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13_ncr:1_{B9388600-1773-44A9-B7D1-53A6880E7F80}" xr6:coauthVersionLast="47" xr6:coauthVersionMax="47" xr10:uidLastSave="{00000000-0000-0000-0000-000000000000}"/>
  <bookViews>
    <workbookView xWindow="-108" yWindow="-108" windowWidth="23256" windowHeight="13896" xr2:uid="{DF91E4FD-7081-4143-B3C2-AF58F9A39FE0}"/>
  </bookViews>
  <sheets>
    <sheet name="FILF" sheetId="40" r:id="rId1"/>
    <sheet name="FIONF" sheetId="41" r:id="rId2"/>
    <sheet name="FIMMF" sheetId="42" r:id="rId3"/>
    <sheet name="FIFRF" sheetId="43" r:id="rId4"/>
    <sheet name="FICDF" sheetId="44" r:id="rId5"/>
    <sheet name="FBPF" sheetId="45" r:id="rId6"/>
    <sheet name="FIUSDF" sheetId="46" r:id="rId7"/>
    <sheet name="FIMLDF" sheetId="47" r:id="rId8"/>
    <sheet name="FILWD" sheetId="48" r:id="rId9"/>
    <sheet name="FILNGDF" sheetId="49" r:id="rId10"/>
    <sheet name="FIGSF" sheetId="50" r:id="rId11"/>
    <sheet name="FIRF" sheetId="51" r:id="rId12"/>
    <sheet name="FICHF" sheetId="52" r:id="rId13"/>
    <sheet name="FIMAAF" sheetId="15" r:id="rId14"/>
    <sheet name="FIESF" sheetId="16" r:id="rId15"/>
    <sheet name="FIBAF" sheetId="17" r:id="rId16"/>
    <sheet name="FIAHF" sheetId="18" r:id="rId17"/>
    <sheet name="FIAF" sheetId="19" r:id="rId18"/>
    <sheet name="TIVF" sheetId="20" r:id="rId19"/>
    <sheet name="FITF" sheetId="21" r:id="rId20"/>
    <sheet name="FISCF" sheetId="22" r:id="rId21"/>
    <sheet name="FIOF" sheetId="23" r:id="rId22"/>
    <sheet name="FIMICF" sheetId="24" r:id="rId23"/>
    <sheet name="FIMF" sheetId="25" r:id="rId24"/>
    <sheet name="FIMCF" sheetId="26" r:id="rId25"/>
    <sheet name="FILMCF" sheetId="27" r:id="rId26"/>
    <sheet name="FILCF" sheetId="28" r:id="rId27"/>
    <sheet name="FIFEF" sheetId="29" r:id="rId28"/>
    <sheet name="FIEF" sheetId="30" r:id="rId29"/>
    <sheet name="FIDYF" sheetId="31" r:id="rId30"/>
    <sheet name="FBIF" sheetId="32" r:id="rId31"/>
    <sheet name="FAEF" sheetId="33" r:id="rId32"/>
    <sheet name="FIIF-NSE" sheetId="34" r:id="rId33"/>
    <sheet name="FITX" sheetId="35" r:id="rId34"/>
    <sheet name="FIUS" sheetId="36" r:id="rId35"/>
    <sheet name="FIPAF" sheetId="37" r:id="rId36"/>
    <sheet name="FF" sheetId="38" r:id="rId37"/>
    <sheet name="FIDA" sheetId="53" r:id="rId38"/>
    <sheet name="FISTIP" sheetId="54" r:id="rId39"/>
    <sheet name="FICRF" sheetId="55" r:id="rId4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55" l="1"/>
  <c r="F9" i="55" s="1"/>
  <c r="E7" i="55"/>
  <c r="E9" i="55" s="1"/>
  <c r="F7" i="54"/>
  <c r="F9" i="54" s="1"/>
  <c r="E7" i="54"/>
  <c r="E9" i="54" s="1"/>
  <c r="F84" i="52"/>
  <c r="E84" i="52"/>
  <c r="F80" i="52"/>
  <c r="E80" i="52"/>
  <c r="F76" i="52"/>
  <c r="E76" i="52"/>
  <c r="F72" i="52"/>
  <c r="E72" i="52"/>
  <c r="F65" i="52"/>
  <c r="E65" i="52"/>
  <c r="F51" i="52"/>
  <c r="F88" i="52" s="1"/>
  <c r="E51" i="52"/>
  <c r="E88" i="52" s="1"/>
  <c r="F85" i="51"/>
  <c r="F83" i="51"/>
  <c r="E83" i="51"/>
  <c r="F81" i="51"/>
  <c r="E81" i="51"/>
  <c r="F77" i="51"/>
  <c r="E77" i="51"/>
  <c r="F73" i="51"/>
  <c r="E73" i="51"/>
  <c r="F67" i="51"/>
  <c r="E67" i="51"/>
  <c r="F52" i="51"/>
  <c r="E52" i="51"/>
  <c r="E85" i="51" s="1"/>
  <c r="E37" i="50"/>
  <c r="F36" i="50"/>
  <c r="F35" i="50"/>
  <c r="F34" i="50"/>
  <c r="F33" i="50"/>
  <c r="F32" i="50"/>
  <c r="F37" i="50" s="1"/>
  <c r="E25" i="50"/>
  <c r="F23" i="50"/>
  <c r="F19" i="50"/>
  <c r="F21" i="50" s="1"/>
  <c r="E19" i="50"/>
  <c r="E21" i="50" s="1"/>
  <c r="E33" i="49"/>
  <c r="F32" i="49"/>
  <c r="F33" i="49" s="1"/>
  <c r="F23" i="49"/>
  <c r="F19" i="49"/>
  <c r="E19" i="49"/>
  <c r="F15" i="49"/>
  <c r="F25" i="49" s="1"/>
  <c r="E15" i="49"/>
  <c r="E25" i="49" s="1"/>
  <c r="F61" i="48"/>
  <c r="E61" i="48"/>
  <c r="F60" i="48"/>
  <c r="F59" i="48"/>
  <c r="F58" i="48"/>
  <c r="F57" i="48"/>
  <c r="F56" i="48"/>
  <c r="F55" i="48"/>
  <c r="F54" i="48"/>
  <c r="F53" i="48"/>
  <c r="F44" i="48"/>
  <c r="F40" i="48"/>
  <c r="E40" i="48"/>
  <c r="F36" i="48"/>
  <c r="E36" i="48"/>
  <c r="F29" i="48"/>
  <c r="F42" i="48" s="1"/>
  <c r="E29" i="48"/>
  <c r="F23" i="48"/>
  <c r="F46" i="48" s="1"/>
  <c r="E23" i="48"/>
  <c r="E46" i="48" s="1"/>
  <c r="F41" i="47"/>
  <c r="E41" i="47"/>
  <c r="F40" i="47"/>
  <c r="F31" i="47"/>
  <c r="F27" i="47"/>
  <c r="E27" i="47"/>
  <c r="F23" i="47"/>
  <c r="E23" i="47"/>
  <c r="F9" i="47"/>
  <c r="F33" i="47" s="1"/>
  <c r="E9" i="47"/>
  <c r="E33" i="47" s="1"/>
  <c r="E58" i="46"/>
  <c r="F57" i="46"/>
  <c r="F58" i="46" s="1"/>
  <c r="F56" i="46"/>
  <c r="F55" i="46"/>
  <c r="F54" i="46"/>
  <c r="F53" i="46"/>
  <c r="F52" i="46"/>
  <c r="F51" i="46"/>
  <c r="F42" i="46"/>
  <c r="F38" i="46"/>
  <c r="E38" i="46"/>
  <c r="F34" i="46"/>
  <c r="E34" i="46"/>
  <c r="F28" i="46"/>
  <c r="E28" i="46"/>
  <c r="F22" i="46"/>
  <c r="E22" i="46"/>
  <c r="F14" i="46"/>
  <c r="F44" i="46" s="1"/>
  <c r="E14" i="46"/>
  <c r="E44" i="46" s="1"/>
  <c r="E73" i="45"/>
  <c r="F72" i="45"/>
  <c r="F73" i="45" s="1"/>
  <c r="F71" i="45"/>
  <c r="F70" i="45"/>
  <c r="F69" i="45"/>
  <c r="F68" i="45"/>
  <c r="F59" i="45"/>
  <c r="F55" i="45"/>
  <c r="E55" i="45"/>
  <c r="F51" i="45"/>
  <c r="E51" i="45"/>
  <c r="F35" i="45"/>
  <c r="E35" i="45"/>
  <c r="F20" i="45"/>
  <c r="F61" i="45" s="1"/>
  <c r="E20" i="45"/>
  <c r="E61" i="45" s="1"/>
  <c r="E85" i="44"/>
  <c r="F84" i="44"/>
  <c r="F85" i="44" s="1"/>
  <c r="F83" i="44"/>
  <c r="F82" i="44"/>
  <c r="F81" i="44"/>
  <c r="F80" i="44"/>
  <c r="F79" i="44"/>
  <c r="F78" i="44"/>
  <c r="F77" i="44"/>
  <c r="F68" i="44"/>
  <c r="F64" i="44"/>
  <c r="E64" i="44"/>
  <c r="F60" i="44"/>
  <c r="E60" i="44"/>
  <c r="F42" i="44"/>
  <c r="E42" i="44"/>
  <c r="F37" i="44"/>
  <c r="F70" i="44" s="1"/>
  <c r="E37" i="44"/>
  <c r="E70" i="44" s="1"/>
  <c r="E52" i="43"/>
  <c r="F51" i="43"/>
  <c r="F50" i="43"/>
  <c r="F49" i="43"/>
  <c r="F48" i="43"/>
  <c r="F47" i="43"/>
  <c r="F46" i="43"/>
  <c r="F45" i="43"/>
  <c r="F52" i="43" s="1"/>
  <c r="F36" i="43"/>
  <c r="F32" i="43"/>
  <c r="E32" i="43"/>
  <c r="E34" i="43" s="1"/>
  <c r="F28" i="43"/>
  <c r="F34" i="43" s="1"/>
  <c r="E28" i="43"/>
  <c r="F19" i="43"/>
  <c r="F38" i="43" s="1"/>
  <c r="E19" i="43"/>
  <c r="E38" i="43" s="1"/>
  <c r="F12" i="43"/>
  <c r="E12" i="43"/>
  <c r="E81" i="42"/>
  <c r="F80" i="42"/>
  <c r="F79" i="42"/>
  <c r="F78" i="42"/>
  <c r="F77" i="42"/>
  <c r="F76" i="42"/>
  <c r="F75" i="42"/>
  <c r="F74" i="42"/>
  <c r="F73" i="42"/>
  <c r="F81" i="42" s="1"/>
  <c r="E66" i="42"/>
  <c r="F62" i="42"/>
  <c r="E62" i="42"/>
  <c r="F60" i="42"/>
  <c r="F66" i="42" s="1"/>
  <c r="E60" i="42"/>
  <c r="F56" i="42"/>
  <c r="E56" i="42"/>
  <c r="F48" i="42"/>
  <c r="E48" i="42"/>
  <c r="F43" i="42"/>
  <c r="E43" i="42"/>
  <c r="F30" i="42"/>
  <c r="E30" i="42"/>
  <c r="F10" i="41"/>
  <c r="F14" i="41" s="1"/>
  <c r="E10" i="41"/>
  <c r="E14" i="41" s="1"/>
  <c r="E83" i="40"/>
  <c r="F81" i="40"/>
  <c r="E81" i="40"/>
  <c r="F79" i="40"/>
  <c r="F83" i="40" s="1"/>
  <c r="E79" i="40"/>
  <c r="F75" i="40"/>
  <c r="E75" i="40"/>
  <c r="F69" i="40"/>
  <c r="E69" i="40"/>
  <c r="F38" i="40"/>
  <c r="E38" i="40"/>
  <c r="F15" i="40"/>
  <c r="E15" i="40"/>
  <c r="F25" i="50" l="1"/>
  <c r="E66" i="44"/>
  <c r="E21" i="49"/>
  <c r="F66" i="44"/>
  <c r="E42" i="48"/>
  <c r="F21" i="49"/>
  <c r="E12" i="41"/>
  <c r="F12" i="41"/>
  <c r="E57" i="45"/>
  <c r="F57" i="45"/>
  <c r="E40" i="46"/>
  <c r="E29" i="47"/>
  <c r="F40" i="46"/>
  <c r="F29" i="47"/>
  <c r="E86" i="52"/>
  <c r="F86" i="52"/>
  <c r="E108" i="15"/>
  <c r="F107" i="15"/>
  <c r="F106" i="15"/>
  <c r="F101" i="15"/>
  <c r="F100" i="15"/>
  <c r="F99" i="15"/>
  <c r="F98" i="15"/>
  <c r="F97" i="15"/>
  <c r="F94" i="15"/>
  <c r="E94" i="15"/>
  <c r="F112" i="15"/>
  <c r="E12" i="38"/>
  <c r="E14" i="38" s="1"/>
  <c r="E16" i="38"/>
  <c r="D12" i="38"/>
  <c r="D16" i="38" s="1"/>
  <c r="D14" i="38"/>
  <c r="E17" i="37"/>
  <c r="E19" i="37" s="1"/>
  <c r="E21" i="37"/>
  <c r="D17" i="37"/>
  <c r="D19" i="37" s="1"/>
  <c r="E7" i="36"/>
  <c r="E11" i="36" s="1"/>
  <c r="E9" i="36"/>
  <c r="D7" i="36"/>
  <c r="D11" i="36"/>
  <c r="D9" i="36"/>
  <c r="F64" i="35"/>
  <c r="E64" i="35"/>
  <c r="F59" i="35"/>
  <c r="F68" i="35" s="1"/>
  <c r="E59" i="35"/>
  <c r="F55" i="35"/>
  <c r="E55" i="35"/>
  <c r="E68" i="35"/>
  <c r="F57" i="34"/>
  <c r="F59" i="34"/>
  <c r="E57" i="34"/>
  <c r="E61" i="34"/>
  <c r="F65" i="33"/>
  <c r="E65" i="33"/>
  <c r="F35" i="33"/>
  <c r="F67" i="33" s="1"/>
  <c r="F69" i="33"/>
  <c r="E35" i="33"/>
  <c r="E67" i="33" s="1"/>
  <c r="F51" i="32"/>
  <c r="F53" i="32"/>
  <c r="E51" i="32"/>
  <c r="E55" i="32" s="1"/>
  <c r="F63" i="31"/>
  <c r="E63" i="31"/>
  <c r="F59" i="31"/>
  <c r="E59" i="31"/>
  <c r="F51" i="31"/>
  <c r="E51" i="31"/>
  <c r="F44" i="31"/>
  <c r="F65" i="31" s="1"/>
  <c r="E44" i="31"/>
  <c r="E65" i="31" s="1"/>
  <c r="F68" i="30"/>
  <c r="E68" i="30"/>
  <c r="F63" i="30"/>
  <c r="F70" i="30" s="1"/>
  <c r="F72" i="30"/>
  <c r="E63" i="30"/>
  <c r="E72" i="30" s="1"/>
  <c r="E70" i="30"/>
  <c r="F40" i="29"/>
  <c r="E40" i="29"/>
  <c r="E42" i="29" s="1"/>
  <c r="F35" i="29"/>
  <c r="F44" i="29" s="1"/>
  <c r="E35" i="29"/>
  <c r="F55" i="28"/>
  <c r="E55" i="28"/>
  <c r="F50" i="28"/>
  <c r="E50" i="28"/>
  <c r="F46" i="28"/>
  <c r="E46" i="28"/>
  <c r="F62" i="27"/>
  <c r="F66" i="27"/>
  <c r="E62" i="27"/>
  <c r="E64" i="27"/>
  <c r="E66" i="27"/>
  <c r="F60" i="26"/>
  <c r="F64" i="26"/>
  <c r="E60" i="26"/>
  <c r="E62" i="26" s="1"/>
  <c r="E64" i="26"/>
  <c r="F93" i="25"/>
  <c r="F97" i="25" s="1"/>
  <c r="E93" i="25"/>
  <c r="E95" i="25" s="1"/>
  <c r="F87" i="24"/>
  <c r="E87" i="24"/>
  <c r="F82" i="24"/>
  <c r="F89" i="24" s="1"/>
  <c r="E82" i="24"/>
  <c r="E89" i="24"/>
  <c r="E91" i="24"/>
  <c r="F67" i="23"/>
  <c r="E67" i="23"/>
  <c r="F62" i="23"/>
  <c r="E62" i="23"/>
  <c r="F58" i="23"/>
  <c r="E58" i="23"/>
  <c r="F54" i="23"/>
  <c r="F69" i="23" s="1"/>
  <c r="F71" i="23"/>
  <c r="E54" i="23"/>
  <c r="E69" i="23" s="1"/>
  <c r="F101" i="22"/>
  <c r="E101" i="22"/>
  <c r="E105" i="22" s="1"/>
  <c r="F96" i="22"/>
  <c r="F105" i="22" s="1"/>
  <c r="E96" i="22"/>
  <c r="E103" i="22" s="1"/>
  <c r="F36" i="21"/>
  <c r="E36" i="21"/>
  <c r="F32" i="21"/>
  <c r="E32" i="21"/>
  <c r="F22" i="21"/>
  <c r="E22" i="21"/>
  <c r="E40" i="21" s="1"/>
  <c r="F59" i="20"/>
  <c r="E59" i="20"/>
  <c r="F55" i="20"/>
  <c r="F61" i="20"/>
  <c r="E55" i="20"/>
  <c r="E63" i="20" s="1"/>
  <c r="F146" i="19"/>
  <c r="F142" i="19"/>
  <c r="E142" i="19"/>
  <c r="E144" i="19" s="1"/>
  <c r="F137" i="19"/>
  <c r="F148" i="19" s="1"/>
  <c r="E137" i="19"/>
  <c r="F133" i="19"/>
  <c r="E133" i="19"/>
  <c r="F122" i="19"/>
  <c r="E122" i="19"/>
  <c r="H117" i="19"/>
  <c r="D393" i="19"/>
  <c r="G117" i="19"/>
  <c r="F117" i="19"/>
  <c r="E117" i="19"/>
  <c r="F101" i="18"/>
  <c r="E101" i="18"/>
  <c r="F85" i="18"/>
  <c r="E85" i="18"/>
  <c r="F80" i="18"/>
  <c r="E80" i="18"/>
  <c r="F62" i="18"/>
  <c r="E62" i="18"/>
  <c r="F58" i="18"/>
  <c r="F105" i="18" s="1"/>
  <c r="E58" i="18"/>
  <c r="E103" i="18" s="1"/>
  <c r="F104" i="17"/>
  <c r="F100" i="17"/>
  <c r="E100" i="17"/>
  <c r="F82" i="17"/>
  <c r="E82" i="17"/>
  <c r="F77" i="17"/>
  <c r="E77" i="17"/>
  <c r="H59" i="17"/>
  <c r="D167" i="17"/>
  <c r="G59" i="17"/>
  <c r="F59" i="17"/>
  <c r="F106" i="17" s="1"/>
  <c r="E59" i="17"/>
  <c r="E102" i="17" s="1"/>
  <c r="F86" i="16"/>
  <c r="F82" i="16"/>
  <c r="E82" i="16"/>
  <c r="F73" i="16"/>
  <c r="E73" i="16"/>
  <c r="F68" i="16"/>
  <c r="E68" i="16"/>
  <c r="H58" i="16"/>
  <c r="D190" i="16" s="1"/>
  <c r="G58" i="16"/>
  <c r="F58" i="16"/>
  <c r="E58" i="16"/>
  <c r="F89" i="15"/>
  <c r="E89" i="15"/>
  <c r="F85" i="15"/>
  <c r="E85" i="15"/>
  <c r="F80" i="15"/>
  <c r="E80" i="15"/>
  <c r="F76" i="15"/>
  <c r="E76" i="15"/>
  <c r="F70" i="15"/>
  <c r="E70" i="15"/>
  <c r="F58" i="15"/>
  <c r="E58" i="15"/>
  <c r="F54" i="15"/>
  <c r="E54" i="15"/>
  <c r="F64" i="27"/>
  <c r="F61" i="34"/>
  <c r="E59" i="34"/>
  <c r="F55" i="32"/>
  <c r="E53" i="32"/>
  <c r="E59" i="28"/>
  <c r="F57" i="28"/>
  <c r="F59" i="28"/>
  <c r="E57" i="28"/>
  <c r="F62" i="26"/>
  <c r="F38" i="21"/>
  <c r="F40" i="21"/>
  <c r="E38" i="21"/>
  <c r="F63" i="20"/>
  <c r="E148" i="19"/>
  <c r="E66" i="35"/>
  <c r="F66" i="35"/>
  <c r="F108" i="15" l="1"/>
  <c r="F110" i="15" s="1"/>
  <c r="E114" i="15"/>
  <c r="E88" i="16"/>
  <c r="F84" i="16"/>
  <c r="D21" i="37"/>
  <c r="E69" i="33"/>
  <c r="F67" i="31"/>
  <c r="E67" i="31"/>
  <c r="F42" i="29"/>
  <c r="E44" i="29"/>
  <c r="E97" i="25"/>
  <c r="F95" i="25"/>
  <c r="F91" i="24"/>
  <c r="E71" i="23"/>
  <c r="F103" i="22"/>
  <c r="E61" i="20"/>
  <c r="F144" i="19"/>
  <c r="E105" i="18"/>
  <c r="F103" i="18"/>
  <c r="F102" i="17"/>
  <c r="E106" i="17"/>
  <c r="F88" i="16"/>
  <c r="E84" i="16"/>
  <c r="E110" i="15"/>
  <c r="F114" i="15" l="1"/>
</calcChain>
</file>

<file path=xl/sharedStrings.xml><?xml version="1.0" encoding="utf-8"?>
<sst xmlns="http://schemas.openxmlformats.org/spreadsheetml/2006/main" count="8427" uniqueCount="1983">
  <si>
    <t>Name of the Instrument</t>
  </si>
  <si>
    <t>Quantity</t>
  </si>
  <si>
    <t>ISIN Number</t>
  </si>
  <si>
    <t>% to Net Assets</t>
  </si>
  <si>
    <t>Industry Classification / Rating</t>
  </si>
  <si>
    <t>YTM</t>
  </si>
  <si>
    <t>Market Value (including accrued interest, if any) (Rs. in Lakhs)</t>
  </si>
  <si>
    <t>Portfolio Statement as on July 31, 2026</t>
  </si>
  <si>
    <t>Franklin India Multi Asset Allocation Fund</t>
  </si>
  <si>
    <t>Franklin India Flexi Cap Fund ( Formerly known as Franklin India Equity Fund) ^</t>
  </si>
  <si>
    <t>Franklin India Balanced Advantage Fund</t>
  </si>
  <si>
    <t>Franklin India Aggressive Hybrid Fund (Formerly known as Franklin India Equity Hybrid Fund)^</t>
  </si>
  <si>
    <t>Franklin India Arbitrage Fund</t>
  </si>
  <si>
    <t>Templeton India Value Fund</t>
  </si>
  <si>
    <t>Franklin India Technology Fund</t>
  </si>
  <si>
    <t>Franklin India Small Cap Fund (Formerly known as Franklin India Smaller Companies Fund) ^</t>
  </si>
  <si>
    <t>Franklin India Opportunities Fund</t>
  </si>
  <si>
    <t>Franklin India Mid Cap Fund (Formerly known as Franklin India Prima Fund) ^</t>
  </si>
  <si>
    <t>Franklin India Multi-Factor Fund</t>
  </si>
  <si>
    <t>Franklin India Multi Cap Fund</t>
  </si>
  <si>
    <t>Franklin India Large &amp; Mid Cap Fund (Formerly known as Franklin India Equity Advantage Fund)^</t>
  </si>
  <si>
    <t>Franklin India Large Cap Fund (Formerly known as Franklin India Bluechip Fund)^</t>
  </si>
  <si>
    <t>Franklin India Focused Equity Fund</t>
  </si>
  <si>
    <t>Franklin India Dividend Yield Fund (Formerly known as Templeton India Equity Income Fund) ^</t>
  </si>
  <si>
    <t>Franklin Build India Fund</t>
  </si>
  <si>
    <t>Franklin Asian Equity Fund</t>
  </si>
  <si>
    <t>Franklin India NSE Nifty 50 Index Fund (Formerly known as Franklin India Index Fund – NSE Nifty Plan) ^</t>
  </si>
  <si>
    <t>Franklin India ELSS Tax Saver Fund (Formerly known as Franklin India TAXSHIELD) ^</t>
  </si>
  <si>
    <t>Franklin U.S. Opportunities Equity Active Fund of Funds ( Formerly known as Franklin India Feeder - Franklin U.S. Opportunities Fund)^</t>
  </si>
  <si>
    <t>Franklin India Dynamic Asset Allocation Active Fund of Funds( Formerly known as Franklin India Dynamic Asset Allocation Fund of Funds)^</t>
  </si>
  <si>
    <t>Debt Instruments</t>
  </si>
  <si>
    <t>(a) Listed / awaiting listing on Stock Exchanges</t>
  </si>
  <si>
    <t>CARE AAA</t>
  </si>
  <si>
    <t>CRISIL AAA</t>
  </si>
  <si>
    <t>CRISIL AA</t>
  </si>
  <si>
    <t>Sub Total</t>
  </si>
  <si>
    <t>Money Market Instruments</t>
  </si>
  <si>
    <t>Certificate of Deposit</t>
  </si>
  <si>
    <t>IND A1+</t>
  </si>
  <si>
    <t>CARE A1+</t>
  </si>
  <si>
    <t>CRISIL A1+</t>
  </si>
  <si>
    <t>ICRA A1+</t>
  </si>
  <si>
    <t>Commercial Paper</t>
  </si>
  <si>
    <t>Treasury Bill</t>
  </si>
  <si>
    <t>IN002026X131</t>
  </si>
  <si>
    <t>SOVEREIGN</t>
  </si>
  <si>
    <t>Total</t>
  </si>
  <si>
    <t>Net Assets</t>
  </si>
  <si>
    <t>Call, Cash &amp; Other Assets</t>
  </si>
  <si>
    <t>@ Listed</t>
  </si>
  <si>
    <t>** Non- Traded Scrips</t>
  </si>
  <si>
    <t>Notes</t>
  </si>
  <si>
    <t xml:space="preserve">      Plan/Option</t>
  </si>
  <si>
    <t>As on 31-Jul-2026</t>
  </si>
  <si>
    <t>As on 30-Jun-2026</t>
  </si>
  <si>
    <t>Plan Name</t>
  </si>
  <si>
    <t>Distributions per unit (Rs.)+++</t>
  </si>
  <si>
    <t>+++ Distribution payouts/ re-investments are subject to deduction of TDS at the applicable rates.</t>
  </si>
  <si>
    <t>IDCW - Income Distribution cum capital withdrawal</t>
  </si>
  <si>
    <t>(In Years)</t>
  </si>
  <si>
    <t>Nil</t>
  </si>
  <si>
    <t xml:space="preserve">      Growth Plan</t>
  </si>
  <si>
    <t xml:space="preserve">      Direct Growth Plan</t>
  </si>
  <si>
    <t>HDFC Bank Ltd (24-Feb-2027) **</t>
  </si>
  <si>
    <t>INE040A16IO0</t>
  </si>
  <si>
    <t>Credila Financial Services Ltd (01-Mar-2027) **@</t>
  </si>
  <si>
    <t>INE539K14BZ6</t>
  </si>
  <si>
    <t>Government Securities</t>
  </si>
  <si>
    <t>Government Of Punjab</t>
  </si>
  <si>
    <t>This scheme has exposure to floating rate or interest rate derivative instruments.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</si>
  <si>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 xml:space="preserve">e) During the month additional instances of fair valuation/deviation from valuation price provided by the valuation agencies </t>
  </si>
  <si>
    <t>0.00% Jubilant Beverages Ltd (31-May-2028) **</t>
  </si>
  <si>
    <t>INE1D4O08012</t>
  </si>
  <si>
    <t>0.00% Jubilant Bevco Ltd (31-May-2028) **</t>
  </si>
  <si>
    <t>INE1D4P08019</t>
  </si>
  <si>
    <t>7.82% Bajaj Finance Ltd (31-Jan-2034) **</t>
  </si>
  <si>
    <t>INE296A07SV1</t>
  </si>
  <si>
    <t>IND AAA</t>
  </si>
  <si>
    <t>7.70% Poonawalla Fincorp Ltd (21-Apr-2028) **</t>
  </si>
  <si>
    <t>INE511C07847</t>
  </si>
  <si>
    <t>Bank of Baroda (04-Dec-2026)</t>
  </si>
  <si>
    <t>INE028A16KO1</t>
  </si>
  <si>
    <t>National Bank For Agriculture &amp; Rural Development (17-Mar-2027) **</t>
  </si>
  <si>
    <t>INE261F16AP5</t>
  </si>
  <si>
    <t>Government Of Maharashtra</t>
  </si>
  <si>
    <t>Government Of Kerala</t>
  </si>
  <si>
    <t>$ Yield to maturity (YTM) for floating rate securities is calculated by recomputing yield from simple average of valuation prices provided by valuation agencies.</t>
  </si>
  <si>
    <t>7.55% Poonawalla Fincorp Ltd (25-Mar-2027)</t>
  </si>
  <si>
    <t>INE511C07946</t>
  </si>
  <si>
    <t>7.25% RJ Corp Ltd (08-Dec-2028) **</t>
  </si>
  <si>
    <t>INE460K08053</t>
  </si>
  <si>
    <t>7.9265% LIC Housing Finance (14-Jul-2027) **</t>
  </si>
  <si>
    <t>INE115A07QS3</t>
  </si>
  <si>
    <t>7.87% Summit Digitel Infrastructure Ltd (15-Mar-2030) **</t>
  </si>
  <si>
    <t>INE507T07146</t>
  </si>
  <si>
    <t>INE774D07VP7</t>
  </si>
  <si>
    <t>7.21% Embassy Office Parks Reit (17-Mar-2028) **</t>
  </si>
  <si>
    <t>INE041007167</t>
  </si>
  <si>
    <t>0.00% REC Ltd (03-Nov-2034) **</t>
  </si>
  <si>
    <t>INE020B08FJ3</t>
  </si>
  <si>
    <t>6.07% National Bank For Agriculture &amp; Rural Development (19-Nov-2027) **</t>
  </si>
  <si>
    <t>INE261F08CM5</t>
  </si>
  <si>
    <t>6.92% Power Finance Corporation Ltd (14-Apr-2032) **</t>
  </si>
  <si>
    <t>INE134E08LN6</t>
  </si>
  <si>
    <t>7.65% Poonawalla Fincorp Ltd (21-Apr-2027) **</t>
  </si>
  <si>
    <t>INE511C07854</t>
  </si>
  <si>
    <t>IN2220250509</t>
  </si>
  <si>
    <t>IN2820260064</t>
  </si>
  <si>
    <t>7.62% Punjab SDL (28-Jan-2033)</t>
  </si>
  <si>
    <t>IN2820250164</t>
  </si>
  <si>
    <t>7.65% Bihar SDL (24-DEC-2033)</t>
  </si>
  <si>
    <t>IN1320250211</t>
  </si>
  <si>
    <t>Government Of Himachal Pradesh</t>
  </si>
  <si>
    <t>IN1720260042</t>
  </si>
  <si>
    <t>IN2020260062</t>
  </si>
  <si>
    <t>7.64% Uttarakhand SDL (24-DEC-2032)</t>
  </si>
  <si>
    <t>IN3620250065</t>
  </si>
  <si>
    <t>7.32% Chhattisgarh SDL (05-Mar-2037)</t>
  </si>
  <si>
    <t>IN3520240083</t>
  </si>
  <si>
    <t>7.32% West Bengal SDL (05-Mar-2038)</t>
  </si>
  <si>
    <t>IN3420240225</t>
  </si>
  <si>
    <t>6.90% GOI 2065 (15-Apr-2065)</t>
  </si>
  <si>
    <t>IN0020250018</t>
  </si>
  <si>
    <t xml:space="preserve">      Monthly IDCW Plan</t>
  </si>
  <si>
    <t xml:space="preserve">      Quarterly IDCW Plan</t>
  </si>
  <si>
    <t xml:space="preserve">      Direct Monthly IDCW Plan</t>
  </si>
  <si>
    <t xml:space="preserve">      Direct Quarterly IDCW Plan</t>
  </si>
  <si>
    <t>7.68% Small Industries Development Bank Of India (10-Aug-2027)</t>
  </si>
  <si>
    <t>INE556F08KP4</t>
  </si>
  <si>
    <t>Indian Bank (04-Dec-2026) **</t>
  </si>
  <si>
    <t>INE562A16QM0</t>
  </si>
  <si>
    <t>Kotak Mahindra Bank Ltd (08-Jan-2027) **</t>
  </si>
  <si>
    <t>INE237AD6117</t>
  </si>
  <si>
    <t>Union Bank of India (12-Mar-2027)</t>
  </si>
  <si>
    <t>INE692A16LU9</t>
  </si>
  <si>
    <t xml:space="preserve">      IDCW Plan</t>
  </si>
  <si>
    <t xml:space="preserve">      Direct IDCW Plan</t>
  </si>
  <si>
    <t>Union Bank of India (16-Mar-2027) **</t>
  </si>
  <si>
    <t>INE692A16LS3</t>
  </si>
  <si>
    <t>Mahindra &amp; Mahindra Financial Services Ltd (18-Feb-2027) **@</t>
  </si>
  <si>
    <t>INE774D14TL6</t>
  </si>
  <si>
    <t>8.12% Bajaj Finance Ltd (10-Sep-2027) **</t>
  </si>
  <si>
    <t>INE296A07TC9</t>
  </si>
  <si>
    <t>HDFC Bank Ltd (15-Feb-2027)</t>
  </si>
  <si>
    <t>INE040A16JC3</t>
  </si>
  <si>
    <t>Equity &amp; Equity related</t>
  </si>
  <si>
    <t>HDFC Bank Ltd</t>
  </si>
  <si>
    <t>INE040A01034</t>
  </si>
  <si>
    <t>Banks</t>
  </si>
  <si>
    <t>State Bank of India</t>
  </si>
  <si>
    <t>INE062A01020</t>
  </si>
  <si>
    <t>ICICI Bank Ltd</t>
  </si>
  <si>
    <t>INE090A01021</t>
  </si>
  <si>
    <t>Axis Bank Ltd</t>
  </si>
  <si>
    <t>INE238A01034</t>
  </si>
  <si>
    <t>Reliance Industries Ltd</t>
  </si>
  <si>
    <t>INE002A01018</t>
  </si>
  <si>
    <t>Petroleum Products</t>
  </si>
  <si>
    <t>Bharti Airtel Ltd</t>
  </si>
  <si>
    <t>INE397D01024</t>
  </si>
  <si>
    <t>Telecom - Services</t>
  </si>
  <si>
    <t>Mahindra &amp; Mahindra Ltd</t>
  </si>
  <si>
    <t>INE101A01026</t>
  </si>
  <si>
    <t>Automobiles</t>
  </si>
  <si>
    <t>Infosys Ltd</t>
  </si>
  <si>
    <t>INE009A01021</t>
  </si>
  <si>
    <t>IT - Software</t>
  </si>
  <si>
    <t>Eternal Ltd</t>
  </si>
  <si>
    <t>INE758T01015</t>
  </si>
  <si>
    <t>Retailing</t>
  </si>
  <si>
    <t>Larsen &amp; Toubro Ltd</t>
  </si>
  <si>
    <t>INE018A01030</t>
  </si>
  <si>
    <t>Construction</t>
  </si>
  <si>
    <t>HCL Technologies Ltd</t>
  </si>
  <si>
    <t>INE860A01027</t>
  </si>
  <si>
    <t>Kirloskar Oil Engines Ltd</t>
  </si>
  <si>
    <t>INE146L01010</t>
  </si>
  <si>
    <t>Industrial Products</t>
  </si>
  <si>
    <t>Ultratech Cement Ltd</t>
  </si>
  <si>
    <t>INE481G01011</t>
  </si>
  <si>
    <t>Cement &amp; Cement Products</t>
  </si>
  <si>
    <t>Cipla Ltd</t>
  </si>
  <si>
    <t>INE059A01026</t>
  </si>
  <si>
    <t>Pharmaceuticals &amp; Biotechnology</t>
  </si>
  <si>
    <t>Bharat Electronics Ltd</t>
  </si>
  <si>
    <t>INE263A01024</t>
  </si>
  <si>
    <t>Aerospace &amp; Defense</t>
  </si>
  <si>
    <t>Marico Ltd</t>
  </si>
  <si>
    <t>INE196A01026</t>
  </si>
  <si>
    <t>Agricultural Food &amp; Other Products</t>
  </si>
  <si>
    <t>NTPC Ltd</t>
  </si>
  <si>
    <t>INE733E01010</t>
  </si>
  <si>
    <t>Power</t>
  </si>
  <si>
    <t>Britannia Industries Ltd</t>
  </si>
  <si>
    <t>INE216A01030</t>
  </si>
  <si>
    <t>Food Products</t>
  </si>
  <si>
    <t>Global Health Ltd</t>
  </si>
  <si>
    <t>INE474Q01031</t>
  </si>
  <si>
    <t>Healthcare Services</t>
  </si>
  <si>
    <t>Dixon Technologies (India) Ltd</t>
  </si>
  <si>
    <t>INE935N01020</t>
  </si>
  <si>
    <t>Consumer Durables</t>
  </si>
  <si>
    <t>Tata Steel Ltd</t>
  </si>
  <si>
    <t>INE081A01020</t>
  </si>
  <si>
    <t>Ferrous Metals</t>
  </si>
  <si>
    <t>Metropolis Healthcare Ltd</t>
  </si>
  <si>
    <t>INE112L01020</t>
  </si>
  <si>
    <t>Amber Enterprises India Ltd</t>
  </si>
  <si>
    <t>INE371P01015</t>
  </si>
  <si>
    <t>PB Fintech Ltd</t>
  </si>
  <si>
    <t>INE417T01026</t>
  </si>
  <si>
    <t>Financial Technology (Fintech)</t>
  </si>
  <si>
    <t>Pine Labs Ltd</t>
  </si>
  <si>
    <t>INE15B701018</t>
  </si>
  <si>
    <t>Asian Paints Ltd</t>
  </si>
  <si>
    <t>INE021A01026</t>
  </si>
  <si>
    <t>Phoenix Mills Ltd</t>
  </si>
  <si>
    <t>INE211B01039</t>
  </si>
  <si>
    <t>Realty</t>
  </si>
  <si>
    <t>Eris Lifesciences Ltd</t>
  </si>
  <si>
    <t>INE406M01024</t>
  </si>
  <si>
    <t>CESC Ltd</t>
  </si>
  <si>
    <t>INE486A01021</t>
  </si>
  <si>
    <t>Interglobe Aviation Ltd</t>
  </si>
  <si>
    <t>INE646L01027</t>
  </si>
  <si>
    <t>Transport Services</t>
  </si>
  <si>
    <t>Ashok Leyland Ltd</t>
  </si>
  <si>
    <t>INE208A01029</t>
  </si>
  <si>
    <t>Agricultural, Commercial &amp; Construction Vehicles</t>
  </si>
  <si>
    <t>Suzlon Energy Ltd</t>
  </si>
  <si>
    <t>INE040H01021</t>
  </si>
  <si>
    <t>Electrical Equipment</t>
  </si>
  <si>
    <t>Hindustan Aeronautics Ltd</t>
  </si>
  <si>
    <t>INE066F01020</t>
  </si>
  <si>
    <t>ICICI Lombard General Insurance Co Ltd</t>
  </si>
  <si>
    <t>INE765G01017</t>
  </si>
  <si>
    <t>Insurance</t>
  </si>
  <si>
    <t>RBL Bank Ltd</t>
  </si>
  <si>
    <t>INE976G01028</t>
  </si>
  <si>
    <t>Cholamandalam Investment and Finance Co Ltd</t>
  </si>
  <si>
    <t>INE121A01024</t>
  </si>
  <si>
    <t>Finance</t>
  </si>
  <si>
    <t>Maruti Suzuki India Ltd</t>
  </si>
  <si>
    <t>INE585B01010</t>
  </si>
  <si>
    <t>Motherson Sumi Wiring India Ltd</t>
  </si>
  <si>
    <t>INE0FS801015</t>
  </si>
  <si>
    <t>Auto Components</t>
  </si>
  <si>
    <t>Hindustan Unilever Ltd</t>
  </si>
  <si>
    <t>INE030A01027</t>
  </si>
  <si>
    <t>Diversified FMCG</t>
  </si>
  <si>
    <t>Lenskart Solutions Ltd</t>
  </si>
  <si>
    <t>INE956O01016</t>
  </si>
  <si>
    <t>Emmvee Photovoltaic Power Ltd</t>
  </si>
  <si>
    <t>INE1C6T01020</t>
  </si>
  <si>
    <t>Lemon Tree Hotels Ltd</t>
  </si>
  <si>
    <t>INE970X01018</t>
  </si>
  <si>
    <t>Leisure Services</t>
  </si>
  <si>
    <t>ZF Commercial Vehicle Control Systems India Ltd</t>
  </si>
  <si>
    <t>INE342J01019</t>
  </si>
  <si>
    <t>Angel One Ltd</t>
  </si>
  <si>
    <t>INE732I01021</t>
  </si>
  <si>
    <t>Capital Markets</t>
  </si>
  <si>
    <t>Data Patterns India Ltd</t>
  </si>
  <si>
    <t>INE0IX101010</t>
  </si>
  <si>
    <t>Canara Bank (30-Nov-2026) **</t>
  </si>
  <si>
    <t>INE476A16K06</t>
  </si>
  <si>
    <t>Mutual Fund Units</t>
  </si>
  <si>
    <t>Mutual Fund</t>
  </si>
  <si>
    <t>Exide Industries Ltd</t>
  </si>
  <si>
    <t>INE302A01020</t>
  </si>
  <si>
    <t>Apollo Hospitals Enterprise Ltd</t>
  </si>
  <si>
    <t>INE437A01024</t>
  </si>
  <si>
    <t>Titan Co Ltd</t>
  </si>
  <si>
    <t>INE280A01028</t>
  </si>
  <si>
    <t>Trent Ltd</t>
  </si>
  <si>
    <t>INE849A01020</t>
  </si>
  <si>
    <t>Tata Power Co Ltd</t>
  </si>
  <si>
    <t>INE245A01021</t>
  </si>
  <si>
    <t>Syrma SGS Technology Ltd</t>
  </si>
  <si>
    <t>INE0DYJ01015</t>
  </si>
  <si>
    <t>Industrial Manufacturing</t>
  </si>
  <si>
    <t>PG Electroplast Ltd</t>
  </si>
  <si>
    <t>INE457L01029</t>
  </si>
  <si>
    <t>Hindalco Industries Ltd</t>
  </si>
  <si>
    <t>INE038A01020</t>
  </si>
  <si>
    <t>Non - Ferrous Metals</t>
  </si>
  <si>
    <t>Tata Capital Ltd</t>
  </si>
  <si>
    <t>INE976I01016</t>
  </si>
  <si>
    <t>Oil &amp; Natural Gas Corporation Ltd</t>
  </si>
  <si>
    <t>INE213A01029</t>
  </si>
  <si>
    <t>Oil</t>
  </si>
  <si>
    <t>Chalet Hotels Ltd</t>
  </si>
  <si>
    <t>INE427F01016</t>
  </si>
  <si>
    <t>Bharat Petroleum Corporation Ltd</t>
  </si>
  <si>
    <t>INE029A01011</t>
  </si>
  <si>
    <t>360 One Wam Ltd</t>
  </si>
  <si>
    <t>INE466L01038</t>
  </si>
  <si>
    <t>MedPlus Health Services Ltd</t>
  </si>
  <si>
    <t>INE804L01022</t>
  </si>
  <si>
    <t>GAIL (India) Ltd</t>
  </si>
  <si>
    <t>INE129A01019</t>
  </si>
  <si>
    <t>Gas</t>
  </si>
  <si>
    <t>Ge Vernova T&amp;D India Ltd</t>
  </si>
  <si>
    <t>INE200A01026</t>
  </si>
  <si>
    <t>Prestige Estates Projects Ltd</t>
  </si>
  <si>
    <t>INE811K01011</t>
  </si>
  <si>
    <t>Crompton Greaves Consumer Electricals Ltd</t>
  </si>
  <si>
    <t>INE299U01018</t>
  </si>
  <si>
    <t>Kansai Nerolac Paints Ltd</t>
  </si>
  <si>
    <t>INE531A01024</t>
  </si>
  <si>
    <t>Syngene International Ltd</t>
  </si>
  <si>
    <t>INE398R01022</t>
  </si>
  <si>
    <t>(b) Units of Real Estate Investment Trusts (REITs)</t>
  </si>
  <si>
    <t>Knowledge Realty Trust</t>
  </si>
  <si>
    <t>INE1JAR25012</t>
  </si>
  <si>
    <t>7.35% Bharti Telecom Ltd (15-Oct-2027) **</t>
  </si>
  <si>
    <t>INE403D08272</t>
  </si>
  <si>
    <t>7.73% LIC Housing Finance LTD (18-MAR-2027) **</t>
  </si>
  <si>
    <t>INE115A07RE1</t>
  </si>
  <si>
    <t>7.35% Embassy Office Parks Reit (05-Apr-2027) **</t>
  </si>
  <si>
    <t>INE041007092</t>
  </si>
  <si>
    <t>8.10% Bajaj Finance Ltd (08-Jan-2027) **</t>
  </si>
  <si>
    <t>INE296A07SR9</t>
  </si>
  <si>
    <t>6.65% LIC Housing Finance LTD (15-Feb-2027) **</t>
  </si>
  <si>
    <t>INE115A07PR7</t>
  </si>
  <si>
    <t>IN002026X123</t>
  </si>
  <si>
    <t>182 DTB (08-OCT-2026)</t>
  </si>
  <si>
    <t>IN002026Y014</t>
  </si>
  <si>
    <t>ETF</t>
  </si>
  <si>
    <t>Nippon India ETF Gold Bees</t>
  </si>
  <si>
    <t>INF204KB17I5</t>
  </si>
  <si>
    <t>ETFs</t>
  </si>
  <si>
    <t>Nippon India Silver ETF</t>
  </si>
  <si>
    <t>INF204KC1402</t>
  </si>
  <si>
    <t>% to Net Assets(Hedged &amp; Unhedged)</t>
  </si>
  <si>
    <t>Outstanding position in Derivative Instruments (Rs. in Lakhs) Long / (Short)</t>
  </si>
  <si>
    <t>Outstanding derivative exposure as % to net assets Long / (Short)</t>
  </si>
  <si>
    <t>Kotak Mahindra Bank Ltd</t>
  </si>
  <si>
    <t>INE237A01036</t>
  </si>
  <si>
    <t>Vodafone Idea Ltd</t>
  </si>
  <si>
    <t>INE669E01016</t>
  </si>
  <si>
    <t>Jio Financial Services Ltd</t>
  </si>
  <si>
    <t>INE758E01017</t>
  </si>
  <si>
    <t>HDFC Life Insurance Co Ltd</t>
  </si>
  <si>
    <t>INE795G01014</t>
  </si>
  <si>
    <t>TVS Motor Co Ltd</t>
  </si>
  <si>
    <t>INE494B04019</t>
  </si>
  <si>
    <t>Bank of Baroda</t>
  </si>
  <si>
    <t>INE028A01039</t>
  </si>
  <si>
    <t>Indus Towers Ltd</t>
  </si>
  <si>
    <t>INE121J01017</t>
  </si>
  <si>
    <t>Bajaj Finserv Ltd</t>
  </si>
  <si>
    <t>INE918I01026</t>
  </si>
  <si>
    <t>AU Small Finance Bank Ltd</t>
  </si>
  <si>
    <t>INE949L01017</t>
  </si>
  <si>
    <t>Godrej Properties Ltd</t>
  </si>
  <si>
    <t>INE484J01027</t>
  </si>
  <si>
    <t>Bajaj Finance Ltd</t>
  </si>
  <si>
    <t>INE296A01032</t>
  </si>
  <si>
    <t>Ambuja Cements Ltd</t>
  </si>
  <si>
    <t>INE079A01024</t>
  </si>
  <si>
    <t>Hindustan Petroleum Corporation Ltd</t>
  </si>
  <si>
    <t>INE094A01015</t>
  </si>
  <si>
    <t>ITC Ltd</t>
  </si>
  <si>
    <t>INE154A01025</t>
  </si>
  <si>
    <t>Mankind Pharma Ltd</t>
  </si>
  <si>
    <t>INE634S01028</t>
  </si>
  <si>
    <t>Sun Pharmaceutical Industries Ltd</t>
  </si>
  <si>
    <t>INE044A01036</t>
  </si>
  <si>
    <t>Bandhan Bank Ltd</t>
  </si>
  <si>
    <t>INE545U01014</t>
  </si>
  <si>
    <t>SBI Life Insurance Co Ltd</t>
  </si>
  <si>
    <t>INE123W01016</t>
  </si>
  <si>
    <t>Max Financial Services Ltd</t>
  </si>
  <si>
    <t>INE180A01020</t>
  </si>
  <si>
    <t>Yes Bank Ltd</t>
  </si>
  <si>
    <t>INE528G01035</t>
  </si>
  <si>
    <t>JSW Steel Ltd</t>
  </si>
  <si>
    <t>INE019A01038</t>
  </si>
  <si>
    <t>IN0020230101</t>
  </si>
  <si>
    <t>7.30% Uttarkahand SDL (01-Oct-2032)</t>
  </si>
  <si>
    <t>IN3620250040</t>
  </si>
  <si>
    <t>IN0020230010</t>
  </si>
  <si>
    <t>7.48% Punjab SDL (14-Jan-2031)</t>
  </si>
  <si>
    <t>IN2820250156</t>
  </si>
  <si>
    <t>Margin on Derivatives</t>
  </si>
  <si>
    <t xml:space="preserve">d) Outstanding derivative exposure as % to net assets </t>
  </si>
  <si>
    <t>f) Residual maturity / Average Maturity as on 31-Jul-2026</t>
  </si>
  <si>
    <t xml:space="preserve">g) During the month additional instances of fair valuation/deviation from valuation price provided by the valuation agencies </t>
  </si>
  <si>
    <t>Sbi Funds Management Ltd</t>
  </si>
  <si>
    <t>INE640G01020</t>
  </si>
  <si>
    <t>Aptus Value Housing Finance India Ltd</t>
  </si>
  <si>
    <t>INE852O01025</t>
  </si>
  <si>
    <t>Ask Automotive Ltd</t>
  </si>
  <si>
    <t>INE491J01022</t>
  </si>
  <si>
    <t>JSW Infrastructure Ltd</t>
  </si>
  <si>
    <t>INE880J01026</t>
  </si>
  <si>
    <t>Transport Infrastructure</t>
  </si>
  <si>
    <t>SBFC Finance Ltd</t>
  </si>
  <si>
    <t>INE423Y01016</t>
  </si>
  <si>
    <t>8.65% Bharti Telecom Ltd (05-Nov-2027)</t>
  </si>
  <si>
    <t>INE403D08231</t>
  </si>
  <si>
    <t>8.75% Bharti Telecom Ltd (05-Nov-2029) **</t>
  </si>
  <si>
    <t>INE403D08264</t>
  </si>
  <si>
    <t>7.77% Bajaj Finance Ltd (17-Apr-2029) **</t>
  </si>
  <si>
    <t>INE296A07TW7</t>
  </si>
  <si>
    <t>7.47% India Infrastructure Finance Co Ltd (05-Nov-2027) **</t>
  </si>
  <si>
    <t>INE787H08154</t>
  </si>
  <si>
    <t>7.38% GOI 2027 (20-Jun-2027)</t>
  </si>
  <si>
    <t>IN0020220037</t>
  </si>
  <si>
    <t>7.08% Kerala SDL (26-Mar-2040)</t>
  </si>
  <si>
    <t>IN2020240312</t>
  </si>
  <si>
    <t>Globsyn Technologies Ltd ** ^^</t>
  </si>
  <si>
    <t>INE671B01034</t>
  </si>
  <si>
    <t>Commercial Services &amp; Supplies</t>
  </si>
  <si>
    <t>7.98% Bajaj Finance Ltd (31-Jul-2029) **</t>
  </si>
  <si>
    <t>INE296A07TD7</t>
  </si>
  <si>
    <t>^^ Securities are fair valued</t>
  </si>
  <si>
    <t>IDFC First Bank Ltd</t>
  </si>
  <si>
    <t>INE092T01019</t>
  </si>
  <si>
    <t>FSN E-Commerce Ventures Ltd</t>
  </si>
  <si>
    <t>INE388Y01029</t>
  </si>
  <si>
    <t>Adani Enterprises Ltd</t>
  </si>
  <si>
    <t>INE423A01024</t>
  </si>
  <si>
    <t>Metals &amp; Minerals Trading</t>
  </si>
  <si>
    <t>One 97 Communications Ltd</t>
  </si>
  <si>
    <t>INE982J01020</t>
  </si>
  <si>
    <t>Punjab National Bank</t>
  </si>
  <si>
    <t>INE160A01022</t>
  </si>
  <si>
    <t>Adani Ports and Special Economic Zone Ltd</t>
  </si>
  <si>
    <t>INE742F01042</t>
  </si>
  <si>
    <t>Steel Authority of India Ltd</t>
  </si>
  <si>
    <t>INE114A01011</t>
  </si>
  <si>
    <t>Mphasis Ltd</t>
  </si>
  <si>
    <t>INE356A01018</t>
  </si>
  <si>
    <t>Laurus Labs Ltd</t>
  </si>
  <si>
    <t>INE947Q01028</t>
  </si>
  <si>
    <t>Info Edge (India) Ltd</t>
  </si>
  <si>
    <t>INE663F01032</t>
  </si>
  <si>
    <t>Canara Bank</t>
  </si>
  <si>
    <t>INE476A01022</t>
  </si>
  <si>
    <t>Varun Beverages Ltd</t>
  </si>
  <si>
    <t>INE200M01039</t>
  </si>
  <si>
    <t>Beverages</t>
  </si>
  <si>
    <t>Tata Consultancy Services Ltd</t>
  </si>
  <si>
    <t>INE467B01029</t>
  </si>
  <si>
    <t>Tata Motors Passenger Vehicles Ltd</t>
  </si>
  <si>
    <t>INE155A01022</t>
  </si>
  <si>
    <t>Coal India Ltd</t>
  </si>
  <si>
    <t>INE522F01014</t>
  </si>
  <si>
    <t>Consumable Fuels</t>
  </si>
  <si>
    <t>Vedanta Ltd</t>
  </si>
  <si>
    <t>INE205A01025</t>
  </si>
  <si>
    <t>Diversified Metals</t>
  </si>
  <si>
    <t>ICICI Prudential Life Insurance Co Ltd</t>
  </si>
  <si>
    <t>INE726G01019</t>
  </si>
  <si>
    <t>Petronet LNG Ltd</t>
  </si>
  <si>
    <t>INE347G01014</t>
  </si>
  <si>
    <t>Container Corporation Of India Ltd</t>
  </si>
  <si>
    <t>INE111A01025</t>
  </si>
  <si>
    <t>INE494B01023</t>
  </si>
  <si>
    <t>Adani Power Ltd</t>
  </si>
  <si>
    <t>INE814H01029</t>
  </si>
  <si>
    <t>United Spirits Ltd</t>
  </si>
  <si>
    <t>INE854D01024</t>
  </si>
  <si>
    <t>Hindustan Zinc Ltd</t>
  </si>
  <si>
    <t>INE267A01025</t>
  </si>
  <si>
    <t>Nestle India Ltd</t>
  </si>
  <si>
    <t>INE239A01024</t>
  </si>
  <si>
    <t>Solar Industries India Ltd</t>
  </si>
  <si>
    <t>INE343H01029</t>
  </si>
  <si>
    <t>Chemicals &amp; Petrochemicals</t>
  </si>
  <si>
    <t>National Aluminium Co Ltd</t>
  </si>
  <si>
    <t>INE139A01034</t>
  </si>
  <si>
    <t>NMDC Ltd</t>
  </si>
  <si>
    <t>INE584A01023</t>
  </si>
  <si>
    <t>Minerals &amp; Mining</t>
  </si>
  <si>
    <t>Adani Green Energy Ltd</t>
  </si>
  <si>
    <t>INE364U01010</t>
  </si>
  <si>
    <t>Adani Energy Solutions Ltd</t>
  </si>
  <si>
    <t>INE931S01010</t>
  </si>
  <si>
    <t>Bharat Heavy Electricals Ltd</t>
  </si>
  <si>
    <t>INE257A01026</t>
  </si>
  <si>
    <t>NBCC (India) Ltd</t>
  </si>
  <si>
    <t>INE095N01031</t>
  </si>
  <si>
    <t>Power Grid Corporation of India Ltd</t>
  </si>
  <si>
    <t>INE752E01010</t>
  </si>
  <si>
    <t>PNB Housing Finance Ltd</t>
  </si>
  <si>
    <t>INE572E01012</t>
  </si>
  <si>
    <t>Pidilite Industries Ltd</t>
  </si>
  <si>
    <t>INE318A01026</t>
  </si>
  <si>
    <t>Power Finance Corporation Ltd</t>
  </si>
  <si>
    <t>INE134E01011</t>
  </si>
  <si>
    <t>Shriram Finance Ltd</t>
  </si>
  <si>
    <t>INE721A01047</t>
  </si>
  <si>
    <t>Divi's Laboratories Ltd</t>
  </si>
  <si>
    <t>INE361B01024</t>
  </si>
  <si>
    <t>Kalyan Jewellers India Ltd</t>
  </si>
  <si>
    <t>INE303R01014</t>
  </si>
  <si>
    <t>Manappuram Finance Ltd</t>
  </si>
  <si>
    <t>INE522D01027</t>
  </si>
  <si>
    <t>Jubilant Foodworks Ltd</t>
  </si>
  <si>
    <t>INE797F01020</t>
  </si>
  <si>
    <t>Glenmark Pharmaceuticals Ltd</t>
  </si>
  <si>
    <t>INE935A01035</t>
  </si>
  <si>
    <t>Biocon Ltd</t>
  </si>
  <si>
    <t>INE376G01013</t>
  </si>
  <si>
    <t>Indian Oil Corporation Ltd</t>
  </si>
  <si>
    <t>INE242A01010</t>
  </si>
  <si>
    <t>Dabur India Ltd</t>
  </si>
  <si>
    <t>INE016A01026</t>
  </si>
  <si>
    <t>Personal Products</t>
  </si>
  <si>
    <t>Coforge Ltd</t>
  </si>
  <si>
    <t>INE591G01025</t>
  </si>
  <si>
    <t>Samvardhana Motherson International Ltd</t>
  </si>
  <si>
    <t>INE775A01035</t>
  </si>
  <si>
    <t>Hitachi Energy India Ltd</t>
  </si>
  <si>
    <t>INE07Y701011</t>
  </si>
  <si>
    <t>Colgate Palmolive (India) Ltd</t>
  </si>
  <si>
    <t>INE259A01022</t>
  </si>
  <si>
    <t>Aurobindo Pharma Ltd</t>
  </si>
  <si>
    <t>INE406A01037</t>
  </si>
  <si>
    <t>Multi Commodity Exchange Of India Ltd</t>
  </si>
  <si>
    <t>INE745G01043</t>
  </si>
  <si>
    <t>Indian Energy Exchange Ltd</t>
  </si>
  <si>
    <t>INE022Q01020</t>
  </si>
  <si>
    <t>BSE Ltd</t>
  </si>
  <si>
    <t>INE118H01025</t>
  </si>
  <si>
    <t>Bank of India</t>
  </si>
  <si>
    <t>INE084A01016</t>
  </si>
  <si>
    <t>Fortis Healthcare Ltd</t>
  </si>
  <si>
    <t>INE061F01013</t>
  </si>
  <si>
    <t>Hero MotoCorp Ltd</t>
  </si>
  <si>
    <t>INE158A01026</t>
  </si>
  <si>
    <t>APL Apollo Tubes Ltd</t>
  </si>
  <si>
    <t>INE702C01027</t>
  </si>
  <si>
    <t>JSW Energy Ltd</t>
  </si>
  <si>
    <t>INE121E01018</t>
  </si>
  <si>
    <t>CG Power and Industrial Solutions Ltd</t>
  </si>
  <si>
    <t>INE067A01029</t>
  </si>
  <si>
    <t>Aditya Birla Capital Ltd</t>
  </si>
  <si>
    <t>INE674K01013</t>
  </si>
  <si>
    <t>Godrej Consumer Products Ltd</t>
  </si>
  <si>
    <t>INE102D01028</t>
  </si>
  <si>
    <t>Delhivery Ltd</t>
  </si>
  <si>
    <t>INE148O01028</t>
  </si>
  <si>
    <t>IndusInd Bank Ltd</t>
  </si>
  <si>
    <t>INE095A01012</t>
  </si>
  <si>
    <t>Patanjali Foods Ltd</t>
  </si>
  <si>
    <t>INE619A01035</t>
  </si>
  <si>
    <t>Agricultural Food &amp; other Products</t>
  </si>
  <si>
    <t>INF090I01GV8</t>
  </si>
  <si>
    <t>INF090I01JV2</t>
  </si>
  <si>
    <t>REC Ltd</t>
  </si>
  <si>
    <t>INE020B01018</t>
  </si>
  <si>
    <t>HDB Financial Services Ltd</t>
  </si>
  <si>
    <t>INE756I01012</t>
  </si>
  <si>
    <t>Akums Drugs And Pharmaceuticals Ltd</t>
  </si>
  <si>
    <t>INE09XN01023</t>
  </si>
  <si>
    <t>Balkrishna Industries Ltd</t>
  </si>
  <si>
    <t>INE787D01026</t>
  </si>
  <si>
    <t>Swiggy Ltd</t>
  </si>
  <si>
    <t>INE00H001014</t>
  </si>
  <si>
    <t>NHPC Ltd</t>
  </si>
  <si>
    <t>INE848E01016</t>
  </si>
  <si>
    <t>Grasim Industries Ltd</t>
  </si>
  <si>
    <t>INE047A01021</t>
  </si>
  <si>
    <t>Emami Ltd</t>
  </si>
  <si>
    <t>INE548C01032</t>
  </si>
  <si>
    <t>V-Mart Retail Ltd</t>
  </si>
  <si>
    <t>INE665J01013</t>
  </si>
  <si>
    <t>Finolex Industries Ltd</t>
  </si>
  <si>
    <t>INE183A01024</t>
  </si>
  <si>
    <t>SBI Cards and Payment Services Ltd</t>
  </si>
  <si>
    <t>INE018E01016</t>
  </si>
  <si>
    <t>Zensar Technologies Ltd</t>
  </si>
  <si>
    <t>INE520A01027</t>
  </si>
  <si>
    <t>KEC International Ltd</t>
  </si>
  <si>
    <t>INE389H01022</t>
  </si>
  <si>
    <t>Indiamart Intermesh Ltd</t>
  </si>
  <si>
    <t>INE933S01016</t>
  </si>
  <si>
    <t>NCC Ltd</t>
  </si>
  <si>
    <t>INE868B01028</t>
  </si>
  <si>
    <t>Restaurant Brands Asia Ltd</t>
  </si>
  <si>
    <t>INE07T201019</t>
  </si>
  <si>
    <t>TVS Holdings Ltd</t>
  </si>
  <si>
    <t>INE105A01035</t>
  </si>
  <si>
    <t>Jsw Dulux Ltd</t>
  </si>
  <si>
    <t>INE133A01011</t>
  </si>
  <si>
    <t>JustDial Ltd</t>
  </si>
  <si>
    <t>INE599M01018</t>
  </si>
  <si>
    <t>Elecon Engineering Co Ltd</t>
  </si>
  <si>
    <t>INE205B01031</t>
  </si>
  <si>
    <t>JK Lakshmi Cement Ltd</t>
  </si>
  <si>
    <t>INE786A01032</t>
  </si>
  <si>
    <t>Teamlease Services Ltd</t>
  </si>
  <si>
    <t>INE985S01024</t>
  </si>
  <si>
    <t>Gateway Distriparks Ltd</t>
  </si>
  <si>
    <t>INE079J01017</t>
  </si>
  <si>
    <t>Go Fashion India Ltd</t>
  </si>
  <si>
    <t>INE0BJS01011</t>
  </si>
  <si>
    <t>Brookfield India Real Estate Trust</t>
  </si>
  <si>
    <t>INE0FDU25010</t>
  </si>
  <si>
    <t>Industry Classification</t>
  </si>
  <si>
    <t>Amagi Media Labs Ltd</t>
  </si>
  <si>
    <t>INE121R01077</t>
  </si>
  <si>
    <t>IT - Services</t>
  </si>
  <si>
    <t>Intellect Design Arena Ltd</t>
  </si>
  <si>
    <t>INE306R01017</t>
  </si>
  <si>
    <t>Meesho Ltd</t>
  </si>
  <si>
    <t>INE0VDM01015</t>
  </si>
  <si>
    <t>Hexaware Technologies Ltd</t>
  </si>
  <si>
    <t>INE093A01041</t>
  </si>
  <si>
    <t>PVR Inox Ltd</t>
  </si>
  <si>
    <t>INE191H01014</t>
  </si>
  <si>
    <t>Entertainment</t>
  </si>
  <si>
    <t>Foreign Equity Securities</t>
  </si>
  <si>
    <t>Cognizant Technology Solutions Corp., A</t>
  </si>
  <si>
    <t>US1924461023</t>
  </si>
  <si>
    <t>Makemytrip Ltd</t>
  </si>
  <si>
    <t>MU0295S00016</t>
  </si>
  <si>
    <t>Alphabet Inc</t>
  </si>
  <si>
    <t>US02079K3059</t>
  </si>
  <si>
    <t>Apple Inc</t>
  </si>
  <si>
    <t>US0378331005</t>
  </si>
  <si>
    <t>IT - Hardware</t>
  </si>
  <si>
    <t>Amazon.com INC</t>
  </si>
  <si>
    <t>US0231351067</t>
  </si>
  <si>
    <t>Microsoft Corp</t>
  </si>
  <si>
    <t>US5949181045</t>
  </si>
  <si>
    <t>Meta Platforms Inc</t>
  </si>
  <si>
    <t>US30303M1027</t>
  </si>
  <si>
    <t>Foreign Mutual Fund Units</t>
  </si>
  <si>
    <t>Franklin U.S. Opportunities Fund, Class I (Acc)</t>
  </si>
  <si>
    <t>LU0626261944</t>
  </si>
  <si>
    <t>Foreign Mutual Fund</t>
  </si>
  <si>
    <t>Equitas Small Finance Bank Ltd</t>
  </si>
  <si>
    <t>INE063P01018</t>
  </si>
  <si>
    <t>Kajaria Ceramics Ltd</t>
  </si>
  <si>
    <t>INE217B01036</t>
  </si>
  <si>
    <t>Brigade Enterprises Ltd</t>
  </si>
  <si>
    <t>INE791I01019</t>
  </si>
  <si>
    <t>Aster DM Quality Care Ltd</t>
  </si>
  <si>
    <t>INE914M01019</t>
  </si>
  <si>
    <t>Deepak Nitrite Ltd</t>
  </si>
  <si>
    <t>INE288B01029</t>
  </si>
  <si>
    <t>DCB Bank Ltd</t>
  </si>
  <si>
    <t>INE503A01015</t>
  </si>
  <si>
    <t>Sobha Ltd</t>
  </si>
  <si>
    <t>INE671H01015</t>
  </si>
  <si>
    <t>K.P.R. Mill Ltd</t>
  </si>
  <si>
    <t>INE930H01031</t>
  </si>
  <si>
    <t>Textiles &amp; Apparels</t>
  </si>
  <si>
    <t>Ujjivan Small Finance Bank Ltd</t>
  </si>
  <si>
    <t>INE551W01018</t>
  </si>
  <si>
    <t>Karur Vysya Bank Ltd</t>
  </si>
  <si>
    <t>INE036D01028</t>
  </si>
  <si>
    <t>Jubilant Ingrevia Ltd</t>
  </si>
  <si>
    <t>INE0BY001018</t>
  </si>
  <si>
    <t>MTAR Technologies Ltd</t>
  </si>
  <si>
    <t>INE864I01014</t>
  </si>
  <si>
    <t>Mrs Bectors Food Specialities Ltd</t>
  </si>
  <si>
    <t>INE495P01020</t>
  </si>
  <si>
    <t>The India Cements Ltd</t>
  </si>
  <si>
    <t>INE383A01012</t>
  </si>
  <si>
    <t>Amara Raja Energy And Mobility Ltd</t>
  </si>
  <si>
    <t>INE885A01032</t>
  </si>
  <si>
    <t>Sapphire Foods India Ltd</t>
  </si>
  <si>
    <t>INE806T01020</t>
  </si>
  <si>
    <t>Shankara Buildpro Ltd</t>
  </si>
  <si>
    <t>INE24OJ01011</t>
  </si>
  <si>
    <t>IIFL Finance Ltd</t>
  </si>
  <si>
    <t>INE530B01024</t>
  </si>
  <si>
    <t>CCL Products (India) Ltd</t>
  </si>
  <si>
    <t>INE421D01022</t>
  </si>
  <si>
    <t>City Union Bank Ltd</t>
  </si>
  <si>
    <t>INE491A01021</t>
  </si>
  <si>
    <t>Whirlpool Of India Ltd</t>
  </si>
  <si>
    <t>INE716A01013</t>
  </si>
  <si>
    <t>Electronics Mart India Ltd</t>
  </si>
  <si>
    <t>INE02YR01019</t>
  </si>
  <si>
    <t>Tenneco Clean Air India Ltd</t>
  </si>
  <si>
    <t>INE19RI01016</t>
  </si>
  <si>
    <t>The Ramco Cements Ltd</t>
  </si>
  <si>
    <t>INE331A01037</t>
  </si>
  <si>
    <t>Finolex Cables Ltd</t>
  </si>
  <si>
    <t>INE235A01022</t>
  </si>
  <si>
    <t>Ion Exchange (India) Ltd</t>
  </si>
  <si>
    <t>INE570A01022</t>
  </si>
  <si>
    <t>Other Utilities</t>
  </si>
  <si>
    <t>Sona Blw Precision Forgings Ltd</t>
  </si>
  <si>
    <t>INE073K01018</t>
  </si>
  <si>
    <t>HealthCare Global Enterprises Ltd</t>
  </si>
  <si>
    <t>INE075I01017</t>
  </si>
  <si>
    <t>AIA Engineering Ltd</t>
  </si>
  <si>
    <t>INE212H01026</t>
  </si>
  <si>
    <t>Le Travenues Technology Ltd</t>
  </si>
  <si>
    <t>INE0HV901016</t>
  </si>
  <si>
    <t>Craftsman Automation Ltd</t>
  </si>
  <si>
    <t>INE00LO01017</t>
  </si>
  <si>
    <t>Apollo Pipes Ltd</t>
  </si>
  <si>
    <t>INE126J01016</t>
  </si>
  <si>
    <t>Rolex Rings Ltd</t>
  </si>
  <si>
    <t>INE645S01024</t>
  </si>
  <si>
    <t>Vishnu Chemicals Ltd</t>
  </si>
  <si>
    <t>INE270I01022</t>
  </si>
  <si>
    <t>Piramal Pharma Ltd</t>
  </si>
  <si>
    <t>INE0DK501011</t>
  </si>
  <si>
    <t>Kirloskar Pneumatic Co Ltd</t>
  </si>
  <si>
    <t>INE811A01020</t>
  </si>
  <si>
    <t>Ideaforge Technology Ltd</t>
  </si>
  <si>
    <t>INE349Y01013</t>
  </si>
  <si>
    <t>Chemplast Sanmar Ltd</t>
  </si>
  <si>
    <t>INE488A01050</t>
  </si>
  <si>
    <t>Vedant Fashions Ltd</t>
  </si>
  <si>
    <t>INE825V01034</t>
  </si>
  <si>
    <t>Ajax Engineering Ltd</t>
  </si>
  <si>
    <t>INE274Y01021</t>
  </si>
  <si>
    <t>GHCL Ltd</t>
  </si>
  <si>
    <t>INE539A01019</t>
  </si>
  <si>
    <t>Greenpanel Industries Ltd</t>
  </si>
  <si>
    <t>INE08ZM01014</t>
  </si>
  <si>
    <t>Gujarat Energy Ltd</t>
  </si>
  <si>
    <t>INE844O01030</t>
  </si>
  <si>
    <t>Aditya Vision Ltd</t>
  </si>
  <si>
    <t>INE679V01027</t>
  </si>
  <si>
    <t>Brigade Hotel Ventures Ltd</t>
  </si>
  <si>
    <t>INE03NU01014</t>
  </si>
  <si>
    <t>KPIT Technologies Ltd</t>
  </si>
  <si>
    <t>INE04I401011</t>
  </si>
  <si>
    <t>Ratnamani Metals &amp; Tubes Ltd</t>
  </si>
  <si>
    <t>INE703B01027</t>
  </si>
  <si>
    <t>Vikram Solar Ltd</t>
  </si>
  <si>
    <t>INE078V01014</t>
  </si>
  <si>
    <t>Shaily Engineering Plastics Ltd</t>
  </si>
  <si>
    <t>INE151G01028</t>
  </si>
  <si>
    <t>INE1TUG01013</t>
  </si>
  <si>
    <t>IN002026X081</t>
  </si>
  <si>
    <t>TBO Tek Ltd</t>
  </si>
  <si>
    <t>INE673O01025</t>
  </si>
  <si>
    <t>Sudarshan Chemical Industries Ltd</t>
  </si>
  <si>
    <t>INE659A01023</t>
  </si>
  <si>
    <t>CE Info Systems Ltd</t>
  </si>
  <si>
    <t>INE0BV301023</t>
  </si>
  <si>
    <t>SKF India Industrial Ltd</t>
  </si>
  <si>
    <t>INE2J8701016</t>
  </si>
  <si>
    <t>Tata Communications Ltd</t>
  </si>
  <si>
    <t>INE151A01013</t>
  </si>
  <si>
    <t>Affle 3i Ltd</t>
  </si>
  <si>
    <t>INE00WC01027</t>
  </si>
  <si>
    <t>Pricol Ltd</t>
  </si>
  <si>
    <t>INE726V01018</t>
  </si>
  <si>
    <t>Honeywell Automation India Ltd</t>
  </si>
  <si>
    <t>INE671A01010</t>
  </si>
  <si>
    <t>Sundram Fasteners Ltd</t>
  </si>
  <si>
    <t>INE387A01021</t>
  </si>
  <si>
    <t>Timken India Ltd</t>
  </si>
  <si>
    <t>INE325A01013</t>
  </si>
  <si>
    <t>INE459N01021</t>
  </si>
  <si>
    <t>Five-Star Business Finance Ltd</t>
  </si>
  <si>
    <t>INE128S01021</t>
  </si>
  <si>
    <t>Chennai Interactive Business Services Pvt Ltd ** ^^</t>
  </si>
  <si>
    <t>Amphenol Corp</t>
  </si>
  <si>
    <t>US0320951017</t>
  </si>
  <si>
    <t>Federal Bank Ltd</t>
  </si>
  <si>
    <t>INE171A01029</t>
  </si>
  <si>
    <t>Mahindra &amp; Mahindra Financial Services Ltd</t>
  </si>
  <si>
    <t>INE774D01024</t>
  </si>
  <si>
    <t>Tube Investments of India Ltd</t>
  </si>
  <si>
    <t>INE974X01010</t>
  </si>
  <si>
    <t>IPCA Laboratories Ltd</t>
  </si>
  <si>
    <t>INE571A01038</t>
  </si>
  <si>
    <t>Shree Cement Ltd</t>
  </si>
  <si>
    <t>INE070A01015</t>
  </si>
  <si>
    <t>Poonawalla Fincorp Ltd</t>
  </si>
  <si>
    <t>INE511C01022</t>
  </si>
  <si>
    <t>Havells India Ltd</t>
  </si>
  <si>
    <t>INE176B01034</t>
  </si>
  <si>
    <t>Billionbrains Garage Ventures Ltd</t>
  </si>
  <si>
    <t>INE0HOQ01053</t>
  </si>
  <si>
    <t>Astral Ltd</t>
  </si>
  <si>
    <t>INE006I01046</t>
  </si>
  <si>
    <t>SRF Ltd</t>
  </si>
  <si>
    <t>INE647A01010</t>
  </si>
  <si>
    <t>J.K. Cement Ltd</t>
  </si>
  <si>
    <t>INE823G01014</t>
  </si>
  <si>
    <t>Max Healthcare Institute Ltd</t>
  </si>
  <si>
    <t>INE027H01010</t>
  </si>
  <si>
    <t>Escorts Kubota Ltd</t>
  </si>
  <si>
    <t>INE042A01014</t>
  </si>
  <si>
    <t>Page Industries Ltd</t>
  </si>
  <si>
    <t>INE761H01022</t>
  </si>
  <si>
    <t>Bharti Hexacom Ltd</t>
  </si>
  <si>
    <t>INE343G01021</t>
  </si>
  <si>
    <t>Coromandel International Ltd</t>
  </si>
  <si>
    <t>INE169A01031</t>
  </si>
  <si>
    <t>Fertilizers &amp; Agrochemicals</t>
  </si>
  <si>
    <t>Indo Mim Ltd</t>
  </si>
  <si>
    <t>INE084101034</t>
  </si>
  <si>
    <t>Oberoi Realty Ltd</t>
  </si>
  <si>
    <t>INE093I01010</t>
  </si>
  <si>
    <t>PI Industries Ltd</t>
  </si>
  <si>
    <t>INE603J01030</t>
  </si>
  <si>
    <t>Siemens Energy India ltd</t>
  </si>
  <si>
    <t>INE1NPP01017</t>
  </si>
  <si>
    <t>ITC Hotels Ltd</t>
  </si>
  <si>
    <t>INE379A01028</t>
  </si>
  <si>
    <t>Procter &amp; Gamble Hygiene and Health Care Ltd</t>
  </si>
  <si>
    <t>INE179A01014</t>
  </si>
  <si>
    <t>Eicher Motors Ltd</t>
  </si>
  <si>
    <t>INE066A01021</t>
  </si>
  <si>
    <t>Tata Motors Ltd</t>
  </si>
  <si>
    <t>INE1TAE01010</t>
  </si>
  <si>
    <t>Cummins India Ltd</t>
  </si>
  <si>
    <t>INE298A01020</t>
  </si>
  <si>
    <t>Muthoot Finance Ltd</t>
  </si>
  <si>
    <t>INE414G01012</t>
  </si>
  <si>
    <t>Bajaj Holdings &amp; Investment Ltd</t>
  </si>
  <si>
    <t>INE118A01012</t>
  </si>
  <si>
    <t>Lupin Ltd</t>
  </si>
  <si>
    <t>INE326A01037</t>
  </si>
  <si>
    <t>Union Bank Of India</t>
  </si>
  <si>
    <t>INE692A01016</t>
  </si>
  <si>
    <t>Bharat Forge Ltd</t>
  </si>
  <si>
    <t>INE465A01025</t>
  </si>
  <si>
    <t>Oracle Financial Services Software Ltd</t>
  </si>
  <si>
    <t>INE881D01027</t>
  </si>
  <si>
    <t>Life Insurance Corporation Of India</t>
  </si>
  <si>
    <t>INE0J1Y01017</t>
  </si>
  <si>
    <t>LIC Housing Finance Ltd</t>
  </si>
  <si>
    <t>INE115A01026</t>
  </si>
  <si>
    <t>Vedanta Aluminium Metal Ltd</t>
  </si>
  <si>
    <t>INE1CDF01017</t>
  </si>
  <si>
    <t>Kalpataru Projects International Ltd</t>
  </si>
  <si>
    <t>INE220B01022</t>
  </si>
  <si>
    <t>Great Eastern Shipping Co Ltd</t>
  </si>
  <si>
    <t>INE017A01032</t>
  </si>
  <si>
    <t>General Insurance Corporation Of India</t>
  </si>
  <si>
    <t>INE481Y01014</t>
  </si>
  <si>
    <t>Bank Of Maharashtra</t>
  </si>
  <si>
    <t>INE457A01014</t>
  </si>
  <si>
    <t>Indegene Ltd</t>
  </si>
  <si>
    <t>INE065X01017</t>
  </si>
  <si>
    <t>Polycab India Ltd</t>
  </si>
  <si>
    <t>INE455K01017</t>
  </si>
  <si>
    <t>Indian Hotels Co Ltd</t>
  </si>
  <si>
    <t>INE053A01029</t>
  </si>
  <si>
    <t>Navin Fluorine International Ltd</t>
  </si>
  <si>
    <t>INE048G01026</t>
  </si>
  <si>
    <t>Radico Khaitan Ltd</t>
  </si>
  <si>
    <t>INE944F01028</t>
  </si>
  <si>
    <t>R R Kabel Ltd</t>
  </si>
  <si>
    <t>INE777K01022</t>
  </si>
  <si>
    <t>Natco Pharma Ltd</t>
  </si>
  <si>
    <t>INE987B01026</t>
  </si>
  <si>
    <t>Can Fin Homes Ltd</t>
  </si>
  <si>
    <t>INE477A01020</t>
  </si>
  <si>
    <t>Honasa Consumer Ltd</t>
  </si>
  <si>
    <t>INE0J5401028</t>
  </si>
  <si>
    <t>Force Motors Ltd</t>
  </si>
  <si>
    <t>INE451A01017</t>
  </si>
  <si>
    <t>Cyient DLM Ltd</t>
  </si>
  <si>
    <t>INE055S01018</t>
  </si>
  <si>
    <t>Piramal Finance Ltd</t>
  </si>
  <si>
    <t>INE202B01038</t>
  </si>
  <si>
    <t>Seshaasai Technologies Ltd</t>
  </si>
  <si>
    <t>INE04VU01023</t>
  </si>
  <si>
    <t>Aditya Infotech Ltd</t>
  </si>
  <si>
    <t>INE819V01029</t>
  </si>
  <si>
    <t>Shivalik Bimetal Controls Ltd</t>
  </si>
  <si>
    <t>INE386D01027</t>
  </si>
  <si>
    <t>Torrent Pharmaceuticals Ltd</t>
  </si>
  <si>
    <t>INE685A01028</t>
  </si>
  <si>
    <t>Endurance Technologies Ltd</t>
  </si>
  <si>
    <t>INE913H01037</t>
  </si>
  <si>
    <t>Canara HSBC Life Insurance Co Ltd</t>
  </si>
  <si>
    <t>INE01TY01017</t>
  </si>
  <si>
    <t>Vishal Mega Mart Ltd</t>
  </si>
  <si>
    <t>INE01EA01019</t>
  </si>
  <si>
    <t>Clean Max Enviro Energy Solutions Ltd</t>
  </si>
  <si>
    <t>INE647U01026</t>
  </si>
  <si>
    <t>Persistent Systems Ltd</t>
  </si>
  <si>
    <t>INE262H01021</t>
  </si>
  <si>
    <t>LG Electronics India Ltd</t>
  </si>
  <si>
    <t>INE324D01010</t>
  </si>
  <si>
    <t>Aadhar Housing Finance Ltd</t>
  </si>
  <si>
    <t>INE883F01010</t>
  </si>
  <si>
    <t>Sagility Ltd</t>
  </si>
  <si>
    <t>INE0W2G01015</t>
  </si>
  <si>
    <t>Godrej Agrovet Ltd</t>
  </si>
  <si>
    <t>INE850D01014</t>
  </si>
  <si>
    <t>ABB India Ltd</t>
  </si>
  <si>
    <t>INE117A01022</t>
  </si>
  <si>
    <t>India Shelter Finance Corporation Ltd</t>
  </si>
  <si>
    <t>INE922K01024</t>
  </si>
  <si>
    <t>Tata Consumer Products Ltd</t>
  </si>
  <si>
    <t>INE192A01025</t>
  </si>
  <si>
    <t>KEI Industries Ltd</t>
  </si>
  <si>
    <t>INE878B01027</t>
  </si>
  <si>
    <t>Uno Minda Ltd</t>
  </si>
  <si>
    <t>INE405E01023</t>
  </si>
  <si>
    <t>Somany Ceramics Ltd</t>
  </si>
  <si>
    <t>INE355A01028</t>
  </si>
  <si>
    <t>Jyothy Labs Ltd</t>
  </si>
  <si>
    <t>INE668F01031</t>
  </si>
  <si>
    <t>Household Products</t>
  </si>
  <si>
    <t>HDFC Asset Management Co Ltd</t>
  </si>
  <si>
    <t>INE127D01025</t>
  </si>
  <si>
    <t>Ajanta Pharma Ltd</t>
  </si>
  <si>
    <t>INE031B01049</t>
  </si>
  <si>
    <t>Dr. Lal Path Labs Ltd</t>
  </si>
  <si>
    <t>INE600L01024</t>
  </si>
  <si>
    <t>Mahanagar Gas Ltd</t>
  </si>
  <si>
    <t>INE002S01010</t>
  </si>
  <si>
    <t>Chambal Fertilizers &amp; Chemicals Ltd</t>
  </si>
  <si>
    <t>INE085A01013</t>
  </si>
  <si>
    <t>Embassy Office Parks REIT</t>
  </si>
  <si>
    <t>INE041025011</t>
  </si>
  <si>
    <t>Nexus Select Trust REIT</t>
  </si>
  <si>
    <t>INE0NDH25011</t>
  </si>
  <si>
    <t>Mediatek Inc</t>
  </si>
  <si>
    <t>TW0002454006</t>
  </si>
  <si>
    <t>Unilever PLC, (ADR)</t>
  </si>
  <si>
    <t>US9047678035</t>
  </si>
  <si>
    <t>Hyundai Motor Co Ltd</t>
  </si>
  <si>
    <t>KR7005380001</t>
  </si>
  <si>
    <t>Hon Hai Precision Industry Co Ltd</t>
  </si>
  <si>
    <t>TW0002317005</t>
  </si>
  <si>
    <t>TW0000056001</t>
  </si>
  <si>
    <t>Shadowfax Technologies Ltd</t>
  </si>
  <si>
    <t>INE12UN01015</t>
  </si>
  <si>
    <t>Techno Electric &amp; Engineering Co Ltd</t>
  </si>
  <si>
    <t>INE285K01026</t>
  </si>
  <si>
    <t>Lodha Developers Ltd</t>
  </si>
  <si>
    <t>INE670K01029</t>
  </si>
  <si>
    <t>Taiwan Semiconductor Manufacturing Co. Ltd</t>
  </si>
  <si>
    <t>TW0002330008</t>
  </si>
  <si>
    <t>Samsung Electronics Co. Ltd</t>
  </si>
  <si>
    <t>KR7005930003</t>
  </si>
  <si>
    <t>SK Hynix Inc</t>
  </si>
  <si>
    <t>KR7000660001</t>
  </si>
  <si>
    <t>Tencent Holdings Ltd</t>
  </si>
  <si>
    <t>KYG875721634</t>
  </si>
  <si>
    <t>Netease Inc</t>
  </si>
  <si>
    <t>KYG6427A1022</t>
  </si>
  <si>
    <t>Contemporary Amperex Technology Co Ltd</t>
  </si>
  <si>
    <t>CNE100003662</t>
  </si>
  <si>
    <t>KB Financial Group Inc</t>
  </si>
  <si>
    <t>KR7105560007</t>
  </si>
  <si>
    <t>Hansoh Pharmaceutical Group Co Ltd</t>
  </si>
  <si>
    <t>KYG549581067</t>
  </si>
  <si>
    <t>King Slide Works Co Ltd</t>
  </si>
  <si>
    <t>TW0002059003</t>
  </si>
  <si>
    <t>DBS Group Holdings Ltd</t>
  </si>
  <si>
    <t>SG1L01001701</t>
  </si>
  <si>
    <t>Singapore Technologies Engineering Ltd</t>
  </si>
  <si>
    <t>SG1F60858221</t>
  </si>
  <si>
    <t>Hon Precision Inc</t>
  </si>
  <si>
    <t>TW0007769002</t>
  </si>
  <si>
    <t>Wiwynn Corp</t>
  </si>
  <si>
    <t>TW0006669005</t>
  </si>
  <si>
    <t>Lite-On Technology Corp</t>
  </si>
  <si>
    <t>TW0002301009</t>
  </si>
  <si>
    <t>China Resources Land Ltd</t>
  </si>
  <si>
    <t>KYG2108Y1052</t>
  </si>
  <si>
    <t>Techtronic Industries Co. Ltd</t>
  </si>
  <si>
    <t>HK0669013440</t>
  </si>
  <si>
    <t>Weichai Power Co Ltd</t>
  </si>
  <si>
    <t>CNE1000004L9</t>
  </si>
  <si>
    <t>Yageo Corp</t>
  </si>
  <si>
    <t>TW0002327004</t>
  </si>
  <si>
    <t>Hsbc Holdings Plc</t>
  </si>
  <si>
    <t>GB0005405286</t>
  </si>
  <si>
    <t>Sieyuan Electric Co Ltd</t>
  </si>
  <si>
    <t>CNE000001KM8</t>
  </si>
  <si>
    <t>Alibaba Group Holding Ltd</t>
  </si>
  <si>
    <t>KYG017191142</t>
  </si>
  <si>
    <t>Asia Vital Components Co Ltd</t>
  </si>
  <si>
    <t>TW0003017000</t>
  </si>
  <si>
    <t>Zhongji Innolight Co Ltd</t>
  </si>
  <si>
    <t>CNE100001CY9</t>
  </si>
  <si>
    <t>Telecom - Equipment &amp; Accessories</t>
  </si>
  <si>
    <t>Wus Printed Circuit Kunshan Co Ltd</t>
  </si>
  <si>
    <t>CNE100000SP5</t>
  </si>
  <si>
    <t>CNE100007SR6</t>
  </si>
  <si>
    <t>Bajaj Auto Ltd</t>
  </si>
  <si>
    <t>INE917I01010</t>
  </si>
  <si>
    <t>Tech Mahindra Ltd</t>
  </si>
  <si>
    <t>INE669C01036</t>
  </si>
  <si>
    <t>Dr. Reddy's Laboratories Ltd</t>
  </si>
  <si>
    <t>INE089A01031</t>
  </si>
  <si>
    <t>Wipro Ltd</t>
  </si>
  <si>
    <t>INE075A01022</t>
  </si>
  <si>
    <t>LU0195948665</t>
  </si>
  <si>
    <t>INF090I01FW8</t>
  </si>
  <si>
    <t>INF090I01XS9</t>
  </si>
  <si>
    <t>INF090I01HS2</t>
  </si>
  <si>
    <t>INF209K01VP1</t>
  </si>
  <si>
    <t>INF174K01LC6</t>
  </si>
  <si>
    <t>INF277K017Q3</t>
  </si>
  <si>
    <t>INF846K01ZM8</t>
  </si>
  <si>
    <t>INF178L01BY0</t>
  </si>
  <si>
    <t>INF090I01XG4</t>
  </si>
  <si>
    <t>Franklin India Short Term Income Plan-Segregated Portfolio 3- 9.50% Yes Bank Ltd CO 23 Dec 2021-Direct-Growth Plan</t>
  </si>
  <si>
    <t>INF090I01VS3</t>
  </si>
  <si>
    <t>* Less than 0.01%</t>
  </si>
  <si>
    <t>Franklin India Flexi Cap Fund-Direct Growth Plan (Formerly known as Franklin India Equity Fund)</t>
  </si>
  <si>
    <t>INF090I01FK3</t>
  </si>
  <si>
    <t>INF109K013N3</t>
  </si>
  <si>
    <t>INF090I01KR8</t>
  </si>
  <si>
    <t>Franklin India Dynamic Accrual Fund- Segregated Portfolio 3- 9.50% Yes Bank Ltd CO 23 Dec 2021-Direct-Growth Plan</t>
  </si>
  <si>
    <t>INF090I01WD3</t>
  </si>
  <si>
    <t>There are certain Instrument/ Security categories/ sub-categories wherein the schemes do not hold any positions as on July 31, 2026.
Accordingly, if there are NIL holdings, the category/sub-category of Instruments/ Securities have not been disclosed in the Portfolio.</t>
  </si>
  <si>
    <t>a) NAV at the beginning and at the end of the Month ended 31-Jul-2026</t>
  </si>
  <si>
    <t>b) Aggregate Distributions declared during the Month ended 31-Jul-2026</t>
  </si>
  <si>
    <t>c) Portfolio Turnover Ratio</t>
  </si>
  <si>
    <t>c) The percentage in terms of market value of investments made in Foreign Securities/ADRs/GDRs/Foreign Mutual Fund Units</t>
  </si>
  <si>
    <t>Number of contracts bought</t>
  </si>
  <si>
    <t>Number of contracts Sold</t>
  </si>
  <si>
    <t>Gross Notional Value of contracts where options were bought  in Rs. Lakhs</t>
  </si>
  <si>
    <t>Gross Notional Value of contracts where options were  sold in Rs. Lakhs</t>
  </si>
  <si>
    <t>Net Profit/Loss value on all contracts in Rs. Lakhs</t>
  </si>
  <si>
    <t>d) Exposure to Derivative Instruments as on July 31, 2026:</t>
  </si>
  <si>
    <t xml:space="preserve"> iv) For the Month ended July 31, 2026 following were the hedging transactions through covered call options which have been squared off/expired:</t>
  </si>
  <si>
    <t>h) Total value and percentage of illiquid securities</t>
  </si>
  <si>
    <t>i) Repo transactions in corporate debt securities during the month</t>
  </si>
  <si>
    <t>j) Term deposits placed as margins for trading in cash and derivatives market</t>
  </si>
  <si>
    <t>k) Security in default beyond maturity date</t>
  </si>
  <si>
    <t>l) Risk-o-meter</t>
  </si>
  <si>
    <t>e) Portfolio Turnover Ratio</t>
  </si>
  <si>
    <t>d) Exposure to Derivative Instruments:</t>
  </si>
  <si>
    <t>Underlying</t>
  </si>
  <si>
    <t>Long/Short</t>
  </si>
  <si>
    <t>Futures Price When purchased</t>
  </si>
  <si>
    <t>Current price of the contract</t>
  </si>
  <si>
    <t>Margin maintained
in Rs. Lakhs</t>
  </si>
  <si>
    <t>Short</t>
  </si>
  <si>
    <t>Bharti Airtel Ltd 25-Aug-26</t>
  </si>
  <si>
    <t>Gross Notional Value of contracts where futures were bought  in Rs. Lakhs</t>
  </si>
  <si>
    <t>Gross Notional Value of contracts where futures were  sold in Rs. Lakhs</t>
  </si>
  <si>
    <t>Net Profit/ (Loss) value on all contracts in Rs. Lakhs</t>
  </si>
  <si>
    <t xml:space="preserve">e) Outstanding derivative exposure as % to net assets </t>
  </si>
  <si>
    <t>f) Portfolio Turnover Ratio</t>
  </si>
  <si>
    <t xml:space="preserve">h) During the month additional instances of fair valuation/deviation from valuation price provided by the valuation agencies </t>
  </si>
  <si>
    <t>i) Total value and percentage of illiquid securities</t>
  </si>
  <si>
    <t>j) Repo transactions in corporate debt securities during the month</t>
  </si>
  <si>
    <t>k) Term deposits placed as margins for trading in cash and derivatives market</t>
  </si>
  <si>
    <t>l) Security in default beyond maturity date</t>
  </si>
  <si>
    <t xml:space="preserve">m) Risk-o-meter </t>
  </si>
  <si>
    <t>g) Residual maturity / Average Maturity as on 31-Jul-2026</t>
  </si>
  <si>
    <t>Net Profit/(Loss) value on all contracts in Rs. Lakhs</t>
  </si>
  <si>
    <t>7.38% Mahindra &amp; Mahindra Financial Services Ltd (18-May-2029) ** $</t>
  </si>
  <si>
    <t>c) The percentage in terms of market value of investments made in Foreign Securities/ADRs/GDRs/Foreign Mutual Fund Units:</t>
  </si>
  <si>
    <t>d) Exposure to Derivative Instruments</t>
  </si>
  <si>
    <t>h)*** Total value and percentage of illiquid securities is Rs.0.00 Lakh and 0.000001% of net assets.</t>
  </si>
  <si>
    <t xml:space="preserve">l) Risk-o-meter </t>
  </si>
  <si>
    <t>Aditya Birla Capital Ltd 25-Aug-26</t>
  </si>
  <si>
    <t>Adani Energy Solutions Ltd 25-Aug-26</t>
  </si>
  <si>
    <t>Adani Enterprises Ltd 25-Aug-26</t>
  </si>
  <si>
    <t>Adani Green Energy Ltd 25-Aug-26</t>
  </si>
  <si>
    <t>Adani Ports and Special Economic Zone Ltd 25-Aug-26</t>
  </si>
  <si>
    <t>Adani Power Ltd 25-Aug-26</t>
  </si>
  <si>
    <t>Ashok Leyland Ltd 25-Aug-26</t>
  </si>
  <si>
    <t>Axis Bank Ltd 25-Aug-26</t>
  </si>
  <si>
    <t>Bajaj Finserv Ltd 25-Aug-26</t>
  </si>
  <si>
    <t>Bajaj Finance Ltd 25-Aug-26</t>
  </si>
  <si>
    <t>Bank of India 25-Aug-26</t>
  </si>
  <si>
    <t>Bharat Electronics Ltd 25-Aug-26</t>
  </si>
  <si>
    <t>Biocon Ltd 25-Aug-26</t>
  </si>
  <si>
    <t>Britannia Industries Ltd 25-Aug-26</t>
  </si>
  <si>
    <t>Canara Bank 25-Aug-26</t>
  </si>
  <si>
    <t>CG Power and Industrial Solutions Ltd 25-Aug-26</t>
  </si>
  <si>
    <t>Cipla Ltd 25-Aug-26</t>
  </si>
  <si>
    <t>Container Corporation of India Ltd 25-Aug-26</t>
  </si>
  <si>
    <t>Crompton Greaves Consumer Electricals Ltd 25-Aug-26</t>
  </si>
  <si>
    <t>Dabur India Ltd 25-Aug-26</t>
  </si>
  <si>
    <t>Delhivery Ltd 25-Aug-26</t>
  </si>
  <si>
    <t>Eternal Ltd 25-Aug-26</t>
  </si>
  <si>
    <t>Glenmark Pharmaceuticals Ltd 25-Aug-26</t>
  </si>
  <si>
    <t>Godrej Properties Ltd 25-Aug-26</t>
  </si>
  <si>
    <t>HDFC Bank Ltd 25-Aug-26</t>
  </si>
  <si>
    <t>HDFC Life Insurance Co Ltd 25-Aug-26</t>
  </si>
  <si>
    <t>Hindalco Industries Ltd 25-Aug-26</t>
  </si>
  <si>
    <t>Hindustan Petroleum Corporation Ltd 25-Aug-26</t>
  </si>
  <si>
    <t>Hindustan Unilever Ltd 25-Aug-26</t>
  </si>
  <si>
    <t>Hindustan Zinc Ltd 25-Aug-26</t>
  </si>
  <si>
    <t>ICICI Bank Ltd 25-Aug-26</t>
  </si>
  <si>
    <t>Vodafone Idea Ltd 25-Aug-26</t>
  </si>
  <si>
    <t>Indian Energy Exchange Ltd 25-Aug-26</t>
  </si>
  <si>
    <t>ITC Ltd 25-Aug-26</t>
  </si>
  <si>
    <t>Jio Financial Services Ltd 25-Aug-26</t>
  </si>
  <si>
    <t>JSW Energy Ltd 25-Aug-26</t>
  </si>
  <si>
    <t>JSW Steel Ltd 25-Aug-26</t>
  </si>
  <si>
    <t>Kalyan Jewellers India Ltd 25-Aug-26</t>
  </si>
  <si>
    <t>Laurus Labs Ltd 25-Aug-26</t>
  </si>
  <si>
    <t>Larsen &amp; Toubro Ltd 25-Aug-26</t>
  </si>
  <si>
    <t>Mahindra &amp; Mahindra Ltd 25-Aug-26</t>
  </si>
  <si>
    <t>Manappuram Finance Ltd 25-Aug-26</t>
  </si>
  <si>
    <t>Maruti Suzuki India Ltd 25-Aug-26</t>
  </si>
  <si>
    <t>Multi Commodity Exchange Of India Ltd 25-Aug-26</t>
  </si>
  <si>
    <t>National Aluminium Co Ltd 25-Aug-26</t>
  </si>
  <si>
    <t>Info Edge (India) Ltd 25-Aug-26</t>
  </si>
  <si>
    <t>Nestle India Ltd 25-Aug-26</t>
  </si>
  <si>
    <t>Oil &amp; Natural Gas Corporation Ltd 25-Aug-26</t>
  </si>
  <si>
    <t>One 97 Communications Ltd 25-Aug-26</t>
  </si>
  <si>
    <t>Punjab National Bank 25-Aug-26</t>
  </si>
  <si>
    <t>Reliance Industries Ltd 25-Aug-26</t>
  </si>
  <si>
    <t>Steel Authority of India Ltd 25-Aug-26</t>
  </si>
  <si>
    <t>SBI Life Insurance Co Ltd 25-Aug-26</t>
  </si>
  <si>
    <t>State Bank of India 25-Aug-26</t>
  </si>
  <si>
    <t>Shriram Finance Ltd 25-Aug-26</t>
  </si>
  <si>
    <t>Solar Industries India Ltd 25-Aug-26</t>
  </si>
  <si>
    <t>Suzlon Energy Ltd 25-Aug-26</t>
  </si>
  <si>
    <t>Tata Power Co Ltd 25-Aug-26</t>
  </si>
  <si>
    <t>Tata Motors Passenger Vehicles Ltd 25-Aug-26</t>
  </si>
  <si>
    <t>TVS Motor Co Ltd 25-Aug-26</t>
  </si>
  <si>
    <t>Ultratech Cement Ltd 25-Aug-26</t>
  </si>
  <si>
    <t>Vedanta Ltd 25-Aug-26</t>
  </si>
  <si>
    <t>Yes Bank Ltd 25-Aug-26</t>
  </si>
  <si>
    <t>Franklin India Money Market Fund Direct-Growth Plan</t>
  </si>
  <si>
    <t>Franklin Technology Fund, Class I (Acc)</t>
  </si>
  <si>
    <t>c) Exposure to Derivative Instruments</t>
  </si>
  <si>
    <t xml:space="preserve">f) During the month additional instances of fair valuation/deviation from valuation price provided by the valuation agencies </t>
  </si>
  <si>
    <t>g) The percentage in terms of market value of investments made in Foreign Securities/ADRs/GDRs/Foreign Mutual Fund Units:</t>
  </si>
  <si>
    <t>Scheme Name</t>
  </si>
  <si>
    <t>Market Value (Rs.in Lakhs)</t>
  </si>
  <si>
    <t>Percentage to Net Assets</t>
  </si>
  <si>
    <t>h)*** Total value and percentage of illiquid securities is Rs.0.00 Lakh and 0.0000003% of net assets.</t>
  </si>
  <si>
    <t>Franklin India Large Cap Fund</t>
  </si>
  <si>
    <t>Franklin India Dividend Yield Fund</t>
  </si>
  <si>
    <t>h)*** Total value and percentage of illiquid securities is Rs.0.00 Lakh and 0.0000005% of net assets.</t>
  </si>
  <si>
    <t>f) The percentage in terms of market value of investments made in Foreign Securities/ADRs/GDRs/Foreign Mutual Fund Units:</t>
  </si>
  <si>
    <t>Franklin U.S. Opportunities Equity Active Fund of Funds</t>
  </si>
  <si>
    <t xml:space="preserve">g) Outstanding derivative exposure as % to net assets </t>
  </si>
  <si>
    <t>Franklin India Corporate Debt Fund - Direct Plan - Growth</t>
  </si>
  <si>
    <t>Franklin India Arbitrage Fund - Direct Plan - Growth</t>
  </si>
  <si>
    <t>Franklin India Government Securities Fund - Direct Plan - Growth</t>
  </si>
  <si>
    <t>Aditya Birla Sun Life Arbitrage Fund - Direct Plan - Growth</t>
  </si>
  <si>
    <t>Kotak Arbitrage Fund - Direct Plan - Growth</t>
  </si>
  <si>
    <t>Tata Arbitrage Fund - Direct Plan - Growth</t>
  </si>
  <si>
    <t>Axis Corporate Bond Fund - Direct Plan - Growth</t>
  </si>
  <si>
    <t>Kotak Corporate Bond Fund - Direct Plan - Growth</t>
  </si>
  <si>
    <t>Franklin India Medium To Long Duration Fund - Direct Plan - Growth</t>
  </si>
  <si>
    <t xml:space="preserve">f) Outstanding derivative exposure as % to net assets </t>
  </si>
  <si>
    <t>g) The percentage in terms of market value of investments made in Foreign Securities/ADRs/GDRs/Foreign Mutual Fund Units</t>
  </si>
  <si>
    <t>ICICI Prudential Short Term Fund Direct - Growth Plan</t>
  </si>
  <si>
    <t>Franklin India Banking &amp; Psu Debt Fund - Direct Plan - Growth</t>
  </si>
  <si>
    <t>g) The percentage in terms of market value of investments made in Foreign Securities/ADRs/GDRs/Foreign Mutual Fund Units as at April 30, 2026 is as under</t>
  </si>
  <si>
    <t>GSPL Transmission Ltd @@</t>
  </si>
  <si>
    <t>@@ awaiting listing</t>
  </si>
  <si>
    <t>Manipal Health Enterprises Ltd @@</t>
  </si>
  <si>
    <t>Options</t>
  </si>
  <si>
    <t xml:space="preserve"> i) Hedging Positions through Futures as on July 31, 2026:</t>
  </si>
  <si>
    <t>Ambuja Cements Ltd 25-Aug-26</t>
  </si>
  <si>
    <t>Apollo Hospitals Enterprise Ltd 25-Aug-26</t>
  </si>
  <si>
    <t>AU Small Finance Bank Ltd 25-Aug-26</t>
  </si>
  <si>
    <t>Bandhan Bank Ltd 25-Aug-26</t>
  </si>
  <si>
    <t>Bank of Baroda 25-Aug-26</t>
  </si>
  <si>
    <t>Hindustan Aeronautics Ltd 25-Aug-26</t>
  </si>
  <si>
    <t>Indus Towers Ltd 25-Aug-26</t>
  </si>
  <si>
    <t>Kotak Mahindra Bank Ltd 25-Aug-26</t>
  </si>
  <si>
    <t>Max Financial Services Ltd 25-Aug-26</t>
  </si>
  <si>
    <t>NTPC Ltd 25-Aug-26</t>
  </si>
  <si>
    <t>RBL Bank Ltd 25-Aug-26</t>
  </si>
  <si>
    <t>Sun Pharmaceutical Industries Ltd 25-Aug-26</t>
  </si>
  <si>
    <t>Tata Steel Ltd 25-Aug-26</t>
  </si>
  <si>
    <t>Titan Co Ltd 25-Aug-26</t>
  </si>
  <si>
    <t xml:space="preserve"> ii) Total outstanding position in Derivative Instruments (Gross Notional) as at July 31, 2026 is Rs. 28,491.30 Lacs</t>
  </si>
  <si>
    <t xml:space="preserve"> iii) Total percentage of existing assets hedged through futures is 47.92%.</t>
  </si>
  <si>
    <t>iv) For the Month ended July 31, 2026 following were the hedging transactions through futures which have been squared off/expired:</t>
  </si>
  <si>
    <t>Interglobe Aviation Ltd 25-Aug-26</t>
  </si>
  <si>
    <t xml:space="preserve"> ii) Total outstanding position in Derivative Instruments (Gross Notional) as at July 31, 2026 is Rs. Rs. 20,626.49 Lacs</t>
  </si>
  <si>
    <t xml:space="preserve"> iii) Total percentage of existing assets hedged through futures is 7.28%.</t>
  </si>
  <si>
    <t xml:space="preserve"> iv) For the Month ended July 31, 2026 following were the hedging transactions through futures which have been squared off/expired:</t>
  </si>
  <si>
    <t xml:space="preserve"> a) Hedging Positions through Futures as on July 31, 2026:</t>
  </si>
  <si>
    <t>360 One Wam Ltd 25-Aug-26</t>
  </si>
  <si>
    <t>Adani Enterprises Ltd 27-Oct-26</t>
  </si>
  <si>
    <t>Adani Green Energy Ltd 29-Sep-26</t>
  </si>
  <si>
    <t>Adani Green Energy Ltd 27-Oct-26</t>
  </si>
  <si>
    <t>Adani Ports and Special Economic Zone Ltd 29-Sep-26</t>
  </si>
  <si>
    <t>Adani Ports and Special Economic Zone Ltd 27-Oct-26</t>
  </si>
  <si>
    <t>Adani Power Ltd 29-Sep-26</t>
  </si>
  <si>
    <t>Adani Power Ltd 27-Oct-26</t>
  </si>
  <si>
    <t>APL Apollo Tubes Ltd 25-Aug-26</t>
  </si>
  <si>
    <t>Ashok Leyland Ltd 29-Sep-26</t>
  </si>
  <si>
    <t>AU Small Finance Bank Ltd 29-Sep-26</t>
  </si>
  <si>
    <t>Aurobindo Pharma Ltd 25-Aug-26</t>
  </si>
  <si>
    <t>Axis Bank Ltd 29-Sep-26</t>
  </si>
  <si>
    <t>Axis Bank Ltd 27-Oct-26</t>
  </si>
  <si>
    <t>Bajaj Finserv Ltd 29-Sep-26</t>
  </si>
  <si>
    <t>Bandhan Bank Ltd 29-Sep-26</t>
  </si>
  <si>
    <t>Bank of India 29-Sep-26</t>
  </si>
  <si>
    <t>Bank of India 27-Oct-26</t>
  </si>
  <si>
    <t>Bharat Electronics Ltd 29-Sep-26</t>
  </si>
  <si>
    <t>Bharat Electronics Ltd 27-Oct-26</t>
  </si>
  <si>
    <t>Bharti Airtel Ltd 27-Oct-26</t>
  </si>
  <si>
    <t>Bharat Heavy Electricals Ltd 25-Aug-26</t>
  </si>
  <si>
    <t>Biocon Ltd 27-Oct-26</t>
  </si>
  <si>
    <t>Bharat Petroleum Corporation Ltd 25-Aug-26</t>
  </si>
  <si>
    <t>BSE Ltd 25-Aug-26</t>
  </si>
  <si>
    <t>Canara Bank 29-Sep-26</t>
  </si>
  <si>
    <t>Canara Bank 27-Oct-26</t>
  </si>
  <si>
    <t>Cholamandalam Investment and Finance Co Ltd 25-Aug-26</t>
  </si>
  <si>
    <t>Cipla Ltd 29-Sep-26</t>
  </si>
  <si>
    <t>Cipla Ltd 27-Oct-26</t>
  </si>
  <si>
    <t>Coal India Ltd 25-Aug-26</t>
  </si>
  <si>
    <t>Coforge Ltd 25-Aug-26</t>
  </si>
  <si>
    <t>Colgate Palmolive (India) Ltd 25-Aug-26</t>
  </si>
  <si>
    <t>Crompton Greaves Consumer Electricals Ltd 29-Sep-26</t>
  </si>
  <si>
    <t>Crompton Greaves Consumer Electricals Ltd 27-Oct-26</t>
  </si>
  <si>
    <t>Dabur India Ltd 29-Sep-26</t>
  </si>
  <si>
    <t>Dabur India Ltd 27-Oct-26</t>
  </si>
  <si>
    <t>Divi's Laboratories Ltd 25-Aug-26</t>
  </si>
  <si>
    <t>Eternal Ltd 29-Sep-26</t>
  </si>
  <si>
    <t>Fortis Healthcare Ltd 25-Aug-26</t>
  </si>
  <si>
    <t>Godrej Consumer Products Ltd 25-Aug-26</t>
  </si>
  <si>
    <t>Hindustan Aeronautics Ltd 29-Sep-26</t>
  </si>
  <si>
    <t>HDFC Bank Ltd 29-Sep-26</t>
  </si>
  <si>
    <t>HDFC Bank Ltd 27-Oct-26</t>
  </si>
  <si>
    <t>HDFC Life Insurance Co Ltd 29-Sep-26</t>
  </si>
  <si>
    <t>HDFC Life Insurance Co Ltd 27-Oct-26</t>
  </si>
  <si>
    <t>Hero MotoCorp Ltd 25-Aug-26</t>
  </si>
  <si>
    <t>Hindalco Industries Ltd 27-Oct-26</t>
  </si>
  <si>
    <t>Hindustan Petroleum Corporation Ltd 27-Oct-26</t>
  </si>
  <si>
    <t>Hindustan Unilever Ltd 29-Sep-26</t>
  </si>
  <si>
    <t>Hindustan Unilever Ltd 27-Oct-26</t>
  </si>
  <si>
    <t>Hindustan Zinc Ltd 29-Sep-26</t>
  </si>
  <si>
    <t>Hindustan Zinc Ltd 27-Oct-26</t>
  </si>
  <si>
    <t>ICICI Bank Ltd 29-Sep-26</t>
  </si>
  <si>
    <t>ICICI Bank Ltd 27-Oct-26</t>
  </si>
  <si>
    <t>ICICI Prudential Life Insurance Co Ltd 25-Aug-26</t>
  </si>
  <si>
    <t>ICICI Prudential Life Insurance Co Ltd 29-Sep-26</t>
  </si>
  <si>
    <t>ICICI Prudential Life Insurance Co Ltd 27-Oct-26</t>
  </si>
  <si>
    <t>Vodafone Idea Ltd 29-Sep-26</t>
  </si>
  <si>
    <t>IDFC First Bank Ltd 25-Aug-26</t>
  </si>
  <si>
    <t>IDFC First Bank Ltd 29-Sep-26</t>
  </si>
  <si>
    <t>Indian Energy Exchange Ltd 29-Sep-26</t>
  </si>
  <si>
    <t>Indian Energy Exchange Ltd 27-Oct-26</t>
  </si>
  <si>
    <t>IndusInd Bank Ltd 29-Sep-26</t>
  </si>
  <si>
    <t>Indus Towers Ltd 29-Sep-26</t>
  </si>
  <si>
    <t>Indus Towers Ltd 27-Oct-26</t>
  </si>
  <si>
    <t>Infosys Ltd 25-Aug-26</t>
  </si>
  <si>
    <t>Indian Oil Corporation Ltd 29-Sep-26</t>
  </si>
  <si>
    <t>ITC Ltd 29-Sep-26</t>
  </si>
  <si>
    <t>ITC Ltd 27-Oct-26</t>
  </si>
  <si>
    <t>Jio Financial Services Ltd 27-Oct-26</t>
  </si>
  <si>
    <t>Jubilant Foodworks Ltd 25-Aug-26</t>
  </si>
  <si>
    <t>Kotak Mahindra Bank Ltd 29-Sep-26</t>
  </si>
  <si>
    <t>Larsen &amp; Toubro Ltd 29-Sep-26</t>
  </si>
  <si>
    <t>Larsen &amp; Toubro Ltd 27-Oct-26</t>
  </si>
  <si>
    <t>Mahindra &amp; Mahindra Ltd 29-Sep-26</t>
  </si>
  <si>
    <t>Mahindra &amp; Mahindra Ltd 27-Oct-26</t>
  </si>
  <si>
    <t>Marico Ltd 25-Aug-26</t>
  </si>
  <si>
    <t>Maruti Suzuki India Ltd 29-Sep-26</t>
  </si>
  <si>
    <t>Maruti Suzuki India Ltd 27-Oct-26</t>
  </si>
  <si>
    <t>Samvardhana Motherson International Ltd 25-Aug-26</t>
  </si>
  <si>
    <t>Mphasis Ltd 25-Aug-26</t>
  </si>
  <si>
    <t>NBCC (India) Ltd 25-Aug-26</t>
  </si>
  <si>
    <t>NBCC (India) Ltd 29-Sep-26</t>
  </si>
  <si>
    <t>Nestle India Ltd 27-Oct-26</t>
  </si>
  <si>
    <t>NMDC Ltd 25-Aug-26</t>
  </si>
  <si>
    <t>NMDC Ltd 29-Sep-26</t>
  </si>
  <si>
    <t>NTPC Ltd 29-Sep-26</t>
  </si>
  <si>
    <t>FSN E-Commerce Ventures Ltd 25-Aug-26</t>
  </si>
  <si>
    <t>Oil &amp; Natural Gas Corporation Ltd 29-Sep-26</t>
  </si>
  <si>
    <t>Patanjali Foods Ltd 29-Sep-26</t>
  </si>
  <si>
    <t>Petronet LNG Ltd 25-Aug-26</t>
  </si>
  <si>
    <t>Power Finance Corporation Ltd 25-Aug-26</t>
  </si>
  <si>
    <t>Pidilite Industries Ltd 25-Aug-26</t>
  </si>
  <si>
    <t>Punjab National Bank 29-Sep-26</t>
  </si>
  <si>
    <t>Punjab National Bank 27-Oct-26</t>
  </si>
  <si>
    <t>PNB Housing Finance Ltd 25-Aug-26</t>
  </si>
  <si>
    <t>PB Fintech Ltd 25-Aug-26</t>
  </si>
  <si>
    <t>Power Grid Corporation of India Ltd 25-Aug-26</t>
  </si>
  <si>
    <t>Power Grid Corporation of India Ltd 29-Sep-26</t>
  </si>
  <si>
    <t>Hitachi Energy India Ltd 25-Aug-26</t>
  </si>
  <si>
    <t>Reliance Industries Ltd 29-Sep-26</t>
  </si>
  <si>
    <t>Reliance Industries Ltd 27-Oct-26</t>
  </si>
  <si>
    <t>SBI Life Insurance Co Ltd 27-Oct-26</t>
  </si>
  <si>
    <t>State Bank of India 29-Sep-26</t>
  </si>
  <si>
    <t>State Bank of India 27-Oct-26</t>
  </si>
  <si>
    <t>Shriram Finance Ltd 27-Oct-26</t>
  </si>
  <si>
    <t>Solar Industries India Ltd 27-Oct-26</t>
  </si>
  <si>
    <t>Sun Pharmaceutical Industries Ltd 29-Sep-26</t>
  </si>
  <si>
    <t>Tata Power Co Ltd 29-Sep-26</t>
  </si>
  <si>
    <t>Tata Power Co Ltd 27-Oct-26</t>
  </si>
  <si>
    <t>Tata Steel Ltd 29-Sep-26</t>
  </si>
  <si>
    <t>Tata Consultancy Services Ltd 25-Aug-26</t>
  </si>
  <si>
    <t>Tata Motors Passenger Vehicles Ltd 27-Oct-26</t>
  </si>
  <si>
    <t>TVS Motor Co Ltd 29-Sep-26</t>
  </si>
  <si>
    <t>Ultratech Cement Ltd 29-Sep-26</t>
  </si>
  <si>
    <t>Ultratech Cement Ltd 27-Oct-26</t>
  </si>
  <si>
    <t>United Spirits Ltd 25-Aug-26</t>
  </si>
  <si>
    <t>Varun Beverages Ltd 25-Aug-26</t>
  </si>
  <si>
    <t>Varun Beverages Ltd 27-Oct-26</t>
  </si>
  <si>
    <t>Vedanta Ltd 29-Sep-26</t>
  </si>
  <si>
    <t>Yes Bank Ltd 29-Sep-26</t>
  </si>
  <si>
    <t>Yes Bank Ltd 27-Oct-26</t>
  </si>
  <si>
    <t xml:space="preserve"> ii) Total outstanding position in Derivative Instruments (Gross Notional) as at July 31, 2026 is Rs. Rs. 102,613.75 Lacs</t>
  </si>
  <si>
    <t xml:space="preserve"> iii) Total percentage of existing assets hedged through futures is 68.18%.</t>
  </si>
  <si>
    <t xml:space="preserve"> i) Hedging Positions through covered call options as on July 31, 2026.</t>
  </si>
  <si>
    <t>% of Underlying Shares</t>
  </si>
  <si>
    <t>Options Price When Sold</t>
  </si>
  <si>
    <t xml:space="preserve"> ii) Total outstanding position in Derivative Instruments (Gross Notional) as at July 31, 2026 is Rs.16,178.24 </t>
  </si>
  <si>
    <t xml:space="preserve"> iii) Total percentage of existing assets hedged through options is 5.60%.</t>
  </si>
  <si>
    <t>$ ~~ 100% of the Investment in this security by scheme is placed with Clearing Corporation of India Limited (CCIL) as collateral.</t>
  </si>
  <si>
    <t>91 DTB  (28-AUG-2026) $ ~~</t>
  </si>
  <si>
    <t>$ ~~ 83.33% of the Investment in this security by scheme is placed with Clearing Corporation of India Limited (CCIL) as collateral.</t>
  </si>
  <si>
    <t>7.38% GOI 2027 (20-Jun-2027) $ ~~</t>
  </si>
  <si>
    <t># ~~ 0.71% of the Investment in this security by scheme is placed with NSE as collateral.</t>
  </si>
  <si>
    <t>$$ ~~ 0.23% of the Investment in this security by scheme is placed with NSE as collateral.</t>
  </si>
  <si>
    <t>Reliance Industries Ltd # ~~</t>
  </si>
  <si>
    <t>HDFC Bank Ltd $$ ~~</t>
  </si>
  <si>
    <t>Franklin India Equity Savings Fund</t>
  </si>
  <si>
    <t>$ ~~100.00% of the Investment in this security by scheme is placed with Clearing Corporation</t>
  </si>
  <si>
    <t>$$ ~~37.17% of the Investment in this security by scheme is placed with NSE as collateral.</t>
  </si>
  <si>
    <t># ~~88.33% of the Investment in this security by scheme is placed with NSE as collateral.</t>
  </si>
  <si>
    <t>^ ~~32.89% of the Investment in this security by scheme is placed with NSE as collateral.</t>
  </si>
  <si>
    <t>! ~~48.95% of the Investment in this security by scheme is placed with NSE as collateral.</t>
  </si>
  <si>
    <t>!! ~~44.25% of the Investment in this security by scheme is placed with NSE as collateral.</t>
  </si>
  <si>
    <t>! ^ 29.03% of the Investment in this security by scheme is placed with NSE as collateral.</t>
  </si>
  <si>
    <t>$ # 47.27% of the Investment in this security by scheme is placed with NSE as collateral.</t>
  </si>
  <si>
    <t>$ ##15.27% of the Investment in this security by scheme is placed with NSE as collateral.</t>
  </si>
  <si>
    <t>$$ ##6.98% of the Investment in this security by scheme is placed with NSE as collateral.</t>
  </si>
  <si>
    <t>^^ ~~13.89% of the Investment in this security by scheme is placed with NSE as collateral.</t>
  </si>
  <si>
    <t>## ~~12.54% of the Investment in this security by scheme is placed with NSE as collateral.</t>
  </si>
  <si>
    <t>7.37% GOI 2028 (23-Oct-2028) $ ~~</t>
  </si>
  <si>
    <t>7.06% GOI 2028 (10-Apr-2028) $ ~~</t>
  </si>
  <si>
    <t>Reliance Industries Ltd $$ ~ ~</t>
  </si>
  <si>
    <t>Infosys Ltd # ~~</t>
  </si>
  <si>
    <t>Larsen &amp; Toubro Ltd ^ ~~</t>
  </si>
  <si>
    <t>HDFC Bank Ltd ! ~~</t>
  </si>
  <si>
    <t>State Bank of India !! ~ ~</t>
  </si>
  <si>
    <t>Mahindra &amp; Mahindra Ltd ! ^</t>
  </si>
  <si>
    <t>Kotak Mahindra Bank Ltd $ #</t>
  </si>
  <si>
    <t>Axis Bank Ltd $ ##</t>
  </si>
  <si>
    <t>Bharti Airtel Ltd $$ ##</t>
  </si>
  <si>
    <t>NTPC Ltd ^^ ~~</t>
  </si>
  <si>
    <t>HDFC Life Insurance Co Ltd ## ~~</t>
  </si>
  <si>
    <t>$ # 100.00% of the Investment in this security by scheme is placed with Clearing Corporation of India Limited (CCIL) as collateral.</t>
  </si>
  <si>
    <t>$$ ~~8.54% of the Investment in this security by scheme is placed with NSE as collateral.</t>
  </si>
  <si>
    <t># ~~6.70% of the Investment in this security by scheme is placed with NSE as collateral.</t>
  </si>
  <si>
    <t>! ~~10.85% of the Investment in this security by scheme is placed with NSE as collateral.</t>
  </si>
  <si>
    <t>! ^ 14.08% of the Investment in this security by scheme is placed with NSE as collateral.</t>
  </si>
  <si>
    <t>^ ~~4.61% of the Investment in this security by scheme is placed with NSE as collateral.</t>
  </si>
  <si>
    <t>!! ~~8.04% of the Investment in this security by scheme is placed with NSE as collateral.</t>
  </si>
  <si>
    <t>7.06% GOI 2028 (10-Apr-2028) $ #</t>
  </si>
  <si>
    <t>91 DTB  (01-OCT-2026) $ #</t>
  </si>
  <si>
    <t>Infosys Ltd $$ ~~</t>
  </si>
  <si>
    <t>HDFC Bank Ltd # ~~</t>
  </si>
  <si>
    <t>ICICI Bank Ltd ^ ~~</t>
  </si>
  <si>
    <t>Axis Bank Ltd ! ~~</t>
  </si>
  <si>
    <t>Bharti Airtel Ltd !! ~~</t>
  </si>
  <si>
    <t>HCL Technologies Ltd ! ^</t>
  </si>
  <si>
    <t>## ~~ 35.58% of the Investment in this security by scheme is placed with NSE as collateral.</t>
  </si>
  <si>
    <t>^ ~~ 24.84% of the Investment in this security by scheme is placed with NSE as collateral.</t>
  </si>
  <si>
    <t>! ~~ 31.34% of the Investment in this security by scheme is placed with NSE as collateral.</t>
  </si>
  <si>
    <t>!! ~~ 53.16% of the Investment in this security by scheme is placed with NSE as collateral.</t>
  </si>
  <si>
    <t>! ^ 2.01% of the Investment in this security by scheme is placed with NSE as collateral.</t>
  </si>
  <si>
    <t>!! ^^ 35.67% of the Investment in this security by scheme is placed with NSE as collateral.</t>
  </si>
  <si>
    <t># * 32.52% of the Investment in this security by scheme is placed with NSE as collateral.</t>
  </si>
  <si>
    <t>## ** 42.86% of the Investment in this security by scheme is placed with NSE as collateral.</t>
  </si>
  <si>
    <t>$$ ## 38.99% of the Investment in this security by scheme is placed with NSE as collateral.</t>
  </si>
  <si>
    <t>## !! 50.76% of the Investment in this security by scheme is placed with NSE as collateral.</t>
  </si>
  <si>
    <t>$$ ! 41.03% of the Investment in this security by scheme is placed with NSE as collateral.</t>
  </si>
  <si>
    <t>^^ ~18.25% of the Investment in this security by scheme is placed with NSE as collateral.</t>
  </si>
  <si>
    <t>^^ ~~ 100.00% of the Investment in this security by scheme is placed with NSE as collateral.</t>
  </si>
  <si>
    <t>Reliance Industries Ltd ## ~~</t>
  </si>
  <si>
    <t>Hindalco Industries Ltd ^ ~~</t>
  </si>
  <si>
    <t>ICICI Bank Ltd !! ~~</t>
  </si>
  <si>
    <t>IDFC First Bank Ltd ! ^</t>
  </si>
  <si>
    <t>ITC Ltd !! ^^</t>
  </si>
  <si>
    <t>Axis Bank Ltd # *</t>
  </si>
  <si>
    <t>Bajaj Finance Ltd ## **</t>
  </si>
  <si>
    <t>Adani Enterprises Ltd ## !!</t>
  </si>
  <si>
    <t>Godrej Properties Ltd $$ !</t>
  </si>
  <si>
    <t>Eternal Ltd ^^ ~</t>
  </si>
  <si>
    <t>Franklin India Money Market Fund Direct-Growth Plan ^^ ~~</t>
  </si>
  <si>
    <t>Franklin India Liquid Fund Direct-Growth Plan ^^ ~~</t>
  </si>
  <si>
    <t>$$ ~~4.61% of the Investment in this security by scheme is placed with NSE as collateral.</t>
  </si>
  <si>
    <t># ~~10.30% of the Investment in this security by scheme is placed with NSE as collateral.</t>
  </si>
  <si>
    <t>^ ~~1.79% of the Investment in this security by scheme is placed with NSE as collateral.</t>
  </si>
  <si>
    <t>! ~~2.64% of the Investment in this security by scheme is placed with NSE as collateral.</t>
  </si>
  <si>
    <t>!! ~~5.47% of the Investment in this security by scheme is placed with NSE as collateral.</t>
  </si>
  <si>
    <t>! ^ 2.84% of the Investment in this security by scheme is placed with NSE as collateral.</t>
  </si>
  <si>
    <t>$ # 6.85% of the Investment in this security by scheme is placed with NSE as collateral.</t>
  </si>
  <si>
    <t>6.90% GOI 2065 (15-Apr-2065) $ ~~</t>
  </si>
  <si>
    <t>91 DTB  (24-SEP-2026) $ ~~</t>
  </si>
  <si>
    <t>Reliance Industries Ltd $$ ~~</t>
  </si>
  <si>
    <t>HDFC Bank Ltd ^ ~~</t>
  </si>
  <si>
    <t>ICICI Bank Ltd ! ~~</t>
  </si>
  <si>
    <t>Ashok Leyland Ltd !! ~~</t>
  </si>
  <si>
    <t>Axis Bank Ltd ! ^</t>
  </si>
  <si>
    <t>HCL Technologies Ltd $ #</t>
  </si>
  <si>
    <t xml:space="preserve">Primary Benchmark: 65% Nifty 500+ 20% Nifty Short Duration Index+ 5% Domestic price of gold+ 5% Domestic price of silver+ 5% iCOMDEX </t>
  </si>
  <si>
    <t>Investors should consult their financial advisers if in doubt about whether the product is suitable for them</t>
  </si>
  <si>
    <t>Risk level based on portfolio as on July 31, 2026</t>
  </si>
  <si>
    <t>Risk level of primary benchmark as on July 31, 2026</t>
  </si>
  <si>
    <t>Primary Benchmark: Nifty Equity Savings Index</t>
  </si>
  <si>
    <t>Primary Benchmark: Nifty 50 Hybrid Composite Debt 50:50 Index</t>
  </si>
  <si>
    <t>Primary Benchmark: CRISIL Hybrid 35+65 - Aggressive Index</t>
  </si>
  <si>
    <t>^Franklin India Equity Hybrid Fund is renamed as Franklin India Aggressive Hybrid Fund effective July 11, 2025</t>
  </si>
  <si>
    <t>Primary Benchmark: NIFTY 50 Arbitrage Index</t>
  </si>
  <si>
    <t>Primary Benchmark:  Tier-1 Index:  Nifty 500 (Effective August 1, 2023, the benchmark of the scheme has been changed from NIFTY500 Value 50)</t>
  </si>
  <si>
    <t xml:space="preserve">Tier-2 Index:  NIFTY500 Value 50 </t>
  </si>
  <si>
    <t>Primary Benchmark: BSE Teck (Effective June 1, 2024, the benchmark of the scheme has been renamed from S&amp;P BSE Teck)</t>
  </si>
  <si>
    <t>Primary Benchmark: Nifty Smallcap 250</t>
  </si>
  <si>
    <t>^Franklin India Smaller Companies Fund is renamed as Franklin India Small Cap Fund effective Jul 11, 2025</t>
  </si>
  <si>
    <t>Primary Benchmark: NIFTY 500</t>
  </si>
  <si>
    <t>Primary Benchmark: Nifty Midcap 150</t>
  </si>
  <si>
    <t>^Franklin India Prima Fund is renamed as Franklin India Mid Cap Fund effective Jul 11, 2025</t>
  </si>
  <si>
    <t>Primary Benchmark: BSE 200 TRI</t>
  </si>
  <si>
    <t>Primary Benchmark: Nifty 500 Multi Cap 50:25:25 Total Returns Index</t>
  </si>
  <si>
    <t>Primary Benchmark: NIFTY LargeMidcap 250</t>
  </si>
  <si>
    <t>^Franklin India Equity Advantage Fund is renamed as Franklin India Large &amp; Mid Cap Fund effective Jul 11, 2025</t>
  </si>
  <si>
    <t>Primary Benchmark: Nifty 100</t>
  </si>
  <si>
    <t>^Franklin India Bluechip Fund is renamed as Franklin India Large Cap Fund effective Jul 11, 2025</t>
  </si>
  <si>
    <t>^ Franklin India Equity Fund is renamed as Franklin India Flexi Cap Fund effective Jan 29, 2021.</t>
  </si>
  <si>
    <t>Primary Benchmark: Tier-1 Index:  Nifty 500 (Effective August 1, 2023, the benchmark of the scheme has been changed from  Nifty Dividend Opportunities 50 )</t>
  </si>
  <si>
    <t>Tier-2 Index:  Nifty Dividend Opportunities 50</t>
  </si>
  <si>
    <t>^Templeton India Equity Income Fund is renamed as Franklin India Dividend Yield Fund effective July 11, 2025</t>
  </si>
  <si>
    <t>Primary Benchmark: BSE India Infrastructure Index (Effective June 1, 2024, the benchmark of the scheme has been renamed from S&amp;P BSE India Infrastructure Index)</t>
  </si>
  <si>
    <t>Primary Benchmark: 75% MSCI Asia (Ex-Japan) Standard Index + 25% Nifty 500 Index (Effective March 9, 2024, the benchmark of the scheme has changed from MSCI Asia (ex-Japan) Standard Index)</t>
  </si>
  <si>
    <t>Primary Benchmark: Nifty 50</t>
  </si>
  <si>
    <t>^ Franklin India Index Fund – NSE Nifty Plan is renamed as Franklin India NSE Nifty 50 Index Fund effective July 01, 2022.</t>
  </si>
  <si>
    <t>^ Franklin India TAXSHIELD is renamed as Franklin India ELSS Tax Saver Fund effective December 22, 2023.</t>
  </si>
  <si>
    <t>Primary Benchmark: Russell 3000 Growth Index</t>
  </si>
  <si>
    <t>^  Franklin India Feeder - Franklin U.S. Opportunities Fund is renamed as Franklin U.S. Opportunities Equity Active Fund of Funds effective May 30, 2025.</t>
  </si>
  <si>
    <t>All Plans under Franklin India Feeder- Templeton European Opportunities Fund (FIF-TEOF) merged with Franklin India Feeder - Franklin U.S. Opportunities Fund (FIF-FUSOF) as on June 30, 2025.</t>
  </si>
  <si>
    <t>Primary Benchmark: 65% NIFTY Short Duration Debt Index + 35% NIFTY 50 Arbitrage Index (Effective July 4, 2025, the benchmark is changed from 40% Nifty 500 TRI + 40% Nifty Short Duration Debt Index + 20% domestic gold price)</t>
  </si>
  <si>
    <t>^Franklin India Multi - Asset Solution Fund of Funds is renamed as Franklin India Income Plus Arbitrage Active Fund of Funds effective Jul 04, 2025</t>
  </si>
  <si>
    <t>Primary Benchmark: CRISIL Hybrid 50+50 - Moderate Index</t>
  </si>
  <si>
    <t>** All Plans under Franklin India Life Stage Fund of Funds (FILSF) were merged with Franklin India Dynamic Asset Allocation Fund of Funds (FIDAAF) as on December 19, 2022.</t>
  </si>
  <si>
    <t>^Franklin India Dynamic Asset Allocation Fund of Funds is renamed as Franklin India Dynamic Asset Allocation Active Fund of Funds effective Jul 11, 2025</t>
  </si>
  <si>
    <t>Risk level of tier-2 benchmark  as on July 31, 2026</t>
  </si>
  <si>
    <t>Franklin India Liquid Fund</t>
  </si>
  <si>
    <t>Rating</t>
  </si>
  <si>
    <t>INE556F08KI9</t>
  </si>
  <si>
    <t>7.44% Small Industries Development Bank Of India (04-Sep-2026) **</t>
  </si>
  <si>
    <t>INE020B08FC8</t>
  </si>
  <si>
    <t>7.70% REC Ltd (31-Aug-2026) **</t>
  </si>
  <si>
    <t>INE115A07QT1</t>
  </si>
  <si>
    <t>7.865% LIC Housing Finance LTD (20-Aug-2026) **</t>
  </si>
  <si>
    <t>INE261F08EA6</t>
  </si>
  <si>
    <t>7.50% National Bank For Agriculture &amp; Rural Development (31-Aug-2026) **</t>
  </si>
  <si>
    <t>INE522D07CH7</t>
  </si>
  <si>
    <t>9.10% Manappuram Finance Ltd (19-Aug-2026) **</t>
  </si>
  <si>
    <t>INE556F08KH1</t>
  </si>
  <si>
    <t>7.43% Small Industries Development Bank Of India (31-Aug-2026) **</t>
  </si>
  <si>
    <t>INE134E08MK0</t>
  </si>
  <si>
    <t>7.70% Power Finance Corporation Ltd (15-Sep-2026) **</t>
  </si>
  <si>
    <t>ICRA AAA</t>
  </si>
  <si>
    <t>INE514E08FG5</t>
  </si>
  <si>
    <t>7.62% Export-Import Bank of India (01-Sep-2026) **</t>
  </si>
  <si>
    <t>INE692A16MJ0</t>
  </si>
  <si>
    <t>Union Bank of India (04-Sep-2026)</t>
  </si>
  <si>
    <t>INE028A16MI9</t>
  </si>
  <si>
    <t>Bank of Baroda (20-Aug-2026) **</t>
  </si>
  <si>
    <t>INE040A16JL4</t>
  </si>
  <si>
    <t>HDFC Bank Ltd (21-Aug-2026) **</t>
  </si>
  <si>
    <t>INE040A16HO2</t>
  </si>
  <si>
    <t>HDFC Bank Ltd (25-Aug-2026)</t>
  </si>
  <si>
    <t>INE01GA16319</t>
  </si>
  <si>
    <t>DBS Bank India Ltd (28-Sep-2026) **</t>
  </si>
  <si>
    <t>INE476A16J41</t>
  </si>
  <si>
    <t>Canara Bank (01-Sep-2026) **</t>
  </si>
  <si>
    <t>INE040A16JS9</t>
  </si>
  <si>
    <t>HDFC Bank Ltd (01-Oct-2026) **</t>
  </si>
  <si>
    <t>INE692A16MT9</t>
  </si>
  <si>
    <t>Union Bank of India (14-Oct-2026)</t>
  </si>
  <si>
    <t>INE692A16MV5</t>
  </si>
  <si>
    <t>Union Bank of India (19-Oct-2026) **</t>
  </si>
  <si>
    <t>INE040A16JG4</t>
  </si>
  <si>
    <t>HDFC Bank Ltd (06-Aug-2026) **</t>
  </si>
  <si>
    <t>INE028A16MK5</t>
  </si>
  <si>
    <t>Bank of Baroda (24-Aug-2026)</t>
  </si>
  <si>
    <t>INE040A16HF0</t>
  </si>
  <si>
    <t>HDFC Bank Ltd (05-Aug-2026) **</t>
  </si>
  <si>
    <t>INE476A16J09</t>
  </si>
  <si>
    <t>Canara Bank (14-Aug-2026) **</t>
  </si>
  <si>
    <t>INE476A16J58</t>
  </si>
  <si>
    <t>Canara Bank (18-Aug-2026) **</t>
  </si>
  <si>
    <t>INE160A16VE0</t>
  </si>
  <si>
    <t>Punjab National Bank (01-Sep-2026) **</t>
  </si>
  <si>
    <t>INE692A16MK8</t>
  </si>
  <si>
    <t>Union Bank of India (07-Sep-2026) **</t>
  </si>
  <si>
    <t>INE040A16HR5</t>
  </si>
  <si>
    <t>HDFC Bank Ltd (21-Sep-2026)</t>
  </si>
  <si>
    <t>INE556F16BN1</t>
  </si>
  <si>
    <t>Small Industries Development Bank of India (27-Oct-2026)</t>
  </si>
  <si>
    <t>INE238AD6CM8</t>
  </si>
  <si>
    <t>Axis Bank Ltd (02-Sep-2026) **</t>
  </si>
  <si>
    <t>INE700G14UJ6</t>
  </si>
  <si>
    <t>HDFC Securities Ltd (11-Sep-2026) **@</t>
  </si>
  <si>
    <t>INE556F14MI3</t>
  </si>
  <si>
    <t>Small Industries Development Bank Of India (03-Sep-2026) **@</t>
  </si>
  <si>
    <t>INE020B14714</t>
  </si>
  <si>
    <t>REC Ltd (22-Oct-2026) **@</t>
  </si>
  <si>
    <t>INE477L14FX3</t>
  </si>
  <si>
    <t>IIFL Home Finance Ltd (09-Sep-2026) **@</t>
  </si>
  <si>
    <t>INE484J14E64</t>
  </si>
  <si>
    <t>Godrej Properties Ltd (27-Aug-2026) **@</t>
  </si>
  <si>
    <t>INE296A14I34</t>
  </si>
  <si>
    <t>Bajaj Finance Ltd (19-Oct-2026) **@</t>
  </si>
  <si>
    <t>INE261F14PQ6</t>
  </si>
  <si>
    <t>National Bank For Agriculture &amp; Rural Development (08-Sep-2026) **@</t>
  </si>
  <si>
    <t>INE674K14CP0</t>
  </si>
  <si>
    <t>Aditya Birla Capital Ltd (25-Sep-2026) **@</t>
  </si>
  <si>
    <t>INE572E14KQ0</t>
  </si>
  <si>
    <t>PNB Housing Finance Ltd (27-Oct-2026) **@</t>
  </si>
  <si>
    <t>INE261F14PI3</t>
  </si>
  <si>
    <t>National Bank For Agriculture &amp; Rural Development (14-Aug-2026)@</t>
  </si>
  <si>
    <t>INE530B14HR8</t>
  </si>
  <si>
    <t>IIFL Finance Ltd (12-Aug-2026) **@</t>
  </si>
  <si>
    <t>INE01C314FP2</t>
  </si>
  <si>
    <t>Bajaj Financial Securities Ltd (18-Aug-2026) **@</t>
  </si>
  <si>
    <t>INE338I14MM2</t>
  </si>
  <si>
    <t>Motilal Oswal Financial Services Ltd (18-Aug-2026) **@</t>
  </si>
  <si>
    <t>INE261F14PP8</t>
  </si>
  <si>
    <t>National Bank For Agriculture &amp; Rural Development (07-Sep-2026) **@</t>
  </si>
  <si>
    <t>INE530B14HS6</t>
  </si>
  <si>
    <t>IIFL Finance Ltd (04-Sep-2026) **@</t>
  </si>
  <si>
    <t>INE941D14774</t>
  </si>
  <si>
    <t>Sikka Ports &amp; Terminals Ltd (16-Oct-2026) **@</t>
  </si>
  <si>
    <t>INE763G14K04</t>
  </si>
  <si>
    <t>ICICI Securities Ltd (04-Sep-2026) **@</t>
  </si>
  <si>
    <t>INE700G14TP5</t>
  </si>
  <si>
    <t>HDFC Securities Ltd (17-Aug-2026) **@</t>
  </si>
  <si>
    <t>INE02JD14831</t>
  </si>
  <si>
    <t>Godrej Housing Finance Ltd (18-Aug-2026) **@</t>
  </si>
  <si>
    <t>INE522D14OU1</t>
  </si>
  <si>
    <t>Manappuram Finance Ltd (15-Sep-2026) **@</t>
  </si>
  <si>
    <t>INE422H14545</t>
  </si>
  <si>
    <t>DSP Finance Pvt Ltd (29-Oct-2026) **@</t>
  </si>
  <si>
    <t>INE466L14GB0</t>
  </si>
  <si>
    <t>360 One Wam Ltd (12-Aug-2026) **@</t>
  </si>
  <si>
    <t>INE121A14YT9</t>
  </si>
  <si>
    <t>Cholamandalam Investment and Finance Co Ltd (21-Aug-2026) **@</t>
  </si>
  <si>
    <t>INE790I14HN2</t>
  </si>
  <si>
    <t>HSBC Investdirect Financial Services (India) Ltd (16-Sep-2026) **@</t>
  </si>
  <si>
    <t>INE530B14HU2</t>
  </si>
  <si>
    <t>IIFL Finance Ltd (08-Sep-2026) **@</t>
  </si>
  <si>
    <t>INE790I14HO0</t>
  </si>
  <si>
    <t>HSBC Investdirect Financial Services (India) Ltd (21-Sep-2026) **@</t>
  </si>
  <si>
    <t>INE824H14UQ7</t>
  </si>
  <si>
    <t>Julius Baer Capital (India) Pvt Ltd (25-Sep-2026) **@</t>
  </si>
  <si>
    <t>INE422H14552</t>
  </si>
  <si>
    <t>DSP Finance Pvt Ltd (30-Oct-2026) @</t>
  </si>
  <si>
    <t>91 DTB  (01-Oct-2026) $$ ~~</t>
  </si>
  <si>
    <t>IN002026X065</t>
  </si>
  <si>
    <t>91 DTB  (13-Aug-2026)</t>
  </si>
  <si>
    <t>IN002025Z211</t>
  </si>
  <si>
    <t>364 DTB (20-Aug-2026)</t>
  </si>
  <si>
    <t>Alternative Investment Fund #</t>
  </si>
  <si>
    <t>INF0RQ622028</t>
  </si>
  <si>
    <t>Corporate Debt Market Development Fund Class A2</t>
  </si>
  <si>
    <t>Alternative Investment Fund Units</t>
  </si>
  <si>
    <t>$$ ~~ 25.00% of the Investment in this security by scheme is placed with Clearing Corporation of India Limited (CCIL) as collateral.</t>
  </si>
  <si>
    <t># In accordance with Clause 18.2 of SEBI Master circular for Mutual Funds dated March 20, 2026 - Investment by Mutual Fund Schemes in units of Corporate Debt Market Development Fund.</t>
  </si>
  <si>
    <t>Aggregate investments by other schemes of Franklin Templeton Mutual Fund in this scheme is Rs. 378.77 Lakhs.</t>
  </si>
  <si>
    <t>AUM excluding the aggregate investments by other schemes of Franklin Templeton Mutual Fund in this scheme is Rs. 559,695.42 Lakhs.</t>
  </si>
  <si>
    <t xml:space="preserve">      Regular Plan Growth Option</t>
  </si>
  <si>
    <t xml:space="preserve">      Regular Plan Daily IDCW Reinvestment Option</t>
  </si>
  <si>
    <t xml:space="preserve">      Regular Plan Weekly IDCW Option</t>
  </si>
  <si>
    <t xml:space="preserve">      Institutional Plan Daily IDCW Reinvestment Option</t>
  </si>
  <si>
    <t xml:space="preserve">      Institutional Plan Weekly IDCW Option</t>
  </si>
  <si>
    <t xml:space="preserve">      Super Institutional Plan Growth Option</t>
  </si>
  <si>
    <t xml:space="preserve">      Super Institutional Plan Daily IDCW Reinvestment Option</t>
  </si>
  <si>
    <t xml:space="preserve">      Super Institutional Plan Weekly IDCW Option</t>
  </si>
  <si>
    <t xml:space="preserve">      Direct Super Institutional Growth Option</t>
  </si>
  <si>
    <t xml:space="preserve">      Direct Super Institutional Daily IDCW Reinvestment Option</t>
  </si>
  <si>
    <t xml:space="preserve">      Direct Super Institutional Weekly IDCW Option</t>
  </si>
  <si>
    <t xml:space="preserve">      Unclaimed Redemption Plan - Growth</t>
  </si>
  <si>
    <t xml:space="preserve">      Unclaimed IDCW Plan - Growth</t>
  </si>
  <si>
    <t xml:space="preserve">      Unclaimed Redemption Investor Education Plan - Growth</t>
  </si>
  <si>
    <t xml:space="preserve">      Unclaimed IDCW Investor Education Plan - Growth</t>
  </si>
  <si>
    <t>d) Residual maturity / Average Maturity as on 31-Jul-2026</t>
  </si>
  <si>
    <t>f) The percentage in terms of market value of investments made in Foreign Securities/ADRs/GDRs/Foreign Mutual Fund Units</t>
  </si>
  <si>
    <t>g) Total value and percentage of illiquid securities</t>
  </si>
  <si>
    <t>i) Term deposits placed as margins for trading in cash and derivatives market</t>
  </si>
  <si>
    <t>j) Security in default beyond maturity date</t>
  </si>
  <si>
    <t>k) Risk-o-meter</t>
  </si>
  <si>
    <t xml:space="preserve">Primary Benchmark: Tier-1 Index:  NIFTY Liquid Index A-I (Effective April 1, 2024, the benchmark of the scheme is changed from CRISIL Liquid Debt B-I Index) </t>
  </si>
  <si>
    <t>Franklin India Overnight Fund</t>
  </si>
  <si>
    <t>364 DTB (20-Aug-2026) $$ ~~</t>
  </si>
  <si>
    <t>91 DTB  (13-Aug-2026) $$ ~~</t>
  </si>
  <si>
    <t>IN002025Y479</t>
  </si>
  <si>
    <t>182 DTB (27-Aug-2026)</t>
  </si>
  <si>
    <t>$$ ~~ 100.00% of the Investment in this security by scheme is placed with Clearing Corporation of India Limited (CCIL) as collateral.</t>
  </si>
  <si>
    <t xml:space="preserve">      Daily IDCW Plan</t>
  </si>
  <si>
    <t xml:space="preserve">      Weekly IDCW Plan</t>
  </si>
  <si>
    <t xml:space="preserve">      Direct Daily IDCW Plan</t>
  </si>
  <si>
    <t xml:space="preserve">      Direct Weekly IDCW Plan</t>
  </si>
  <si>
    <t xml:space="preserve">      Unclaimed Redemption Plan</t>
  </si>
  <si>
    <t xml:space="preserve">      Unclaimed IDCW Plan</t>
  </si>
  <si>
    <t xml:space="preserve">      Unclaimed Redemption Investor Education Plan</t>
  </si>
  <si>
    <t xml:space="preserve">      Unclaimed IDCW Investor Education Plan</t>
  </si>
  <si>
    <t xml:space="preserve">Primary Benchmark: Tier-1 Index: NIFTY 1D Rate Index (Effective April 1, 2024, the benchmark of the scheme is changed from CRISIL Liquid Overnight Index) </t>
  </si>
  <si>
    <t>Franklin India Money Market Fund (formerly known as Franklin India Savings Fund) ^</t>
  </si>
  <si>
    <t>INE008A168A9</t>
  </si>
  <si>
    <t>IDBI Bank Ltd (11-Mar-2027) **</t>
  </si>
  <si>
    <t>INE261F16AF6</t>
  </si>
  <si>
    <t>National Bank For Agriculture &amp; Rural Development (22-Jan-2027) **</t>
  </si>
  <si>
    <t>INE261F16AH2</t>
  </si>
  <si>
    <t>National Bank For Agriculture &amp; Rural Development (28-Jan-2027) **</t>
  </si>
  <si>
    <t>INE556F16BX0</t>
  </si>
  <si>
    <t>Small Industries Development Bank of India (29-Jan-2027)</t>
  </si>
  <si>
    <t>INE692A16MZ6</t>
  </si>
  <si>
    <t>Union Bank of India (23-Oct-2026) **</t>
  </si>
  <si>
    <t>INE028A16KT0</t>
  </si>
  <si>
    <t>Bank of Baroda (11-Dec-2026) **</t>
  </si>
  <si>
    <t>INE238AD6CB1</t>
  </si>
  <si>
    <t>Axis Bank Ltd (17-Dec-2026) **</t>
  </si>
  <si>
    <t>INE028A16KX2</t>
  </si>
  <si>
    <t>Bank of Baroda (06-Jan-2027) **</t>
  </si>
  <si>
    <t>INE238AD6BW9</t>
  </si>
  <si>
    <t>Axis Bank Ltd (14-Jan-2027)</t>
  </si>
  <si>
    <t>INE556F16CB4</t>
  </si>
  <si>
    <t>Small Industries Development Bank of India (18-Feb-2027)</t>
  </si>
  <si>
    <t>INE556F16BS0</t>
  </si>
  <si>
    <t>Small Industries Development Bank of India (04-Dec-2026) **</t>
  </si>
  <si>
    <t>INE692A16KQ9</t>
  </si>
  <si>
    <t>Union Bank of India (10-Dec-2026) **</t>
  </si>
  <si>
    <t>INE237AD6158</t>
  </si>
  <si>
    <t>Kotak Mahindra Bank Ltd (21-Dec-2026)</t>
  </si>
  <si>
    <t>INE160A16UD4</t>
  </si>
  <si>
    <t>Punjab National Bank (04-Feb-2027) **</t>
  </si>
  <si>
    <t>INE556F16BY8</t>
  </si>
  <si>
    <t>Small Industries Development Bank of India (04-Feb-2027)</t>
  </si>
  <si>
    <t>INE476A16H43</t>
  </si>
  <si>
    <t>Canara Bank (04-Mar-2027)</t>
  </si>
  <si>
    <t>INE261F16AK6</t>
  </si>
  <si>
    <t>National Bank For Agriculture &amp; Rural Development (17-Feb-2027) **</t>
  </si>
  <si>
    <t>INE556F16BW2</t>
  </si>
  <si>
    <t>Small Industries Development Bank of India (28-Jan-2027) **</t>
  </si>
  <si>
    <t>INE476A16G44</t>
  </si>
  <si>
    <t>Canara Bank (02-Feb-2027)</t>
  </si>
  <si>
    <t>INE476A16H35</t>
  </si>
  <si>
    <t>Canara Bank (02-Mar-2027)</t>
  </si>
  <si>
    <t>INE028A16KK9</t>
  </si>
  <si>
    <t>Bank of Baroda (25-Nov-2026) **</t>
  </si>
  <si>
    <t>INE040A16IK8</t>
  </si>
  <si>
    <t>HDFC Bank Ltd (22-Jan-2027) **</t>
  </si>
  <si>
    <t>INE377Y14BZ2</t>
  </si>
  <si>
    <t>Bajaj Housing Finance Ltd (23-Feb-2027) **@</t>
  </si>
  <si>
    <t>INE202B14PO4</t>
  </si>
  <si>
    <t>Piramal Finance Ltd (30-Oct-2026) **@</t>
  </si>
  <si>
    <t>INE041014080</t>
  </si>
  <si>
    <t>Embassy Office Parks Reit (12-Mar-2027) **@</t>
  </si>
  <si>
    <t>INE498L14GA5</t>
  </si>
  <si>
    <t>L&amp;T Finance Ltd (10-Jun-2027) **@</t>
  </si>
  <si>
    <t>INE121A14YF8</t>
  </si>
  <si>
    <t>Cholamandalam Investment and Finance Co Ltd (22-Jan-2027) **@</t>
  </si>
  <si>
    <t>INE03W114724</t>
  </si>
  <si>
    <t>Arka Fincap Ltd (26-Feb-2027) **@</t>
  </si>
  <si>
    <t>INE472H14821</t>
  </si>
  <si>
    <t>Standard Chartered Securities (India) Ltd (08-Mar-2027) **@</t>
  </si>
  <si>
    <t>INE539K14CA7</t>
  </si>
  <si>
    <t>Credila Financial Services Ltd (04-Mar-2027) **@</t>
  </si>
  <si>
    <t>INE916D146U1</t>
  </si>
  <si>
    <t>Kotak Mahindra Prime Ltd (25-Jun-2027) **@</t>
  </si>
  <si>
    <t>IN002025Y453</t>
  </si>
  <si>
    <t>182 DTB (13-Aug-2026) $$ ~~</t>
  </si>
  <si>
    <t>IN3320170019</t>
  </si>
  <si>
    <t>7.67% Uttar Pradesh SDL (12-Apr-2027) $ ~~</t>
  </si>
  <si>
    <t>IN4520190021</t>
  </si>
  <si>
    <t>7.78% Telangana SDL (29-May-2027)</t>
  </si>
  <si>
    <t>IN2820160363</t>
  </si>
  <si>
    <t>7.88% Punjab SDL (01-MAR-2027)</t>
  </si>
  <si>
    <t>IN3420160100</t>
  </si>
  <si>
    <t>6.88% West Bengal SDL (23-Nov-2026)</t>
  </si>
  <si>
    <t>IN2820160348</t>
  </si>
  <si>
    <t>7.14% Punjab SDL (20-Jan-2027)</t>
  </si>
  <si>
    <t>Margin on IRS</t>
  </si>
  <si>
    <t>Outstanding Interest Rate Swap Position</t>
  </si>
  <si>
    <t>Contract Name</t>
  </si>
  <si>
    <t>Notional Value (In Lakhs)</t>
  </si>
  <si>
    <t>ICICI SECURITIES PRIMARY DEALERSHIP LTD (Pay Fixed - Receive Floating)</t>
  </si>
  <si>
    <t>IDFC FIRST BANK (Pay Fixed - Receive Floating)</t>
  </si>
  <si>
    <t>STANDARD CHARTERED BANK (Pay Fixed - Receive Floating)</t>
  </si>
  <si>
    <t>Total Interest Rate Swap</t>
  </si>
  <si>
    <t>$ ~~ 1.33% of the Investment in this security by scheme is placed with Clearing Corporation of India Limited (CCIL) as collateral.</t>
  </si>
  <si>
    <t>Aggregate investments by other schemes of Franklin Templeton Mutual Fund in this scheme is Rs. 16,364.33 Lakhs.</t>
  </si>
  <si>
    <t>AUM excluding the aggregate investments by other schemes of Franklin Templeton Mutual Fund in this scheme is Rs. 404,131.58 Lakhs.</t>
  </si>
  <si>
    <t xml:space="preserve">      Retail Plan Growth Option</t>
  </si>
  <si>
    <t xml:space="preserve">      Retail Plan Daily IDCW Option</t>
  </si>
  <si>
    <t xml:space="preserve">      Retail Plan Weekly IDCW Option</t>
  </si>
  <si>
    <t xml:space="preserve">      Retail Plan Monthly IDCW Option</t>
  </si>
  <si>
    <t xml:space="preserve">      Retail Plan Quarterly IDCW Option</t>
  </si>
  <si>
    <t xml:space="preserve">      Direct Retail Plan Growth Option</t>
  </si>
  <si>
    <t xml:space="preserve">      Direct Retail Plan Daily IDCW Option</t>
  </si>
  <si>
    <t xml:space="preserve">      Direct Retail Plan Weekly IDCW Option</t>
  </si>
  <si>
    <t xml:space="preserve">      Direct Retail Plan Monthly IDCW Option</t>
  </si>
  <si>
    <t xml:space="preserve">      Direct Retail Plan Quarterly IDCW Option</t>
  </si>
  <si>
    <t>c) Exposure to Derivative Instruments (Interest Rate Swaps) as on July 31, 2026:</t>
  </si>
  <si>
    <t>i) Hedging Positions through Interest Rate Swaps as on July 31, 2026</t>
  </si>
  <si>
    <t>Position</t>
  </si>
  <si>
    <t>Instrument Type</t>
  </si>
  <si>
    <t>Maturity/Next Interest Reset Date **</t>
  </si>
  <si>
    <t>Notional Value (in Lakhs)</t>
  </si>
  <si>
    <t>Credila Financial Services CP (01-Mar-2027)</t>
  </si>
  <si>
    <t>Long</t>
  </si>
  <si>
    <t>Floating</t>
  </si>
  <si>
    <t>Fixed</t>
  </si>
  <si>
    <t>SIDBI CD (28-Jan-2027)
NABARD CD (28-Jan-2027)</t>
  </si>
  <si>
    <t>SIDBI CD (29-Jan-2027)</t>
  </si>
  <si>
    <t>NABARD CD (28-Jan-2027)
SIDBI CD (04-Feb-2027)</t>
  </si>
  <si>
    <t>SIDBI CD (29-Jan-2027)
Canara Bank CD (02-Feb-2027)
NABARD CD (17-Feb-2027)</t>
  </si>
  <si>
    <t>Credila Financial Services CP (01-Mar-2027)
SIDBI CD (18-Feb-2027)</t>
  </si>
  <si>
    <t>Bajaj Housing Finance Ltd CP (23-Feb-2027)</t>
  </si>
  <si>
    <t>** For IRS with pay fix and receive float - Long position represents the floating leg of IRS contract and the maturity date is considered as next interest fixing date.</t>
  </si>
  <si>
    <t>** For IRS with pay fix and receive float - Short position represents the fixed leg of IRS contract and the maturity date is considered as the maturity date of IRS contract.</t>
  </si>
  <si>
    <t>ii) Total outstanding position in Derivative Instruments (Gross Notional) as at July 31, 2026 is Rs. 80,000.00 Lakhs.</t>
  </si>
  <si>
    <t>iii) Total percentage of existing assets hedged through futures is 19.03%.</t>
  </si>
  <si>
    <t>g)Total value and percentage of illiquid securities</t>
  </si>
  <si>
    <t>i)Term deposits placed as margins for trading in cash and derivatives market</t>
  </si>
  <si>
    <t>j)Security in default beyond maturity date</t>
  </si>
  <si>
    <t xml:space="preserve">Primary Benchmark: Tier-1 Index: NIFTY Money Market Index A-I (Effective April 1, 2024, the benchmark of the scheme is changed from NIFTY Money Market Index B-I) </t>
  </si>
  <si>
    <t>^ Franklin India Savings Fund is renames as Franklin India Money Market effective May 15, 2023.</t>
  </si>
  <si>
    <t>Franklin India Floating Rate Fund</t>
  </si>
  <si>
    <t>INE020B08EX7</t>
  </si>
  <si>
    <t>7.64% REC Ltd (30-Apr-2027) **</t>
  </si>
  <si>
    <t>INE040A16IZ6</t>
  </si>
  <si>
    <t>HDFC Bank Ltd (12-Mar-2027) **</t>
  </si>
  <si>
    <t>IN3520250090</t>
  </si>
  <si>
    <t>7.59% Chhattisgarh SDL (11-Feb-2036)</t>
  </si>
  <si>
    <t>IN1920250264</t>
  </si>
  <si>
    <t>7.31% Karnataka SDL (04-Sep-2033)</t>
  </si>
  <si>
    <t>IN2220250491</t>
  </si>
  <si>
    <t>7.33% Maharashtra SDL (04-Mar-2034)</t>
  </si>
  <si>
    <t>IN3320170068</t>
  </si>
  <si>
    <t>7.19% Uttar Pradesh SDL (26-Jul-2027)</t>
  </si>
  <si>
    <t>IN0020200120</t>
  </si>
  <si>
    <t>GOI FRB 2033 (22-Sep-2033) $ $ ~~</t>
  </si>
  <si>
    <t>IN2020170063</t>
  </si>
  <si>
    <t>7.19% Kerala SDL (26-Jul-2027)</t>
  </si>
  <si>
    <t>$ ~~ 60.00% of the Investment in this security by scheme is placed with Clearing Corporation of India Limited (CCIL) as collateral.</t>
  </si>
  <si>
    <t>7.70% Poonawalla Fincorp (21-Apr-2028)
7.33% Maharashtra SDL (04-Mar-2034)
Jubilant Bevco Ltd. ZCB (31-May-2028)
Jubilant Beverages Ltd. ZCB (31-May-2028)</t>
  </si>
  <si>
    <t>7.70% Poonawalla Fincorp (21-Apr-2028)
NABARD CD (17-Mar-2027)</t>
  </si>
  <si>
    <t>7.70% Poonawalla Fincorp (21-Apr-2028)
Jubilant Bevco Ltd. ZCB (31-May-2028)
Jubilant Beverages Ltd. ZCB (31-May-2028)</t>
  </si>
  <si>
    <t>7.59% Chhattishgarh SGS (11-Feb-2036)</t>
  </si>
  <si>
    <t>7.82% Bajaj Finance Ltd. (31-Jan-2034- PO- 08-Feb-2027)
7.33% Maharashtra SDL (04-Mar-2034)</t>
  </si>
  <si>
    <t>7.33% Maharashtra SDL (04-Mar-2034)
7.31% Karnataka SDL (04-Sep-2033)</t>
  </si>
  <si>
    <t>7.64% REC Ltd. (30-Apr-2027)</t>
  </si>
  <si>
    <t>ii) Total outstanding position in Derivative Instruments (Gross Notional) as at July 31, 2026 is Rs. 17,500.00 Lakhs.</t>
  </si>
  <si>
    <t>iii) Total percentage of existing assets hedged through futures is 60.36%.</t>
  </si>
  <si>
    <t xml:space="preserve">Primary Benchmark: NIFTY Short Duration Debt Index A-II (Effective April 1, 2024, the benchmark of the scheme is changed from CRISIL Low Duration Debt Index) </t>
  </si>
  <si>
    <t>Franklin India Corporate Debt Fund</t>
  </si>
  <si>
    <t>INE936D07182</t>
  </si>
  <si>
    <t>7.90% Jamnagar Utilities &amp; Power Pvt Ltd (10-Aug-2028) **</t>
  </si>
  <si>
    <t>INE556F08KK5</t>
  </si>
  <si>
    <t>7.79% Small Industries Development Bank Of India (19-Apr-2027) **</t>
  </si>
  <si>
    <t>INE261F08EF5</t>
  </si>
  <si>
    <t>7.80% National Bank For Agriculture &amp; Rural Development (15-Mar-2027) **</t>
  </si>
  <si>
    <t>Mahindra &amp; Mahindra Financial Services Ltd (18-May-2029) ** $</t>
  </si>
  <si>
    <t>INE976I07DF6</t>
  </si>
  <si>
    <t>8.15% Tata Capital Ltd (11-Jun-2029) **</t>
  </si>
  <si>
    <t>INE115A07PN6</t>
  </si>
  <si>
    <t>6.40% LIC Housing Finance LTD (30-Nov-2026)</t>
  </si>
  <si>
    <t>INE151A08349</t>
  </si>
  <si>
    <t>7.75% Tata Communications Ltd (29-Aug-2026)</t>
  </si>
  <si>
    <t>INE261F08EL3</t>
  </si>
  <si>
    <t>7.40% National Bank For Agriculture &amp; Rural Development (29-Apr-2030) **</t>
  </si>
  <si>
    <t>INE020B08FX4</t>
  </si>
  <si>
    <t>6.37% REC Ltd (31-Mar-2027) **</t>
  </si>
  <si>
    <t>INE020B08GD4</t>
  </si>
  <si>
    <t>7.38% REC Ltd (28-Feb-2029) **</t>
  </si>
  <si>
    <t>INE403D08215</t>
  </si>
  <si>
    <t>8.90% Bharti Telecom Ltd (05-Nov-2034) **</t>
  </si>
  <si>
    <t>INE403D08256</t>
  </si>
  <si>
    <t>8.75% Bharti Telecom Ltd (05-Nov-2028) **</t>
  </si>
  <si>
    <t>INE134E08IR3</t>
  </si>
  <si>
    <t>7.18% Power Finance Corporation Ltd (20-Jan-2027) **</t>
  </si>
  <si>
    <t>INE020B08EA5</t>
  </si>
  <si>
    <t>7.55% REC Ltd (31-Mar-2028) **</t>
  </si>
  <si>
    <t>INE020B08FZ9</t>
  </si>
  <si>
    <t>6.60% REC Ltd (30-Jun-2027)</t>
  </si>
  <si>
    <t>INE033L07IO1</t>
  </si>
  <si>
    <t>7.12% Tata Capital Housing Finance Ltd (21-Jul-2027) **</t>
  </si>
  <si>
    <t>INE134E08MT1</t>
  </si>
  <si>
    <t>7.64% Power Finance Corporation Ltd (25-Aug-2026) **</t>
  </si>
  <si>
    <t>INE476A16I18</t>
  </si>
  <si>
    <t>Canara Bank (15-Sep-2026) **</t>
  </si>
  <si>
    <t>7.66% Maharashtra SDL (04-Mar-2047)</t>
  </si>
  <si>
    <t>7.02% Punjab SDL (01-Jul-2030)</t>
  </si>
  <si>
    <t>IN1020220746</t>
  </si>
  <si>
    <t>7.73% Andhra Pradesh SDL (23-Mar-2032)</t>
  </si>
  <si>
    <t>IN1020200243</t>
  </si>
  <si>
    <t>6.48% Andhra Pradesh SDL (15-Jul-2032)</t>
  </si>
  <si>
    <t>7.56% Himachal Pradesh SDL (08-Jul-2039)</t>
  </si>
  <si>
    <t>7.56% Kerala SDL (08-Jul-2039)</t>
  </si>
  <si>
    <t>IN1020190519</t>
  </si>
  <si>
    <t>7.15% Andhra Pradesh SDL SDL (04-Mar-2031)</t>
  </si>
  <si>
    <t>IN2920210514</t>
  </si>
  <si>
    <t>7.17% Rajasthan SDL (02-Mar-2032)</t>
  </si>
  <si>
    <t>IN0020260033</t>
  </si>
  <si>
    <t>7.71% GOI 2066 (18-May-2066)</t>
  </si>
  <si>
    <t>DBS BANK LTD (Pay Fixed - Receive Floating)</t>
  </si>
  <si>
    <t>IDFC FIRST BANK LTD (Pay Fixed - Receive Floating)</t>
  </si>
  <si>
    <t>STANDARD CHARTERED (Pay Fixed - Receive Floating)</t>
  </si>
  <si>
    <t xml:space="preserve">      Half Yearly IDCW Plan</t>
  </si>
  <si>
    <t xml:space="preserve">      Annual IDCW Plan</t>
  </si>
  <si>
    <t xml:space="preserve">      Direct Half Yearly IDCW Plan</t>
  </si>
  <si>
    <t xml:space="preserve">      Direct Annual IDCW Plan</t>
  </si>
  <si>
    <t>7.25% RJ Corp Ltd. (08-Dec-2028 - CO 10-Dec-2027 - 09-Jun-2028)</t>
  </si>
  <si>
    <t>7.82% Bajaj Finance (31-Jan-2034 - PO - 08-Feb-2027)</t>
  </si>
  <si>
    <t>8.90% Bharti Telecom Series XXIII (05-Nov-2034)
6.92% Power Finance Corporation (14-Apr-2032)
REC Ltd. ZCB (03-Nov-2034)</t>
  </si>
  <si>
    <t>7.32% West Bengal SDL (05-Mar-2038)
7.66% Maharashtra SDL (04-Mar-2047)
7.64% Uttarakhand SGS (24-Dec-2032)
7.17% Rajasthan (02-Mar-2032)
6.48% Andhra Pradesh SDL (15-July-2032)
7.65% Bihar SGS (24-Dec-2033)
7.73% Andhra Pradesh SDL (23-Mar-2032)</t>
  </si>
  <si>
    <t>8.90% Bharti Telecom Series XXIII (05-Nov-2034)
6.92% Power Finance Corporation (14-Apr-2032)
REC ZCB (03-Nov-2034)
7.65% Bihar SGS (24-Dec-2033)</t>
  </si>
  <si>
    <t xml:space="preserve">7.87% Summit Digitel Infrastructure (15-Mar-2030) Call (15-Dec-2029)                                     </t>
  </si>
  <si>
    <t>ii) Total outstanding position in Derivative Instruments (Gross Notional) as at July 31, 2026 is Rs. 27,500.00 Lakhs.</t>
  </si>
  <si>
    <t>iii) Total percentage of existing assets hedged through futures is 20.45%.</t>
  </si>
  <si>
    <t>Primary Benchmark: Tier-1 Index:  NIFTY Corporate Bond Index A-II (Effective April 1, 2024, the benchmark of the scheme is changed from NIFTY Corporate Bond Index B-III)</t>
  </si>
  <si>
    <t>Franklin India Banking &amp; PSU Debt Fund</t>
  </si>
  <si>
    <t>INE787H08188</t>
  </si>
  <si>
    <t>7.56% India Infrastructure Finance Co Ltd (20-Mar-2028) **</t>
  </si>
  <si>
    <t>INE261F08EI9</t>
  </si>
  <si>
    <t>7.70% National Bank For Agriculture &amp; Rural Development (30-Sep-2027) **</t>
  </si>
  <si>
    <t>INE238A08468</t>
  </si>
  <si>
    <t>7.65% Axis Bank Ltd (30-Jan-2027) **</t>
  </si>
  <si>
    <t>INE134E08NM4</t>
  </si>
  <si>
    <t>7.38% Power Finance Corporation Ltd (15-Jan-2032) **</t>
  </si>
  <si>
    <t>INE557F08FY4</t>
  </si>
  <si>
    <t>7.59% National Housing Bank (14-Jul-2027)</t>
  </si>
  <si>
    <t>INE040A08567</t>
  </si>
  <si>
    <t>7.78% HDFC Bank Ltd (27-Mar-2027) **</t>
  </si>
  <si>
    <t>INE040A16HY1</t>
  </si>
  <si>
    <t>HDFC Bank Ltd (19-Nov-2026) **</t>
  </si>
  <si>
    <t>INE090AD6279</t>
  </si>
  <si>
    <t>ICICI Bank Ltd (27-Jan-2027) **</t>
  </si>
  <si>
    <t>INE556F16CE8</t>
  </si>
  <si>
    <t>Small Industries Development Bank of India (11-Jun-2027) **</t>
  </si>
  <si>
    <t>7.66% Maharashtra SDL (04-Mar-2047)
7.38% Power Finance Corporation (15-Jan-2032)
7.32% West Bengal SDL (05-Mar-2038)</t>
  </si>
  <si>
    <t>7.62% Punjab SGS (28-Jan-2033)
7.32% Chhattisgarh SDL (05-Mar-2037)
7.17% Rajasthan SDL (02-Mar-2032)</t>
  </si>
  <si>
    <t>REC Ltd. ZCB (03-Nov-2034)</t>
  </si>
  <si>
    <t>7.65% Bihar SGS (24-Dec-2033)
7.66% Maharashtra SDL (04-Mar-2047)
7.73% Andhra Pradesh SDL (23-Mar-2032)</t>
  </si>
  <si>
    <t>ii) Total outstanding position in Derivative Instruments (Gross Notional) as at July 31, 2026 is Rs. 9,000.00 Lakhs.</t>
  </si>
  <si>
    <t>iii) Total percentage of existing assets hedged through futures is 15.38%.</t>
  </si>
  <si>
    <t>Primary Benchmark: Nifty Banking &amp; PSU Debt Index A-II (Effective April 1, 2024, the benchmark of the scheme is changed from NIFTY Banking &amp; PSU Debt Index)</t>
  </si>
  <si>
    <t>Franklin India Ultra Short Duration Fund</t>
  </si>
  <si>
    <t>INE667F07IZ4</t>
  </si>
  <si>
    <t>7.70% Sundaram Home Finance Ltd (26-Mar-2027) **</t>
  </si>
  <si>
    <t>INE053F08304</t>
  </si>
  <si>
    <t>7.23% Indian Railway Finance Corporation Ltd (15-Oct-2026) **</t>
  </si>
  <si>
    <t>INE557F08FZ1</t>
  </si>
  <si>
    <t>7.59% National Housing Bank (08-Sep-2027) **</t>
  </si>
  <si>
    <t>INE660A07RY4</t>
  </si>
  <si>
    <t>6.99% Sundaram Finance Ltd (28-May-2027) **</t>
  </si>
  <si>
    <t>INE556F16BL5</t>
  </si>
  <si>
    <t>Small Industries Development Bank of India (13-Oct-2026) **</t>
  </si>
  <si>
    <t>INE040A16IT9</t>
  </si>
  <si>
    <t>HDFC Bank Ltd (09-Mar-2027)</t>
  </si>
  <si>
    <t>IN1220170063</t>
  </si>
  <si>
    <t>7.30% Assam SDL (23-Aug-2027)</t>
  </si>
  <si>
    <t>IN2620160035</t>
  </si>
  <si>
    <t>7.49% Nagaland SDL (14-Sep-2026)</t>
  </si>
  <si>
    <t>IN0020210160</t>
  </si>
  <si>
    <t>GOI FRB 2028 (04-Oct-2028) $ $ ~~</t>
  </si>
  <si>
    <t>$ ~~ 50.00% of the Investment in this security by scheme is placed with Clearing Corporation of India Limited (CCIL) as collateral.</t>
  </si>
  <si>
    <t>Jubilant Bevco Ltd. ZCB (31-May-2028)
Jubilant Beverages Ltd. ZCB (31-May-2028)</t>
  </si>
  <si>
    <t>7.23% IRFC Ltd (15-Oct-2026)
6.99% Sundaram Finance (28-May-2027)</t>
  </si>
  <si>
    <t>7.23% IRFC Ltd (15-Oct-2026)</t>
  </si>
  <si>
    <t>SIDBI CD (13-Oct-2026)</t>
  </si>
  <si>
    <t>7.70% Sundaram Home Finance (26-Mar-2027)</t>
  </si>
  <si>
    <t>7.70% Sundaram Home Finance (26-Mar-2027)
Credila Financial Services CP (01-Mar-2027)
Union Bank of India CD (16-Mar-2027)</t>
  </si>
  <si>
    <t>ii) Total outstanding position in Derivative Instruments (Gross Notional) as at July 31, 2026 is Rs. 12,000.00 Lakhs.</t>
  </si>
  <si>
    <t>iii) Total percentage of existing assets hedged through futures is 41.57%.</t>
  </si>
  <si>
    <t xml:space="preserve">Primary Benchmark: Nifty Ultra Short Duration Debt Index A-I </t>
  </si>
  <si>
    <t>Franklin India Medium to Long Duration Fund</t>
  </si>
  <si>
    <t>IN1620220112</t>
  </si>
  <si>
    <t>7.86% Haryana SDL (29-Jun-2032)</t>
  </si>
  <si>
    <t>IN3120240509</t>
  </si>
  <si>
    <t>7.15% Tamil Nadu SDL (22-Jan-2035)</t>
  </si>
  <si>
    <t>IN1020180205</t>
  </si>
  <si>
    <t>8.42% Andhra Pradesh SDL (08-Aug-2029)</t>
  </si>
  <si>
    <t>IN4920210114</t>
  </si>
  <si>
    <t>7.14% Jammu &amp; Kashmir SDL (29-Dec-2036)</t>
  </si>
  <si>
    <t>IN3420250430</t>
  </si>
  <si>
    <t>7.79% West Bengal SDL (18-Mar-2045)</t>
  </si>
  <si>
    <t>IN1620230343</t>
  </si>
  <si>
    <t>7.77% Haryana SDL (10-Jan-2036)</t>
  </si>
  <si>
    <t>7.02% Punjab SDL (01-Jul-2030)
7.14% Jammu &amp; Kashmir SDL (29-Dec-2036)</t>
  </si>
  <si>
    <t>ii) Total outstanding position in Derivative Instruments (Gross Notional) as at July 31, 2026 is Rs. 500.00 Lakhs.</t>
  </si>
  <si>
    <t>iii) Total percentage of existing assets hedged through futures is 11.49%.</t>
  </si>
  <si>
    <t>Primary Benchmark: CRISIL Medium to Long Duration Debt A-III Index</t>
  </si>
  <si>
    <t>Franklin India Low Duration Fund</t>
  </si>
  <si>
    <t>INE020B08FF1</t>
  </si>
  <si>
    <t>7.56% REC Ltd (31-Aug-2027) **</t>
  </si>
  <si>
    <t>INE134E08IO0</t>
  </si>
  <si>
    <t>7.23% Power Finance Corporation Ltd (05-Jan-2027) **</t>
  </si>
  <si>
    <t>INE041007084</t>
  </si>
  <si>
    <t>7.05% Embassy Office Parks Reit (18-Oct-2026) **</t>
  </si>
  <si>
    <t>INE306N07MX0</t>
  </si>
  <si>
    <t>7.89% Tata Capital Ltd (26-Jul-2027) **</t>
  </si>
  <si>
    <t>INE634S07033</t>
  </si>
  <si>
    <t>7.97% Mankind Pharma Ltd (16-Nov-2027) **</t>
  </si>
  <si>
    <t>CRISIL AA+</t>
  </si>
  <si>
    <t>IN2920180188</t>
  </si>
  <si>
    <t>8.63% Rajasthan SDL (03-Sep-2028)</t>
  </si>
  <si>
    <t>IN3420170026</t>
  </si>
  <si>
    <t>7.28% West Bengal SDL (12-Jul-2027)</t>
  </si>
  <si>
    <t>IN0020210137</t>
  </si>
  <si>
    <t>GOI FRB 2034 (30-Oct-2034) $</t>
  </si>
  <si>
    <t>ICICI BANK LTD (Pay Fixed - Receive Floating)</t>
  </si>
  <si>
    <t>7.56% REC Ltd. (31-Aug-2027)</t>
  </si>
  <si>
    <t>Jubilant Bevco Ltd ZCB (31-May-2028)
7.25% RJ Corp Ltd. (08-Dec-2028 - CO 10-Dec-2027 - 09-Jun-2028)</t>
  </si>
  <si>
    <t>7.9265% LIC Housing Finance (14-Jul-2027)</t>
  </si>
  <si>
    <t>7.55% Poonawalla Fincorp (25-Mar-2027)
7.89% TATA Capital Ltd. (26-Jul-2027)</t>
  </si>
  <si>
    <t>7.89% TATA Capital Ltd. (26-Jul-2027)
Jubilant Beverages Ltd. ZCB (31-May-2028)
6.60% REC Ltd. (30-Jun-2027)</t>
  </si>
  <si>
    <t>7.70% Poonawalla Fincorp (21-Apr-2028)
Jubilant Beverages Ltd. ZCB (31-May-2028)</t>
  </si>
  <si>
    <t>Jubilant Bevco Ltd. ZCB (31-May-2028)</t>
  </si>
  <si>
    <t>ii) Total outstanding position in Derivative Instruments (Gross Notional) as at July 31, 2026 is Rs. 19,500.00 Lakhs.</t>
  </si>
  <si>
    <t>iii) Total percentage of existing assets hedged through futures is 46.39%.</t>
  </si>
  <si>
    <t>Primary Benchmark: NIFTY Low Duration Debt Index A-I</t>
  </si>
  <si>
    <t>Franklin India Long Duration Fund</t>
  </si>
  <si>
    <t>IN3120240020</t>
  </si>
  <si>
    <t>7.50% Tamil Nadu SDL (24-Apr-2031)</t>
  </si>
  <si>
    <t>Aggregate investments by other schemes of Franklin Templeton Mutual Fund in this scheme is Rs. 611.46 Lakhs.</t>
  </si>
  <si>
    <t>AUM excluding the aggregate investments by other schemes of Franklin Templeton Mutual Fund in this scheme is Rs. 4237.84 Lakhs.</t>
  </si>
  <si>
    <t>7.02% Punjab SDL (01-Jul-2030)
7.50% Tamil Nadu SDL (24-Apr-2031)</t>
  </si>
  <si>
    <t>iii) Total percentage of existing assets hedged through futures is 10.31%.</t>
  </si>
  <si>
    <t>Primary Benchmark: CRISIL Long Duration Debt A-III Index</t>
  </si>
  <si>
    <t>Franklin India Government Securities Fund</t>
  </si>
  <si>
    <t xml:space="preserve">      Growth Option</t>
  </si>
  <si>
    <t xml:space="preserve">      Quarterly IDCW Option</t>
  </si>
  <si>
    <t xml:space="preserve">      Direct Growth Option</t>
  </si>
  <si>
    <t xml:space="preserve">      Direct Quarterly IDCW Option</t>
  </si>
  <si>
    <t>7.64% Uttarakhand SGS (24-Dec-2032)
7.62% Punjab SGS (28-Jan-2033)
7.32% Chhattisgarh SDL (05-Mar-2037)</t>
  </si>
  <si>
    <t>7.17% Rajasthan (02-Mar-2032)
7.65% Bihar SGS (24-Dec-2033)
7.66% Maharashtra SDL (04-Mar-2047)</t>
  </si>
  <si>
    <t>7.62% Punjab SGS (28-Jan-2033)
7.66% Maharashtra SDL (04-Mar-2047)
7.73% Andhra Pradesh SDL (23-Mar-2032)</t>
  </si>
  <si>
    <t>ii) Total outstanding position in Derivative Instruments (Gross Notional) as at July 31, 2026 is Rs. 7,000.00 Lakhs.</t>
  </si>
  <si>
    <t>iii) Total percentage of existing assets hedged through futures is 47.05%.</t>
  </si>
  <si>
    <t xml:space="preserve">Primary Benchmark: NIFTY All Duration G-Sec Index </t>
  </si>
  <si>
    <t>Franklin India Retirement Fund (formerly known as Franklin India Pension Plan)^</t>
  </si>
  <si>
    <t>INE261F08EO7</t>
  </si>
  <si>
    <t>7.48% National Bank For Agriculture &amp; Rural Development (15-Sep-2028)</t>
  </si>
  <si>
    <t>INE377Y07417</t>
  </si>
  <si>
    <t>7.90% Bajaj Housing Finance Ltd (28-Apr-2028) **</t>
  </si>
  <si>
    <t>INE115A07PV9</t>
  </si>
  <si>
    <t>7.90% LIC Housing Finance LTD (23-Jun-2027)</t>
  </si>
  <si>
    <t>INE0KUG08076</t>
  </si>
  <si>
    <t>7.03% National Bank for Financing Infrastructure and Development (08-Apr-2030) **</t>
  </si>
  <si>
    <t>INE975F07IR8</t>
  </si>
  <si>
    <t>8.3774% Kotak Mahindra Investments Ltd (21-Jun-2027) **</t>
  </si>
  <si>
    <t>INE562A16PT7</t>
  </si>
  <si>
    <t>Indian Bank (06-Nov-2026) **</t>
  </si>
  <si>
    <t>INF090I01XY7</t>
  </si>
  <si>
    <t>Franklin India Long Duration Fund - Direct Plan - Growth</t>
  </si>
  <si>
    <t>Primary Benchmark: CRISIL Short Term Debt Hybrid 60+40 Index (Effective August 12, 2024, the benchmark is changed from 40% Nifty 500+60% Crisil Composite Bond Index)</t>
  </si>
  <si>
    <t>^ Franklin India Pension Plan is renames as Franklin India Retirement Fund effective July 11, 2025.</t>
  </si>
  <si>
    <t>Franklin India Conservative Hybrid Fund (formerly known as Franklin India Debt Hybrid Fund)^</t>
  </si>
  <si>
    <t>Primary Benchmark: CRISIL Hybrid 85+15 Conservative Index</t>
  </si>
  <si>
    <t>^ Franklin India Debt Hybrid Fund is renames as Franklin India Conservative Hybrid Fund effective July 11, 2025.</t>
  </si>
  <si>
    <t>Franklin India Dynamic Accrual Fund - Segregated Portfolio 3 - 9.50% Yes Bank Ltd CO 23 Dec 2021</t>
  </si>
  <si>
    <t>INE528G08352</t>
  </si>
  <si>
    <t>9.50% Yes Bank Ltd (23-Dec-2116) ~~~ $$ **</t>
  </si>
  <si>
    <t>ICRA D</t>
  </si>
  <si>
    <t xml:space="preserve"> $$ Indicates securities below investment grade or default</t>
  </si>
  <si>
    <t>~~~ Call option for December 23, 2021 has not been exercised by the issuer as per RBI Regulations and thereby, as per Clause 10.4.2 of SEBI Master circular for Mutual Funds dated March 20, 2026, maturity of the security has been moved to 100 years from the date of issuance.</t>
  </si>
  <si>
    <t>As on 31-July-2026</t>
  </si>
  <si>
    <t>c)Security in default beyond maturity date</t>
  </si>
  <si>
    <t>d) Main portfolio of the Scheme Franklin India Dynamic Accrual Fund ceased to exist as per Regulation 38(1)(e) of SEBI Mutual Fund Regulations 2026 and therefore no separate disclosure is published for the main portfolio</t>
  </si>
  <si>
    <t>Franklin India Short Term Income Plan - Segregated Portfolio 3 - 9.50% Yes Bank Ltd CO 23 Dec 2021</t>
  </si>
  <si>
    <t xml:space="preserve">      Institutional Plan Growth Option</t>
  </si>
  <si>
    <t>c) Main portfolio of the Scheme Franklin India Short Term Plan ceased to exist as per Regulation 38(1)(e) of SEBI Mutual Fund Regulations 2026 and therefore no separate disclosure is published for the main portfolio</t>
  </si>
  <si>
    <t>d)Security in default beyond maturity date</t>
  </si>
  <si>
    <t>Franklin India Credit Risk Fund - Segregated Portfolio 3 - 9.50% Yes Bank Ltd CO 23 Dec 2021</t>
  </si>
  <si>
    <t>d) Main portfolio of the Scheme Franklin India Credit Risk Fund ceased to exist as per Regulation 38(1)(e) of SEBI Mutual Fund Regulations 2026 and therefore no separate disclosure is published for the main portfolio</t>
  </si>
  <si>
    <t xml:space="preserve">b) During the month additional instances of fair valuation/deviation from valuation price provided by the valuation agencies </t>
  </si>
  <si>
    <t>h) Repo transactions in corporate debt securities during the month</t>
  </si>
  <si>
    <t>TVS Motor Co Ltd  (Non- Convertible Preference Shares)</t>
  </si>
  <si>
    <t>Yuanta/P-shares Taiwan Dividend Plus ETF</t>
  </si>
  <si>
    <t>Foreign ETF</t>
  </si>
  <si>
    <t xml:space="preserve"> iii) Total percentage of existing assets hedged through options is Nil.</t>
  </si>
  <si>
    <t>Other than Hedging Transactions Disclosure</t>
  </si>
  <si>
    <t xml:space="preserve"> i) Hedging Positions through covered call options as on July 31, 2026 is Nil.</t>
  </si>
  <si>
    <t xml:space="preserve"> ii) Total outstanding position in Derivative Instruments (Gross Notional) as at July 31, 2026 is Nil. </t>
  </si>
  <si>
    <t xml:space="preserve"> iv) For the month ended July 31, 2026 following were the hedging transactions through covered call options which have been squared off/expired:</t>
  </si>
  <si>
    <t>Current option price</t>
  </si>
  <si>
    <t>$ ^ ~~12.60% of the Investment in this security by scheme is placed with NSE as collateral.</t>
  </si>
  <si>
    <t>Reliance Industries Ltd $ ^ ~~</t>
  </si>
  <si>
    <t>(b) Unlisted ***</t>
  </si>
  <si>
    <t>Franklin India Income Plus Arbitrage Active Fund of Funds (Formerly known as Franklin India Multi - Asset Solution Fund of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</si>
</sst>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000"/>
    <numFmt numFmtId="166" formatCode="#,##0.00%"/>
    <numFmt numFmtId="167" formatCode="_(* #,##0_);_(* \(#,##0\);_(* &quot;-&quot;??_);_(@_)"/>
    <numFmt numFmtId="168" formatCode="0.0000000%"/>
    <numFmt numFmtId="169" formatCode="#,##0.000"/>
  </numFmts>
  <fonts count="22" x14ac:knownFonts="1">
    <font>
      <sz val="11"/>
      <color theme="1"/>
      <name val="Calibri"/>
      <family val="2"/>
      <scheme val="minor"/>
    </font>
    <font>
      <b/>
      <sz val="9"/>
      <name val="Arial"/>
      <family val="2"/>
    </font>
    <font>
      <sz val="9"/>
      <name val="Arial"/>
      <family val="2"/>
    </font>
    <font>
      <b/>
      <sz val="8"/>
      <name val="Arial"/>
      <family val="2"/>
    </font>
    <font>
      <b/>
      <sz val="11"/>
      <color indexed="63"/>
      <name val="Arial"/>
      <family val="2"/>
    </font>
    <font>
      <sz val="8"/>
      <name val="Arial"/>
      <family val="2"/>
    </font>
    <font>
      <b/>
      <sz val="8"/>
      <name val="Calibri"/>
      <family val="2"/>
    </font>
    <font>
      <sz val="8"/>
      <name val="Calibri"/>
      <family val="2"/>
    </font>
    <font>
      <b/>
      <sz val="11"/>
      <name val="Calibri"/>
      <family val="2"/>
    </font>
    <font>
      <sz val="11"/>
      <name val="Calibri"/>
      <family val="2"/>
    </font>
    <font>
      <sz val="11"/>
      <color theme="1"/>
      <name val="Calibri"/>
      <family val="2"/>
      <scheme val="minor"/>
    </font>
    <font>
      <sz val="9"/>
      <color theme="1"/>
      <name val="Arial"/>
      <family val="2"/>
    </font>
    <font>
      <sz val="8"/>
      <color theme="1"/>
      <name val="Arial"/>
      <family val="2"/>
    </font>
    <font>
      <b/>
      <sz val="8"/>
      <color theme="1"/>
      <name val="Arial"/>
      <family val="2"/>
    </font>
    <font>
      <b/>
      <sz val="9"/>
      <color theme="1"/>
      <name val="Arial"/>
      <family val="2"/>
    </font>
    <font>
      <b/>
      <sz val="8"/>
      <name val="Calibri"/>
      <family val="2"/>
      <scheme val="minor"/>
    </font>
    <font>
      <sz val="8"/>
      <name val="Calibri"/>
      <family val="2"/>
      <scheme val="minor"/>
    </font>
    <font>
      <sz val="11"/>
      <name val="Calibri"/>
      <family val="2"/>
      <scheme val="minor"/>
    </font>
    <font>
      <u/>
      <sz val="11"/>
      <color theme="10"/>
      <name val="Calibri"/>
      <family val="2"/>
      <scheme val="minor"/>
    </font>
    <font>
      <u/>
      <sz val="8"/>
      <color theme="10"/>
      <name val="Arial"/>
      <family val="2"/>
    </font>
    <font>
      <sz val="8"/>
      <color theme="1"/>
      <name val="Calibri"/>
      <family val="2"/>
      <scheme val="minor"/>
    </font>
    <font>
      <b/>
      <u/>
      <sz val="8"/>
      <color theme="1"/>
      <name val="Arial"/>
      <family val="2"/>
    </font>
  </fonts>
  <fills count="5">
    <fill>
      <patternFill patternType="none"/>
    </fill>
    <fill>
      <patternFill patternType="gray125"/>
    </fill>
    <fill>
      <patternFill patternType="solid">
        <fgColor indexed="65"/>
        <bgColor indexed="64"/>
      </patternFill>
    </fill>
    <fill>
      <patternFill patternType="solid">
        <fgColor theme="0"/>
        <bgColor indexed="64"/>
      </patternFill>
    </fill>
    <fill>
      <patternFill patternType="solid">
        <fgColor theme="0" tint="-0.249977111117893"/>
        <bgColor indexed="64"/>
      </patternFill>
    </fill>
  </fills>
  <borders count="1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0"/>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0"/>
      </left>
      <right style="thin">
        <color indexed="0"/>
      </right>
      <top style="thin">
        <color indexed="0"/>
      </top>
      <bottom style="thin">
        <color indexed="0"/>
      </bottom>
      <diagonal/>
    </border>
    <border>
      <left style="thin">
        <color indexed="0"/>
      </left>
      <right style="thin">
        <color indexed="0"/>
      </right>
      <top/>
      <bottom/>
      <diagonal/>
    </border>
    <border>
      <left style="thin">
        <color indexed="0"/>
      </left>
      <right style="thin">
        <color indexed="0"/>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s>
  <cellStyleXfs count="4">
    <xf numFmtId="0" fontId="0" fillId="0" borderId="0"/>
    <xf numFmtId="164" fontId="10" fillId="0" borderId="0" applyFont="0" applyFill="0" applyBorder="0" applyAlignment="0" applyProtection="0"/>
    <xf numFmtId="9" fontId="10" fillId="0" borderId="0" applyFont="0" applyFill="0" applyBorder="0" applyAlignment="0" applyProtection="0"/>
    <xf numFmtId="0" fontId="18" fillId="0" borderId="0" applyNumberFormat="0" applyFill="0" applyBorder="0" applyAlignment="0" applyProtection="0"/>
  </cellStyleXfs>
  <cellXfs count="180">
    <xf numFmtId="0" fontId="0" fillId="0" borderId="0" xfId="0"/>
    <xf numFmtId="0" fontId="11" fillId="2" borderId="0" xfId="0" applyFont="1" applyFill="1"/>
    <xf numFmtId="0" fontId="1" fillId="2" borderId="0" xfId="0" applyFont="1" applyFill="1" applyAlignment="1">
      <alignment horizontal="left" vertical="top" wrapText="1"/>
    </xf>
    <xf numFmtId="0" fontId="2" fillId="2" borderId="0" xfId="0" applyFont="1" applyFill="1" applyAlignment="1">
      <alignment horizontal="left" vertical="top" wrapText="1"/>
    </xf>
    <xf numFmtId="4" fontId="2" fillId="2" borderId="0" xfId="0" applyNumberFormat="1" applyFont="1" applyFill="1" applyAlignment="1">
      <alignment horizontal="left" vertical="top" wrapText="1"/>
    </xf>
    <xf numFmtId="4" fontId="11" fillId="2" borderId="0" xfId="0" applyNumberFormat="1" applyFont="1" applyFill="1"/>
    <xf numFmtId="0" fontId="12" fillId="2" borderId="0" xfId="0" applyFont="1" applyFill="1"/>
    <xf numFmtId="0" fontId="3" fillId="2" borderId="0" xfId="0" applyFont="1" applyFill="1" applyAlignment="1">
      <alignment horizontal="left" vertical="top"/>
    </xf>
    <xf numFmtId="4" fontId="12" fillId="3" borderId="0" xfId="0" applyNumberFormat="1" applyFont="1" applyFill="1"/>
    <xf numFmtId="39" fontId="12" fillId="2" borderId="0" xfId="0" applyNumberFormat="1" applyFont="1" applyFill="1"/>
    <xf numFmtId="39" fontId="12" fillId="3" borderId="0" xfId="0" applyNumberFormat="1" applyFont="1" applyFill="1"/>
    <xf numFmtId="0" fontId="13" fillId="2" borderId="0" xfId="0" applyFont="1" applyFill="1"/>
    <xf numFmtId="39" fontId="13" fillId="2" borderId="0" xfId="0" applyNumberFormat="1" applyFont="1" applyFill="1"/>
    <xf numFmtId="39" fontId="13" fillId="3" borderId="0" xfId="0" applyNumberFormat="1" applyFont="1" applyFill="1"/>
    <xf numFmtId="0" fontId="13" fillId="0" borderId="1" xfId="0" applyFont="1" applyBorder="1" applyAlignment="1">
      <alignment vertical="center"/>
    </xf>
    <xf numFmtId="0" fontId="13" fillId="0" borderId="1" xfId="0" applyFont="1" applyBorder="1" applyAlignment="1">
      <alignment horizontal="center" vertical="center"/>
    </xf>
    <xf numFmtId="2" fontId="13" fillId="0" borderId="1" xfId="0" applyNumberFormat="1" applyFont="1" applyBorder="1" applyAlignment="1">
      <alignment horizontal="center" vertical="center"/>
    </xf>
    <xf numFmtId="0" fontId="13" fillId="2" borderId="2" xfId="0" applyFont="1" applyFill="1" applyBorder="1"/>
    <xf numFmtId="0" fontId="12" fillId="2" borderId="2" xfId="0" applyFont="1" applyFill="1" applyBorder="1"/>
    <xf numFmtId="39" fontId="12" fillId="2" borderId="2" xfId="0" applyNumberFormat="1" applyFont="1" applyFill="1" applyBorder="1"/>
    <xf numFmtId="39" fontId="12" fillId="3" borderId="2" xfId="0" applyNumberFormat="1" applyFont="1" applyFill="1" applyBorder="1"/>
    <xf numFmtId="0" fontId="13" fillId="2" borderId="3" xfId="0" applyFont="1" applyFill="1" applyBorder="1"/>
    <xf numFmtId="0" fontId="12" fillId="2" borderId="3" xfId="0" applyFont="1" applyFill="1" applyBorder="1"/>
    <xf numFmtId="39" fontId="12" fillId="2" borderId="3" xfId="0" applyNumberFormat="1" applyFont="1" applyFill="1" applyBorder="1"/>
    <xf numFmtId="39" fontId="12" fillId="3" borderId="3" xfId="0" applyNumberFormat="1" applyFont="1" applyFill="1" applyBorder="1"/>
    <xf numFmtId="3" fontId="12" fillId="2" borderId="3" xfId="0" applyNumberFormat="1" applyFont="1" applyFill="1" applyBorder="1"/>
    <xf numFmtId="39" fontId="13" fillId="2" borderId="3" xfId="0" applyNumberFormat="1" applyFont="1" applyFill="1" applyBorder="1"/>
    <xf numFmtId="39" fontId="13" fillId="3" borderId="3" xfId="0" applyNumberFormat="1" applyFont="1" applyFill="1" applyBorder="1"/>
    <xf numFmtId="0" fontId="13" fillId="2" borderId="4" xfId="0" applyFont="1" applyFill="1" applyBorder="1"/>
    <xf numFmtId="39" fontId="13" fillId="2" borderId="4" xfId="0" applyNumberFormat="1" applyFont="1" applyFill="1" applyBorder="1"/>
    <xf numFmtId="39" fontId="13" fillId="3" borderId="4" xfId="0" applyNumberFormat="1" applyFont="1" applyFill="1" applyBorder="1"/>
    <xf numFmtId="0" fontId="13" fillId="2" borderId="0" xfId="0" applyFont="1" applyFill="1" applyAlignment="1">
      <alignment horizontal="right"/>
    </xf>
    <xf numFmtId="165" fontId="12" fillId="2" borderId="0" xfId="0" applyNumberFormat="1" applyFont="1" applyFill="1"/>
    <xf numFmtId="0" fontId="13" fillId="2" borderId="5" xfId="0" applyFont="1" applyFill="1" applyBorder="1" applyAlignment="1">
      <alignment horizontal="center"/>
    </xf>
    <xf numFmtId="165" fontId="12" fillId="2" borderId="5" xfId="0" applyNumberFormat="1" applyFont="1" applyFill="1" applyBorder="1"/>
    <xf numFmtId="4" fontId="12" fillId="2" borderId="0" xfId="0" applyNumberFormat="1" applyFont="1" applyFill="1"/>
    <xf numFmtId="166" fontId="12" fillId="2" borderId="0" xfId="0" applyNumberFormat="1" applyFont="1" applyFill="1"/>
    <xf numFmtId="0" fontId="14" fillId="2" borderId="0" xfId="0" applyFont="1" applyFill="1"/>
    <xf numFmtId="0" fontId="13" fillId="0" borderId="6" xfId="0" applyFont="1" applyBorder="1" applyAlignment="1">
      <alignment vertical="center"/>
    </xf>
    <xf numFmtId="0" fontId="13" fillId="0" borderId="6" xfId="0" applyFont="1" applyBorder="1" applyAlignment="1">
      <alignment horizontal="center" vertical="center"/>
    </xf>
    <xf numFmtId="2" fontId="13" fillId="0" borderId="6" xfId="0" applyNumberFormat="1" applyFont="1" applyBorder="1" applyAlignment="1">
      <alignment horizontal="center" vertical="center"/>
    </xf>
    <xf numFmtId="2" fontId="13" fillId="0" borderId="6" xfId="0" applyNumberFormat="1" applyFont="1" applyBorder="1" applyAlignment="1">
      <alignment horizontal="center" vertical="center" wrapText="1"/>
    </xf>
    <xf numFmtId="0" fontId="14" fillId="2" borderId="6" xfId="0" applyFont="1" applyFill="1" applyBorder="1" applyAlignment="1">
      <alignment wrapText="1"/>
    </xf>
    <xf numFmtId="0" fontId="14" fillId="2" borderId="6" xfId="0" applyFont="1" applyFill="1" applyBorder="1"/>
    <xf numFmtId="0" fontId="13" fillId="2" borderId="7" xfId="0" applyFont="1" applyFill="1" applyBorder="1"/>
    <xf numFmtId="0" fontId="12" fillId="2" borderId="7" xfId="0" applyFont="1" applyFill="1" applyBorder="1"/>
    <xf numFmtId="39" fontId="12" fillId="2" borderId="7" xfId="0" applyNumberFormat="1" applyFont="1" applyFill="1" applyBorder="1"/>
    <xf numFmtId="39" fontId="12" fillId="3" borderId="7" xfId="0" applyNumberFormat="1" applyFont="1" applyFill="1" applyBorder="1"/>
    <xf numFmtId="3" fontId="12" fillId="2" borderId="7" xfId="0" applyNumberFormat="1" applyFont="1" applyFill="1" applyBorder="1"/>
    <xf numFmtId="4" fontId="12" fillId="2" borderId="7" xfId="0" applyNumberFormat="1" applyFont="1" applyFill="1" applyBorder="1"/>
    <xf numFmtId="39" fontId="13" fillId="2" borderId="7" xfId="0" applyNumberFormat="1" applyFont="1" applyFill="1" applyBorder="1"/>
    <xf numFmtId="39" fontId="13" fillId="3" borderId="7" xfId="0" applyNumberFormat="1" applyFont="1" applyFill="1" applyBorder="1"/>
    <xf numFmtId="0" fontId="13" fillId="2" borderId="8" xfId="0" applyFont="1" applyFill="1" applyBorder="1"/>
    <xf numFmtId="39" fontId="13" fillId="2" borderId="8" xfId="0" applyNumberFormat="1" applyFont="1" applyFill="1" applyBorder="1"/>
    <xf numFmtId="39" fontId="13" fillId="3" borderId="8" xfId="0" applyNumberFormat="1" applyFont="1" applyFill="1" applyBorder="1"/>
    <xf numFmtId="39" fontId="13" fillId="2" borderId="0" xfId="0" applyNumberFormat="1" applyFont="1" applyFill="1" applyAlignment="1">
      <alignment horizontal="right"/>
    </xf>
    <xf numFmtId="2" fontId="13" fillId="0" borderId="1" xfId="0" applyNumberFormat="1" applyFont="1" applyBorder="1" applyAlignment="1">
      <alignment horizontal="center" vertical="center" wrapText="1"/>
    </xf>
    <xf numFmtId="0" fontId="5" fillId="3" borderId="9" xfId="0" applyFont="1" applyFill="1" applyBorder="1" applyAlignment="1">
      <alignment horizontal="center" vertical="center"/>
    </xf>
    <xf numFmtId="167" fontId="5" fillId="3" borderId="4" xfId="1" applyNumberFormat="1" applyFont="1" applyFill="1" applyBorder="1" applyAlignment="1">
      <alignment vertical="center"/>
    </xf>
    <xf numFmtId="164" fontId="5" fillId="3" borderId="4" xfId="1" applyFont="1" applyFill="1" applyBorder="1" applyAlignment="1">
      <alignment vertical="center"/>
    </xf>
    <xf numFmtId="164" fontId="5" fillId="3" borderId="4" xfId="0" applyNumberFormat="1" applyFont="1" applyFill="1" applyBorder="1" applyAlignment="1">
      <alignment horizontal="right" vertical="center"/>
    </xf>
    <xf numFmtId="0" fontId="15" fillId="0" borderId="10" xfId="0" applyFont="1" applyBorder="1" applyAlignment="1">
      <alignment horizontal="center" vertical="center" wrapText="1"/>
    </xf>
    <xf numFmtId="0" fontId="15" fillId="0" borderId="5" xfId="0" applyFont="1" applyBorder="1" applyAlignment="1">
      <alignment horizontal="center" vertical="center" wrapText="1"/>
    </xf>
    <xf numFmtId="0" fontId="6" fillId="0" borderId="5" xfId="0" applyFont="1" applyBorder="1" applyAlignment="1">
      <alignment horizontal="center" vertical="center" wrapText="1"/>
    </xf>
    <xf numFmtId="0" fontId="6" fillId="0" borderId="5" xfId="0" applyFont="1" applyBorder="1" applyAlignment="1">
      <alignment horizontal="right" vertical="center" wrapText="1"/>
    </xf>
    <xf numFmtId="0" fontId="16" fillId="0" borderId="9" xfId="0" applyFont="1" applyBorder="1" applyAlignment="1">
      <alignment horizontal="justify" vertical="center"/>
    </xf>
    <xf numFmtId="164" fontId="16" fillId="0" borderId="4" xfId="1" applyFont="1" applyFill="1" applyBorder="1" applyAlignment="1">
      <alignment horizontal="justify" vertical="center"/>
    </xf>
    <xf numFmtId="164" fontId="16" fillId="0" borderId="11" xfId="1" applyFont="1" applyFill="1" applyBorder="1" applyAlignment="1">
      <alignment horizontal="right" vertical="center"/>
    </xf>
    <xf numFmtId="164" fontId="7" fillId="0" borderId="4" xfId="1" applyFont="1" applyFill="1" applyBorder="1" applyAlignment="1">
      <alignment horizontal="right" vertical="center"/>
    </xf>
    <xf numFmtId="0" fontId="13" fillId="3" borderId="0" xfId="0" applyFont="1" applyFill="1"/>
    <xf numFmtId="0" fontId="12" fillId="3" borderId="0" xfId="0" applyFont="1" applyFill="1"/>
    <xf numFmtId="4" fontId="7" fillId="0" borderId="4" xfId="1" applyNumberFormat="1" applyFont="1" applyFill="1" applyBorder="1" applyAlignment="1">
      <alignment horizontal="right" vertical="center"/>
    </xf>
    <xf numFmtId="0" fontId="13" fillId="0" borderId="0" xfId="0" applyFont="1"/>
    <xf numFmtId="0" fontId="12" fillId="0" borderId="0" xfId="0" applyFont="1"/>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5" xfId="0" applyFont="1" applyBorder="1" applyAlignment="1">
      <alignment horizontal="left" wrapText="1"/>
    </xf>
    <xf numFmtId="164" fontId="5" fillId="0" borderId="5" xfId="1" applyFont="1" applyFill="1" applyBorder="1" applyAlignment="1">
      <alignment horizontal="center"/>
    </xf>
    <xf numFmtId="10" fontId="5" fillId="0" borderId="5" xfId="2" applyNumberFormat="1" applyFont="1" applyFill="1" applyBorder="1" applyAlignment="1">
      <alignment horizontal="center" wrapText="1"/>
    </xf>
    <xf numFmtId="0" fontId="13" fillId="0" borderId="0" xfId="0" applyFont="1" applyAlignment="1">
      <alignment horizontal="right"/>
    </xf>
    <xf numFmtId="168" fontId="12" fillId="2" borderId="0" xfId="2" applyNumberFormat="1" applyFont="1" applyFill="1"/>
    <xf numFmtId="0" fontId="5" fillId="0" borderId="0" xfId="0" applyFont="1" applyAlignment="1">
      <alignment horizontal="left" wrapText="1"/>
    </xf>
    <xf numFmtId="164" fontId="5" fillId="0" borderId="0" xfId="1" applyFont="1" applyFill="1" applyBorder="1" applyAlignment="1">
      <alignment horizontal="center"/>
    </xf>
    <xf numFmtId="10" fontId="5" fillId="0" borderId="0" xfId="2" applyNumberFormat="1" applyFont="1" applyFill="1" applyBorder="1" applyAlignment="1">
      <alignment horizontal="center" wrapText="1"/>
    </xf>
    <xf numFmtId="2" fontId="13" fillId="3" borderId="5" xfId="0" applyNumberFormat="1" applyFont="1" applyFill="1" applyBorder="1" applyAlignment="1">
      <alignment horizontal="center" vertical="center"/>
    </xf>
    <xf numFmtId="39" fontId="12" fillId="3" borderId="1" xfId="0" applyNumberFormat="1" applyFont="1" applyFill="1" applyBorder="1"/>
    <xf numFmtId="39" fontId="13" fillId="3" borderId="12" xfId="0" applyNumberFormat="1" applyFont="1" applyFill="1" applyBorder="1"/>
    <xf numFmtId="39" fontId="12" fillId="3" borderId="4" xfId="0" applyNumberFormat="1" applyFont="1" applyFill="1" applyBorder="1"/>
    <xf numFmtId="39" fontId="12" fillId="3" borderId="12" xfId="0" applyNumberFormat="1" applyFont="1" applyFill="1" applyBorder="1"/>
    <xf numFmtId="2" fontId="12" fillId="2" borderId="3" xfId="0" applyNumberFormat="1" applyFont="1" applyFill="1" applyBorder="1"/>
    <xf numFmtId="2" fontId="13" fillId="0" borderId="5" xfId="0" applyNumberFormat="1" applyFont="1" applyBorder="1" applyAlignment="1">
      <alignment horizontal="center" vertical="center" wrapText="1"/>
    </xf>
    <xf numFmtId="0" fontId="13" fillId="2" borderId="0" xfId="0" quotePrefix="1" applyFont="1" applyFill="1"/>
    <xf numFmtId="39" fontId="13" fillId="0" borderId="7" xfId="0" applyNumberFormat="1" applyFont="1" applyBorder="1"/>
    <xf numFmtId="164" fontId="16" fillId="0" borderId="5" xfId="1" applyFont="1" applyFill="1" applyBorder="1" applyAlignment="1">
      <alignment horizontal="right" vertical="center"/>
    </xf>
    <xf numFmtId="164" fontId="16" fillId="0" borderId="4" xfId="1" applyFont="1" applyFill="1" applyBorder="1" applyAlignment="1">
      <alignment horizontal="right" vertical="center"/>
    </xf>
    <xf numFmtId="164" fontId="16" fillId="0" borderId="5" xfId="1" applyFont="1" applyFill="1" applyBorder="1" applyAlignment="1">
      <alignment horizontal="justify" vertical="center"/>
    </xf>
    <xf numFmtId="0" fontId="19" fillId="3" borderId="0" xfId="3" applyFont="1" applyFill="1"/>
    <xf numFmtId="0" fontId="13" fillId="3" borderId="0" xfId="0" applyFont="1" applyFill="1" applyAlignment="1">
      <alignment horizontal="left" wrapText="1"/>
    </xf>
    <xf numFmtId="0" fontId="13" fillId="3" borderId="0" xfId="0" applyFont="1" applyFill="1" applyAlignment="1">
      <alignment horizontal="left"/>
    </xf>
    <xf numFmtId="0" fontId="12" fillId="3" borderId="0" xfId="0" applyFont="1" applyFill="1" applyAlignment="1">
      <alignment horizontal="left" wrapText="1"/>
    </xf>
    <xf numFmtId="0" fontId="12" fillId="3" borderId="0" xfId="0" applyFont="1" applyFill="1" applyAlignment="1">
      <alignment horizontal="left"/>
    </xf>
    <xf numFmtId="169" fontId="12" fillId="2" borderId="0" xfId="0" applyNumberFormat="1" applyFont="1" applyFill="1"/>
    <xf numFmtId="0" fontId="13" fillId="2" borderId="1" xfId="0" applyFont="1" applyFill="1" applyBorder="1"/>
    <xf numFmtId="39" fontId="13" fillId="2" borderId="1" xfId="0" applyNumberFormat="1" applyFont="1" applyFill="1" applyBorder="1"/>
    <xf numFmtId="39" fontId="13" fillId="3" borderId="1" xfId="0" applyNumberFormat="1" applyFont="1" applyFill="1" applyBorder="1"/>
    <xf numFmtId="0" fontId="3" fillId="0" borderId="5" xfId="0" applyFont="1" applyBorder="1" applyAlignment="1">
      <alignment horizontal="center" vertical="center"/>
    </xf>
    <xf numFmtId="2" fontId="3" fillId="0" borderId="5" xfId="0" applyNumberFormat="1" applyFont="1" applyBorder="1" applyAlignment="1">
      <alignment horizontal="center" vertical="center"/>
    </xf>
    <xf numFmtId="0" fontId="3" fillId="0" borderId="5" xfId="0" applyFont="1" applyBorder="1" applyAlignment="1">
      <alignment horizontal="center" vertical="center" wrapText="1"/>
    </xf>
    <xf numFmtId="2" fontId="3" fillId="0" borderId="5" xfId="0" applyNumberFormat="1" applyFont="1" applyBorder="1" applyAlignment="1">
      <alignment horizontal="center" vertical="center" wrapText="1"/>
    </xf>
    <xf numFmtId="0" fontId="5" fillId="0" borderId="5" xfId="0" applyFont="1" applyBorder="1"/>
    <xf numFmtId="15" fontId="5" fillId="0" borderId="5" xfId="0" applyNumberFormat="1" applyFont="1" applyBorder="1"/>
    <xf numFmtId="4" fontId="5" fillId="0" borderId="5" xfId="0" applyNumberFormat="1" applyFont="1" applyBorder="1"/>
    <xf numFmtId="0" fontId="0" fillId="3" borderId="0" xfId="0" applyFill="1"/>
    <xf numFmtId="0" fontId="20" fillId="0" borderId="5" xfId="0" applyFont="1" applyBorder="1"/>
    <xf numFmtId="0" fontId="0" fillId="0" borderId="0" xfId="0" applyAlignment="1">
      <alignment wrapText="1"/>
    </xf>
    <xf numFmtId="15" fontId="5" fillId="3" borderId="0" xfId="0" applyNumberFormat="1" applyFont="1" applyFill="1"/>
    <xf numFmtId="4" fontId="5" fillId="3" borderId="0" xfId="0" applyNumberFormat="1" applyFont="1" applyFill="1"/>
    <xf numFmtId="0" fontId="13" fillId="3" borderId="0" xfId="0" applyFont="1" applyFill="1" applyAlignment="1">
      <alignment vertical="top"/>
    </xf>
    <xf numFmtId="0" fontId="13" fillId="3" borderId="0" xfId="0" applyFont="1" applyFill="1" applyAlignment="1">
      <alignment vertical="top" wrapText="1"/>
    </xf>
    <xf numFmtId="0" fontId="13" fillId="0" borderId="5" xfId="0" applyFont="1" applyBorder="1" applyAlignment="1">
      <alignment vertical="center"/>
    </xf>
    <xf numFmtId="0" fontId="13" fillId="0" borderId="5" xfId="0" applyFont="1" applyBorder="1" applyAlignment="1">
      <alignment horizontal="center" vertical="center"/>
    </xf>
    <xf numFmtId="2" fontId="13" fillId="0" borderId="5" xfId="0" applyNumberFormat="1" applyFont="1" applyBorder="1" applyAlignment="1">
      <alignment horizontal="center" vertical="center"/>
    </xf>
    <xf numFmtId="0" fontId="12" fillId="2" borderId="1" xfId="0" applyFont="1" applyFill="1" applyBorder="1"/>
    <xf numFmtId="39" fontId="12" fillId="2" borderId="1" xfId="0" applyNumberFormat="1" applyFont="1" applyFill="1" applyBorder="1" applyAlignment="1">
      <alignment horizontal="center" vertical="center" wrapText="1"/>
    </xf>
    <xf numFmtId="39" fontId="12" fillId="2" borderId="1" xfId="0" applyNumberFormat="1" applyFont="1" applyFill="1" applyBorder="1"/>
    <xf numFmtId="0" fontId="12" fillId="2" borderId="3" xfId="0" applyFont="1" applyFill="1" applyBorder="1" applyAlignment="1">
      <alignment wrapText="1"/>
    </xf>
    <xf numFmtId="164" fontId="13" fillId="2" borderId="3" xfId="0" applyNumberFormat="1" applyFont="1" applyFill="1" applyBorder="1"/>
    <xf numFmtId="0" fontId="13" fillId="2" borderId="0" xfId="0" applyFont="1" applyFill="1" applyAlignment="1">
      <alignment wrapText="1"/>
    </xf>
    <xf numFmtId="0" fontId="18" fillId="2" borderId="0" xfId="3" applyFill="1"/>
    <xf numFmtId="0" fontId="13" fillId="0" borderId="5" xfId="0" applyFont="1" applyBorder="1" applyAlignment="1">
      <alignment horizontal="center" vertical="center" wrapText="1"/>
    </xf>
    <xf numFmtId="0" fontId="13" fillId="2" borderId="0" xfId="0" applyFont="1" applyFill="1" applyAlignment="1">
      <alignment vertical="top" wrapText="1"/>
    </xf>
    <xf numFmtId="0" fontId="5" fillId="0" borderId="9" xfId="0" applyFont="1" applyBorder="1" applyAlignment="1">
      <alignment horizontal="center" vertical="center"/>
    </xf>
    <xf numFmtId="167" fontId="5" fillId="0" borderId="4" xfId="1" applyNumberFormat="1" applyFont="1" applyFill="1" applyBorder="1" applyAlignment="1">
      <alignment vertical="center"/>
    </xf>
    <xf numFmtId="164" fontId="5" fillId="0" borderId="4" xfId="1" applyFont="1" applyFill="1" applyBorder="1" applyAlignment="1">
      <alignment vertical="center"/>
    </xf>
    <xf numFmtId="164" fontId="5" fillId="0" borderId="4" xfId="0" applyNumberFormat="1" applyFont="1" applyBorder="1" applyAlignment="1">
      <alignment horizontal="right" vertical="center"/>
    </xf>
    <xf numFmtId="0" fontId="21" fillId="2" borderId="0" xfId="0" applyFont="1" applyFill="1"/>
    <xf numFmtId="0" fontId="17" fillId="0" borderId="0" xfId="0" applyFont="1"/>
    <xf numFmtId="0" fontId="17" fillId="3" borderId="0" xfId="0" applyFont="1" applyFill="1" applyAlignment="1">
      <alignment horizontal="left"/>
    </xf>
    <xf numFmtId="0" fontId="17" fillId="3" borderId="0" xfId="0" applyFont="1" applyFill="1" applyAlignment="1">
      <alignment horizontal="right"/>
    </xf>
    <xf numFmtId="164" fontId="17" fillId="3" borderId="0" xfId="1" applyFont="1" applyFill="1" applyAlignment="1">
      <alignment horizontal="justify" vertical="center"/>
    </xf>
    <xf numFmtId="2" fontId="17" fillId="3" borderId="0" xfId="0" applyNumberFormat="1" applyFont="1" applyFill="1" applyAlignment="1">
      <alignment horizontal="center" vertical="center"/>
    </xf>
    <xf numFmtId="0" fontId="9" fillId="3" borderId="0" xfId="0" applyFont="1" applyFill="1" applyAlignment="1">
      <alignment horizontal="center" vertical="center"/>
    </xf>
    <xf numFmtId="0" fontId="8" fillId="3" borderId="0" xfId="0" applyFont="1" applyFill="1" applyAlignment="1">
      <alignment horizontal="right" vertical="center"/>
    </xf>
    <xf numFmtId="0" fontId="17" fillId="3" borderId="0" xfId="0" applyFont="1" applyFill="1"/>
    <xf numFmtId="3" fontId="5" fillId="0" borderId="9" xfId="0" applyNumberFormat="1" applyFont="1" applyBorder="1" applyAlignment="1">
      <alignment horizontal="right" vertical="center"/>
    </xf>
    <xf numFmtId="4" fontId="5" fillId="0" borderId="9" xfId="0" applyNumberFormat="1" applyFont="1" applyBorder="1" applyAlignment="1">
      <alignment horizontal="center" vertical="center"/>
    </xf>
    <xf numFmtId="0" fontId="3" fillId="3" borderId="5" xfId="0" applyFont="1" applyFill="1" applyBorder="1" applyAlignment="1">
      <alignment horizontal="center" vertical="center" wrapText="1"/>
    </xf>
    <xf numFmtId="10" fontId="16" fillId="0" borderId="5" xfId="2" applyNumberFormat="1" applyFont="1" applyFill="1" applyBorder="1" applyAlignment="1">
      <alignment horizontal="right" vertical="center"/>
    </xf>
    <xf numFmtId="0" fontId="12" fillId="2" borderId="10" xfId="0" applyFont="1" applyFill="1" applyBorder="1"/>
    <xf numFmtId="0" fontId="12" fillId="2" borderId="13" xfId="0" applyFont="1" applyFill="1" applyBorder="1"/>
    <xf numFmtId="0" fontId="4" fillId="4" borderId="12" xfId="0" applyFont="1" applyFill="1" applyBorder="1" applyAlignment="1">
      <alignment horizontal="center" vertical="center" wrapText="1"/>
    </xf>
    <xf numFmtId="0" fontId="4" fillId="4" borderId="0" xfId="0" applyFont="1" applyFill="1" applyAlignment="1">
      <alignment horizontal="center" vertical="center" wrapText="1"/>
    </xf>
    <xf numFmtId="0" fontId="13" fillId="0" borderId="0" xfId="0" applyFont="1" applyAlignment="1">
      <alignment vertical="top" wrapText="1"/>
    </xf>
    <xf numFmtId="0" fontId="13" fillId="2" borderId="10" xfId="0" applyFont="1" applyFill="1" applyBorder="1"/>
    <xf numFmtId="0" fontId="13" fillId="2" borderId="13" xfId="0" applyFont="1" applyFill="1" applyBorder="1"/>
    <xf numFmtId="0" fontId="12" fillId="2" borderId="0" xfId="0" applyFont="1" applyFill="1" applyAlignment="1">
      <alignment wrapText="1"/>
    </xf>
    <xf numFmtId="0" fontId="20" fillId="0" borderId="1" xfId="0" applyFont="1" applyBorder="1"/>
    <xf numFmtId="0" fontId="20" fillId="0" borderId="4" xfId="0" applyFont="1" applyBorder="1"/>
    <xf numFmtId="0" fontId="20" fillId="0" borderId="1" xfId="0" applyFont="1" applyBorder="1" applyAlignment="1">
      <alignment wrapText="1"/>
    </xf>
    <xf numFmtId="0" fontId="20" fillId="0" borderId="4" xfId="0" applyFont="1" applyBorder="1" applyAlignment="1">
      <alignment wrapText="1"/>
    </xf>
    <xf numFmtId="0" fontId="20" fillId="0" borderId="3" xfId="0" applyFont="1" applyBorder="1" applyAlignment="1">
      <alignment wrapText="1"/>
    </xf>
    <xf numFmtId="0" fontId="20" fillId="0" borderId="5" xfId="0" applyFont="1" applyBorder="1"/>
    <xf numFmtId="0" fontId="12" fillId="3" borderId="0" xfId="0" applyFont="1" applyFill="1" applyAlignment="1">
      <alignment horizontal="left" wrapText="1"/>
    </xf>
    <xf numFmtId="0" fontId="3" fillId="3" borderId="1"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1" xfId="0" applyFont="1" applyFill="1" applyBorder="1" applyAlignment="1">
      <alignment horizontal="right" vertical="center" wrapText="1"/>
    </xf>
    <xf numFmtId="0" fontId="3" fillId="3" borderId="4" xfId="0" applyFont="1" applyFill="1" applyBorder="1" applyAlignment="1">
      <alignment horizontal="right" vertical="center" wrapText="1"/>
    </xf>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right" vertical="center" wrapText="1"/>
    </xf>
    <xf numFmtId="0" fontId="3" fillId="0" borderId="4" xfId="0" applyFont="1" applyBorder="1" applyAlignment="1">
      <alignment horizontal="right" vertical="center" wrapText="1"/>
    </xf>
    <xf numFmtId="164" fontId="16" fillId="0" borderId="1" xfId="1" applyFont="1" applyFill="1" applyBorder="1" applyAlignment="1">
      <alignment horizontal="center" vertical="center"/>
    </xf>
    <xf numFmtId="164" fontId="16" fillId="0" borderId="3" xfId="1" applyFont="1" applyFill="1" applyBorder="1" applyAlignment="1">
      <alignment horizontal="center" vertical="center"/>
    </xf>
    <xf numFmtId="164" fontId="16" fillId="0" borderId="4" xfId="1" applyFont="1" applyFill="1" applyBorder="1" applyAlignment="1">
      <alignment horizontal="center" vertical="center"/>
    </xf>
    <xf numFmtId="164" fontId="16" fillId="0" borderId="1" xfId="1" applyFont="1" applyFill="1" applyBorder="1" applyAlignment="1">
      <alignment horizontal="right" vertical="center"/>
    </xf>
    <xf numFmtId="164" fontId="16" fillId="0" borderId="4" xfId="1" applyFont="1" applyFill="1" applyBorder="1" applyAlignment="1">
      <alignment horizontal="right" vertical="center"/>
    </xf>
    <xf numFmtId="164" fontId="16" fillId="0" borderId="3" xfId="1" applyFont="1" applyFill="1" applyBorder="1" applyAlignment="1">
      <alignment horizontal="right" vertical="center"/>
    </xf>
    <xf numFmtId="0" fontId="13" fillId="2" borderId="0" xfId="0" applyFont="1" applyFill="1" applyAlignment="1">
      <alignment horizontal="left" vertical="center" wrapText="1"/>
    </xf>
    <xf numFmtId="0" fontId="13" fillId="2" borderId="0" xfId="0" applyFont="1" applyFill="1" applyAlignment="1">
      <alignment wrapText="1"/>
    </xf>
    <xf numFmtId="0" fontId="0" fillId="0" borderId="0" xfId="0" applyAlignment="1">
      <alignment wrapText="1"/>
    </xf>
  </cellXfs>
  <cellStyles count="4">
    <cellStyle name="Comma" xfId="1" builtinId="3"/>
    <cellStyle name="Hyperlink" xfId="3" builtinId="8"/>
    <cellStyle name="Normal" xfId="0" builtinId="0"/>
    <cellStyle name="Percent" xfId="2" builtinId="5"/>
  </cellStyles>
  <dxfs count="135">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
      <numFmt numFmtId="170" formatCode="&quot;0.00*&quot;"/>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6.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8.png"/></Relationships>
</file>

<file path=xl/drawings/_rels/drawing14.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15.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1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10.png"/></Relationships>
</file>

<file path=xl/drawings/_rels/drawing17.xml.rels><?xml version="1.0" encoding="UTF-8" standalone="yes"?>
<Relationships xmlns="http://schemas.openxmlformats.org/package/2006/relationships"><Relationship Id="rId2" Type="http://schemas.openxmlformats.org/officeDocument/2006/relationships/image" Target="../media/image12.jpeg"/><Relationship Id="rId1" Type="http://schemas.openxmlformats.org/officeDocument/2006/relationships/image" Target="../media/image9.png"/></Relationships>
</file>

<file path=xl/drawings/_rels/drawing1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9.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13.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13.png"/></Relationships>
</file>

<file path=xl/drawings/_rels/drawing21.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13.png"/></Relationships>
</file>

<file path=xl/drawings/_rels/drawing22.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13.png"/></Relationships>
</file>

<file path=xl/drawings/_rels/drawing23.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13.png"/></Relationships>
</file>

<file path=xl/drawings/_rels/drawing24.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9.png"/></Relationships>
</file>

<file path=xl/drawings/_rels/drawing25.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13.png"/></Relationships>
</file>

<file path=xl/drawings/_rels/drawing26.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13.png"/></Relationships>
</file>

<file path=xl/drawings/_rels/drawing27.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13.png"/></Relationships>
</file>

<file path=xl/drawings/_rels/drawing28.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13.png"/></Relationships>
</file>

<file path=xl/drawings/_rels/drawing29.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1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13.png"/></Relationships>
</file>

<file path=xl/drawings/_rels/drawing31.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13.png"/></Relationships>
</file>

<file path=xl/drawings/_rels/drawing32.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13.png"/></Relationships>
</file>

<file path=xl/drawings/_rels/drawing33.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13.png"/></Relationships>
</file>

<file path=xl/drawings/_rels/drawing34.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13.png"/></Relationships>
</file>

<file path=xl/drawings/_rels/drawing35.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13.png"/></Relationships>
</file>

<file path=xl/drawings/_rels/drawing3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4.jpe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165</xdr:row>
      <xdr:rowOff>152400</xdr:rowOff>
    </xdr:from>
    <xdr:to>
      <xdr:col>1</xdr:col>
      <xdr:colOff>757555</xdr:colOff>
      <xdr:row>178</xdr:row>
      <xdr:rowOff>0</xdr:rowOff>
    </xdr:to>
    <xdr:pic>
      <xdr:nvPicPr>
        <xdr:cNvPr id="2" name="Picture 1">
          <a:extLst>
            <a:ext uri="{FF2B5EF4-FFF2-40B4-BE49-F238E27FC236}">
              <a16:creationId xmlns:a16="http://schemas.microsoft.com/office/drawing/2014/main" id="{293405E0-B8EB-4132-9B81-A1526AADBB9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21761450"/>
          <a:ext cx="2948305"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148</xdr:row>
      <xdr:rowOff>0</xdr:rowOff>
    </xdr:from>
    <xdr:to>
      <xdr:col>1</xdr:col>
      <xdr:colOff>673735</xdr:colOff>
      <xdr:row>160</xdr:row>
      <xdr:rowOff>114300</xdr:rowOff>
    </xdr:to>
    <xdr:pic>
      <xdr:nvPicPr>
        <xdr:cNvPr id="3" name="Picture 2">
          <a:extLst>
            <a:ext uri="{FF2B5EF4-FFF2-40B4-BE49-F238E27FC236}">
              <a16:creationId xmlns:a16="http://schemas.microsoft.com/office/drawing/2014/main" id="{87F3C758-C9F0-4967-B4BB-B0B4CD1FA06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625" y="19462750"/>
          <a:ext cx="298831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180975</xdr:colOff>
      <xdr:row>105</xdr:row>
      <xdr:rowOff>85725</xdr:rowOff>
    </xdr:from>
    <xdr:to>
      <xdr:col>0</xdr:col>
      <xdr:colOff>3471545</xdr:colOff>
      <xdr:row>119</xdr:row>
      <xdr:rowOff>0</xdr:rowOff>
    </xdr:to>
    <xdr:pic>
      <xdr:nvPicPr>
        <xdr:cNvPr id="2" name="Picture 1">
          <a:extLst>
            <a:ext uri="{FF2B5EF4-FFF2-40B4-BE49-F238E27FC236}">
              <a16:creationId xmlns:a16="http://schemas.microsoft.com/office/drawing/2014/main" id="{70918A87-0F31-45F7-A893-AD88390164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14855825"/>
          <a:ext cx="3290570" cy="1692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87</xdr:row>
      <xdr:rowOff>9525</xdr:rowOff>
    </xdr:from>
    <xdr:to>
      <xdr:col>0</xdr:col>
      <xdr:colOff>3265805</xdr:colOff>
      <xdr:row>100</xdr:row>
      <xdr:rowOff>38100</xdr:rowOff>
    </xdr:to>
    <xdr:pic>
      <xdr:nvPicPr>
        <xdr:cNvPr id="3" name="Picture 2">
          <a:extLst>
            <a:ext uri="{FF2B5EF4-FFF2-40B4-BE49-F238E27FC236}">
              <a16:creationId xmlns:a16="http://schemas.microsoft.com/office/drawing/2014/main" id="{C22A94B1-7CDA-4AD0-8D49-863B4C2EC1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350" y="12480925"/>
          <a:ext cx="3132455" cy="167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85725</xdr:colOff>
      <xdr:row>111</xdr:row>
      <xdr:rowOff>152400</xdr:rowOff>
    </xdr:from>
    <xdr:to>
      <xdr:col>1</xdr:col>
      <xdr:colOff>0</xdr:colOff>
      <xdr:row>125</xdr:row>
      <xdr:rowOff>38100</xdr:rowOff>
    </xdr:to>
    <xdr:pic>
      <xdr:nvPicPr>
        <xdr:cNvPr id="2" name="Picture 1">
          <a:extLst>
            <a:ext uri="{FF2B5EF4-FFF2-40B4-BE49-F238E27FC236}">
              <a16:creationId xmlns:a16="http://schemas.microsoft.com/office/drawing/2014/main" id="{69C74EE5-A3D6-417A-A631-E597471B94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16167100"/>
          <a:ext cx="3565525" cy="168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190500</xdr:colOff>
      <xdr:row>93</xdr:row>
      <xdr:rowOff>85725</xdr:rowOff>
    </xdr:from>
    <xdr:to>
      <xdr:col>1</xdr:col>
      <xdr:colOff>0</xdr:colOff>
      <xdr:row>106</xdr:row>
      <xdr:rowOff>121920</xdr:rowOff>
    </xdr:to>
    <xdr:pic>
      <xdr:nvPicPr>
        <xdr:cNvPr id="3" name="Picture 2">
          <a:extLst>
            <a:ext uri="{FF2B5EF4-FFF2-40B4-BE49-F238E27FC236}">
              <a16:creationId xmlns:a16="http://schemas.microsoft.com/office/drawing/2014/main" id="{DA70C85D-DC76-43A3-AF3B-E4FC20CA3A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0500" y="13827125"/>
          <a:ext cx="3460750" cy="16871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95250</xdr:colOff>
      <xdr:row>141</xdr:row>
      <xdr:rowOff>66675</xdr:rowOff>
    </xdr:from>
    <xdr:to>
      <xdr:col>1</xdr:col>
      <xdr:colOff>993775</xdr:colOff>
      <xdr:row>154</xdr:row>
      <xdr:rowOff>76200</xdr:rowOff>
    </xdr:to>
    <xdr:pic>
      <xdr:nvPicPr>
        <xdr:cNvPr id="2" name="Picture 1">
          <a:extLst>
            <a:ext uri="{FF2B5EF4-FFF2-40B4-BE49-F238E27FC236}">
              <a16:creationId xmlns:a16="http://schemas.microsoft.com/office/drawing/2014/main" id="{7533F1D6-FD77-4D47-825C-EC2504C0A6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8646775"/>
          <a:ext cx="3260725" cy="166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142875</xdr:colOff>
      <xdr:row>123</xdr:row>
      <xdr:rowOff>76200</xdr:rowOff>
    </xdr:from>
    <xdr:to>
      <xdr:col>1</xdr:col>
      <xdr:colOff>978535</xdr:colOff>
      <xdr:row>137</xdr:row>
      <xdr:rowOff>68580</xdr:rowOff>
    </xdr:to>
    <xdr:pic>
      <xdr:nvPicPr>
        <xdr:cNvPr id="3" name="Picture 2">
          <a:extLst>
            <a:ext uri="{FF2B5EF4-FFF2-40B4-BE49-F238E27FC236}">
              <a16:creationId xmlns:a16="http://schemas.microsoft.com/office/drawing/2014/main" id="{F51F139C-6133-4847-A364-10B0C122D0D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875" y="16357600"/>
          <a:ext cx="3197860" cy="1770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66675</xdr:colOff>
      <xdr:row>133</xdr:row>
      <xdr:rowOff>0</xdr:rowOff>
    </xdr:from>
    <xdr:to>
      <xdr:col>1</xdr:col>
      <xdr:colOff>887095</xdr:colOff>
      <xdr:row>147</xdr:row>
      <xdr:rowOff>0</xdr:rowOff>
    </xdr:to>
    <xdr:pic>
      <xdr:nvPicPr>
        <xdr:cNvPr id="2" name="Picture 2">
          <a:extLst>
            <a:ext uri="{FF2B5EF4-FFF2-40B4-BE49-F238E27FC236}">
              <a16:creationId xmlns:a16="http://schemas.microsoft.com/office/drawing/2014/main" id="{4F26727D-7376-4104-BA02-77C9033C7EF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7564100"/>
          <a:ext cx="3182620" cy="177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153</xdr:row>
      <xdr:rowOff>76200</xdr:rowOff>
    </xdr:from>
    <xdr:to>
      <xdr:col>1</xdr:col>
      <xdr:colOff>1024255</xdr:colOff>
      <xdr:row>166</xdr:row>
      <xdr:rowOff>83820</xdr:rowOff>
    </xdr:to>
    <xdr:pic>
      <xdr:nvPicPr>
        <xdr:cNvPr id="3" name="Picture 3">
          <a:extLst>
            <a:ext uri="{FF2B5EF4-FFF2-40B4-BE49-F238E27FC236}">
              <a16:creationId xmlns:a16="http://schemas.microsoft.com/office/drawing/2014/main" id="{4309E9C3-13D7-4B08-9C61-B0C97C2A9B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350" y="20193000"/>
          <a:ext cx="3253105" cy="165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47625</xdr:colOff>
      <xdr:row>187</xdr:row>
      <xdr:rowOff>152400</xdr:rowOff>
    </xdr:from>
    <xdr:to>
      <xdr:col>1</xdr:col>
      <xdr:colOff>688975</xdr:colOff>
      <xdr:row>201</xdr:row>
      <xdr:rowOff>95250</xdr:rowOff>
    </xdr:to>
    <xdr:pic>
      <xdr:nvPicPr>
        <xdr:cNvPr id="2" name="Picture 4">
          <a:extLst>
            <a:ext uri="{FF2B5EF4-FFF2-40B4-BE49-F238E27FC236}">
              <a16:creationId xmlns:a16="http://schemas.microsoft.com/office/drawing/2014/main" id="{37D93F57-6910-4C16-8950-79A1C37EFCF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19735800"/>
          <a:ext cx="3111500" cy="174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208</xdr:row>
      <xdr:rowOff>9525</xdr:rowOff>
    </xdr:from>
    <xdr:to>
      <xdr:col>1</xdr:col>
      <xdr:colOff>669925</xdr:colOff>
      <xdr:row>220</xdr:row>
      <xdr:rowOff>114300</xdr:rowOff>
    </xdr:to>
    <xdr:pic>
      <xdr:nvPicPr>
        <xdr:cNvPr id="3" name="Picture 2">
          <a:extLst>
            <a:ext uri="{FF2B5EF4-FFF2-40B4-BE49-F238E27FC236}">
              <a16:creationId xmlns:a16="http://schemas.microsoft.com/office/drawing/2014/main" id="{F697C811-77F0-4F2D-BC8C-D260EB4CF14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0" y="22298025"/>
          <a:ext cx="3063875" cy="1628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95250</xdr:colOff>
      <xdr:row>227</xdr:row>
      <xdr:rowOff>95250</xdr:rowOff>
    </xdr:from>
    <xdr:to>
      <xdr:col>1</xdr:col>
      <xdr:colOff>937260</xdr:colOff>
      <xdr:row>241</xdr:row>
      <xdr:rowOff>9525</xdr:rowOff>
    </xdr:to>
    <xdr:pic>
      <xdr:nvPicPr>
        <xdr:cNvPr id="2" name="Picture 4">
          <a:extLst>
            <a:ext uri="{FF2B5EF4-FFF2-40B4-BE49-F238E27FC236}">
              <a16:creationId xmlns:a16="http://schemas.microsoft.com/office/drawing/2014/main" id="{59B58688-307A-45A7-AF96-C8062A3D25C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30445710"/>
          <a:ext cx="3166110" cy="1727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91440</xdr:colOff>
      <xdr:row>209</xdr:row>
      <xdr:rowOff>91440</xdr:rowOff>
    </xdr:from>
    <xdr:to>
      <xdr:col>1</xdr:col>
      <xdr:colOff>883920</xdr:colOff>
      <xdr:row>222</xdr:row>
      <xdr:rowOff>127635</xdr:rowOff>
    </xdr:to>
    <xdr:pic>
      <xdr:nvPicPr>
        <xdr:cNvPr id="4" name="Picture 3">
          <a:extLst>
            <a:ext uri="{FF2B5EF4-FFF2-40B4-BE49-F238E27FC236}">
              <a16:creationId xmlns:a16="http://schemas.microsoft.com/office/drawing/2014/main" id="{0B57CFC1-CC8C-4B95-A960-7E08A2EE96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 y="28110180"/>
          <a:ext cx="3116580" cy="1720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171450</xdr:colOff>
      <xdr:row>205</xdr:row>
      <xdr:rowOff>114300</xdr:rowOff>
    </xdr:from>
    <xdr:to>
      <xdr:col>1</xdr:col>
      <xdr:colOff>1089025</xdr:colOff>
      <xdr:row>219</xdr:row>
      <xdr:rowOff>28575</xdr:rowOff>
    </xdr:to>
    <xdr:pic>
      <xdr:nvPicPr>
        <xdr:cNvPr id="2" name="Picture 3">
          <a:extLst>
            <a:ext uri="{FF2B5EF4-FFF2-40B4-BE49-F238E27FC236}">
              <a16:creationId xmlns:a16="http://schemas.microsoft.com/office/drawing/2014/main" id="{A8D4B0D3-D72C-4623-9C68-8582AAEC1E3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26841450"/>
          <a:ext cx="3286125" cy="1692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123825</xdr:colOff>
      <xdr:row>186</xdr:row>
      <xdr:rowOff>66675</xdr:rowOff>
    </xdr:from>
    <xdr:to>
      <xdr:col>1</xdr:col>
      <xdr:colOff>898525</xdr:colOff>
      <xdr:row>200</xdr:row>
      <xdr:rowOff>9525</xdr:rowOff>
    </xdr:to>
    <xdr:pic>
      <xdr:nvPicPr>
        <xdr:cNvPr id="3" name="Picture 4">
          <a:extLst>
            <a:ext uri="{FF2B5EF4-FFF2-40B4-BE49-F238E27FC236}">
              <a16:creationId xmlns:a16="http://schemas.microsoft.com/office/drawing/2014/main" id="{AE341CAB-88F4-4FE7-805C-D9AABB3381E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3825" y="24368125"/>
          <a:ext cx="3143250" cy="1720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171450</xdr:colOff>
      <xdr:row>154</xdr:row>
      <xdr:rowOff>28575</xdr:rowOff>
    </xdr:from>
    <xdr:to>
      <xdr:col>1</xdr:col>
      <xdr:colOff>952500</xdr:colOff>
      <xdr:row>168</xdr:row>
      <xdr:rowOff>0</xdr:rowOff>
    </xdr:to>
    <xdr:pic>
      <xdr:nvPicPr>
        <xdr:cNvPr id="2" name="Picture 4">
          <a:extLst>
            <a:ext uri="{FF2B5EF4-FFF2-40B4-BE49-F238E27FC236}">
              <a16:creationId xmlns:a16="http://schemas.microsoft.com/office/drawing/2014/main" id="{56EBD412-5E48-4592-B716-CD596048DDA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20539075"/>
          <a:ext cx="3149600" cy="1749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174</xdr:row>
      <xdr:rowOff>38100</xdr:rowOff>
    </xdr:from>
    <xdr:to>
      <xdr:col>1</xdr:col>
      <xdr:colOff>971550</xdr:colOff>
      <xdr:row>186</xdr:row>
      <xdr:rowOff>28575</xdr:rowOff>
    </xdr:to>
    <xdr:pic>
      <xdr:nvPicPr>
        <xdr:cNvPr id="3" name="Picture 3">
          <a:extLst>
            <a:ext uri="{FF2B5EF4-FFF2-40B4-BE49-F238E27FC236}">
              <a16:creationId xmlns:a16="http://schemas.microsoft.com/office/drawing/2014/main" id="{951ADCE0-ED62-4B63-94A0-EACAB316E1A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100" y="23101300"/>
          <a:ext cx="3302000"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171450</xdr:colOff>
      <xdr:row>431</xdr:row>
      <xdr:rowOff>95250</xdr:rowOff>
    </xdr:from>
    <xdr:to>
      <xdr:col>1</xdr:col>
      <xdr:colOff>784225</xdr:colOff>
      <xdr:row>444</xdr:row>
      <xdr:rowOff>95250</xdr:rowOff>
    </xdr:to>
    <xdr:pic>
      <xdr:nvPicPr>
        <xdr:cNvPr id="2" name="Picture 2">
          <a:extLst>
            <a:ext uri="{FF2B5EF4-FFF2-40B4-BE49-F238E27FC236}">
              <a16:creationId xmlns:a16="http://schemas.microsoft.com/office/drawing/2014/main" id="{DB2BB5A5-266F-40D8-91A1-0E56896048D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54298850"/>
          <a:ext cx="2981325"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66675</xdr:colOff>
      <xdr:row>411</xdr:row>
      <xdr:rowOff>114300</xdr:rowOff>
    </xdr:from>
    <xdr:to>
      <xdr:col>1</xdr:col>
      <xdr:colOff>796925</xdr:colOff>
      <xdr:row>425</xdr:row>
      <xdr:rowOff>107950</xdr:rowOff>
    </xdr:to>
    <xdr:pic>
      <xdr:nvPicPr>
        <xdr:cNvPr id="3" name="Picture 4">
          <a:extLst>
            <a:ext uri="{FF2B5EF4-FFF2-40B4-BE49-F238E27FC236}">
              <a16:creationId xmlns:a16="http://schemas.microsoft.com/office/drawing/2014/main" id="{854059DC-12F7-4DCB-945B-F809ECC6B06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675" y="51765200"/>
          <a:ext cx="3095625" cy="1768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152400</xdr:colOff>
      <xdr:row>144</xdr:row>
      <xdr:rowOff>0</xdr:rowOff>
    </xdr:from>
    <xdr:to>
      <xdr:col>1</xdr:col>
      <xdr:colOff>1098550</xdr:colOff>
      <xdr:row>158</xdr:row>
      <xdr:rowOff>38100</xdr:rowOff>
    </xdr:to>
    <xdr:pic>
      <xdr:nvPicPr>
        <xdr:cNvPr id="2" name="Picture 4">
          <a:extLst>
            <a:ext uri="{FF2B5EF4-FFF2-40B4-BE49-F238E27FC236}">
              <a16:creationId xmlns:a16="http://schemas.microsoft.com/office/drawing/2014/main" id="{73174819-05FD-4EEA-AB5F-23B9FBB283A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19107150"/>
          <a:ext cx="3416300" cy="1816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152400</xdr:colOff>
      <xdr:row>124</xdr:row>
      <xdr:rowOff>85725</xdr:rowOff>
    </xdr:from>
    <xdr:to>
      <xdr:col>1</xdr:col>
      <xdr:colOff>1098550</xdr:colOff>
      <xdr:row>139</xdr:row>
      <xdr:rowOff>0</xdr:rowOff>
    </xdr:to>
    <xdr:pic>
      <xdr:nvPicPr>
        <xdr:cNvPr id="3" name="Picture 5">
          <a:extLst>
            <a:ext uri="{FF2B5EF4-FFF2-40B4-BE49-F238E27FC236}">
              <a16:creationId xmlns:a16="http://schemas.microsoft.com/office/drawing/2014/main" id="{6DA367F5-1C86-45C9-BC68-4469EE0F25F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16640175"/>
          <a:ext cx="3416300" cy="1819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209550</xdr:colOff>
      <xdr:row>103</xdr:row>
      <xdr:rowOff>9525</xdr:rowOff>
    </xdr:from>
    <xdr:to>
      <xdr:col>1</xdr:col>
      <xdr:colOff>869950</xdr:colOff>
      <xdr:row>117</xdr:row>
      <xdr:rowOff>0</xdr:rowOff>
    </xdr:to>
    <xdr:pic>
      <xdr:nvPicPr>
        <xdr:cNvPr id="4" name="Picture 6">
          <a:extLst>
            <a:ext uri="{FF2B5EF4-FFF2-40B4-BE49-F238E27FC236}">
              <a16:creationId xmlns:a16="http://schemas.microsoft.com/office/drawing/2014/main" id="{E406CB6C-924D-44B5-81C6-59340D358EB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9550" y="13884275"/>
          <a:ext cx="3130550" cy="1768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209550</xdr:colOff>
      <xdr:row>82</xdr:row>
      <xdr:rowOff>152400</xdr:rowOff>
    </xdr:from>
    <xdr:to>
      <xdr:col>1</xdr:col>
      <xdr:colOff>1377315</xdr:colOff>
      <xdr:row>96</xdr:row>
      <xdr:rowOff>0</xdr:rowOff>
    </xdr:to>
    <xdr:pic>
      <xdr:nvPicPr>
        <xdr:cNvPr id="2" name="Picture 1">
          <a:extLst>
            <a:ext uri="{FF2B5EF4-FFF2-40B4-BE49-F238E27FC236}">
              <a16:creationId xmlns:a16="http://schemas.microsoft.com/office/drawing/2014/main" id="{C1DD5D77-3D39-4A63-BAE1-4C8AEEEA41F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11144250"/>
          <a:ext cx="3110865"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152400</xdr:colOff>
      <xdr:row>62</xdr:row>
      <xdr:rowOff>152400</xdr:rowOff>
    </xdr:from>
    <xdr:to>
      <xdr:col>2</xdr:col>
      <xdr:colOff>67310</xdr:colOff>
      <xdr:row>77</xdr:row>
      <xdr:rowOff>0</xdr:rowOff>
    </xdr:to>
    <xdr:pic>
      <xdr:nvPicPr>
        <xdr:cNvPr id="3" name="Picture 2">
          <a:extLst>
            <a:ext uri="{FF2B5EF4-FFF2-40B4-BE49-F238E27FC236}">
              <a16:creationId xmlns:a16="http://schemas.microsoft.com/office/drawing/2014/main" id="{928669DE-07D6-4157-96A4-7BD1FC5FEE7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400" y="8591550"/>
          <a:ext cx="3337560" cy="177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19050</xdr:colOff>
      <xdr:row>103</xdr:row>
      <xdr:rowOff>76200</xdr:rowOff>
    </xdr:from>
    <xdr:to>
      <xdr:col>1</xdr:col>
      <xdr:colOff>1108075</xdr:colOff>
      <xdr:row>117</xdr:row>
      <xdr:rowOff>104775</xdr:rowOff>
    </xdr:to>
    <xdr:pic>
      <xdr:nvPicPr>
        <xdr:cNvPr id="2" name="Picture 3">
          <a:extLst>
            <a:ext uri="{FF2B5EF4-FFF2-40B4-BE49-F238E27FC236}">
              <a16:creationId xmlns:a16="http://schemas.microsoft.com/office/drawing/2014/main" id="{46FC6E4C-D0A5-43C0-A8EA-48FD525A636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3601700"/>
          <a:ext cx="3457575" cy="180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82</xdr:row>
      <xdr:rowOff>0</xdr:rowOff>
    </xdr:from>
    <xdr:to>
      <xdr:col>1</xdr:col>
      <xdr:colOff>898525</xdr:colOff>
      <xdr:row>95</xdr:row>
      <xdr:rowOff>104775</xdr:rowOff>
    </xdr:to>
    <xdr:pic>
      <xdr:nvPicPr>
        <xdr:cNvPr id="3" name="Picture 4">
          <a:extLst>
            <a:ext uri="{FF2B5EF4-FFF2-40B4-BE49-F238E27FC236}">
              <a16:creationId xmlns:a16="http://schemas.microsoft.com/office/drawing/2014/main" id="{16ADC4BA-E190-4B79-A922-62E1CBAB59B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350" y="10845800"/>
          <a:ext cx="3133725" cy="175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133350</xdr:colOff>
      <xdr:row>167</xdr:row>
      <xdr:rowOff>76200</xdr:rowOff>
    </xdr:from>
    <xdr:to>
      <xdr:col>1</xdr:col>
      <xdr:colOff>1212850</xdr:colOff>
      <xdr:row>182</xdr:row>
      <xdr:rowOff>0</xdr:rowOff>
    </xdr:to>
    <xdr:pic>
      <xdr:nvPicPr>
        <xdr:cNvPr id="2" name="Picture 5">
          <a:extLst>
            <a:ext uri="{FF2B5EF4-FFF2-40B4-BE49-F238E27FC236}">
              <a16:creationId xmlns:a16="http://schemas.microsoft.com/office/drawing/2014/main" id="{66E5ACFE-F54F-4259-84C9-CE79F8B587F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 y="21348700"/>
          <a:ext cx="344805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147</xdr:row>
      <xdr:rowOff>152400</xdr:rowOff>
    </xdr:from>
    <xdr:to>
      <xdr:col>1</xdr:col>
      <xdr:colOff>841375</xdr:colOff>
      <xdr:row>161</xdr:row>
      <xdr:rowOff>104775</xdr:rowOff>
    </xdr:to>
    <xdr:pic>
      <xdr:nvPicPr>
        <xdr:cNvPr id="3" name="Picture 6">
          <a:extLst>
            <a:ext uri="{FF2B5EF4-FFF2-40B4-BE49-F238E27FC236}">
              <a16:creationId xmlns:a16="http://schemas.microsoft.com/office/drawing/2014/main" id="{97780B34-87F1-415A-BC90-6ADE67798D0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0" y="18846800"/>
          <a:ext cx="3133725" cy="175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95250</xdr:colOff>
      <xdr:row>140</xdr:row>
      <xdr:rowOff>76200</xdr:rowOff>
    </xdr:from>
    <xdr:to>
      <xdr:col>1</xdr:col>
      <xdr:colOff>1104900</xdr:colOff>
      <xdr:row>154</xdr:row>
      <xdr:rowOff>104775</xdr:rowOff>
    </xdr:to>
    <xdr:pic>
      <xdr:nvPicPr>
        <xdr:cNvPr id="2" name="Picture 3">
          <a:extLst>
            <a:ext uri="{FF2B5EF4-FFF2-40B4-BE49-F238E27FC236}">
              <a16:creationId xmlns:a16="http://schemas.microsoft.com/office/drawing/2014/main" id="{BB78589C-C1BD-4877-8B21-99B6CEE81A9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8600420"/>
          <a:ext cx="3333750" cy="18421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171450</xdr:colOff>
      <xdr:row>118</xdr:row>
      <xdr:rowOff>104775</xdr:rowOff>
    </xdr:from>
    <xdr:to>
      <xdr:col>1</xdr:col>
      <xdr:colOff>936625</xdr:colOff>
      <xdr:row>132</xdr:row>
      <xdr:rowOff>76200</xdr:rowOff>
    </xdr:to>
    <xdr:pic>
      <xdr:nvPicPr>
        <xdr:cNvPr id="3" name="Picture 4">
          <a:extLst>
            <a:ext uri="{FF2B5EF4-FFF2-40B4-BE49-F238E27FC236}">
              <a16:creationId xmlns:a16="http://schemas.microsoft.com/office/drawing/2014/main" id="{9DBDA31C-019E-4050-AA82-CCA02E84C2D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1450" y="14938375"/>
          <a:ext cx="3133725" cy="1749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123825</xdr:colOff>
      <xdr:row>151</xdr:row>
      <xdr:rowOff>104775</xdr:rowOff>
    </xdr:from>
    <xdr:to>
      <xdr:col>1</xdr:col>
      <xdr:colOff>1203325</xdr:colOff>
      <xdr:row>166</xdr:row>
      <xdr:rowOff>0</xdr:rowOff>
    </xdr:to>
    <xdr:pic>
      <xdr:nvPicPr>
        <xdr:cNvPr id="2" name="Picture 3">
          <a:extLst>
            <a:ext uri="{FF2B5EF4-FFF2-40B4-BE49-F238E27FC236}">
              <a16:creationId xmlns:a16="http://schemas.microsoft.com/office/drawing/2014/main" id="{0FDD1B61-B301-4D72-95CE-CCE1B89827C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20119975"/>
          <a:ext cx="344805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190500</xdr:colOff>
      <xdr:row>131</xdr:row>
      <xdr:rowOff>85725</xdr:rowOff>
    </xdr:from>
    <xdr:to>
      <xdr:col>1</xdr:col>
      <xdr:colOff>984250</xdr:colOff>
      <xdr:row>145</xdr:row>
      <xdr:rowOff>76200</xdr:rowOff>
    </xdr:to>
    <xdr:pic>
      <xdr:nvPicPr>
        <xdr:cNvPr id="3" name="Picture 4">
          <a:extLst>
            <a:ext uri="{FF2B5EF4-FFF2-40B4-BE49-F238E27FC236}">
              <a16:creationId xmlns:a16="http://schemas.microsoft.com/office/drawing/2014/main" id="{38BD2195-8F7C-4B40-834D-C5CA3BF1332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0500" y="17548225"/>
          <a:ext cx="3162300" cy="1768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190500</xdr:colOff>
      <xdr:row>136</xdr:row>
      <xdr:rowOff>85725</xdr:rowOff>
    </xdr:from>
    <xdr:to>
      <xdr:col>1</xdr:col>
      <xdr:colOff>993775</xdr:colOff>
      <xdr:row>150</xdr:row>
      <xdr:rowOff>76200</xdr:rowOff>
    </xdr:to>
    <xdr:pic>
      <xdr:nvPicPr>
        <xdr:cNvPr id="2" name="Picture 4">
          <a:extLst>
            <a:ext uri="{FF2B5EF4-FFF2-40B4-BE49-F238E27FC236}">
              <a16:creationId xmlns:a16="http://schemas.microsoft.com/office/drawing/2014/main" id="{0364BD16-0897-400F-B278-310A51A4AFA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17891125"/>
          <a:ext cx="3171825" cy="1768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156</xdr:row>
      <xdr:rowOff>0</xdr:rowOff>
    </xdr:from>
    <xdr:to>
      <xdr:col>1</xdr:col>
      <xdr:colOff>1089025</xdr:colOff>
      <xdr:row>170</xdr:row>
      <xdr:rowOff>76200</xdr:rowOff>
    </xdr:to>
    <xdr:pic>
      <xdr:nvPicPr>
        <xdr:cNvPr id="3" name="Picture 3">
          <a:extLst>
            <a:ext uri="{FF2B5EF4-FFF2-40B4-BE49-F238E27FC236}">
              <a16:creationId xmlns:a16="http://schemas.microsoft.com/office/drawing/2014/main" id="{0B238975-D457-4622-83BE-365D6DA3410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0358100"/>
          <a:ext cx="3457575" cy="1854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76200</xdr:colOff>
      <xdr:row>125</xdr:row>
      <xdr:rowOff>66675</xdr:rowOff>
    </xdr:from>
    <xdr:to>
      <xdr:col>1</xdr:col>
      <xdr:colOff>1003300</xdr:colOff>
      <xdr:row>139</xdr:row>
      <xdr:rowOff>28575</xdr:rowOff>
    </xdr:to>
    <xdr:pic>
      <xdr:nvPicPr>
        <xdr:cNvPr id="2" name="Picture 3">
          <a:extLst>
            <a:ext uri="{FF2B5EF4-FFF2-40B4-BE49-F238E27FC236}">
              <a16:creationId xmlns:a16="http://schemas.microsoft.com/office/drawing/2014/main" id="{E37999AD-E7B1-4C89-868D-CF0493B6120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16614775"/>
          <a:ext cx="3295650" cy="173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219075</xdr:colOff>
      <xdr:row>103</xdr:row>
      <xdr:rowOff>114300</xdr:rowOff>
    </xdr:from>
    <xdr:to>
      <xdr:col>1</xdr:col>
      <xdr:colOff>1003300</xdr:colOff>
      <xdr:row>117</xdr:row>
      <xdr:rowOff>85725</xdr:rowOff>
    </xdr:to>
    <xdr:pic>
      <xdr:nvPicPr>
        <xdr:cNvPr id="3" name="Picture 4">
          <a:extLst>
            <a:ext uri="{FF2B5EF4-FFF2-40B4-BE49-F238E27FC236}">
              <a16:creationId xmlns:a16="http://schemas.microsoft.com/office/drawing/2014/main" id="{E1E739DD-0110-4309-93FB-3559F08A4EE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9075" y="13855700"/>
          <a:ext cx="3152775" cy="1749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19050</xdr:colOff>
      <xdr:row>126</xdr:row>
      <xdr:rowOff>76200</xdr:rowOff>
    </xdr:from>
    <xdr:to>
      <xdr:col>1</xdr:col>
      <xdr:colOff>1108075</xdr:colOff>
      <xdr:row>141</xdr:row>
      <xdr:rowOff>0</xdr:rowOff>
    </xdr:to>
    <xdr:pic>
      <xdr:nvPicPr>
        <xdr:cNvPr id="2" name="Picture 3">
          <a:extLst>
            <a:ext uri="{FF2B5EF4-FFF2-40B4-BE49-F238E27FC236}">
              <a16:creationId xmlns:a16="http://schemas.microsoft.com/office/drawing/2014/main" id="{0AEEC73E-6170-42D6-B7E0-3CB8650267D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7005300"/>
          <a:ext cx="3457575"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107</xdr:row>
      <xdr:rowOff>0</xdr:rowOff>
    </xdr:from>
    <xdr:to>
      <xdr:col>1</xdr:col>
      <xdr:colOff>889000</xdr:colOff>
      <xdr:row>120</xdr:row>
      <xdr:rowOff>104775</xdr:rowOff>
    </xdr:to>
    <xdr:pic>
      <xdr:nvPicPr>
        <xdr:cNvPr id="3" name="Picture 4">
          <a:extLst>
            <a:ext uri="{FF2B5EF4-FFF2-40B4-BE49-F238E27FC236}">
              <a16:creationId xmlns:a16="http://schemas.microsoft.com/office/drawing/2014/main" id="{F606996D-C174-4F14-B0BF-509DFE58D38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0" y="14503400"/>
          <a:ext cx="3162300" cy="175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95250</xdr:colOff>
      <xdr:row>122</xdr:row>
      <xdr:rowOff>38100</xdr:rowOff>
    </xdr:from>
    <xdr:to>
      <xdr:col>1</xdr:col>
      <xdr:colOff>1174750</xdr:colOff>
      <xdr:row>136</xdr:row>
      <xdr:rowOff>85725</xdr:rowOff>
    </xdr:to>
    <xdr:pic>
      <xdr:nvPicPr>
        <xdr:cNvPr id="2" name="Picture 3">
          <a:extLst>
            <a:ext uri="{FF2B5EF4-FFF2-40B4-BE49-F238E27FC236}">
              <a16:creationId xmlns:a16="http://schemas.microsoft.com/office/drawing/2014/main" id="{BED150EF-04B3-4787-9531-95A1C22F170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6624300"/>
          <a:ext cx="3448050" cy="1825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102</xdr:row>
      <xdr:rowOff>104775</xdr:rowOff>
    </xdr:from>
    <xdr:to>
      <xdr:col>1</xdr:col>
      <xdr:colOff>908050</xdr:colOff>
      <xdr:row>116</xdr:row>
      <xdr:rowOff>76200</xdr:rowOff>
    </xdr:to>
    <xdr:pic>
      <xdr:nvPicPr>
        <xdr:cNvPr id="3" name="Picture 4">
          <a:extLst>
            <a:ext uri="{FF2B5EF4-FFF2-40B4-BE49-F238E27FC236}">
              <a16:creationId xmlns:a16="http://schemas.microsoft.com/office/drawing/2014/main" id="{71DA2ADE-7C77-4C27-B3E2-78BBCD32858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350" y="14138275"/>
          <a:ext cx="3143250" cy="1749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85725</xdr:colOff>
      <xdr:row>104</xdr:row>
      <xdr:rowOff>0</xdr:rowOff>
    </xdr:from>
    <xdr:to>
      <xdr:col>1</xdr:col>
      <xdr:colOff>1031875</xdr:colOff>
      <xdr:row>118</xdr:row>
      <xdr:rowOff>0</xdr:rowOff>
    </xdr:to>
    <xdr:pic>
      <xdr:nvPicPr>
        <xdr:cNvPr id="2" name="Picture 3">
          <a:extLst>
            <a:ext uri="{FF2B5EF4-FFF2-40B4-BE49-F238E27FC236}">
              <a16:creationId xmlns:a16="http://schemas.microsoft.com/office/drawing/2014/main" id="{581B8636-EC7C-4B19-B69F-D3C61AE5855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13906500"/>
          <a:ext cx="3314700" cy="177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66675</xdr:colOff>
      <xdr:row>84</xdr:row>
      <xdr:rowOff>76200</xdr:rowOff>
    </xdr:from>
    <xdr:to>
      <xdr:col>1</xdr:col>
      <xdr:colOff>831850</xdr:colOff>
      <xdr:row>98</xdr:row>
      <xdr:rowOff>38100</xdr:rowOff>
    </xdr:to>
    <xdr:pic>
      <xdr:nvPicPr>
        <xdr:cNvPr id="3" name="Picture 4">
          <a:extLst>
            <a:ext uri="{FF2B5EF4-FFF2-40B4-BE49-F238E27FC236}">
              <a16:creationId xmlns:a16="http://schemas.microsoft.com/office/drawing/2014/main" id="{59C3DCD5-7918-4AD5-8CC1-CDA0B663965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675" y="11430000"/>
          <a:ext cx="3133725" cy="173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123825</xdr:colOff>
      <xdr:row>137</xdr:row>
      <xdr:rowOff>104775</xdr:rowOff>
    </xdr:from>
    <xdr:to>
      <xdr:col>1</xdr:col>
      <xdr:colOff>1212850</xdr:colOff>
      <xdr:row>152</xdr:row>
      <xdr:rowOff>0</xdr:rowOff>
    </xdr:to>
    <xdr:pic>
      <xdr:nvPicPr>
        <xdr:cNvPr id="2" name="Picture 3">
          <a:extLst>
            <a:ext uri="{FF2B5EF4-FFF2-40B4-BE49-F238E27FC236}">
              <a16:creationId xmlns:a16="http://schemas.microsoft.com/office/drawing/2014/main" id="{B89872EC-543D-4F9F-B53E-2D5DFCAEC38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20031075"/>
          <a:ext cx="3457575"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115</xdr:row>
      <xdr:rowOff>76200</xdr:rowOff>
    </xdr:from>
    <xdr:to>
      <xdr:col>1</xdr:col>
      <xdr:colOff>908050</xdr:colOff>
      <xdr:row>129</xdr:row>
      <xdr:rowOff>79375</xdr:rowOff>
    </xdr:to>
    <xdr:pic>
      <xdr:nvPicPr>
        <xdr:cNvPr id="3" name="Picture 4">
          <a:extLst>
            <a:ext uri="{FF2B5EF4-FFF2-40B4-BE49-F238E27FC236}">
              <a16:creationId xmlns:a16="http://schemas.microsoft.com/office/drawing/2014/main" id="{24491419-F5A1-45D1-8EBA-10195E29E9B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350" y="17183100"/>
          <a:ext cx="3143250" cy="178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295275</xdr:colOff>
      <xdr:row>183</xdr:row>
      <xdr:rowOff>133350</xdr:rowOff>
    </xdr:from>
    <xdr:to>
      <xdr:col>1</xdr:col>
      <xdr:colOff>0</xdr:colOff>
      <xdr:row>196</xdr:row>
      <xdr:rowOff>0</xdr:rowOff>
    </xdr:to>
    <xdr:pic>
      <xdr:nvPicPr>
        <xdr:cNvPr id="2" name="Picture 1">
          <a:extLst>
            <a:ext uri="{FF2B5EF4-FFF2-40B4-BE49-F238E27FC236}">
              <a16:creationId xmlns:a16="http://schemas.microsoft.com/office/drawing/2014/main" id="{5298C1FD-511F-4922-B089-7FE77E54C34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25590500"/>
          <a:ext cx="3355975"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152400</xdr:colOff>
      <xdr:row>166</xdr:row>
      <xdr:rowOff>0</xdr:rowOff>
    </xdr:from>
    <xdr:to>
      <xdr:col>1</xdr:col>
      <xdr:colOff>0</xdr:colOff>
      <xdr:row>178</xdr:row>
      <xdr:rowOff>121920</xdr:rowOff>
    </xdr:to>
    <xdr:pic>
      <xdr:nvPicPr>
        <xdr:cNvPr id="3" name="Picture 2">
          <a:extLst>
            <a:ext uri="{FF2B5EF4-FFF2-40B4-BE49-F238E27FC236}">
              <a16:creationId xmlns:a16="http://schemas.microsoft.com/office/drawing/2014/main" id="{9EC302BA-FC47-449A-9278-43D04F8F3CA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400" y="23285450"/>
          <a:ext cx="3498850" cy="1645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123825</xdr:colOff>
      <xdr:row>151</xdr:row>
      <xdr:rowOff>38100</xdr:rowOff>
    </xdr:from>
    <xdr:to>
      <xdr:col>1</xdr:col>
      <xdr:colOff>1069975</xdr:colOff>
      <xdr:row>165</xdr:row>
      <xdr:rowOff>85725</xdr:rowOff>
    </xdr:to>
    <xdr:pic>
      <xdr:nvPicPr>
        <xdr:cNvPr id="2" name="Picture 4">
          <a:extLst>
            <a:ext uri="{FF2B5EF4-FFF2-40B4-BE49-F238E27FC236}">
              <a16:creationId xmlns:a16="http://schemas.microsoft.com/office/drawing/2014/main" id="{EAC42AA8-E4C3-4DCB-90F6-714FC604AA9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20059650"/>
          <a:ext cx="3416300" cy="1825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130</xdr:row>
      <xdr:rowOff>28575</xdr:rowOff>
    </xdr:from>
    <xdr:to>
      <xdr:col>1</xdr:col>
      <xdr:colOff>936625</xdr:colOff>
      <xdr:row>144</xdr:row>
      <xdr:rowOff>76200</xdr:rowOff>
    </xdr:to>
    <xdr:pic>
      <xdr:nvPicPr>
        <xdr:cNvPr id="3" name="Picture 5">
          <a:extLst>
            <a:ext uri="{FF2B5EF4-FFF2-40B4-BE49-F238E27FC236}">
              <a16:creationId xmlns:a16="http://schemas.microsoft.com/office/drawing/2014/main" id="{D9F90D48-2CD2-46EA-ACF7-BD067DEA376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370425"/>
          <a:ext cx="3406775" cy="1825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171450</xdr:colOff>
      <xdr:row>109</xdr:row>
      <xdr:rowOff>76200</xdr:rowOff>
    </xdr:from>
    <xdr:to>
      <xdr:col>1</xdr:col>
      <xdr:colOff>822325</xdr:colOff>
      <xdr:row>123</xdr:row>
      <xdr:rowOff>28575</xdr:rowOff>
    </xdr:to>
    <xdr:pic>
      <xdr:nvPicPr>
        <xdr:cNvPr id="4" name="Picture 6">
          <a:extLst>
            <a:ext uri="{FF2B5EF4-FFF2-40B4-BE49-F238E27FC236}">
              <a16:creationId xmlns:a16="http://schemas.microsoft.com/office/drawing/2014/main" id="{645E46CF-C504-4E25-BA59-5CCD8F5E123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1450" y="14738350"/>
          <a:ext cx="3121025" cy="1730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76200</xdr:colOff>
      <xdr:row>114</xdr:row>
      <xdr:rowOff>28575</xdr:rowOff>
    </xdr:from>
    <xdr:to>
      <xdr:col>1</xdr:col>
      <xdr:colOff>1155700</xdr:colOff>
      <xdr:row>128</xdr:row>
      <xdr:rowOff>76200</xdr:rowOff>
    </xdr:to>
    <xdr:pic>
      <xdr:nvPicPr>
        <xdr:cNvPr id="2" name="Picture 3">
          <a:extLst>
            <a:ext uri="{FF2B5EF4-FFF2-40B4-BE49-F238E27FC236}">
              <a16:creationId xmlns:a16="http://schemas.microsoft.com/office/drawing/2014/main" id="{0D67C967-8AAA-465A-9B42-08811B62B17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14544675"/>
          <a:ext cx="3448050" cy="1825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266700</xdr:colOff>
      <xdr:row>94</xdr:row>
      <xdr:rowOff>76200</xdr:rowOff>
    </xdr:from>
    <xdr:to>
      <xdr:col>1</xdr:col>
      <xdr:colOff>1041400</xdr:colOff>
      <xdr:row>108</xdr:row>
      <xdr:rowOff>38100</xdr:rowOff>
    </xdr:to>
    <xdr:pic>
      <xdr:nvPicPr>
        <xdr:cNvPr id="3" name="Picture 4">
          <a:extLst>
            <a:ext uri="{FF2B5EF4-FFF2-40B4-BE49-F238E27FC236}">
              <a16:creationId xmlns:a16="http://schemas.microsoft.com/office/drawing/2014/main" id="{D59DF650-981D-4B9D-9835-839C1ADCE57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6700" y="12039600"/>
          <a:ext cx="3143250" cy="173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209550</xdr:colOff>
      <xdr:row>131</xdr:row>
      <xdr:rowOff>0</xdr:rowOff>
    </xdr:from>
    <xdr:to>
      <xdr:col>1</xdr:col>
      <xdr:colOff>1289050</xdr:colOff>
      <xdr:row>145</xdr:row>
      <xdr:rowOff>38100</xdr:rowOff>
    </xdr:to>
    <xdr:pic>
      <xdr:nvPicPr>
        <xdr:cNvPr id="2" name="Picture 3">
          <a:extLst>
            <a:ext uri="{FF2B5EF4-FFF2-40B4-BE49-F238E27FC236}">
              <a16:creationId xmlns:a16="http://schemas.microsoft.com/office/drawing/2014/main" id="{0FE3C59B-6A70-4B0F-BE54-88ABA8FF46A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16935450"/>
          <a:ext cx="3448050" cy="1816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209550</xdr:colOff>
      <xdr:row>111</xdr:row>
      <xdr:rowOff>95250</xdr:rowOff>
    </xdr:from>
    <xdr:to>
      <xdr:col>1</xdr:col>
      <xdr:colOff>993775</xdr:colOff>
      <xdr:row>125</xdr:row>
      <xdr:rowOff>76200</xdr:rowOff>
    </xdr:to>
    <xdr:pic>
      <xdr:nvPicPr>
        <xdr:cNvPr id="3" name="Picture 4">
          <a:extLst>
            <a:ext uri="{FF2B5EF4-FFF2-40B4-BE49-F238E27FC236}">
              <a16:creationId xmlns:a16="http://schemas.microsoft.com/office/drawing/2014/main" id="{BFEC7C1A-0237-4C11-AD02-20F36EC3360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9550" y="14478000"/>
          <a:ext cx="3152775" cy="1758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209550</xdr:colOff>
      <xdr:row>120</xdr:row>
      <xdr:rowOff>76200</xdr:rowOff>
    </xdr:from>
    <xdr:to>
      <xdr:col>1</xdr:col>
      <xdr:colOff>1308100</xdr:colOff>
      <xdr:row>135</xdr:row>
      <xdr:rowOff>0</xdr:rowOff>
    </xdr:to>
    <xdr:pic>
      <xdr:nvPicPr>
        <xdr:cNvPr id="2" name="Picture 3">
          <a:extLst>
            <a:ext uri="{FF2B5EF4-FFF2-40B4-BE49-F238E27FC236}">
              <a16:creationId xmlns:a16="http://schemas.microsoft.com/office/drawing/2014/main" id="{91C3AD69-A6B5-4952-B1F7-4ED33E31D84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15862300"/>
          <a:ext cx="34671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219075</xdr:colOff>
      <xdr:row>100</xdr:row>
      <xdr:rowOff>133350</xdr:rowOff>
    </xdr:from>
    <xdr:to>
      <xdr:col>1</xdr:col>
      <xdr:colOff>1012825</xdr:colOff>
      <xdr:row>114</xdr:row>
      <xdr:rowOff>104775</xdr:rowOff>
    </xdr:to>
    <xdr:pic>
      <xdr:nvPicPr>
        <xdr:cNvPr id="3" name="Picture 4">
          <a:extLst>
            <a:ext uri="{FF2B5EF4-FFF2-40B4-BE49-F238E27FC236}">
              <a16:creationId xmlns:a16="http://schemas.microsoft.com/office/drawing/2014/main" id="{2439CD7C-CEDB-4BBF-955B-2659194DEBA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9075" y="13360400"/>
          <a:ext cx="3162300" cy="175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209550</xdr:colOff>
      <xdr:row>132</xdr:row>
      <xdr:rowOff>76200</xdr:rowOff>
    </xdr:from>
    <xdr:to>
      <xdr:col>1</xdr:col>
      <xdr:colOff>1308100</xdr:colOff>
      <xdr:row>146</xdr:row>
      <xdr:rowOff>104775</xdr:rowOff>
    </xdr:to>
    <xdr:pic>
      <xdr:nvPicPr>
        <xdr:cNvPr id="2" name="Picture 3">
          <a:extLst>
            <a:ext uri="{FF2B5EF4-FFF2-40B4-BE49-F238E27FC236}">
              <a16:creationId xmlns:a16="http://schemas.microsoft.com/office/drawing/2014/main" id="{2E1D6E79-4629-4864-BD5D-7A10403CC27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17316450"/>
          <a:ext cx="3467100" cy="180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171450</xdr:colOff>
      <xdr:row>111</xdr:row>
      <xdr:rowOff>133350</xdr:rowOff>
    </xdr:from>
    <xdr:to>
      <xdr:col>1</xdr:col>
      <xdr:colOff>955675</xdr:colOff>
      <xdr:row>125</xdr:row>
      <xdr:rowOff>104775</xdr:rowOff>
    </xdr:to>
    <xdr:pic>
      <xdr:nvPicPr>
        <xdr:cNvPr id="3" name="Picture 4">
          <a:extLst>
            <a:ext uri="{FF2B5EF4-FFF2-40B4-BE49-F238E27FC236}">
              <a16:creationId xmlns:a16="http://schemas.microsoft.com/office/drawing/2014/main" id="{95556D42-F4BA-4E0C-A69F-D21747A77BB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1450" y="14687550"/>
          <a:ext cx="3152775" cy="175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76200</xdr:colOff>
      <xdr:row>76</xdr:row>
      <xdr:rowOff>114300</xdr:rowOff>
    </xdr:from>
    <xdr:to>
      <xdr:col>1</xdr:col>
      <xdr:colOff>1666875</xdr:colOff>
      <xdr:row>91</xdr:row>
      <xdr:rowOff>28575</xdr:rowOff>
    </xdr:to>
    <xdr:pic>
      <xdr:nvPicPr>
        <xdr:cNvPr id="2" name="Picture 3">
          <a:extLst>
            <a:ext uri="{FF2B5EF4-FFF2-40B4-BE49-F238E27FC236}">
              <a16:creationId xmlns:a16="http://schemas.microsoft.com/office/drawing/2014/main" id="{90579C63-379E-4A49-B181-3B0B5FC636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10572750"/>
          <a:ext cx="3540125" cy="1819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123825</xdr:colOff>
      <xdr:row>56</xdr:row>
      <xdr:rowOff>28575</xdr:rowOff>
    </xdr:from>
    <xdr:to>
      <xdr:col>1</xdr:col>
      <xdr:colOff>1419225</xdr:colOff>
      <xdr:row>70</xdr:row>
      <xdr:rowOff>0</xdr:rowOff>
    </xdr:to>
    <xdr:pic>
      <xdr:nvPicPr>
        <xdr:cNvPr id="3" name="Picture 4">
          <a:extLst>
            <a:ext uri="{FF2B5EF4-FFF2-40B4-BE49-F238E27FC236}">
              <a16:creationId xmlns:a16="http://schemas.microsoft.com/office/drawing/2014/main" id="{EA464069-B1A7-4EAE-921B-0A528637FA6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3825" y="7934325"/>
          <a:ext cx="3244850" cy="1749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76200</xdr:colOff>
      <xdr:row>82</xdr:row>
      <xdr:rowOff>0</xdr:rowOff>
    </xdr:from>
    <xdr:to>
      <xdr:col>1</xdr:col>
      <xdr:colOff>1200150</xdr:colOff>
      <xdr:row>94</xdr:row>
      <xdr:rowOff>0</xdr:rowOff>
    </xdr:to>
    <xdr:pic>
      <xdr:nvPicPr>
        <xdr:cNvPr id="2" name="Picture 3">
          <a:extLst>
            <a:ext uri="{FF2B5EF4-FFF2-40B4-BE49-F238E27FC236}">
              <a16:creationId xmlns:a16="http://schemas.microsoft.com/office/drawing/2014/main" id="{59DD8CE7-BF54-4AB6-80B8-9C1EE373F33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10598150"/>
          <a:ext cx="3073400"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63</xdr:row>
      <xdr:rowOff>0</xdr:rowOff>
    </xdr:from>
    <xdr:to>
      <xdr:col>1</xdr:col>
      <xdr:colOff>990600</xdr:colOff>
      <xdr:row>76</xdr:row>
      <xdr:rowOff>3175</xdr:rowOff>
    </xdr:to>
    <xdr:pic>
      <xdr:nvPicPr>
        <xdr:cNvPr id="3" name="Picture 3">
          <a:extLst>
            <a:ext uri="{FF2B5EF4-FFF2-40B4-BE49-F238E27FC236}">
              <a16:creationId xmlns:a16="http://schemas.microsoft.com/office/drawing/2014/main" id="{3B65BB1B-70CF-4FB2-92B0-0D9A26350F2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166100"/>
          <a:ext cx="2940050" cy="1654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152400</xdr:colOff>
      <xdr:row>58</xdr:row>
      <xdr:rowOff>76200</xdr:rowOff>
    </xdr:from>
    <xdr:to>
      <xdr:col>1</xdr:col>
      <xdr:colOff>1638300</xdr:colOff>
      <xdr:row>72</xdr:row>
      <xdr:rowOff>104775</xdr:rowOff>
    </xdr:to>
    <xdr:pic>
      <xdr:nvPicPr>
        <xdr:cNvPr id="2" name="Picture 4">
          <a:extLst>
            <a:ext uri="{FF2B5EF4-FFF2-40B4-BE49-F238E27FC236}">
              <a16:creationId xmlns:a16="http://schemas.microsoft.com/office/drawing/2014/main" id="{E3DF20A0-8615-4BBA-BAB3-E75854D3DE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7607300"/>
          <a:ext cx="3435350" cy="180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78</xdr:row>
      <xdr:rowOff>152400</xdr:rowOff>
    </xdr:from>
    <xdr:to>
      <xdr:col>1</xdr:col>
      <xdr:colOff>1590675</xdr:colOff>
      <xdr:row>92</xdr:row>
      <xdr:rowOff>76200</xdr:rowOff>
    </xdr:to>
    <xdr:pic>
      <xdr:nvPicPr>
        <xdr:cNvPr id="3" name="Picture 3">
          <a:extLst>
            <a:ext uri="{FF2B5EF4-FFF2-40B4-BE49-F238E27FC236}">
              <a16:creationId xmlns:a16="http://schemas.microsoft.com/office/drawing/2014/main" id="{A39FD879-1452-4B86-A6E9-B916994DEA9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350" y="10217150"/>
          <a:ext cx="3406775" cy="172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219075</xdr:colOff>
      <xdr:row>120</xdr:row>
      <xdr:rowOff>152400</xdr:rowOff>
    </xdr:from>
    <xdr:to>
      <xdr:col>1</xdr:col>
      <xdr:colOff>0</xdr:colOff>
      <xdr:row>134</xdr:row>
      <xdr:rowOff>30480</xdr:rowOff>
    </xdr:to>
    <xdr:pic>
      <xdr:nvPicPr>
        <xdr:cNvPr id="2" name="Picture 2">
          <a:extLst>
            <a:ext uri="{FF2B5EF4-FFF2-40B4-BE49-F238E27FC236}">
              <a16:creationId xmlns:a16="http://schemas.microsoft.com/office/drawing/2014/main" id="{81851288-0143-419B-95A5-38DC336CD4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5" y="17513300"/>
          <a:ext cx="3432175" cy="168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139</xdr:row>
      <xdr:rowOff>95250</xdr:rowOff>
    </xdr:from>
    <xdr:to>
      <xdr:col>1</xdr:col>
      <xdr:colOff>0</xdr:colOff>
      <xdr:row>151</xdr:row>
      <xdr:rowOff>99060</xdr:rowOff>
    </xdr:to>
    <xdr:pic>
      <xdr:nvPicPr>
        <xdr:cNvPr id="3" name="Picture 2">
          <a:extLst>
            <a:ext uri="{FF2B5EF4-FFF2-40B4-BE49-F238E27FC236}">
              <a16:creationId xmlns:a16="http://schemas.microsoft.com/office/drawing/2014/main" id="{EAB3978A-2CAE-4EC7-BCE8-E37EA7C72D3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0" y="19907250"/>
          <a:ext cx="3575050" cy="15278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133350</xdr:colOff>
      <xdr:row>179</xdr:row>
      <xdr:rowOff>76200</xdr:rowOff>
    </xdr:from>
    <xdr:to>
      <xdr:col>1</xdr:col>
      <xdr:colOff>0</xdr:colOff>
      <xdr:row>193</xdr:row>
      <xdr:rowOff>0</xdr:rowOff>
    </xdr:to>
    <xdr:pic>
      <xdr:nvPicPr>
        <xdr:cNvPr id="2" name="Picture 3">
          <a:extLst>
            <a:ext uri="{FF2B5EF4-FFF2-40B4-BE49-F238E27FC236}">
              <a16:creationId xmlns:a16="http://schemas.microsoft.com/office/drawing/2014/main" id="{C57C59CC-4212-43C2-9D69-EDD371CD73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 y="25533350"/>
          <a:ext cx="3517900" cy="170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60960</xdr:colOff>
      <xdr:row>160</xdr:row>
      <xdr:rowOff>114300</xdr:rowOff>
    </xdr:from>
    <xdr:to>
      <xdr:col>0</xdr:col>
      <xdr:colOff>3489960</xdr:colOff>
      <xdr:row>173</xdr:row>
      <xdr:rowOff>106680</xdr:rowOff>
    </xdr:to>
    <xdr:pic>
      <xdr:nvPicPr>
        <xdr:cNvPr id="4" name="Picture 3">
          <a:extLst>
            <a:ext uri="{FF2B5EF4-FFF2-40B4-BE49-F238E27FC236}">
              <a16:creationId xmlns:a16="http://schemas.microsoft.com/office/drawing/2014/main" id="{D04D29FF-DBAD-494F-AF5A-8BE86FE292B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960" y="23347680"/>
          <a:ext cx="3429000" cy="167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180975</xdr:colOff>
      <xdr:row>152</xdr:row>
      <xdr:rowOff>95250</xdr:rowOff>
    </xdr:from>
    <xdr:to>
      <xdr:col>1</xdr:col>
      <xdr:colOff>0</xdr:colOff>
      <xdr:row>165</xdr:row>
      <xdr:rowOff>0</xdr:rowOff>
    </xdr:to>
    <xdr:pic>
      <xdr:nvPicPr>
        <xdr:cNvPr id="2" name="Picture 1">
          <a:extLst>
            <a:ext uri="{FF2B5EF4-FFF2-40B4-BE49-F238E27FC236}">
              <a16:creationId xmlns:a16="http://schemas.microsoft.com/office/drawing/2014/main" id="{02DA6BF1-CA84-4B68-B868-70BE24862EC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21469350"/>
          <a:ext cx="3470275" cy="155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180975</xdr:colOff>
      <xdr:row>134</xdr:row>
      <xdr:rowOff>104775</xdr:rowOff>
    </xdr:from>
    <xdr:to>
      <xdr:col>1</xdr:col>
      <xdr:colOff>0</xdr:colOff>
      <xdr:row>147</xdr:row>
      <xdr:rowOff>83820</xdr:rowOff>
    </xdr:to>
    <xdr:pic>
      <xdr:nvPicPr>
        <xdr:cNvPr id="3" name="Picture 3">
          <a:extLst>
            <a:ext uri="{FF2B5EF4-FFF2-40B4-BE49-F238E27FC236}">
              <a16:creationId xmlns:a16="http://schemas.microsoft.com/office/drawing/2014/main" id="{7525717B-C552-4F2F-A49A-B9D233872B8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0975" y="19180175"/>
          <a:ext cx="3470275" cy="163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143</xdr:row>
      <xdr:rowOff>171450</xdr:rowOff>
    </xdr:from>
    <xdr:to>
      <xdr:col>1</xdr:col>
      <xdr:colOff>0</xdr:colOff>
      <xdr:row>156</xdr:row>
      <xdr:rowOff>0</xdr:rowOff>
    </xdr:to>
    <xdr:pic>
      <xdr:nvPicPr>
        <xdr:cNvPr id="2" name="Picture 1">
          <a:extLst>
            <a:ext uri="{FF2B5EF4-FFF2-40B4-BE49-F238E27FC236}">
              <a16:creationId xmlns:a16="http://schemas.microsoft.com/office/drawing/2014/main" id="{F0C4D490-BC80-48B8-8EB9-BA71A4BB2B4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34250"/>
          <a:ext cx="3651250"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125</xdr:row>
      <xdr:rowOff>0</xdr:rowOff>
    </xdr:from>
    <xdr:to>
      <xdr:col>1</xdr:col>
      <xdr:colOff>0</xdr:colOff>
      <xdr:row>138</xdr:row>
      <xdr:rowOff>0</xdr:rowOff>
    </xdr:to>
    <xdr:pic>
      <xdr:nvPicPr>
        <xdr:cNvPr id="3" name="Picture 2">
          <a:extLst>
            <a:ext uri="{FF2B5EF4-FFF2-40B4-BE49-F238E27FC236}">
              <a16:creationId xmlns:a16="http://schemas.microsoft.com/office/drawing/2014/main" id="{A6ADDB7F-8CA5-43D1-8B51-E4F5D6246A1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050" y="17608550"/>
          <a:ext cx="3632200"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95250</xdr:colOff>
      <xdr:row>110</xdr:row>
      <xdr:rowOff>85725</xdr:rowOff>
    </xdr:from>
    <xdr:to>
      <xdr:col>0</xdr:col>
      <xdr:colOff>3246120</xdr:colOff>
      <xdr:row>124</xdr:row>
      <xdr:rowOff>0</xdr:rowOff>
    </xdr:to>
    <xdr:pic>
      <xdr:nvPicPr>
        <xdr:cNvPr id="2" name="Picture 1">
          <a:extLst>
            <a:ext uri="{FF2B5EF4-FFF2-40B4-BE49-F238E27FC236}">
              <a16:creationId xmlns:a16="http://schemas.microsoft.com/office/drawing/2014/main" id="{A7806730-AED1-4E64-9885-C71093C024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5605125"/>
          <a:ext cx="3150870" cy="1692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93</xdr:row>
      <xdr:rowOff>0</xdr:rowOff>
    </xdr:from>
    <xdr:to>
      <xdr:col>0</xdr:col>
      <xdr:colOff>3055620</xdr:colOff>
      <xdr:row>106</xdr:row>
      <xdr:rowOff>38100</xdr:rowOff>
    </xdr:to>
    <xdr:pic>
      <xdr:nvPicPr>
        <xdr:cNvPr id="3" name="Picture 2">
          <a:extLst>
            <a:ext uri="{FF2B5EF4-FFF2-40B4-BE49-F238E27FC236}">
              <a16:creationId xmlns:a16="http://schemas.microsoft.com/office/drawing/2014/main" id="{DDDC6226-A408-42FA-B207-E158AAD7FE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100" y="13347700"/>
          <a:ext cx="3017520" cy="168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152400</xdr:colOff>
      <xdr:row>146</xdr:row>
      <xdr:rowOff>114300</xdr:rowOff>
    </xdr:from>
    <xdr:to>
      <xdr:col>1</xdr:col>
      <xdr:colOff>0</xdr:colOff>
      <xdr:row>158</xdr:row>
      <xdr:rowOff>114300</xdr:rowOff>
    </xdr:to>
    <xdr:pic>
      <xdr:nvPicPr>
        <xdr:cNvPr id="2" name="Picture 3">
          <a:extLst>
            <a:ext uri="{FF2B5EF4-FFF2-40B4-BE49-F238E27FC236}">
              <a16:creationId xmlns:a16="http://schemas.microsoft.com/office/drawing/2014/main" id="{2C2A87B2-56D7-4F0F-8CE3-D4A7E381BF5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20567650"/>
          <a:ext cx="3498850"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323850</xdr:colOff>
      <xdr:row>128</xdr:row>
      <xdr:rowOff>28575</xdr:rowOff>
    </xdr:from>
    <xdr:to>
      <xdr:col>1</xdr:col>
      <xdr:colOff>0</xdr:colOff>
      <xdr:row>141</xdr:row>
      <xdr:rowOff>76200</xdr:rowOff>
    </xdr:to>
    <xdr:pic>
      <xdr:nvPicPr>
        <xdr:cNvPr id="3" name="Picture 2">
          <a:extLst>
            <a:ext uri="{FF2B5EF4-FFF2-40B4-BE49-F238E27FC236}">
              <a16:creationId xmlns:a16="http://schemas.microsoft.com/office/drawing/2014/main" id="{F8914D30-D32F-475E-B327-85CB1B702C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3850" y="18183225"/>
          <a:ext cx="3327400" cy="169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printerSettings" Target="../printerSettings/printerSettings28.bin"/><Relationship Id="rId1" Type="http://schemas.openxmlformats.org/officeDocument/2006/relationships/hyperlink" Target="https://www.franklintempletonindia.com/downloadsServlet/pdf/product-labels-jg9o5k7l" TargetMode="Externa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drawing" Target="../drawings/drawing30.xml"/><Relationship Id="rId2" Type="http://schemas.openxmlformats.org/officeDocument/2006/relationships/printerSettings" Target="../printerSettings/printerSettings30.bin"/><Relationship Id="rId1" Type="http://schemas.openxmlformats.org/officeDocument/2006/relationships/hyperlink" Target="https://www.franklintempletonindia.com/downloadsServlet/pdf/product-labels-jg9o5k7l" TargetMode="Externa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drawing" Target="../drawings/drawing32.xml"/><Relationship Id="rId2" Type="http://schemas.openxmlformats.org/officeDocument/2006/relationships/printerSettings" Target="../printerSettings/printerSettings32.bin"/><Relationship Id="rId1" Type="http://schemas.openxmlformats.org/officeDocument/2006/relationships/hyperlink" Target="https://www.franklintempletonindia.com/downloadsServlet/pdf/product-labels-jg9o5k7l" TargetMode="External"/></Relationships>
</file>

<file path=xl/worksheets/_rels/sheet33.xml.rels><?xml version="1.0" encoding="UTF-8" standalone="yes"?>
<Relationships xmlns="http://schemas.openxmlformats.org/package/2006/relationships"><Relationship Id="rId3" Type="http://schemas.openxmlformats.org/officeDocument/2006/relationships/drawing" Target="../drawings/drawing33.xml"/><Relationship Id="rId2" Type="http://schemas.openxmlformats.org/officeDocument/2006/relationships/printerSettings" Target="../printerSettings/printerSettings33.bin"/><Relationship Id="rId1" Type="http://schemas.openxmlformats.org/officeDocument/2006/relationships/hyperlink" Target="https://www.franklintempletonindia.com/downloadsServlet/pdf/product-labels-jg9o5k7l" TargetMode="Externa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drawing" Target="../drawings/drawing35.xml"/><Relationship Id="rId2" Type="http://schemas.openxmlformats.org/officeDocument/2006/relationships/printerSettings" Target="../printerSettings/printerSettings35.bin"/><Relationship Id="rId1" Type="http://schemas.openxmlformats.org/officeDocument/2006/relationships/hyperlink" Target="https://www.franklintempletonindia.com/downloadsServlet/pdf/product-labels-jg9o5k7l" TargetMode="Externa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9168F-D923-4C71-8CC1-7DB0FCF34BD3}">
  <dimension ref="A1:I184"/>
  <sheetViews>
    <sheetView tabSelected="1" zoomScale="115" zoomScaleNormal="115" workbookViewId="0">
      <selection sqref="A1:G1"/>
    </sheetView>
  </sheetViews>
  <sheetFormatPr defaultColWidth="9.33203125" defaultRowHeight="10.199999999999999" x14ac:dyDescent="0.2"/>
  <cols>
    <col min="1" max="1" width="33.6640625" style="6" bestFit="1" customWidth="1"/>
    <col min="2" max="2" width="49.44140625" style="6" bestFit="1" customWidth="1"/>
    <col min="3" max="3" width="22.33203125" style="6" bestFit="1" customWidth="1"/>
    <col min="4" max="4" width="15.5546875" style="6" customWidth="1"/>
    <col min="5" max="5" width="23.33203125" style="9" customWidth="1"/>
    <col min="6" max="6" width="11.6640625" style="10" bestFit="1" customWidth="1"/>
    <col min="7" max="7" width="6.5546875" style="9" customWidth="1"/>
    <col min="8" max="16384" width="9.33203125" style="6"/>
  </cols>
  <sheetData>
    <row r="1" spans="1:7" s="1" customFormat="1" ht="13.8" x14ac:dyDescent="0.2">
      <c r="A1" s="150" t="s">
        <v>1435</v>
      </c>
      <c r="B1" s="151"/>
      <c r="C1" s="151"/>
      <c r="D1" s="151"/>
      <c r="E1" s="151"/>
      <c r="F1" s="151"/>
      <c r="G1" s="151"/>
    </row>
    <row r="2" spans="1:7" s="1" customFormat="1" ht="11.4" x14ac:dyDescent="0.2">
      <c r="E2" s="5"/>
      <c r="F2" s="8"/>
      <c r="G2" s="9"/>
    </row>
    <row r="3" spans="1:7" s="1" customFormat="1" ht="12" x14ac:dyDescent="0.2">
      <c r="A3" s="7" t="s">
        <v>7</v>
      </c>
      <c r="B3" s="2"/>
      <c r="C3" s="3"/>
      <c r="D3" s="3"/>
      <c r="E3" s="4"/>
      <c r="F3" s="8"/>
      <c r="G3" s="9"/>
    </row>
    <row r="4" spans="1:7" s="1" customFormat="1" ht="22.5" customHeight="1" x14ac:dyDescent="0.2">
      <c r="A4" s="14" t="s">
        <v>2</v>
      </c>
      <c r="B4" s="14" t="s">
        <v>0</v>
      </c>
      <c r="C4" s="15" t="s">
        <v>1436</v>
      </c>
      <c r="D4" s="15" t="s">
        <v>1</v>
      </c>
      <c r="E4" s="56" t="s">
        <v>6</v>
      </c>
      <c r="F4" s="16" t="s">
        <v>3</v>
      </c>
      <c r="G4" s="16" t="s">
        <v>5</v>
      </c>
    </row>
    <row r="5" spans="1:7" x14ac:dyDescent="0.2">
      <c r="A5" s="17" t="s">
        <v>30</v>
      </c>
      <c r="B5" s="18"/>
      <c r="C5" s="18"/>
      <c r="D5" s="18"/>
      <c r="E5" s="19"/>
      <c r="F5" s="20"/>
      <c r="G5" s="19"/>
    </row>
    <row r="6" spans="1:7" x14ac:dyDescent="0.2">
      <c r="A6" s="21" t="s">
        <v>31</v>
      </c>
      <c r="B6" s="22"/>
      <c r="C6" s="22"/>
      <c r="D6" s="22"/>
      <c r="E6" s="23"/>
      <c r="F6" s="24"/>
      <c r="G6" s="23"/>
    </row>
    <row r="7" spans="1:7" x14ac:dyDescent="0.2">
      <c r="A7" s="22" t="s">
        <v>1437</v>
      </c>
      <c r="B7" s="22" t="s">
        <v>1438</v>
      </c>
      <c r="C7" s="22" t="s">
        <v>32</v>
      </c>
      <c r="D7" s="25">
        <v>22000</v>
      </c>
      <c r="E7" s="23">
        <v>23491.3049589</v>
      </c>
      <c r="F7" s="24">
        <v>4.1943202553789298</v>
      </c>
      <c r="G7" s="23">
        <v>6.649</v>
      </c>
    </row>
    <row r="8" spans="1:7" x14ac:dyDescent="0.2">
      <c r="A8" s="22" t="s">
        <v>1439</v>
      </c>
      <c r="B8" s="22" t="s">
        <v>1440</v>
      </c>
      <c r="C8" s="22" t="s">
        <v>32</v>
      </c>
      <c r="D8" s="25">
        <v>17500</v>
      </c>
      <c r="E8" s="23">
        <v>18747.264075300001</v>
      </c>
      <c r="F8" s="24">
        <v>3.3472823064338901</v>
      </c>
      <c r="G8" s="23">
        <v>6.5050999999999997</v>
      </c>
    </row>
    <row r="9" spans="1:7" x14ac:dyDescent="0.2">
      <c r="A9" s="22" t="s">
        <v>1441</v>
      </c>
      <c r="B9" s="22" t="s">
        <v>1442</v>
      </c>
      <c r="C9" s="22" t="s">
        <v>33</v>
      </c>
      <c r="D9" s="25">
        <v>7500</v>
      </c>
      <c r="E9" s="23">
        <v>8061.8391781</v>
      </c>
      <c r="F9" s="24">
        <v>1.4394234555923</v>
      </c>
      <c r="G9" s="23">
        <v>6.6806000000000001</v>
      </c>
    </row>
    <row r="10" spans="1:7" x14ac:dyDescent="0.2">
      <c r="A10" s="22" t="s">
        <v>1443</v>
      </c>
      <c r="B10" s="22" t="s">
        <v>1444</v>
      </c>
      <c r="C10" s="22" t="s">
        <v>33</v>
      </c>
      <c r="D10" s="25">
        <v>7500</v>
      </c>
      <c r="E10" s="23">
        <v>8018.5771232999996</v>
      </c>
      <c r="F10" s="24">
        <v>1.4316991119232501</v>
      </c>
      <c r="G10" s="23">
        <v>6.665</v>
      </c>
    </row>
    <row r="11" spans="1:7" x14ac:dyDescent="0.2">
      <c r="A11" s="22" t="s">
        <v>1445</v>
      </c>
      <c r="B11" s="22" t="s">
        <v>1446</v>
      </c>
      <c r="C11" s="22" t="s">
        <v>34</v>
      </c>
      <c r="D11" s="25">
        <v>5000</v>
      </c>
      <c r="E11" s="23">
        <v>5435.8366438000003</v>
      </c>
      <c r="F11" s="24">
        <v>0.97055654336407704</v>
      </c>
      <c r="G11" s="23">
        <v>7.1496000000000004</v>
      </c>
    </row>
    <row r="12" spans="1:7" x14ac:dyDescent="0.2">
      <c r="A12" s="22" t="s">
        <v>1447</v>
      </c>
      <c r="B12" s="22" t="s">
        <v>1448</v>
      </c>
      <c r="C12" s="22" t="s">
        <v>33</v>
      </c>
      <c r="D12" s="25">
        <v>5000</v>
      </c>
      <c r="E12" s="23">
        <v>5342.2807534000003</v>
      </c>
      <c r="F12" s="24">
        <v>0.95385234720293299</v>
      </c>
      <c r="G12" s="23">
        <v>6.6550000000000002</v>
      </c>
    </row>
    <row r="13" spans="1:7" x14ac:dyDescent="0.2">
      <c r="A13" s="22" t="s">
        <v>1449</v>
      </c>
      <c r="B13" s="22" t="s">
        <v>1450</v>
      </c>
      <c r="C13" s="22" t="s">
        <v>1451</v>
      </c>
      <c r="D13" s="25">
        <v>5000</v>
      </c>
      <c r="E13" s="23">
        <v>5135.9247260000002</v>
      </c>
      <c r="F13" s="24">
        <v>0.91700793744972198</v>
      </c>
      <c r="G13" s="23">
        <v>6.5198</v>
      </c>
    </row>
    <row r="14" spans="1:7" x14ac:dyDescent="0.2">
      <c r="A14" s="22" t="s">
        <v>1452</v>
      </c>
      <c r="B14" s="22" t="s">
        <v>1453</v>
      </c>
      <c r="C14" s="22" t="s">
        <v>33</v>
      </c>
      <c r="D14" s="25">
        <v>250</v>
      </c>
      <c r="E14" s="23">
        <v>2675.4580479000001</v>
      </c>
      <c r="F14" s="24">
        <v>0.47769708419165702</v>
      </c>
      <c r="G14" s="23">
        <v>6.6201999999999996</v>
      </c>
    </row>
    <row r="15" spans="1:7" x14ac:dyDescent="0.2">
      <c r="A15" s="21" t="s">
        <v>35</v>
      </c>
      <c r="B15" s="21"/>
      <c r="C15" s="21"/>
      <c r="D15" s="21"/>
      <c r="E15" s="26">
        <f>SUM(E6:E14)</f>
        <v>76908.485506700003</v>
      </c>
      <c r="F15" s="27">
        <f>SUM(F6:F14)</f>
        <v>13.731839041536757</v>
      </c>
      <c r="G15" s="26"/>
    </row>
    <row r="16" spans="1:7" x14ac:dyDescent="0.2">
      <c r="A16" s="22"/>
      <c r="B16" s="22"/>
      <c r="C16" s="22"/>
      <c r="D16" s="22"/>
      <c r="E16" s="23"/>
      <c r="F16" s="24"/>
      <c r="G16" s="23"/>
    </row>
    <row r="17" spans="1:7" x14ac:dyDescent="0.2">
      <c r="A17" s="21" t="s">
        <v>36</v>
      </c>
      <c r="B17" s="22"/>
      <c r="C17" s="22"/>
      <c r="D17" s="22"/>
      <c r="E17" s="23"/>
      <c r="F17" s="24"/>
      <c r="G17" s="23"/>
    </row>
    <row r="18" spans="1:7" x14ac:dyDescent="0.2">
      <c r="A18" s="21" t="s">
        <v>37</v>
      </c>
      <c r="B18" s="22"/>
      <c r="C18" s="22"/>
      <c r="D18" s="22"/>
      <c r="E18" s="23"/>
      <c r="F18" s="24"/>
      <c r="G18" s="23"/>
    </row>
    <row r="19" spans="1:7" x14ac:dyDescent="0.2">
      <c r="A19" s="22" t="s">
        <v>1454</v>
      </c>
      <c r="B19" s="22" t="s">
        <v>1455</v>
      </c>
      <c r="C19" s="22" t="s">
        <v>38</v>
      </c>
      <c r="D19" s="25">
        <v>5000</v>
      </c>
      <c r="E19" s="23">
        <v>24853</v>
      </c>
      <c r="F19" s="24">
        <v>4.4374478765361003</v>
      </c>
      <c r="G19" s="23">
        <v>6.3497000000000003</v>
      </c>
    </row>
    <row r="20" spans="1:7" x14ac:dyDescent="0.2">
      <c r="A20" s="22" t="s">
        <v>1456</v>
      </c>
      <c r="B20" s="22" t="s">
        <v>1457</v>
      </c>
      <c r="C20" s="22" t="s">
        <v>38</v>
      </c>
      <c r="D20" s="25">
        <v>4300</v>
      </c>
      <c r="E20" s="23">
        <v>21429.738000000001</v>
      </c>
      <c r="F20" s="24">
        <v>3.8262320598247599</v>
      </c>
      <c r="G20" s="23">
        <v>6.2995999999999999</v>
      </c>
    </row>
    <row r="21" spans="1:7" x14ac:dyDescent="0.2">
      <c r="A21" s="22" t="s">
        <v>1458</v>
      </c>
      <c r="B21" s="22" t="s">
        <v>1459</v>
      </c>
      <c r="C21" s="22" t="s">
        <v>39</v>
      </c>
      <c r="D21" s="25">
        <v>3000</v>
      </c>
      <c r="E21" s="23">
        <v>14948.01</v>
      </c>
      <c r="F21" s="24">
        <v>2.6689339408900499</v>
      </c>
      <c r="G21" s="23">
        <v>6.3475000000000001</v>
      </c>
    </row>
    <row r="22" spans="1:7" x14ac:dyDescent="0.2">
      <c r="A22" s="22" t="s">
        <v>1460</v>
      </c>
      <c r="B22" s="22" t="s">
        <v>1461</v>
      </c>
      <c r="C22" s="22" t="s">
        <v>39</v>
      </c>
      <c r="D22" s="25">
        <v>3000</v>
      </c>
      <c r="E22" s="23">
        <v>14937.495000000001</v>
      </c>
      <c r="F22" s="24">
        <v>2.66705651102557</v>
      </c>
      <c r="G22" s="23">
        <v>6.3638000000000003</v>
      </c>
    </row>
    <row r="23" spans="1:7" x14ac:dyDescent="0.2">
      <c r="A23" s="22" t="s">
        <v>1462</v>
      </c>
      <c r="B23" s="22" t="s">
        <v>1463</v>
      </c>
      <c r="C23" s="22" t="s">
        <v>38</v>
      </c>
      <c r="D23" s="25">
        <v>2500</v>
      </c>
      <c r="E23" s="23">
        <v>12371.2875</v>
      </c>
      <c r="F23" s="24">
        <v>2.2088658691865199</v>
      </c>
      <c r="G23" s="23">
        <v>6.5473999999999997</v>
      </c>
    </row>
    <row r="24" spans="1:7" x14ac:dyDescent="0.2">
      <c r="A24" s="22" t="s">
        <v>1464</v>
      </c>
      <c r="B24" s="22" t="s">
        <v>1465</v>
      </c>
      <c r="C24" s="22" t="s">
        <v>40</v>
      </c>
      <c r="D24" s="25">
        <v>2000</v>
      </c>
      <c r="E24" s="23">
        <v>9946.57</v>
      </c>
      <c r="F24" s="24">
        <v>1.77593795217147</v>
      </c>
      <c r="G24" s="23">
        <v>6.3253000000000004</v>
      </c>
    </row>
    <row r="25" spans="1:7" x14ac:dyDescent="0.2">
      <c r="A25" s="22" t="s">
        <v>1466</v>
      </c>
      <c r="B25" s="22" t="s">
        <v>1467</v>
      </c>
      <c r="C25" s="22" t="s">
        <v>39</v>
      </c>
      <c r="D25" s="25">
        <v>2000</v>
      </c>
      <c r="E25" s="23">
        <v>9888.2099999999991</v>
      </c>
      <c r="F25" s="24">
        <v>1.7655179039650299</v>
      </c>
      <c r="G25" s="23">
        <v>6.7649999999999997</v>
      </c>
    </row>
    <row r="26" spans="1:7" x14ac:dyDescent="0.2">
      <c r="A26" s="22" t="s">
        <v>1468</v>
      </c>
      <c r="B26" s="22" t="s">
        <v>1469</v>
      </c>
      <c r="C26" s="22" t="s">
        <v>38</v>
      </c>
      <c r="D26" s="25">
        <v>2000</v>
      </c>
      <c r="E26" s="23">
        <v>9864.6</v>
      </c>
      <c r="F26" s="24">
        <v>1.7613023909740499</v>
      </c>
      <c r="G26" s="23">
        <v>6.7702</v>
      </c>
    </row>
    <row r="27" spans="1:7" x14ac:dyDescent="0.2">
      <c r="A27" s="22" t="s">
        <v>1470</v>
      </c>
      <c r="B27" s="22" t="s">
        <v>1471</v>
      </c>
      <c r="C27" s="22" t="s">
        <v>41</v>
      </c>
      <c r="D27" s="25">
        <v>2000</v>
      </c>
      <c r="E27" s="23">
        <v>9855.07</v>
      </c>
      <c r="F27" s="24">
        <v>1.7596008306689199</v>
      </c>
      <c r="G27" s="23">
        <v>6.7948000000000004</v>
      </c>
    </row>
    <row r="28" spans="1:7" x14ac:dyDescent="0.2">
      <c r="A28" s="22" t="s">
        <v>1472</v>
      </c>
      <c r="B28" s="22" t="s">
        <v>1473</v>
      </c>
      <c r="C28" s="22" t="s">
        <v>39</v>
      </c>
      <c r="D28" s="25">
        <v>1500</v>
      </c>
      <c r="E28" s="23">
        <v>7493.7449999999999</v>
      </c>
      <c r="F28" s="24">
        <v>1.3379915035429499</v>
      </c>
      <c r="G28" s="23">
        <v>6.0968999999999998</v>
      </c>
    </row>
    <row r="29" spans="1:7" x14ac:dyDescent="0.2">
      <c r="A29" s="22" t="s">
        <v>1474</v>
      </c>
      <c r="B29" s="22" t="s">
        <v>1475</v>
      </c>
      <c r="C29" s="22" t="s">
        <v>38</v>
      </c>
      <c r="D29" s="25">
        <v>1500</v>
      </c>
      <c r="E29" s="23">
        <v>7470.3450000000003</v>
      </c>
      <c r="F29" s="24">
        <v>1.33381348558492</v>
      </c>
      <c r="G29" s="23">
        <v>6.2996999999999996</v>
      </c>
    </row>
    <row r="30" spans="1:7" x14ac:dyDescent="0.2">
      <c r="A30" s="22" t="s">
        <v>1476</v>
      </c>
      <c r="B30" s="22" t="s">
        <v>1477</v>
      </c>
      <c r="C30" s="22" t="s">
        <v>39</v>
      </c>
      <c r="D30" s="25">
        <v>1000</v>
      </c>
      <c r="E30" s="23">
        <v>4996.665</v>
      </c>
      <c r="F30" s="24">
        <v>0.89214342308824801</v>
      </c>
      <c r="G30" s="23">
        <v>6.0949999999999998</v>
      </c>
    </row>
    <row r="31" spans="1:7" x14ac:dyDescent="0.2">
      <c r="A31" s="22" t="s">
        <v>1478</v>
      </c>
      <c r="B31" s="22" t="s">
        <v>1479</v>
      </c>
      <c r="C31" s="22" t="s">
        <v>41</v>
      </c>
      <c r="D31" s="25">
        <v>1000</v>
      </c>
      <c r="E31" s="23">
        <v>4988.8050000000003</v>
      </c>
      <c r="F31" s="24">
        <v>0.89074003756901199</v>
      </c>
      <c r="G31" s="23">
        <v>6.3005000000000004</v>
      </c>
    </row>
    <row r="32" spans="1:7" x14ac:dyDescent="0.2">
      <c r="A32" s="22" t="s">
        <v>1480</v>
      </c>
      <c r="B32" s="22" t="s">
        <v>1481</v>
      </c>
      <c r="C32" s="22" t="s">
        <v>40</v>
      </c>
      <c r="D32" s="25">
        <v>1000</v>
      </c>
      <c r="E32" s="23">
        <v>4985.37</v>
      </c>
      <c r="F32" s="24">
        <v>0.89012672595850595</v>
      </c>
      <c r="G32" s="23">
        <v>6.3007</v>
      </c>
    </row>
    <row r="33" spans="1:7" x14ac:dyDescent="0.2">
      <c r="A33" s="22" t="s">
        <v>1482</v>
      </c>
      <c r="B33" s="22" t="s">
        <v>1483</v>
      </c>
      <c r="C33" s="22" t="s">
        <v>39</v>
      </c>
      <c r="D33" s="25">
        <v>1000</v>
      </c>
      <c r="E33" s="23">
        <v>4973.33</v>
      </c>
      <c r="F33" s="24">
        <v>0.88797701073565605</v>
      </c>
      <c r="G33" s="23">
        <v>6.3146000000000004</v>
      </c>
    </row>
    <row r="34" spans="1:7" x14ac:dyDescent="0.2">
      <c r="A34" s="22" t="s">
        <v>1484</v>
      </c>
      <c r="B34" s="22" t="s">
        <v>1485</v>
      </c>
      <c r="C34" s="22" t="s">
        <v>38</v>
      </c>
      <c r="D34" s="25">
        <v>1000</v>
      </c>
      <c r="E34" s="23">
        <v>4967.96</v>
      </c>
      <c r="F34" s="24">
        <v>0.88701820917862095</v>
      </c>
      <c r="G34" s="23">
        <v>6.3627000000000002</v>
      </c>
    </row>
    <row r="35" spans="1:7" x14ac:dyDescent="0.2">
      <c r="A35" s="22" t="s">
        <v>1486</v>
      </c>
      <c r="B35" s="22" t="s">
        <v>1487</v>
      </c>
      <c r="C35" s="22" t="s">
        <v>39</v>
      </c>
      <c r="D35" s="25">
        <v>1000</v>
      </c>
      <c r="E35" s="23">
        <v>4955.0249999999996</v>
      </c>
      <c r="F35" s="24">
        <v>0.88470869369626504</v>
      </c>
      <c r="G35" s="23">
        <v>6.4960000000000004</v>
      </c>
    </row>
    <row r="36" spans="1:7" x14ac:dyDescent="0.2">
      <c r="A36" s="22" t="s">
        <v>1488</v>
      </c>
      <c r="B36" s="22" t="s">
        <v>1489</v>
      </c>
      <c r="C36" s="22" t="s">
        <v>39</v>
      </c>
      <c r="D36" s="25">
        <v>1000</v>
      </c>
      <c r="E36" s="23">
        <v>4919.9049999999997</v>
      </c>
      <c r="F36" s="24">
        <v>0.87843809580369903</v>
      </c>
      <c r="G36" s="23">
        <v>6.83</v>
      </c>
    </row>
    <row r="37" spans="1:7" x14ac:dyDescent="0.2">
      <c r="A37" s="22" t="s">
        <v>1490</v>
      </c>
      <c r="B37" s="22" t="s">
        <v>1491</v>
      </c>
      <c r="C37" s="22" t="s">
        <v>40</v>
      </c>
      <c r="D37" s="25">
        <v>500</v>
      </c>
      <c r="E37" s="23">
        <v>2486.105</v>
      </c>
      <c r="F37" s="24">
        <v>0.44388851861327699</v>
      </c>
      <c r="G37" s="23">
        <v>6.375</v>
      </c>
    </row>
    <row r="38" spans="1:7" x14ac:dyDescent="0.2">
      <c r="A38" s="21" t="s">
        <v>35</v>
      </c>
      <c r="B38" s="21"/>
      <c r="C38" s="21"/>
      <c r="D38" s="21"/>
      <c r="E38" s="26">
        <f>SUM(E18:E37)</f>
        <v>180331.23549999998</v>
      </c>
      <c r="F38" s="27">
        <f>SUM(F18:F37)</f>
        <v>32.197741039013621</v>
      </c>
      <c r="G38" s="26"/>
    </row>
    <row r="39" spans="1:7" x14ac:dyDescent="0.2">
      <c r="A39" s="22"/>
      <c r="B39" s="22"/>
      <c r="C39" s="22"/>
      <c r="D39" s="22"/>
      <c r="E39" s="23"/>
      <c r="F39" s="24"/>
      <c r="G39" s="23"/>
    </row>
    <row r="40" spans="1:7" x14ac:dyDescent="0.2">
      <c r="A40" s="21" t="s">
        <v>42</v>
      </c>
      <c r="B40" s="22"/>
      <c r="C40" s="22"/>
      <c r="D40" s="22"/>
      <c r="E40" s="23"/>
      <c r="F40" s="24"/>
      <c r="G40" s="23"/>
    </row>
    <row r="41" spans="1:7" x14ac:dyDescent="0.2">
      <c r="A41" s="22" t="s">
        <v>1492</v>
      </c>
      <c r="B41" s="22" t="s">
        <v>1493</v>
      </c>
      <c r="C41" s="22" t="s">
        <v>39</v>
      </c>
      <c r="D41" s="25">
        <v>5800</v>
      </c>
      <c r="E41" s="23">
        <v>28779.194</v>
      </c>
      <c r="F41" s="24">
        <v>5.1384610833187301</v>
      </c>
      <c r="G41" s="23">
        <v>6.8303000000000003</v>
      </c>
    </row>
    <row r="42" spans="1:7" x14ac:dyDescent="0.2">
      <c r="A42" s="22" t="s">
        <v>1494</v>
      </c>
      <c r="B42" s="22" t="s">
        <v>1495</v>
      </c>
      <c r="C42" s="22" t="s">
        <v>39</v>
      </c>
      <c r="D42" s="25">
        <v>4000</v>
      </c>
      <c r="E42" s="23">
        <v>19884.68</v>
      </c>
      <c r="F42" s="24">
        <v>3.5503653901581198</v>
      </c>
      <c r="G42" s="23">
        <v>6.4150999999999998</v>
      </c>
    </row>
    <row r="43" spans="1:7" x14ac:dyDescent="0.2">
      <c r="A43" s="22" t="s">
        <v>1496</v>
      </c>
      <c r="B43" s="22" t="s">
        <v>1497</v>
      </c>
      <c r="C43" s="22" t="s">
        <v>41</v>
      </c>
      <c r="D43" s="25">
        <v>3500</v>
      </c>
      <c r="E43" s="23">
        <v>17235.732499999998</v>
      </c>
      <c r="F43" s="24">
        <v>3.0774017053341298</v>
      </c>
      <c r="G43" s="23">
        <v>6.8247999999999998</v>
      </c>
    </row>
    <row r="44" spans="1:7" x14ac:dyDescent="0.2">
      <c r="A44" s="22" t="s">
        <v>1498</v>
      </c>
      <c r="B44" s="22" t="s">
        <v>1499</v>
      </c>
      <c r="C44" s="22" t="s">
        <v>40</v>
      </c>
      <c r="D44" s="25">
        <v>3000</v>
      </c>
      <c r="E44" s="23">
        <v>14872.83</v>
      </c>
      <c r="F44" s="24">
        <v>2.6555107190915499</v>
      </c>
      <c r="G44" s="23">
        <v>8.0023999999999997</v>
      </c>
    </row>
    <row r="45" spans="1:7" x14ac:dyDescent="0.2">
      <c r="A45" s="22" t="s">
        <v>1500</v>
      </c>
      <c r="B45" s="22" t="s">
        <v>1501</v>
      </c>
      <c r="C45" s="22" t="s">
        <v>41</v>
      </c>
      <c r="D45" s="25">
        <v>2500</v>
      </c>
      <c r="E45" s="23">
        <v>12440.362499999999</v>
      </c>
      <c r="F45" s="24">
        <v>2.2211990568126301</v>
      </c>
      <c r="G45" s="23">
        <v>6.7305999999999999</v>
      </c>
    </row>
    <row r="46" spans="1:7" x14ac:dyDescent="0.2">
      <c r="A46" s="22" t="s">
        <v>1502</v>
      </c>
      <c r="B46" s="22" t="s">
        <v>1503</v>
      </c>
      <c r="C46" s="22" t="s">
        <v>40</v>
      </c>
      <c r="D46" s="25">
        <v>2200</v>
      </c>
      <c r="E46" s="23">
        <v>10831.567999999999</v>
      </c>
      <c r="F46" s="24">
        <v>1.93395237682197</v>
      </c>
      <c r="G46" s="23">
        <v>7.1848000000000001</v>
      </c>
    </row>
    <row r="47" spans="1:7" x14ac:dyDescent="0.2">
      <c r="A47" s="22" t="s">
        <v>1504</v>
      </c>
      <c r="B47" s="22" t="s">
        <v>1505</v>
      </c>
      <c r="C47" s="22" t="s">
        <v>41</v>
      </c>
      <c r="D47" s="25">
        <v>2000</v>
      </c>
      <c r="E47" s="23">
        <v>9933.5</v>
      </c>
      <c r="F47" s="24">
        <v>1.77360433273936</v>
      </c>
      <c r="G47" s="23">
        <v>6.4302999999999999</v>
      </c>
    </row>
    <row r="48" spans="1:7" x14ac:dyDescent="0.2">
      <c r="A48" s="22" t="s">
        <v>1506</v>
      </c>
      <c r="B48" s="22" t="s">
        <v>1507</v>
      </c>
      <c r="C48" s="22" t="s">
        <v>41</v>
      </c>
      <c r="D48" s="25">
        <v>2000</v>
      </c>
      <c r="E48" s="23">
        <v>9898.94</v>
      </c>
      <c r="F48" s="24">
        <v>1.76743372160134</v>
      </c>
      <c r="G48" s="23">
        <v>6.7751999999999999</v>
      </c>
    </row>
    <row r="49" spans="1:7" x14ac:dyDescent="0.2">
      <c r="A49" s="22" t="s">
        <v>1508</v>
      </c>
      <c r="B49" s="22" t="s">
        <v>1509</v>
      </c>
      <c r="C49" s="22" t="s">
        <v>39</v>
      </c>
      <c r="D49" s="25">
        <v>2000</v>
      </c>
      <c r="E49" s="23">
        <v>9834.39</v>
      </c>
      <c r="F49" s="24">
        <v>1.75590846266156</v>
      </c>
      <c r="G49" s="23">
        <v>7.0650000000000004</v>
      </c>
    </row>
    <row r="50" spans="1:7" x14ac:dyDescent="0.2">
      <c r="A50" s="22" t="s">
        <v>1510</v>
      </c>
      <c r="B50" s="22" t="s">
        <v>1511</v>
      </c>
      <c r="C50" s="22" t="s">
        <v>41</v>
      </c>
      <c r="D50" s="25">
        <v>1500</v>
      </c>
      <c r="E50" s="23">
        <v>7483.0275000000001</v>
      </c>
      <c r="F50" s="24">
        <v>1.33607791775384</v>
      </c>
      <c r="G50" s="23">
        <v>6.3681999999999999</v>
      </c>
    </row>
    <row r="51" spans="1:7" x14ac:dyDescent="0.2">
      <c r="A51" s="22" t="s">
        <v>1512</v>
      </c>
      <c r="B51" s="22" t="s">
        <v>1513</v>
      </c>
      <c r="C51" s="22" t="s">
        <v>40</v>
      </c>
      <c r="D51" s="25">
        <v>1500</v>
      </c>
      <c r="E51" s="23">
        <v>7481.82</v>
      </c>
      <c r="F51" s="24">
        <v>1.3358623213143399</v>
      </c>
      <c r="G51" s="23">
        <v>8.0627999999999993</v>
      </c>
    </row>
    <row r="52" spans="1:7" x14ac:dyDescent="0.2">
      <c r="A52" s="22" t="s">
        <v>1514</v>
      </c>
      <c r="B52" s="22" t="s">
        <v>1515</v>
      </c>
      <c r="C52" s="22" t="s">
        <v>40</v>
      </c>
      <c r="D52" s="25">
        <v>1500</v>
      </c>
      <c r="E52" s="23">
        <v>7477.1025</v>
      </c>
      <c r="F52" s="24">
        <v>1.3350200221811299</v>
      </c>
      <c r="G52" s="23">
        <v>6.5750000000000002</v>
      </c>
    </row>
    <row r="53" spans="1:7" x14ac:dyDescent="0.2">
      <c r="A53" s="22" t="s">
        <v>1516</v>
      </c>
      <c r="B53" s="22" t="s">
        <v>1517</v>
      </c>
      <c r="C53" s="22" t="s">
        <v>41</v>
      </c>
      <c r="D53" s="25">
        <v>1500</v>
      </c>
      <c r="E53" s="23">
        <v>7476.375</v>
      </c>
      <c r="F53" s="24">
        <v>1.3348901286741099</v>
      </c>
      <c r="G53" s="23">
        <v>6.7846000000000002</v>
      </c>
    </row>
    <row r="54" spans="1:7" x14ac:dyDescent="0.2">
      <c r="A54" s="22" t="s">
        <v>1518</v>
      </c>
      <c r="B54" s="22" t="s">
        <v>1519</v>
      </c>
      <c r="C54" s="22" t="s">
        <v>41</v>
      </c>
      <c r="D54" s="25">
        <v>1500</v>
      </c>
      <c r="E54" s="23">
        <v>7451.43</v>
      </c>
      <c r="F54" s="24">
        <v>1.3304362544021799</v>
      </c>
      <c r="G54" s="23">
        <v>6.4301000000000004</v>
      </c>
    </row>
    <row r="55" spans="1:7" x14ac:dyDescent="0.2">
      <c r="A55" s="22" t="s">
        <v>1520</v>
      </c>
      <c r="B55" s="22" t="s">
        <v>1521</v>
      </c>
      <c r="C55" s="22" t="s">
        <v>40</v>
      </c>
      <c r="D55" s="25">
        <v>1500</v>
      </c>
      <c r="E55" s="23">
        <v>7441.7775000000001</v>
      </c>
      <c r="F55" s="24">
        <v>1.3287128219944899</v>
      </c>
      <c r="G55" s="23">
        <v>8.3989999999999991</v>
      </c>
    </row>
    <row r="56" spans="1:7" x14ac:dyDescent="0.2">
      <c r="A56" s="22" t="s">
        <v>1522</v>
      </c>
      <c r="B56" s="22" t="s">
        <v>1523</v>
      </c>
      <c r="C56" s="22" t="s">
        <v>40</v>
      </c>
      <c r="D56" s="25">
        <v>1500</v>
      </c>
      <c r="E56" s="23">
        <v>7393.6949999999997</v>
      </c>
      <c r="F56" s="24">
        <v>1.32012779855573</v>
      </c>
      <c r="G56" s="23">
        <v>6.9051</v>
      </c>
    </row>
    <row r="57" spans="1:7" x14ac:dyDescent="0.2">
      <c r="A57" s="22" t="s">
        <v>1524</v>
      </c>
      <c r="B57" s="22" t="s">
        <v>1525</v>
      </c>
      <c r="C57" s="22" t="s">
        <v>40</v>
      </c>
      <c r="D57" s="25">
        <v>1200</v>
      </c>
      <c r="E57" s="23">
        <v>5962.1279999999997</v>
      </c>
      <c r="F57" s="24">
        <v>1.06452469453331</v>
      </c>
      <c r="G57" s="23">
        <v>6.8197000000000001</v>
      </c>
    </row>
    <row r="58" spans="1:7" x14ac:dyDescent="0.2">
      <c r="A58" s="22" t="s">
        <v>1526</v>
      </c>
      <c r="B58" s="22" t="s">
        <v>1527</v>
      </c>
      <c r="C58" s="22" t="s">
        <v>39</v>
      </c>
      <c r="D58" s="25">
        <v>1000</v>
      </c>
      <c r="E58" s="23">
        <v>4985.5749999999998</v>
      </c>
      <c r="F58" s="24">
        <v>0.89016332825258304</v>
      </c>
      <c r="G58" s="23">
        <v>6.6003999999999996</v>
      </c>
    </row>
    <row r="59" spans="1:7" x14ac:dyDescent="0.2">
      <c r="A59" s="22" t="s">
        <v>1528</v>
      </c>
      <c r="B59" s="22" t="s">
        <v>1529</v>
      </c>
      <c r="C59" s="22" t="s">
        <v>40</v>
      </c>
      <c r="D59" s="25">
        <v>1000</v>
      </c>
      <c r="E59" s="23">
        <v>4984.9650000000001</v>
      </c>
      <c r="F59" s="24">
        <v>0.89005441410923303</v>
      </c>
      <c r="G59" s="23">
        <v>6.4767999999999999</v>
      </c>
    </row>
    <row r="60" spans="1:7" x14ac:dyDescent="0.2">
      <c r="A60" s="22" t="s">
        <v>1530</v>
      </c>
      <c r="B60" s="22" t="s">
        <v>1531</v>
      </c>
      <c r="C60" s="22" t="s">
        <v>39</v>
      </c>
      <c r="D60" s="25">
        <v>1000</v>
      </c>
      <c r="E60" s="23">
        <v>4956.0050000000001</v>
      </c>
      <c r="F60" s="24">
        <v>0.884883670516729</v>
      </c>
      <c r="G60" s="23">
        <v>7.2003000000000004</v>
      </c>
    </row>
    <row r="61" spans="1:7" x14ac:dyDescent="0.2">
      <c r="A61" s="22" t="s">
        <v>1532</v>
      </c>
      <c r="B61" s="22" t="s">
        <v>1533</v>
      </c>
      <c r="C61" s="22" t="s">
        <v>41</v>
      </c>
      <c r="D61" s="25">
        <v>1000</v>
      </c>
      <c r="E61" s="23">
        <v>4905.2749999999996</v>
      </c>
      <c r="F61" s="24">
        <v>0.875825941841049</v>
      </c>
      <c r="G61" s="23">
        <v>7.9198000000000004</v>
      </c>
    </row>
    <row r="62" spans="1:7" x14ac:dyDescent="0.2">
      <c r="A62" s="22" t="s">
        <v>1534</v>
      </c>
      <c r="B62" s="22" t="s">
        <v>1535</v>
      </c>
      <c r="C62" s="22" t="s">
        <v>41</v>
      </c>
      <c r="D62" s="25">
        <v>500</v>
      </c>
      <c r="E62" s="23">
        <v>2494.7375000000002</v>
      </c>
      <c r="F62" s="24">
        <v>0.44542983228946098</v>
      </c>
      <c r="G62" s="23">
        <v>6.9995000000000003</v>
      </c>
    </row>
    <row r="63" spans="1:7" x14ac:dyDescent="0.2">
      <c r="A63" s="22" t="s">
        <v>1536</v>
      </c>
      <c r="B63" s="22" t="s">
        <v>1537</v>
      </c>
      <c r="C63" s="22" t="s">
        <v>41</v>
      </c>
      <c r="D63" s="25">
        <v>500</v>
      </c>
      <c r="E63" s="23">
        <v>2490.9025000000001</v>
      </c>
      <c r="F63" s="24">
        <v>0.44474510156856101</v>
      </c>
      <c r="G63" s="23">
        <v>6.6654</v>
      </c>
    </row>
    <row r="64" spans="1:7" x14ac:dyDescent="0.2">
      <c r="A64" s="22" t="s">
        <v>1538</v>
      </c>
      <c r="B64" s="22" t="s">
        <v>1539</v>
      </c>
      <c r="C64" s="22" t="s">
        <v>40</v>
      </c>
      <c r="D64" s="25">
        <v>500</v>
      </c>
      <c r="E64" s="23">
        <v>2478.4949999999999</v>
      </c>
      <c r="F64" s="24">
        <v>0.44252977003803701</v>
      </c>
      <c r="G64" s="23">
        <v>6.8851000000000004</v>
      </c>
    </row>
    <row r="65" spans="1:7" x14ac:dyDescent="0.2">
      <c r="A65" s="22" t="s">
        <v>1540</v>
      </c>
      <c r="B65" s="22" t="s">
        <v>1541</v>
      </c>
      <c r="C65" s="22" t="s">
        <v>40</v>
      </c>
      <c r="D65" s="25">
        <v>500</v>
      </c>
      <c r="E65" s="23">
        <v>2478.33</v>
      </c>
      <c r="F65" s="24">
        <v>0.44250030965499898</v>
      </c>
      <c r="G65" s="23">
        <v>8.3986000000000001</v>
      </c>
    </row>
    <row r="66" spans="1:7" x14ac:dyDescent="0.2">
      <c r="A66" s="22" t="s">
        <v>1542</v>
      </c>
      <c r="B66" s="22" t="s">
        <v>1543</v>
      </c>
      <c r="C66" s="22" t="s">
        <v>40</v>
      </c>
      <c r="D66" s="25">
        <v>500</v>
      </c>
      <c r="E66" s="23">
        <v>2476.1799999999998</v>
      </c>
      <c r="F66" s="24">
        <v>0.44211643193663303</v>
      </c>
      <c r="G66" s="23">
        <v>6.8849999999999998</v>
      </c>
    </row>
    <row r="67" spans="1:7" x14ac:dyDescent="0.2">
      <c r="A67" s="22" t="s">
        <v>1544</v>
      </c>
      <c r="B67" s="22" t="s">
        <v>1545</v>
      </c>
      <c r="C67" s="22" t="s">
        <v>40</v>
      </c>
      <c r="D67" s="25">
        <v>500</v>
      </c>
      <c r="E67" s="23">
        <v>2473.2975000000001</v>
      </c>
      <c r="F67" s="24">
        <v>0.44160176797235901</v>
      </c>
      <c r="G67" s="23">
        <v>7.1647999999999996</v>
      </c>
    </row>
    <row r="68" spans="1:7" x14ac:dyDescent="0.2">
      <c r="A68" s="22" t="s">
        <v>1546</v>
      </c>
      <c r="B68" s="22" t="s">
        <v>1547</v>
      </c>
      <c r="C68" s="22" t="s">
        <v>41</v>
      </c>
      <c r="D68" s="25">
        <v>500</v>
      </c>
      <c r="E68" s="23">
        <v>2452.2325000000001</v>
      </c>
      <c r="F68" s="24">
        <v>0.43784065907125103</v>
      </c>
      <c r="G68" s="23">
        <v>7.8997999999999999</v>
      </c>
    </row>
    <row r="69" spans="1:7" x14ac:dyDescent="0.2">
      <c r="A69" s="21" t="s">
        <v>35</v>
      </c>
      <c r="B69" s="21"/>
      <c r="C69" s="21"/>
      <c r="D69" s="21"/>
      <c r="E69" s="26">
        <f>SUM(E40:E68)</f>
        <v>229054.54749999996</v>
      </c>
      <c r="F69" s="27">
        <f>SUM(F40:F68)</f>
        <v>40.897180035199412</v>
      </c>
      <c r="G69" s="26"/>
    </row>
    <row r="70" spans="1:7" x14ac:dyDescent="0.2">
      <c r="A70" s="22"/>
      <c r="B70" s="22"/>
      <c r="C70" s="22"/>
      <c r="D70" s="22"/>
      <c r="E70" s="23"/>
      <c r="F70" s="24"/>
      <c r="G70" s="23"/>
    </row>
    <row r="71" spans="1:7" x14ac:dyDescent="0.2">
      <c r="A71" s="21" t="s">
        <v>43</v>
      </c>
      <c r="B71" s="22"/>
      <c r="C71" s="22"/>
      <c r="D71" s="22"/>
      <c r="E71" s="23"/>
      <c r="F71" s="24"/>
      <c r="G71" s="23"/>
    </row>
    <row r="72" spans="1:7" x14ac:dyDescent="0.2">
      <c r="A72" s="22" t="s">
        <v>44</v>
      </c>
      <c r="B72" s="22" t="s">
        <v>1548</v>
      </c>
      <c r="C72" s="22" t="s">
        <v>45</v>
      </c>
      <c r="D72" s="25">
        <v>50000000</v>
      </c>
      <c r="E72" s="23">
        <v>49560.35</v>
      </c>
      <c r="F72" s="24">
        <v>8.8488902695000906</v>
      </c>
      <c r="G72" s="23">
        <v>5.3083999999999998</v>
      </c>
    </row>
    <row r="73" spans="1:7" x14ac:dyDescent="0.2">
      <c r="A73" s="22" t="s">
        <v>1549</v>
      </c>
      <c r="B73" s="22" t="s">
        <v>1550</v>
      </c>
      <c r="C73" s="22" t="s">
        <v>45</v>
      </c>
      <c r="D73" s="25">
        <v>2600000</v>
      </c>
      <c r="E73" s="23">
        <v>2595.5644000000002</v>
      </c>
      <c r="F73" s="24">
        <v>0.463432251043845</v>
      </c>
      <c r="G73" s="23">
        <v>5.1994999999999996</v>
      </c>
    </row>
    <row r="74" spans="1:7" x14ac:dyDescent="0.2">
      <c r="A74" s="22" t="s">
        <v>1551</v>
      </c>
      <c r="B74" s="22" t="s">
        <v>1552</v>
      </c>
      <c r="C74" s="22" t="s">
        <v>45</v>
      </c>
      <c r="D74" s="25">
        <v>1400000</v>
      </c>
      <c r="E74" s="23">
        <v>1396.2242000000001</v>
      </c>
      <c r="F74" s="24">
        <v>0.24929272568536201</v>
      </c>
      <c r="G74" s="23">
        <v>5.1951000000000001</v>
      </c>
    </row>
    <row r="75" spans="1:7" x14ac:dyDescent="0.2">
      <c r="A75" s="21" t="s">
        <v>35</v>
      </c>
      <c r="B75" s="21"/>
      <c r="C75" s="21"/>
      <c r="D75" s="21"/>
      <c r="E75" s="26">
        <f>SUM(E71:E74)</f>
        <v>53552.138599999998</v>
      </c>
      <c r="F75" s="27">
        <f>SUM(F71:F74)</f>
        <v>9.5616152462292963</v>
      </c>
      <c r="G75" s="26"/>
    </row>
    <row r="76" spans="1:7" x14ac:dyDescent="0.2">
      <c r="A76" s="22"/>
      <c r="B76" s="22"/>
      <c r="C76" s="22"/>
      <c r="D76" s="22"/>
      <c r="E76" s="23"/>
      <c r="F76" s="24"/>
      <c r="G76" s="23"/>
    </row>
    <row r="77" spans="1:7" x14ac:dyDescent="0.2">
      <c r="A77" s="21" t="s">
        <v>1553</v>
      </c>
      <c r="B77" s="22"/>
      <c r="C77" s="22"/>
      <c r="D77" s="22"/>
      <c r="E77" s="23"/>
      <c r="F77" s="24"/>
      <c r="G77" s="23"/>
    </row>
    <row r="78" spans="1:7" x14ac:dyDescent="0.2">
      <c r="A78" s="22" t="s">
        <v>1554</v>
      </c>
      <c r="B78" s="22" t="s">
        <v>1555</v>
      </c>
      <c r="C78" s="22" t="s">
        <v>1556</v>
      </c>
      <c r="D78" s="25">
        <v>6707.299</v>
      </c>
      <c r="E78" s="23">
        <v>799.55488579999997</v>
      </c>
      <c r="F78" s="24">
        <v>0.14275874663691601</v>
      </c>
      <c r="G78" s="23">
        <v>5.59</v>
      </c>
    </row>
    <row r="79" spans="1:7" x14ac:dyDescent="0.2">
      <c r="A79" s="21" t="s">
        <v>35</v>
      </c>
      <c r="B79" s="21"/>
      <c r="C79" s="21"/>
      <c r="D79" s="21"/>
      <c r="E79" s="26">
        <f>SUM(E78:E78)</f>
        <v>799.55488579999997</v>
      </c>
      <c r="F79" s="27">
        <f>SUM(F78:F78)</f>
        <v>0.14275874663691601</v>
      </c>
      <c r="G79" s="26"/>
    </row>
    <row r="80" spans="1:7" x14ac:dyDescent="0.2">
      <c r="A80" s="22"/>
      <c r="B80" s="22"/>
      <c r="C80" s="22"/>
      <c r="D80" s="22"/>
      <c r="E80" s="23"/>
      <c r="F80" s="24"/>
      <c r="G80" s="23"/>
    </row>
    <row r="81" spans="1:7" x14ac:dyDescent="0.2">
      <c r="A81" s="21" t="s">
        <v>46</v>
      </c>
      <c r="B81" s="21"/>
      <c r="C81" s="21"/>
      <c r="D81" s="21"/>
      <c r="E81" s="26">
        <f>E15+E38+E69+E75+E79</f>
        <v>540645.96199249988</v>
      </c>
      <c r="F81" s="27">
        <f>F15+F38+F69+F75+F79</f>
        <v>96.531134108616001</v>
      </c>
      <c r="G81" s="26"/>
    </row>
    <row r="82" spans="1:7" x14ac:dyDescent="0.2">
      <c r="A82" s="21"/>
      <c r="B82" s="21"/>
      <c r="C82" s="21"/>
      <c r="D82" s="21"/>
      <c r="E82" s="26"/>
      <c r="F82" s="27"/>
      <c r="G82" s="26"/>
    </row>
    <row r="83" spans="1:7" x14ac:dyDescent="0.2">
      <c r="A83" s="21" t="s">
        <v>48</v>
      </c>
      <c r="B83" s="21"/>
      <c r="C83" s="21"/>
      <c r="D83" s="21"/>
      <c r="E83" s="26">
        <f>E85-(E15+E38+E69+E75+E79)</f>
        <v>19428.222347000148</v>
      </c>
      <c r="F83" s="27">
        <f>F85-(F15+F38+F69+F75+F79)</f>
        <v>3.4688658913839987</v>
      </c>
      <c r="G83" s="26"/>
    </row>
    <row r="84" spans="1:7" x14ac:dyDescent="0.2">
      <c r="A84" s="21"/>
      <c r="B84" s="21"/>
      <c r="C84" s="21"/>
      <c r="D84" s="21"/>
      <c r="E84" s="26"/>
      <c r="F84" s="27"/>
      <c r="G84" s="26"/>
    </row>
    <row r="85" spans="1:7" x14ac:dyDescent="0.2">
      <c r="A85" s="28" t="s">
        <v>47</v>
      </c>
      <c r="B85" s="28"/>
      <c r="C85" s="28"/>
      <c r="D85" s="28"/>
      <c r="E85" s="29">
        <v>560074.18433950003</v>
      </c>
      <c r="F85" s="30">
        <v>100</v>
      </c>
      <c r="G85" s="29"/>
    </row>
    <row r="86" spans="1:7" x14ac:dyDescent="0.2">
      <c r="A86" s="6" t="s">
        <v>1557</v>
      </c>
      <c r="B86" s="11"/>
      <c r="C86" s="11"/>
      <c r="D86" s="11"/>
      <c r="E86" s="12"/>
      <c r="F86" s="13"/>
      <c r="G86" s="12"/>
    </row>
    <row r="88" spans="1:7" x14ac:dyDescent="0.2">
      <c r="A88" s="11" t="s">
        <v>49</v>
      </c>
    </row>
    <row r="89" spans="1:7" x14ac:dyDescent="0.2">
      <c r="A89" s="11" t="s">
        <v>50</v>
      </c>
    </row>
    <row r="90" spans="1:7" x14ac:dyDescent="0.2">
      <c r="A90" s="11" t="s">
        <v>1558</v>
      </c>
    </row>
    <row r="92" spans="1:7" x14ac:dyDescent="0.2">
      <c r="A92" s="6" t="s">
        <v>1559</v>
      </c>
    </row>
    <row r="93" spans="1:7" x14ac:dyDescent="0.2">
      <c r="A93" s="6" t="s">
        <v>1560</v>
      </c>
    </row>
    <row r="95" spans="1:7" ht="23.25" customHeight="1" x14ac:dyDescent="0.2">
      <c r="A95" s="152" t="s">
        <v>1012</v>
      </c>
      <c r="B95" s="152"/>
      <c r="C95" s="152"/>
      <c r="D95" s="152"/>
    </row>
    <row r="97" spans="1:4" x14ac:dyDescent="0.2">
      <c r="A97" s="11" t="s">
        <v>51</v>
      </c>
    </row>
    <row r="98" spans="1:4" x14ac:dyDescent="0.2">
      <c r="A98" s="11" t="s">
        <v>1013</v>
      </c>
    </row>
    <row r="99" spans="1:4" x14ac:dyDescent="0.2">
      <c r="A99" s="11" t="s">
        <v>52</v>
      </c>
      <c r="B99" s="11"/>
      <c r="C99" s="31" t="s">
        <v>54</v>
      </c>
      <c r="D99" s="11" t="s">
        <v>53</v>
      </c>
    </row>
    <row r="100" spans="1:4" x14ac:dyDescent="0.2">
      <c r="A100" s="6" t="s">
        <v>1561</v>
      </c>
      <c r="C100" s="32">
        <v>6245.6504999999997</v>
      </c>
      <c r="D100" s="32">
        <v>6274.8710000000001</v>
      </c>
    </row>
    <row r="101" spans="1:4" x14ac:dyDescent="0.2">
      <c r="A101" s="6" t="s">
        <v>1562</v>
      </c>
      <c r="C101" s="32">
        <v>1509.0074999999999</v>
      </c>
      <c r="D101" s="32">
        <v>1508.9894999999999</v>
      </c>
    </row>
    <row r="102" spans="1:4" x14ac:dyDescent="0.2">
      <c r="A102" s="6" t="s">
        <v>1563</v>
      </c>
      <c r="C102" s="32">
        <v>1245.2682</v>
      </c>
      <c r="D102" s="32">
        <v>1245.2889</v>
      </c>
    </row>
    <row r="103" spans="1:4" x14ac:dyDescent="0.2">
      <c r="A103" s="6" t="s">
        <v>1564</v>
      </c>
      <c r="C103" s="32">
        <v>1000</v>
      </c>
      <c r="D103" s="32">
        <v>1000</v>
      </c>
    </row>
    <row r="104" spans="1:4" x14ac:dyDescent="0.2">
      <c r="A104" s="6" t="s">
        <v>1565</v>
      </c>
      <c r="C104" s="32">
        <v>1055.5571</v>
      </c>
      <c r="D104" s="32">
        <v>1055.5957000000001</v>
      </c>
    </row>
    <row r="105" spans="1:4" x14ac:dyDescent="0.2">
      <c r="A105" s="6" t="s">
        <v>1566</v>
      </c>
      <c r="C105" s="32">
        <v>4180.0843000000004</v>
      </c>
      <c r="D105" s="32">
        <v>4202.0210999999999</v>
      </c>
    </row>
    <row r="106" spans="1:4" x14ac:dyDescent="0.2">
      <c r="A106" s="6" t="s">
        <v>1567</v>
      </c>
      <c r="C106" s="32">
        <v>1000</v>
      </c>
      <c r="D106" s="32">
        <v>1000</v>
      </c>
    </row>
    <row r="107" spans="1:4" x14ac:dyDescent="0.2">
      <c r="A107" s="6" t="s">
        <v>1568</v>
      </c>
      <c r="C107" s="32">
        <v>1037.9545000000001</v>
      </c>
      <c r="D107" s="32">
        <v>1038.7166999999999</v>
      </c>
    </row>
    <row r="108" spans="1:4" x14ac:dyDescent="0.2">
      <c r="A108" s="6" t="s">
        <v>1569</v>
      </c>
      <c r="C108" s="32">
        <v>4217.3357999999998</v>
      </c>
      <c r="D108" s="32">
        <v>4239.6785</v>
      </c>
    </row>
    <row r="109" spans="1:4" x14ac:dyDescent="0.2">
      <c r="A109" s="6" t="s">
        <v>1570</v>
      </c>
      <c r="C109" s="32">
        <v>1002.8152</v>
      </c>
      <c r="D109" s="32">
        <v>1002.8152</v>
      </c>
    </row>
    <row r="110" spans="1:4" x14ac:dyDescent="0.2">
      <c r="A110" s="6" t="s">
        <v>1571</v>
      </c>
      <c r="C110" s="32">
        <v>1022.8083</v>
      </c>
      <c r="D110" s="32">
        <v>1022.8862</v>
      </c>
    </row>
    <row r="111" spans="1:4" x14ac:dyDescent="0.2">
      <c r="A111" s="6" t="s">
        <v>1572</v>
      </c>
      <c r="C111" s="32">
        <v>17.795999999999999</v>
      </c>
      <c r="D111" s="32">
        <v>17.8903</v>
      </c>
    </row>
    <row r="112" spans="1:4" x14ac:dyDescent="0.2">
      <c r="A112" s="6" t="s">
        <v>1573</v>
      </c>
      <c r="C112" s="32">
        <v>17.795999999999999</v>
      </c>
      <c r="D112" s="32">
        <v>17.8903</v>
      </c>
    </row>
    <row r="113" spans="1:4" x14ac:dyDescent="0.2">
      <c r="A113" s="6" t="s">
        <v>1574</v>
      </c>
      <c r="C113" s="32">
        <v>10</v>
      </c>
      <c r="D113" s="32">
        <v>10</v>
      </c>
    </row>
    <row r="114" spans="1:4" x14ac:dyDescent="0.2">
      <c r="A114" s="6" t="s">
        <v>1575</v>
      </c>
      <c r="C114" s="32">
        <v>10</v>
      </c>
      <c r="D114" s="32">
        <v>10</v>
      </c>
    </row>
    <row r="116" spans="1:4" x14ac:dyDescent="0.2">
      <c r="A116" s="11" t="s">
        <v>1014</v>
      </c>
    </row>
    <row r="117" spans="1:4" x14ac:dyDescent="0.2">
      <c r="A117" s="153" t="s">
        <v>55</v>
      </c>
      <c r="B117" s="154"/>
      <c r="C117" s="33" t="s">
        <v>56</v>
      </c>
    </row>
    <row r="118" spans="1:4" x14ac:dyDescent="0.2">
      <c r="A118" s="148" t="s">
        <v>1562</v>
      </c>
      <c r="B118" s="149"/>
      <c r="C118" s="34">
        <v>7.0621287300000004</v>
      </c>
    </row>
    <row r="119" spans="1:4" x14ac:dyDescent="0.2">
      <c r="A119" s="148" t="s">
        <v>1563</v>
      </c>
      <c r="B119" s="149"/>
      <c r="C119" s="34">
        <v>5.7908911400000003</v>
      </c>
    </row>
    <row r="120" spans="1:4" x14ac:dyDescent="0.2">
      <c r="A120" s="148" t="s">
        <v>1564</v>
      </c>
      <c r="B120" s="149"/>
      <c r="C120" s="34">
        <v>4.8891785199999998</v>
      </c>
    </row>
    <row r="121" spans="1:4" x14ac:dyDescent="0.2">
      <c r="A121" s="148" t="s">
        <v>1565</v>
      </c>
      <c r="B121" s="149"/>
      <c r="C121" s="34">
        <v>5.1211751899999998</v>
      </c>
    </row>
    <row r="122" spans="1:4" x14ac:dyDescent="0.2">
      <c r="A122" s="148" t="s">
        <v>1567</v>
      </c>
      <c r="B122" s="149"/>
      <c r="C122" s="34">
        <v>5.23226645</v>
      </c>
    </row>
    <row r="123" spans="1:4" x14ac:dyDescent="0.2">
      <c r="A123" s="148" t="s">
        <v>1568</v>
      </c>
      <c r="B123" s="149"/>
      <c r="C123" s="34">
        <v>4.6728401000000002</v>
      </c>
    </row>
    <row r="124" spans="1:4" x14ac:dyDescent="0.2">
      <c r="A124" s="148" t="s">
        <v>1570</v>
      </c>
      <c r="B124" s="149"/>
      <c r="C124" s="34">
        <v>5.2967585799999997</v>
      </c>
    </row>
    <row r="125" spans="1:4" x14ac:dyDescent="0.2">
      <c r="A125" s="148" t="s">
        <v>1571</v>
      </c>
      <c r="B125" s="149"/>
      <c r="C125" s="34">
        <v>5.3264104300000001</v>
      </c>
    </row>
    <row r="126" spans="1:4" x14ac:dyDescent="0.2">
      <c r="A126" s="6" t="s">
        <v>57</v>
      </c>
    </row>
    <row r="127" spans="1:4" x14ac:dyDescent="0.2">
      <c r="A127" s="6" t="s">
        <v>58</v>
      </c>
    </row>
    <row r="129" spans="1:5" x14ac:dyDescent="0.2">
      <c r="A129" s="11" t="s">
        <v>1121</v>
      </c>
      <c r="D129" s="31" t="s">
        <v>60</v>
      </c>
    </row>
    <row r="131" spans="1:5" x14ac:dyDescent="0.2">
      <c r="A131" s="11" t="s">
        <v>1576</v>
      </c>
      <c r="D131" s="35">
        <v>0.110603044607001</v>
      </c>
      <c r="E131" s="9" t="s">
        <v>59</v>
      </c>
    </row>
    <row r="133" spans="1:5" x14ac:dyDescent="0.2">
      <c r="A133" s="11" t="s">
        <v>70</v>
      </c>
      <c r="D133" s="31" t="s">
        <v>60</v>
      </c>
    </row>
    <row r="135" spans="1:5" x14ac:dyDescent="0.2">
      <c r="A135" s="11" t="s">
        <v>1577</v>
      </c>
      <c r="B135" s="11"/>
      <c r="C135" s="11"/>
      <c r="D135" s="31" t="s">
        <v>60</v>
      </c>
    </row>
    <row r="136" spans="1:5" x14ac:dyDescent="0.2">
      <c r="A136" s="11"/>
      <c r="B136" s="11"/>
      <c r="C136" s="11"/>
      <c r="D136" s="11"/>
    </row>
    <row r="137" spans="1:5" x14ac:dyDescent="0.2">
      <c r="A137" s="11" t="s">
        <v>1578</v>
      </c>
      <c r="B137" s="11"/>
      <c r="C137" s="11"/>
      <c r="D137" s="31" t="s">
        <v>60</v>
      </c>
    </row>
    <row r="138" spans="1:5" x14ac:dyDescent="0.2">
      <c r="A138" s="11"/>
      <c r="B138" s="11"/>
      <c r="C138" s="11"/>
      <c r="D138" s="11"/>
    </row>
    <row r="139" spans="1:5" x14ac:dyDescent="0.2">
      <c r="A139" s="11" t="s">
        <v>1969</v>
      </c>
      <c r="B139" s="11"/>
      <c r="C139" s="11"/>
      <c r="D139" s="31" t="s">
        <v>60</v>
      </c>
    </row>
    <row r="140" spans="1:5" x14ac:dyDescent="0.2">
      <c r="A140" s="11"/>
      <c r="B140" s="11"/>
      <c r="C140" s="11"/>
      <c r="D140" s="11"/>
    </row>
    <row r="141" spans="1:5" x14ac:dyDescent="0.2">
      <c r="A141" s="11" t="s">
        <v>1579</v>
      </c>
      <c r="B141" s="11"/>
      <c r="C141" s="11"/>
      <c r="D141" s="31" t="s">
        <v>60</v>
      </c>
    </row>
    <row r="142" spans="1:5" x14ac:dyDescent="0.2">
      <c r="A142" s="11"/>
      <c r="B142" s="11"/>
      <c r="C142" s="11"/>
      <c r="D142" s="11"/>
    </row>
    <row r="143" spans="1:5" x14ac:dyDescent="0.2">
      <c r="A143" s="11" t="s">
        <v>1580</v>
      </c>
      <c r="B143" s="11"/>
      <c r="C143" s="11"/>
      <c r="D143" s="31" t="s">
        <v>60</v>
      </c>
    </row>
    <row r="145" spans="1:9" x14ac:dyDescent="0.2">
      <c r="A145" s="69" t="s">
        <v>1581</v>
      </c>
      <c r="B145" s="70"/>
      <c r="C145" s="70"/>
      <c r="D145" s="70"/>
    </row>
    <row r="147" spans="1:9" x14ac:dyDescent="0.2">
      <c r="A147" s="69" t="s">
        <v>1396</v>
      </c>
      <c r="B147" s="70"/>
      <c r="C147" s="70"/>
      <c r="D147" s="70"/>
      <c r="E147" s="10"/>
      <c r="G147" s="10"/>
      <c r="H147" s="70"/>
      <c r="I147" s="70"/>
    </row>
    <row r="148" spans="1:9" x14ac:dyDescent="0.2">
      <c r="A148" s="70"/>
      <c r="B148" s="70"/>
      <c r="C148" s="70"/>
      <c r="D148" s="70"/>
      <c r="E148" s="10"/>
      <c r="G148" s="10"/>
      <c r="H148" s="70"/>
      <c r="I148" s="70"/>
    </row>
    <row r="149" spans="1:9" x14ac:dyDescent="0.2">
      <c r="A149" s="70"/>
      <c r="B149" s="70"/>
      <c r="C149" s="70"/>
      <c r="D149" s="70"/>
      <c r="E149" s="10"/>
      <c r="G149" s="10"/>
      <c r="H149" s="70"/>
      <c r="I149" s="70"/>
    </row>
    <row r="150" spans="1:9" x14ac:dyDescent="0.2">
      <c r="A150" s="70"/>
      <c r="B150" s="70"/>
      <c r="C150" s="70"/>
      <c r="D150" s="70"/>
      <c r="E150" s="10"/>
      <c r="G150" s="10"/>
      <c r="H150" s="70"/>
      <c r="I150" s="70"/>
    </row>
    <row r="151" spans="1:9" x14ac:dyDescent="0.2">
      <c r="A151" s="70"/>
      <c r="B151" s="70"/>
      <c r="C151" s="70"/>
      <c r="D151" s="70"/>
      <c r="E151" s="10"/>
      <c r="G151" s="10"/>
      <c r="H151" s="70"/>
      <c r="I151" s="70"/>
    </row>
    <row r="152" spans="1:9" x14ac:dyDescent="0.2">
      <c r="A152" s="70"/>
      <c r="B152" s="70"/>
      <c r="C152" s="70"/>
      <c r="D152" s="70"/>
      <c r="E152" s="10"/>
      <c r="G152" s="10"/>
      <c r="H152" s="70"/>
      <c r="I152" s="70"/>
    </row>
    <row r="153" spans="1:9" x14ac:dyDescent="0.2">
      <c r="A153" s="70"/>
      <c r="B153" s="70"/>
      <c r="C153" s="70"/>
      <c r="D153" s="70"/>
      <c r="E153" s="10"/>
      <c r="G153" s="10"/>
      <c r="H153" s="70"/>
      <c r="I153" s="70"/>
    </row>
    <row r="154" spans="1:9" x14ac:dyDescent="0.2">
      <c r="A154" s="70"/>
      <c r="B154" s="70"/>
      <c r="C154" s="70"/>
      <c r="D154" s="70"/>
      <c r="E154" s="10"/>
      <c r="G154" s="10"/>
      <c r="H154" s="70"/>
      <c r="I154" s="70"/>
    </row>
    <row r="155" spans="1:9" x14ac:dyDescent="0.2">
      <c r="A155" s="70"/>
      <c r="B155" s="70"/>
      <c r="C155" s="70"/>
      <c r="D155" s="70"/>
      <c r="E155" s="10"/>
      <c r="G155" s="10"/>
      <c r="H155" s="70"/>
      <c r="I155" s="70"/>
    </row>
    <row r="156" spans="1:9" x14ac:dyDescent="0.2">
      <c r="A156" s="70"/>
      <c r="B156" s="70"/>
      <c r="C156" s="70"/>
      <c r="D156" s="70"/>
      <c r="E156" s="10"/>
      <c r="G156" s="10"/>
      <c r="H156" s="70"/>
      <c r="I156" s="70"/>
    </row>
    <row r="157" spans="1:9" x14ac:dyDescent="0.2">
      <c r="A157" s="70"/>
      <c r="B157" s="70"/>
      <c r="C157" s="70"/>
      <c r="D157" s="70"/>
      <c r="E157" s="10"/>
      <c r="G157" s="10"/>
      <c r="H157" s="70"/>
      <c r="I157" s="70"/>
    </row>
    <row r="158" spans="1:9" x14ac:dyDescent="0.2">
      <c r="A158" s="70"/>
      <c r="B158" s="70"/>
      <c r="C158" s="70"/>
      <c r="D158" s="70"/>
      <c r="E158" s="10"/>
      <c r="G158" s="10"/>
      <c r="H158" s="70"/>
      <c r="I158" s="70"/>
    </row>
    <row r="159" spans="1:9" x14ac:dyDescent="0.2">
      <c r="A159" s="70"/>
      <c r="B159" s="70"/>
      <c r="C159" s="70"/>
      <c r="D159" s="70"/>
      <c r="E159" s="10"/>
      <c r="G159" s="10"/>
      <c r="H159" s="70"/>
      <c r="I159" s="70"/>
    </row>
    <row r="160" spans="1:9" x14ac:dyDescent="0.2">
      <c r="A160" s="70"/>
      <c r="B160" s="70"/>
      <c r="C160" s="70"/>
      <c r="D160" s="70"/>
      <c r="E160" s="10"/>
      <c r="G160" s="10"/>
      <c r="H160" s="70"/>
      <c r="I160" s="70"/>
    </row>
    <row r="161" spans="1:9" x14ac:dyDescent="0.2">
      <c r="A161" s="70"/>
      <c r="B161" s="70"/>
      <c r="C161" s="70"/>
      <c r="D161" s="70"/>
      <c r="E161" s="10"/>
      <c r="G161" s="10"/>
      <c r="H161" s="70"/>
      <c r="I161" s="70"/>
    </row>
    <row r="162" spans="1:9" x14ac:dyDescent="0.2">
      <c r="A162" s="70"/>
      <c r="B162" s="70"/>
      <c r="C162" s="70"/>
      <c r="D162" s="70"/>
      <c r="E162" s="10"/>
      <c r="G162" s="10"/>
      <c r="H162" s="70"/>
      <c r="I162" s="70"/>
    </row>
    <row r="163" spans="1:9" x14ac:dyDescent="0.2">
      <c r="A163" s="69" t="s">
        <v>1582</v>
      </c>
      <c r="B163" s="70"/>
      <c r="C163" s="70"/>
      <c r="D163" s="70"/>
      <c r="E163" s="10"/>
      <c r="G163" s="10"/>
      <c r="H163" s="70"/>
      <c r="I163" s="70"/>
    </row>
    <row r="164" spans="1:9" x14ac:dyDescent="0.2">
      <c r="A164" s="70"/>
      <c r="B164" s="70"/>
      <c r="C164" s="70"/>
      <c r="D164" s="70"/>
      <c r="E164" s="10"/>
      <c r="G164" s="10"/>
      <c r="H164" s="70"/>
      <c r="I164" s="70"/>
    </row>
    <row r="165" spans="1:9" x14ac:dyDescent="0.2">
      <c r="A165" s="69" t="s">
        <v>1397</v>
      </c>
      <c r="B165" s="70"/>
      <c r="C165" s="70"/>
      <c r="D165" s="70"/>
      <c r="E165" s="10"/>
      <c r="G165" s="10"/>
      <c r="H165" s="70"/>
      <c r="I165" s="70"/>
    </row>
    <row r="166" spans="1:9" x14ac:dyDescent="0.2">
      <c r="A166" s="70"/>
      <c r="B166" s="70"/>
      <c r="C166" s="70"/>
      <c r="D166" s="70"/>
      <c r="E166" s="10"/>
      <c r="G166" s="10"/>
      <c r="H166" s="70"/>
      <c r="I166" s="70"/>
    </row>
    <row r="167" spans="1:9" x14ac:dyDescent="0.2">
      <c r="A167" s="70"/>
      <c r="B167" s="70"/>
      <c r="C167" s="70"/>
      <c r="D167" s="70"/>
      <c r="E167" s="10"/>
      <c r="G167" s="10"/>
      <c r="H167" s="70"/>
      <c r="I167" s="70"/>
    </row>
    <row r="168" spans="1:9" x14ac:dyDescent="0.2">
      <c r="A168" s="70"/>
      <c r="B168" s="70"/>
      <c r="C168" s="70"/>
      <c r="D168" s="70"/>
      <c r="E168" s="10"/>
      <c r="G168" s="10"/>
      <c r="H168" s="70"/>
      <c r="I168" s="70"/>
    </row>
    <row r="169" spans="1:9" x14ac:dyDescent="0.2">
      <c r="A169" s="70"/>
      <c r="B169" s="70"/>
      <c r="C169" s="70"/>
      <c r="D169" s="70"/>
      <c r="E169" s="10"/>
      <c r="G169" s="10"/>
      <c r="H169" s="70"/>
      <c r="I169" s="70"/>
    </row>
    <row r="170" spans="1:9" x14ac:dyDescent="0.2">
      <c r="A170" s="70"/>
      <c r="B170" s="70"/>
      <c r="C170" s="70"/>
      <c r="D170" s="70"/>
      <c r="E170" s="10"/>
      <c r="G170" s="10"/>
      <c r="H170" s="70"/>
      <c r="I170" s="70"/>
    </row>
    <row r="171" spans="1:9" x14ac:dyDescent="0.2">
      <c r="A171" s="70"/>
      <c r="B171" s="70"/>
      <c r="C171" s="70"/>
      <c r="D171" s="70"/>
      <c r="E171" s="10"/>
      <c r="G171" s="10"/>
      <c r="H171" s="70"/>
      <c r="I171" s="70"/>
    </row>
    <row r="172" spans="1:9" x14ac:dyDescent="0.2">
      <c r="A172" s="70"/>
      <c r="B172" s="70"/>
      <c r="C172" s="70"/>
      <c r="D172" s="70"/>
      <c r="E172" s="10"/>
      <c r="G172" s="10"/>
      <c r="H172" s="70"/>
      <c r="I172" s="70"/>
    </row>
    <row r="173" spans="1:9" x14ac:dyDescent="0.2">
      <c r="A173" s="70"/>
      <c r="B173" s="70"/>
      <c r="C173" s="70"/>
      <c r="D173" s="70"/>
      <c r="E173" s="10"/>
      <c r="G173" s="10"/>
      <c r="H173" s="70"/>
      <c r="I173" s="70"/>
    </row>
    <row r="174" spans="1:9" x14ac:dyDescent="0.2">
      <c r="A174" s="70"/>
      <c r="B174" s="70"/>
      <c r="C174" s="70"/>
      <c r="D174" s="70"/>
      <c r="E174" s="10"/>
      <c r="G174" s="10"/>
      <c r="H174" s="70"/>
      <c r="I174" s="70"/>
    </row>
    <row r="175" spans="1:9" x14ac:dyDescent="0.2">
      <c r="A175" s="70"/>
      <c r="B175" s="70"/>
      <c r="C175" s="70"/>
      <c r="D175" s="70"/>
      <c r="E175" s="10"/>
      <c r="G175" s="10"/>
      <c r="H175" s="70"/>
      <c r="I175" s="70"/>
    </row>
    <row r="176" spans="1:9" x14ac:dyDescent="0.2">
      <c r="A176" s="70"/>
      <c r="B176" s="70"/>
      <c r="C176" s="70"/>
      <c r="D176" s="70"/>
      <c r="E176" s="10"/>
      <c r="G176" s="10"/>
      <c r="H176" s="70"/>
      <c r="I176" s="70"/>
    </row>
    <row r="177" spans="1:9" x14ac:dyDescent="0.2">
      <c r="A177" s="70"/>
      <c r="B177" s="70"/>
      <c r="C177" s="70"/>
      <c r="D177" s="70"/>
      <c r="E177" s="10"/>
      <c r="G177" s="10"/>
      <c r="H177" s="70"/>
      <c r="I177" s="70"/>
    </row>
    <row r="178" spans="1:9" x14ac:dyDescent="0.2">
      <c r="A178" s="70"/>
      <c r="B178" s="70"/>
      <c r="C178" s="70"/>
      <c r="D178" s="70"/>
      <c r="E178" s="10"/>
      <c r="G178" s="10"/>
      <c r="H178" s="70"/>
      <c r="I178" s="70"/>
    </row>
    <row r="179" spans="1:9" x14ac:dyDescent="0.2">
      <c r="A179" s="70"/>
      <c r="B179" s="70"/>
      <c r="C179" s="70"/>
      <c r="D179" s="70"/>
      <c r="E179" s="10"/>
      <c r="G179" s="10"/>
      <c r="H179" s="70"/>
      <c r="I179" s="70"/>
    </row>
    <row r="180" spans="1:9" x14ac:dyDescent="0.2">
      <c r="A180" s="70" t="s">
        <v>1395</v>
      </c>
      <c r="B180" s="70"/>
      <c r="C180" s="70"/>
      <c r="D180" s="70"/>
      <c r="E180" s="10"/>
      <c r="G180" s="10"/>
      <c r="H180" s="70"/>
      <c r="I180" s="70"/>
    </row>
    <row r="182" spans="1:9" x14ac:dyDescent="0.2">
      <c r="A182" s="70"/>
    </row>
    <row r="183" spans="1:9" x14ac:dyDescent="0.2">
      <c r="A183" s="96"/>
    </row>
    <row r="184" spans="1:9" x14ac:dyDescent="0.2">
      <c r="A184" s="96"/>
    </row>
  </sheetData>
  <mergeCells count="11">
    <mergeCell ref="A121:B121"/>
    <mergeCell ref="A122:B122"/>
    <mergeCell ref="A123:B123"/>
    <mergeCell ref="A124:B124"/>
    <mergeCell ref="A125:B125"/>
    <mergeCell ref="A120:B120"/>
    <mergeCell ref="A1:G1"/>
    <mergeCell ref="A95:D95"/>
    <mergeCell ref="A117:B117"/>
    <mergeCell ref="A118:B118"/>
    <mergeCell ref="A119:B119"/>
  </mergeCells>
  <conditionalFormatting sqref="F2:F3">
    <cfRule type="cellIs" dxfId="134" priority="2" stopIfTrue="1" operator="between">
      <formula>0.009</formula>
      <formula>-0.009</formula>
    </cfRule>
  </conditionalFormatting>
  <conditionalFormatting sqref="F5:F286">
    <cfRule type="cellIs" dxfId="133" priority="1" stopIfTrue="1" operator="between">
      <formula>0.009</formula>
      <formula>-0.009</formula>
    </cfRule>
  </conditionalFormatting>
  <pageMargins left="0.7" right="0.7" top="0.75" bottom="0.75" header="0.3" footer="0.3"/>
  <pageSetup paperSize="9" orientation="portrait" r:id="rId1"/>
  <headerFooter>
    <oddFooter>&amp;C_x000D_&amp;1#&amp;"Calibri"&amp;10&amp;K000000 RESTRICTED</oddFooter>
    <evenFooter>&amp;LPUBLIC</evenFooter>
    <firstFooter>&amp;LPUBLIC</first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1B3EC-F417-49D4-8A10-485667DA12A4}">
  <dimension ref="A1:I127"/>
  <sheetViews>
    <sheetView workbookViewId="0">
      <selection sqref="A1:G1"/>
    </sheetView>
  </sheetViews>
  <sheetFormatPr defaultColWidth="9.33203125" defaultRowHeight="10.199999999999999" x14ac:dyDescent="0.2"/>
  <cols>
    <col min="1" max="1" width="52.33203125" style="6" bestFit="1" customWidth="1"/>
    <col min="2" max="2" width="34.44140625" style="6" bestFit="1" customWidth="1"/>
    <col min="3" max="3" width="22.33203125" style="6" bestFit="1" customWidth="1"/>
    <col min="4" max="4" width="15.5546875" style="6" customWidth="1"/>
    <col min="5" max="5" width="23.33203125" style="9" customWidth="1"/>
    <col min="6" max="6" width="11.6640625" style="10" bestFit="1" customWidth="1"/>
    <col min="7" max="7" width="6.5546875" style="9" customWidth="1"/>
    <col min="8" max="16384" width="9.33203125" style="6"/>
  </cols>
  <sheetData>
    <row r="1" spans="1:7" s="1" customFormat="1" ht="13.8" x14ac:dyDescent="0.2">
      <c r="A1" s="150" t="s">
        <v>1914</v>
      </c>
      <c r="B1" s="151"/>
      <c r="C1" s="151"/>
      <c r="D1" s="151"/>
      <c r="E1" s="151"/>
      <c r="F1" s="151"/>
      <c r="G1" s="151"/>
    </row>
    <row r="2" spans="1:7" s="1" customFormat="1" ht="11.4" x14ac:dyDescent="0.2">
      <c r="E2" s="5"/>
      <c r="F2" s="8"/>
      <c r="G2" s="9"/>
    </row>
    <row r="3" spans="1:7" s="1" customFormat="1" ht="12" x14ac:dyDescent="0.2">
      <c r="A3" s="7" t="s">
        <v>7</v>
      </c>
      <c r="B3" s="2"/>
      <c r="C3" s="3"/>
      <c r="D3" s="3"/>
      <c r="E3" s="4"/>
      <c r="F3" s="8"/>
      <c r="G3" s="9"/>
    </row>
    <row r="4" spans="1:7" s="1" customFormat="1" ht="22.5" customHeight="1" x14ac:dyDescent="0.2">
      <c r="A4" s="14" t="s">
        <v>2</v>
      </c>
      <c r="B4" s="14" t="s">
        <v>0</v>
      </c>
      <c r="C4" s="15" t="s">
        <v>1436</v>
      </c>
      <c r="D4" s="15" t="s">
        <v>1</v>
      </c>
      <c r="E4" s="56" t="s">
        <v>6</v>
      </c>
      <c r="F4" s="16" t="s">
        <v>3</v>
      </c>
      <c r="G4" s="16" t="s">
        <v>5</v>
      </c>
    </row>
    <row r="5" spans="1:7" x14ac:dyDescent="0.2">
      <c r="A5" s="17" t="s">
        <v>67</v>
      </c>
      <c r="B5" s="18"/>
      <c r="C5" s="18"/>
      <c r="D5" s="18"/>
      <c r="E5" s="19"/>
      <c r="F5" s="20"/>
      <c r="G5" s="19"/>
    </row>
    <row r="6" spans="1:7" x14ac:dyDescent="0.2">
      <c r="A6" s="22" t="s">
        <v>122</v>
      </c>
      <c r="B6" s="22" t="s">
        <v>121</v>
      </c>
      <c r="C6" s="22" t="s">
        <v>45</v>
      </c>
      <c r="D6" s="25">
        <v>1922300</v>
      </c>
      <c r="E6" s="23">
        <v>1796.6059293000001</v>
      </c>
      <c r="F6" s="24">
        <v>37.048703587879501</v>
      </c>
      <c r="G6" s="23">
        <v>7.7315145921999999</v>
      </c>
    </row>
    <row r="7" spans="1:7" x14ac:dyDescent="0.2">
      <c r="A7" s="22" t="s">
        <v>1915</v>
      </c>
      <c r="B7" s="22" t="s">
        <v>1916</v>
      </c>
      <c r="C7" s="22" t="s">
        <v>45</v>
      </c>
      <c r="D7" s="25">
        <v>500000</v>
      </c>
      <c r="E7" s="23">
        <v>519.79266670000004</v>
      </c>
      <c r="F7" s="24">
        <v>10.7189028610325</v>
      </c>
      <c r="G7" s="23">
        <v>7.1304180449999999</v>
      </c>
    </row>
    <row r="8" spans="1:7" x14ac:dyDescent="0.2">
      <c r="A8" s="22" t="s">
        <v>1869</v>
      </c>
      <c r="B8" s="22" t="s">
        <v>1870</v>
      </c>
      <c r="C8" s="22" t="s">
        <v>45</v>
      </c>
      <c r="D8" s="25">
        <v>500000</v>
      </c>
      <c r="E8" s="23">
        <v>519.6288333</v>
      </c>
      <c r="F8" s="24">
        <v>10.7155243710836</v>
      </c>
      <c r="G8" s="23">
        <v>7.30718128</v>
      </c>
    </row>
    <row r="9" spans="1:7" x14ac:dyDescent="0.2">
      <c r="A9" s="22" t="s">
        <v>107</v>
      </c>
      <c r="B9" s="22" t="s">
        <v>1784</v>
      </c>
      <c r="C9" s="22" t="s">
        <v>45</v>
      </c>
      <c r="D9" s="25">
        <v>500000</v>
      </c>
      <c r="E9" s="23">
        <v>501.709</v>
      </c>
      <c r="F9" s="24">
        <v>10.3459905843758</v>
      </c>
      <c r="G9" s="23">
        <v>7.2153718500000004</v>
      </c>
    </row>
    <row r="10" spans="1:7" x14ac:dyDescent="0.2">
      <c r="A10" s="22" t="s">
        <v>106</v>
      </c>
      <c r="B10" s="22" t="s">
        <v>1783</v>
      </c>
      <c r="C10" s="22" t="s">
        <v>45</v>
      </c>
      <c r="D10" s="25">
        <v>350000</v>
      </c>
      <c r="E10" s="23">
        <v>361.6719167</v>
      </c>
      <c r="F10" s="24">
        <v>7.4582163062877704</v>
      </c>
      <c r="G10" s="23">
        <v>7.7847091449999999</v>
      </c>
    </row>
    <row r="11" spans="1:7" x14ac:dyDescent="0.2">
      <c r="A11" s="22" t="s">
        <v>1877</v>
      </c>
      <c r="B11" s="22" t="s">
        <v>1878</v>
      </c>
      <c r="C11" s="22" t="s">
        <v>45</v>
      </c>
      <c r="D11" s="25">
        <v>250000</v>
      </c>
      <c r="E11" s="23">
        <v>260.56668059999998</v>
      </c>
      <c r="F11" s="24">
        <v>5.3732749942489502</v>
      </c>
      <c r="G11" s="23">
        <v>7.7980029200000001</v>
      </c>
    </row>
    <row r="12" spans="1:7" x14ac:dyDescent="0.2">
      <c r="A12" s="22" t="s">
        <v>113</v>
      </c>
      <c r="B12" s="22" t="s">
        <v>1789</v>
      </c>
      <c r="C12" s="22" t="s">
        <v>45</v>
      </c>
      <c r="D12" s="25">
        <v>137500</v>
      </c>
      <c r="E12" s="23">
        <v>137.811575</v>
      </c>
      <c r="F12" s="24">
        <v>2.8418809655955801</v>
      </c>
      <c r="G12" s="23">
        <v>7.7346127899999999</v>
      </c>
    </row>
    <row r="13" spans="1:7" x14ac:dyDescent="0.2">
      <c r="A13" s="22" t="s">
        <v>1795</v>
      </c>
      <c r="B13" s="22" t="s">
        <v>1796</v>
      </c>
      <c r="C13" s="22" t="s">
        <v>45</v>
      </c>
      <c r="D13" s="25">
        <v>125300</v>
      </c>
      <c r="E13" s="23">
        <v>129.61610469999999</v>
      </c>
      <c r="F13" s="24">
        <v>2.6728781002725901</v>
      </c>
      <c r="G13" s="23">
        <v>7.7015223600500002</v>
      </c>
    </row>
    <row r="14" spans="1:7" x14ac:dyDescent="0.2">
      <c r="A14" s="22" t="s">
        <v>114</v>
      </c>
      <c r="B14" s="22" t="s">
        <v>1790</v>
      </c>
      <c r="C14" s="22" t="s">
        <v>45</v>
      </c>
      <c r="D14" s="25">
        <v>127500</v>
      </c>
      <c r="E14" s="23">
        <v>127.4835525</v>
      </c>
      <c r="F14" s="24">
        <v>2.62890168170747</v>
      </c>
      <c r="G14" s="23">
        <v>7.7651401250000003</v>
      </c>
    </row>
    <row r="15" spans="1:7" x14ac:dyDescent="0.2">
      <c r="A15" s="21" t="s">
        <v>35</v>
      </c>
      <c r="B15" s="21"/>
      <c r="C15" s="21"/>
      <c r="D15" s="21"/>
      <c r="E15" s="26">
        <f>SUM(E6:E14)</f>
        <v>4354.8862587999993</v>
      </c>
      <c r="F15" s="27">
        <f>SUM(F6:F14)</f>
        <v>89.804273452483756</v>
      </c>
      <c r="G15" s="26"/>
    </row>
    <row r="16" spans="1:7" x14ac:dyDescent="0.2">
      <c r="A16" s="22"/>
      <c r="B16" s="22"/>
      <c r="C16" s="22"/>
      <c r="D16" s="22"/>
      <c r="E16" s="23"/>
      <c r="F16" s="24"/>
      <c r="G16" s="23"/>
    </row>
    <row r="17" spans="1:7" x14ac:dyDescent="0.2">
      <c r="A17" s="21" t="s">
        <v>1553</v>
      </c>
      <c r="B17" s="22"/>
      <c r="C17" s="22"/>
      <c r="D17" s="22"/>
      <c r="E17" s="23"/>
      <c r="F17" s="24"/>
      <c r="G17" s="23"/>
    </row>
    <row r="18" spans="1:7" x14ac:dyDescent="0.2">
      <c r="A18" s="22" t="s">
        <v>1554</v>
      </c>
      <c r="B18" s="22" t="s">
        <v>1555</v>
      </c>
      <c r="C18" s="22" t="s">
        <v>1556</v>
      </c>
      <c r="D18" s="25">
        <v>97.796999999999997</v>
      </c>
      <c r="E18" s="23">
        <v>11.6580563</v>
      </c>
      <c r="F18" s="24">
        <v>0.24040657176156399</v>
      </c>
      <c r="G18" s="23">
        <v>5.59</v>
      </c>
    </row>
    <row r="19" spans="1:7" x14ac:dyDescent="0.2">
      <c r="A19" s="21" t="s">
        <v>35</v>
      </c>
      <c r="B19" s="21"/>
      <c r="C19" s="21"/>
      <c r="D19" s="21"/>
      <c r="E19" s="26">
        <f>SUM(E18:E18)</f>
        <v>11.6580563</v>
      </c>
      <c r="F19" s="27">
        <f>SUM(F18:F18)</f>
        <v>0.24040657176156399</v>
      </c>
      <c r="G19" s="26"/>
    </row>
    <row r="20" spans="1:7" x14ac:dyDescent="0.2">
      <c r="A20" s="22"/>
      <c r="B20" s="22"/>
      <c r="C20" s="22"/>
      <c r="D20" s="22"/>
      <c r="E20" s="23"/>
      <c r="F20" s="24"/>
      <c r="G20" s="23"/>
    </row>
    <row r="21" spans="1:7" x14ac:dyDescent="0.2">
      <c r="A21" s="21" t="s">
        <v>46</v>
      </c>
      <c r="B21" s="21"/>
      <c r="C21" s="21"/>
      <c r="D21" s="21"/>
      <c r="E21" s="26">
        <f>E15+E19</f>
        <v>4366.544315099999</v>
      </c>
      <c r="F21" s="27">
        <f>F15+F19</f>
        <v>90.044680024245324</v>
      </c>
      <c r="G21" s="26"/>
    </row>
    <row r="22" spans="1:7" x14ac:dyDescent="0.2">
      <c r="A22" s="21"/>
      <c r="B22" s="21"/>
      <c r="C22" s="21"/>
      <c r="D22" s="21"/>
      <c r="E22" s="26"/>
      <c r="F22" s="27"/>
      <c r="G22" s="26"/>
    </row>
    <row r="23" spans="1:7" x14ac:dyDescent="0.2">
      <c r="A23" s="21" t="s">
        <v>1673</v>
      </c>
      <c r="B23" s="21"/>
      <c r="C23" s="21"/>
      <c r="D23" s="21"/>
      <c r="E23" s="26">
        <v>0.11760073500000001</v>
      </c>
      <c r="F23" s="27">
        <f>E23/E27*100</f>
        <v>2.4251031913433258E-3</v>
      </c>
      <c r="G23" s="26"/>
    </row>
    <row r="24" spans="1:7" x14ac:dyDescent="0.2">
      <c r="A24" s="21"/>
      <c r="B24" s="21"/>
      <c r="C24" s="21"/>
      <c r="D24" s="21"/>
      <c r="E24" s="26"/>
      <c r="F24" s="27"/>
      <c r="G24" s="26"/>
    </row>
    <row r="25" spans="1:7" x14ac:dyDescent="0.2">
      <c r="A25" s="21" t="s">
        <v>48</v>
      </c>
      <c r="B25" s="21"/>
      <c r="C25" s="21"/>
      <c r="D25" s="21"/>
      <c r="E25" s="26">
        <f>E27-(E15+E19+E23)</f>
        <v>482.64657626500048</v>
      </c>
      <c r="F25" s="27">
        <f>F27-(F15+F19+F23)</f>
        <v>9.9528948725633342</v>
      </c>
      <c r="G25" s="26"/>
    </row>
    <row r="26" spans="1:7" x14ac:dyDescent="0.2">
      <c r="A26" s="22"/>
      <c r="B26" s="22"/>
      <c r="C26" s="22"/>
      <c r="D26" s="22"/>
      <c r="E26" s="23"/>
      <c r="F26" s="24"/>
      <c r="G26" s="23"/>
    </row>
    <row r="27" spans="1:7" x14ac:dyDescent="0.2">
      <c r="A27" s="28" t="s">
        <v>47</v>
      </c>
      <c r="B27" s="28"/>
      <c r="C27" s="28"/>
      <c r="D27" s="28"/>
      <c r="E27" s="29">
        <v>4849.3084921</v>
      </c>
      <c r="F27" s="30">
        <v>100</v>
      </c>
      <c r="G27" s="29"/>
    </row>
    <row r="29" spans="1:7" x14ac:dyDescent="0.2">
      <c r="A29" s="102" t="s">
        <v>1674</v>
      </c>
      <c r="B29" s="102"/>
      <c r="C29" s="102"/>
      <c r="D29" s="102"/>
      <c r="E29" s="103"/>
      <c r="F29" s="104"/>
      <c r="G29" s="103"/>
    </row>
    <row r="30" spans="1:7" x14ac:dyDescent="0.2">
      <c r="A30" s="22"/>
      <c r="B30" s="22"/>
      <c r="C30" s="22"/>
      <c r="D30" s="22"/>
      <c r="E30" s="23"/>
      <c r="F30" s="24"/>
      <c r="G30" s="23"/>
    </row>
    <row r="31" spans="1:7" x14ac:dyDescent="0.2">
      <c r="A31" s="21" t="s">
        <v>1675</v>
      </c>
      <c r="B31" s="21"/>
      <c r="C31" s="21"/>
      <c r="D31" s="21"/>
      <c r="E31" s="26" t="s">
        <v>1676</v>
      </c>
      <c r="F31" s="27" t="s">
        <v>3</v>
      </c>
      <c r="G31" s="26"/>
    </row>
    <row r="32" spans="1:7" x14ac:dyDescent="0.2">
      <c r="A32" s="22" t="s">
        <v>1677</v>
      </c>
      <c r="B32" s="22"/>
      <c r="C32" s="22"/>
      <c r="D32" s="22"/>
      <c r="E32" s="23">
        <v>500</v>
      </c>
      <c r="F32" s="24">
        <f>E32/$E$27*100</f>
        <v>10.31074844618669</v>
      </c>
      <c r="G32" s="23"/>
    </row>
    <row r="33" spans="1:7" x14ac:dyDescent="0.2">
      <c r="A33" s="28" t="s">
        <v>1680</v>
      </c>
      <c r="B33" s="28"/>
      <c r="C33" s="28"/>
      <c r="D33" s="28"/>
      <c r="E33" s="29">
        <f xml:space="preserve"> SUM(E32:E32)</f>
        <v>500</v>
      </c>
      <c r="F33" s="30">
        <f xml:space="preserve"> SUM(F32:F32)</f>
        <v>10.31074844618669</v>
      </c>
      <c r="G33" s="29"/>
    </row>
    <row r="34" spans="1:7" x14ac:dyDescent="0.2">
      <c r="F34" s="13" t="s">
        <v>1005</v>
      </c>
    </row>
    <row r="35" spans="1:7" x14ac:dyDescent="0.2">
      <c r="A35" s="11" t="s">
        <v>1558</v>
      </c>
    </row>
    <row r="37" spans="1:7" x14ac:dyDescent="0.2">
      <c r="A37" s="6" t="s">
        <v>1917</v>
      </c>
    </row>
    <row r="38" spans="1:7" x14ac:dyDescent="0.2">
      <c r="A38" s="6" t="s">
        <v>1918</v>
      </c>
    </row>
    <row r="40" spans="1:7" ht="35.1" customHeight="1" x14ac:dyDescent="0.2">
      <c r="A40" s="155" t="s">
        <v>69</v>
      </c>
      <c r="B40" s="155"/>
      <c r="C40" s="155"/>
      <c r="D40" s="155"/>
      <c r="E40" s="155"/>
      <c r="F40" s="155"/>
      <c r="G40" s="155"/>
    </row>
    <row r="42" spans="1:7" ht="23.1" customHeight="1" x14ac:dyDescent="0.2">
      <c r="A42" s="152" t="s">
        <v>1012</v>
      </c>
      <c r="B42" s="152"/>
      <c r="C42" s="152"/>
      <c r="D42" s="152"/>
    </row>
    <row r="44" spans="1:7" x14ac:dyDescent="0.2">
      <c r="A44" s="11" t="s">
        <v>51</v>
      </c>
    </row>
    <row r="45" spans="1:7" x14ac:dyDescent="0.2">
      <c r="A45" s="11" t="s">
        <v>1013</v>
      </c>
    </row>
    <row r="46" spans="1:7" x14ac:dyDescent="0.2">
      <c r="A46" s="11" t="s">
        <v>52</v>
      </c>
      <c r="B46" s="11"/>
      <c r="C46" s="31" t="s">
        <v>54</v>
      </c>
      <c r="D46" s="11" t="s">
        <v>53</v>
      </c>
    </row>
    <row r="47" spans="1:7" x14ac:dyDescent="0.2">
      <c r="A47" s="6" t="s">
        <v>61</v>
      </c>
      <c r="C47" s="32">
        <v>10.824</v>
      </c>
      <c r="D47" s="32">
        <v>10.804600000000001</v>
      </c>
    </row>
    <row r="48" spans="1:7" x14ac:dyDescent="0.2">
      <c r="A48" s="6" t="s">
        <v>135</v>
      </c>
      <c r="C48" s="32">
        <v>10.5207</v>
      </c>
      <c r="D48" s="32">
        <v>10.501899999999999</v>
      </c>
    </row>
    <row r="49" spans="1:9" x14ac:dyDescent="0.2">
      <c r="A49" s="6" t="s">
        <v>62</v>
      </c>
      <c r="C49" s="32">
        <v>10.9063</v>
      </c>
      <c r="D49" s="32">
        <v>10.891</v>
      </c>
    </row>
    <row r="50" spans="1:9" x14ac:dyDescent="0.2">
      <c r="A50" s="6" t="s">
        <v>136</v>
      </c>
      <c r="C50" s="32">
        <v>10.539300000000001</v>
      </c>
      <c r="D50" s="32">
        <v>10.5245</v>
      </c>
    </row>
    <row r="52" spans="1:9" x14ac:dyDescent="0.2">
      <c r="A52" s="6" t="s">
        <v>58</v>
      </c>
    </row>
    <row r="53" spans="1:9" x14ac:dyDescent="0.2">
      <c r="D53" s="31"/>
    </row>
    <row r="54" spans="1:9" s="10" customFormat="1" x14ac:dyDescent="0.2">
      <c r="A54" s="11" t="s">
        <v>1014</v>
      </c>
      <c r="B54" s="6"/>
      <c r="C54" s="6"/>
      <c r="D54" s="31" t="s">
        <v>60</v>
      </c>
      <c r="E54" s="9"/>
      <c r="G54" s="9"/>
      <c r="H54" s="6"/>
      <c r="I54" s="6"/>
    </row>
    <row r="55" spans="1:9" s="10" customFormat="1" x14ac:dyDescent="0.2">
      <c r="A55" s="11"/>
      <c r="B55" s="6"/>
      <c r="C55" s="6"/>
      <c r="D55" s="6"/>
      <c r="E55" s="9"/>
      <c r="G55" s="9"/>
      <c r="H55" s="6"/>
      <c r="I55" s="6"/>
    </row>
    <row r="56" spans="1:9" s="10" customFormat="1" x14ac:dyDescent="0.2">
      <c r="A56" s="11" t="s">
        <v>1694</v>
      </c>
      <c r="B56" s="6"/>
      <c r="C56" s="6"/>
      <c r="D56" s="6"/>
      <c r="E56" s="9"/>
      <c r="G56" s="9"/>
      <c r="H56" s="6"/>
      <c r="I56" s="6"/>
    </row>
    <row r="57" spans="1:9" s="10" customFormat="1" x14ac:dyDescent="0.2">
      <c r="A57" s="11"/>
      <c r="B57" s="6"/>
      <c r="C57" s="6"/>
      <c r="D57" s="6"/>
      <c r="E57" s="9"/>
      <c r="G57" s="9"/>
      <c r="H57" s="6"/>
      <c r="I57" s="6"/>
    </row>
    <row r="58" spans="1:9" s="10" customFormat="1" ht="14.4" x14ac:dyDescent="0.3">
      <c r="A58" s="6" t="s">
        <v>1695</v>
      </c>
      <c r="B58" s="112"/>
      <c r="C58" s="112"/>
      <c r="D58" s="112"/>
      <c r="E58" s="112"/>
      <c r="G58" s="9"/>
      <c r="H58" s="6"/>
      <c r="I58" s="6"/>
    </row>
    <row r="59" spans="1:9" s="10" customFormat="1" ht="14.4" x14ac:dyDescent="0.3">
      <c r="A59"/>
      <c r="B59" s="112"/>
      <c r="C59" s="112"/>
      <c r="D59" s="112"/>
      <c r="E59" s="112"/>
      <c r="G59" s="9"/>
      <c r="H59" s="6"/>
      <c r="I59" s="6"/>
    </row>
    <row r="60" spans="1:9" s="10" customFormat="1" ht="30.6" x14ac:dyDescent="0.2">
      <c r="A60" s="105" t="s">
        <v>1031</v>
      </c>
      <c r="B60" s="106" t="s">
        <v>1696</v>
      </c>
      <c r="C60" s="105" t="s">
        <v>1697</v>
      </c>
      <c r="D60" s="107" t="s">
        <v>1698</v>
      </c>
      <c r="E60" s="108" t="s">
        <v>1699</v>
      </c>
      <c r="G60" s="9"/>
      <c r="H60" s="6"/>
      <c r="I60" s="6"/>
    </row>
    <row r="61" spans="1:9" s="10" customFormat="1" ht="16.2" customHeight="1" x14ac:dyDescent="0.2">
      <c r="A61" s="158" t="s">
        <v>1919</v>
      </c>
      <c r="B61" s="113" t="s">
        <v>1701</v>
      </c>
      <c r="C61" s="113" t="s">
        <v>1702</v>
      </c>
      <c r="D61" s="110">
        <v>46417</v>
      </c>
      <c r="E61" s="111">
        <v>500</v>
      </c>
      <c r="G61" s="9"/>
      <c r="H61" s="6"/>
      <c r="I61" s="6"/>
    </row>
    <row r="62" spans="1:9" s="10" customFormat="1" ht="22.2" customHeight="1" x14ac:dyDescent="0.2">
      <c r="A62" s="159"/>
      <c r="B62" s="113" t="s">
        <v>1036</v>
      </c>
      <c r="C62" s="113" t="s">
        <v>1703</v>
      </c>
      <c r="D62" s="110">
        <v>47329</v>
      </c>
      <c r="E62" s="111">
        <v>-500</v>
      </c>
      <c r="G62" s="9"/>
      <c r="H62" s="6"/>
      <c r="I62" s="6"/>
    </row>
    <row r="63" spans="1:9" s="10" customFormat="1" ht="14.4" x14ac:dyDescent="0.3">
      <c r="A63" s="114"/>
      <c r="B63" s="112"/>
      <c r="C63" s="112"/>
      <c r="D63" s="115"/>
      <c r="E63" s="116"/>
      <c r="G63" s="9"/>
      <c r="H63" s="6"/>
      <c r="I63" s="6"/>
    </row>
    <row r="64" spans="1:9" s="10" customFormat="1" ht="14.4" x14ac:dyDescent="0.3">
      <c r="A64" s="6" t="s">
        <v>1710</v>
      </c>
      <c r="B64" s="112"/>
      <c r="C64" s="112"/>
      <c r="D64" s="115"/>
      <c r="E64" s="116"/>
      <c r="G64" s="9"/>
      <c r="H64" s="6"/>
      <c r="I64" s="6"/>
    </row>
    <row r="65" spans="1:9" s="10" customFormat="1" x14ac:dyDescent="0.2">
      <c r="A65" s="6" t="s">
        <v>1711</v>
      </c>
      <c r="B65" s="70"/>
      <c r="C65" s="70"/>
      <c r="D65" s="70"/>
      <c r="G65" s="9"/>
      <c r="H65" s="6"/>
      <c r="I65" s="6"/>
    </row>
    <row r="67" spans="1:9" s="10" customFormat="1" x14ac:dyDescent="0.2">
      <c r="A67" s="6" t="s">
        <v>1882</v>
      </c>
      <c r="B67" s="6"/>
      <c r="C67" s="6"/>
      <c r="D67" s="6"/>
      <c r="E67" s="9"/>
      <c r="G67" s="9"/>
      <c r="H67" s="6"/>
      <c r="I67" s="6"/>
    </row>
    <row r="68" spans="1:9" s="10" customFormat="1" x14ac:dyDescent="0.2">
      <c r="A68" s="6" t="s">
        <v>1920</v>
      </c>
      <c r="B68" s="6"/>
      <c r="C68" s="6"/>
      <c r="D68" s="6"/>
      <c r="E68" s="9"/>
      <c r="G68" s="9"/>
      <c r="H68" s="6"/>
      <c r="I68" s="6"/>
    </row>
    <row r="70" spans="1:9" s="10" customFormat="1" x14ac:dyDescent="0.2">
      <c r="A70" s="11" t="s">
        <v>1576</v>
      </c>
      <c r="B70" s="6"/>
      <c r="C70" s="6"/>
      <c r="D70" s="35">
        <v>20.257694414594599</v>
      </c>
      <c r="E70" s="9" t="s">
        <v>59</v>
      </c>
      <c r="G70" s="9"/>
      <c r="H70" s="6"/>
      <c r="I70" s="6"/>
    </row>
    <row r="72" spans="1:9" s="10" customFormat="1" x14ac:dyDescent="0.2">
      <c r="A72" s="11" t="s">
        <v>70</v>
      </c>
      <c r="B72" s="6"/>
      <c r="C72" s="6"/>
      <c r="D72" s="31" t="s">
        <v>60</v>
      </c>
      <c r="E72" s="9"/>
      <c r="G72" s="9"/>
      <c r="H72" s="6"/>
      <c r="I72" s="6"/>
    </row>
    <row r="74" spans="1:9" s="10" customFormat="1" x14ac:dyDescent="0.2">
      <c r="A74" s="11" t="s">
        <v>1577</v>
      </c>
      <c r="B74" s="11"/>
      <c r="C74" s="11"/>
      <c r="D74" s="31" t="s">
        <v>60</v>
      </c>
      <c r="E74" s="9"/>
      <c r="G74" s="9"/>
      <c r="H74" s="6"/>
      <c r="I74" s="6"/>
    </row>
    <row r="75" spans="1:9" s="10" customFormat="1" x14ac:dyDescent="0.2">
      <c r="A75" s="11"/>
      <c r="B75" s="11"/>
      <c r="C75" s="11"/>
      <c r="D75" s="11"/>
      <c r="E75" s="9"/>
      <c r="G75" s="9"/>
      <c r="H75" s="6"/>
      <c r="I75" s="6"/>
    </row>
    <row r="76" spans="1:9" s="10" customFormat="1" x14ac:dyDescent="0.2">
      <c r="A76" s="11" t="s">
        <v>1578</v>
      </c>
      <c r="B76" s="11"/>
      <c r="C76" s="11"/>
      <c r="D76" s="31" t="s">
        <v>60</v>
      </c>
      <c r="E76" s="9"/>
      <c r="G76" s="9"/>
      <c r="H76" s="6"/>
      <c r="I76" s="6"/>
    </row>
    <row r="77" spans="1:9" s="10" customFormat="1" x14ac:dyDescent="0.2">
      <c r="A77" s="11"/>
      <c r="B77" s="11"/>
      <c r="C77" s="11"/>
      <c r="D77" s="11"/>
      <c r="E77" s="9"/>
      <c r="G77" s="9"/>
      <c r="H77" s="6"/>
      <c r="I77" s="6"/>
    </row>
    <row r="78" spans="1:9" s="10" customFormat="1" x14ac:dyDescent="0.2">
      <c r="A78" s="11" t="s">
        <v>1969</v>
      </c>
      <c r="B78" s="11"/>
      <c r="C78" s="11"/>
      <c r="D78" s="31" t="s">
        <v>60</v>
      </c>
      <c r="E78" s="9"/>
      <c r="G78" s="9"/>
      <c r="H78" s="6"/>
      <c r="I78" s="6"/>
    </row>
    <row r="79" spans="1:9" s="10" customFormat="1" x14ac:dyDescent="0.2">
      <c r="A79" s="11"/>
      <c r="B79" s="11"/>
      <c r="C79" s="11"/>
      <c r="D79" s="11"/>
      <c r="E79" s="9"/>
      <c r="G79" s="9"/>
      <c r="H79" s="6"/>
      <c r="I79" s="6"/>
    </row>
    <row r="80" spans="1:9" s="10" customFormat="1" x14ac:dyDescent="0.2">
      <c r="A80" s="11" t="s">
        <v>1579</v>
      </c>
      <c r="B80" s="11"/>
      <c r="C80" s="11"/>
      <c r="D80" s="31" t="s">
        <v>60</v>
      </c>
      <c r="E80" s="9"/>
      <c r="G80" s="9"/>
      <c r="H80" s="6"/>
      <c r="I80" s="6"/>
    </row>
    <row r="81" spans="1:9" s="10" customFormat="1" x14ac:dyDescent="0.2">
      <c r="A81" s="11"/>
      <c r="B81" s="11"/>
      <c r="C81" s="11"/>
      <c r="D81" s="11"/>
      <c r="E81" s="9"/>
      <c r="G81" s="9"/>
      <c r="H81" s="6"/>
      <c r="I81" s="6"/>
    </row>
    <row r="82" spans="1:9" x14ac:dyDescent="0.2">
      <c r="A82" s="11" t="s">
        <v>1580</v>
      </c>
      <c r="B82" s="11"/>
      <c r="C82" s="11"/>
      <c r="D82" s="31" t="s">
        <v>60</v>
      </c>
    </row>
    <row r="84" spans="1:9" x14ac:dyDescent="0.2">
      <c r="A84" s="69" t="s">
        <v>1581</v>
      </c>
      <c r="B84" s="70"/>
      <c r="C84" s="70"/>
      <c r="D84" s="70"/>
    </row>
    <row r="86" spans="1:9" x14ac:dyDescent="0.2">
      <c r="A86" s="69" t="s">
        <v>1396</v>
      </c>
      <c r="B86" s="70"/>
      <c r="C86" s="70"/>
      <c r="D86" s="70"/>
      <c r="E86" s="10"/>
      <c r="G86" s="10"/>
      <c r="H86" s="70"/>
      <c r="I86" s="70"/>
    </row>
    <row r="87" spans="1:9" x14ac:dyDescent="0.2">
      <c r="A87" s="70"/>
      <c r="B87" s="70"/>
      <c r="C87" s="70"/>
      <c r="D87" s="70"/>
      <c r="E87" s="10"/>
      <c r="G87" s="10"/>
      <c r="H87" s="70"/>
      <c r="I87" s="70"/>
    </row>
    <row r="88" spans="1:9" x14ac:dyDescent="0.2">
      <c r="A88" s="70"/>
      <c r="B88" s="70"/>
      <c r="C88" s="70"/>
      <c r="D88" s="70"/>
      <c r="E88" s="10"/>
      <c r="G88" s="10"/>
      <c r="H88" s="70"/>
      <c r="I88" s="70"/>
    </row>
    <row r="89" spans="1:9" x14ac:dyDescent="0.2">
      <c r="A89" s="70"/>
      <c r="B89" s="70"/>
      <c r="C89" s="70"/>
      <c r="D89" s="70"/>
      <c r="E89" s="10"/>
      <c r="G89" s="10"/>
      <c r="H89" s="70"/>
      <c r="I89" s="70"/>
    </row>
    <row r="90" spans="1:9" x14ac:dyDescent="0.2">
      <c r="A90" s="70"/>
      <c r="B90" s="70"/>
      <c r="C90" s="70"/>
      <c r="D90" s="70"/>
      <c r="E90" s="10"/>
      <c r="G90" s="10"/>
      <c r="H90" s="70"/>
      <c r="I90" s="70"/>
    </row>
    <row r="91" spans="1:9" x14ac:dyDescent="0.2">
      <c r="A91" s="70"/>
      <c r="B91" s="70"/>
      <c r="C91" s="70"/>
      <c r="D91" s="70"/>
      <c r="E91" s="10"/>
      <c r="G91" s="10"/>
      <c r="H91" s="70"/>
      <c r="I91" s="70"/>
    </row>
    <row r="92" spans="1:9" x14ac:dyDescent="0.2">
      <c r="A92" s="70"/>
      <c r="B92" s="70"/>
      <c r="C92" s="70"/>
      <c r="D92" s="70"/>
      <c r="E92" s="10"/>
      <c r="G92" s="10"/>
      <c r="H92" s="70"/>
      <c r="I92" s="70"/>
    </row>
    <row r="93" spans="1:9" x14ac:dyDescent="0.2">
      <c r="A93" s="70"/>
      <c r="B93" s="70"/>
      <c r="C93" s="70"/>
      <c r="D93" s="70"/>
      <c r="E93" s="10"/>
      <c r="G93" s="10"/>
      <c r="H93" s="70"/>
      <c r="I93" s="70"/>
    </row>
    <row r="94" spans="1:9" x14ac:dyDescent="0.2">
      <c r="A94" s="70"/>
      <c r="B94" s="70"/>
      <c r="C94" s="70"/>
      <c r="D94" s="70"/>
      <c r="E94" s="10"/>
      <c r="G94" s="10"/>
      <c r="H94" s="70"/>
      <c r="I94" s="70"/>
    </row>
    <row r="95" spans="1:9" x14ac:dyDescent="0.2">
      <c r="A95" s="70"/>
      <c r="B95" s="70"/>
      <c r="C95" s="70"/>
      <c r="D95" s="70"/>
      <c r="E95" s="10"/>
      <c r="G95" s="10"/>
      <c r="H95" s="70"/>
      <c r="I95" s="70"/>
    </row>
    <row r="96" spans="1:9" x14ac:dyDescent="0.2">
      <c r="A96" s="70"/>
      <c r="B96" s="70"/>
      <c r="C96" s="70"/>
      <c r="D96" s="70"/>
      <c r="E96" s="10"/>
      <c r="G96" s="10"/>
      <c r="H96" s="70"/>
      <c r="I96" s="70"/>
    </row>
    <row r="97" spans="1:9" x14ac:dyDescent="0.2">
      <c r="A97" s="70"/>
      <c r="B97" s="70"/>
      <c r="C97" s="70"/>
      <c r="D97" s="70"/>
      <c r="E97" s="10"/>
      <c r="G97" s="10"/>
      <c r="H97" s="70"/>
      <c r="I97" s="70"/>
    </row>
    <row r="98" spans="1:9" x14ac:dyDescent="0.2">
      <c r="A98" s="70"/>
      <c r="B98" s="70"/>
      <c r="C98" s="70"/>
      <c r="D98" s="70"/>
      <c r="E98" s="10"/>
      <c r="G98" s="10"/>
      <c r="H98" s="70"/>
      <c r="I98" s="70"/>
    </row>
    <row r="99" spans="1:9" x14ac:dyDescent="0.2">
      <c r="A99" s="70"/>
      <c r="B99" s="70"/>
      <c r="C99" s="70"/>
      <c r="D99" s="70"/>
      <c r="E99" s="10"/>
      <c r="G99" s="10"/>
      <c r="H99" s="70"/>
      <c r="I99" s="70"/>
    </row>
    <row r="100" spans="1:9" x14ac:dyDescent="0.2">
      <c r="A100" s="70"/>
      <c r="B100" s="70"/>
      <c r="C100" s="70"/>
      <c r="D100" s="70"/>
      <c r="E100" s="10"/>
      <c r="G100" s="10"/>
      <c r="H100" s="70"/>
      <c r="I100" s="70"/>
    </row>
    <row r="101" spans="1:9" x14ac:dyDescent="0.2">
      <c r="A101" s="70"/>
      <c r="B101" s="70"/>
      <c r="C101" s="70"/>
      <c r="D101" s="70"/>
      <c r="E101" s="10"/>
      <c r="G101" s="10"/>
      <c r="H101" s="70"/>
      <c r="I101" s="70"/>
    </row>
    <row r="102" spans="1:9" x14ac:dyDescent="0.2">
      <c r="A102" s="70"/>
      <c r="B102" s="70"/>
      <c r="C102" s="70"/>
      <c r="D102" s="70"/>
      <c r="E102" s="10"/>
      <c r="G102" s="10"/>
      <c r="H102" s="70"/>
      <c r="I102" s="70"/>
    </row>
    <row r="103" spans="1:9" x14ac:dyDescent="0.2">
      <c r="A103" s="69" t="s">
        <v>1921</v>
      </c>
      <c r="B103" s="70"/>
      <c r="C103" s="70"/>
      <c r="D103" s="70"/>
      <c r="E103" s="10"/>
      <c r="G103" s="10"/>
      <c r="H103" s="70"/>
      <c r="I103" s="70"/>
    </row>
    <row r="104" spans="1:9" x14ac:dyDescent="0.2">
      <c r="A104" s="70"/>
      <c r="B104" s="70"/>
      <c r="C104" s="70"/>
      <c r="D104" s="70"/>
      <c r="E104" s="10"/>
      <c r="G104" s="10"/>
      <c r="H104" s="70"/>
      <c r="I104" s="70"/>
    </row>
    <row r="105" spans="1:9" x14ac:dyDescent="0.2">
      <c r="A105" s="69" t="s">
        <v>1397</v>
      </c>
      <c r="B105" s="70"/>
      <c r="C105" s="70"/>
      <c r="D105" s="70"/>
      <c r="E105" s="10"/>
      <c r="G105" s="10"/>
      <c r="H105" s="70"/>
      <c r="I105" s="70"/>
    </row>
    <row r="106" spans="1:9" x14ac:dyDescent="0.2">
      <c r="A106" s="70"/>
      <c r="B106" s="70"/>
      <c r="C106" s="70"/>
      <c r="D106" s="70"/>
      <c r="E106" s="10"/>
      <c r="G106" s="10"/>
      <c r="H106" s="70"/>
      <c r="I106" s="70"/>
    </row>
    <row r="107" spans="1:9" x14ac:dyDescent="0.2">
      <c r="A107" s="70"/>
      <c r="B107" s="70"/>
      <c r="C107" s="70"/>
      <c r="D107" s="70"/>
      <c r="E107" s="10"/>
      <c r="G107" s="10"/>
      <c r="H107" s="70"/>
      <c r="I107" s="70"/>
    </row>
    <row r="108" spans="1:9" x14ac:dyDescent="0.2">
      <c r="A108" s="70"/>
      <c r="B108" s="70"/>
      <c r="C108" s="70"/>
      <c r="D108" s="70"/>
      <c r="E108" s="10"/>
      <c r="G108" s="10"/>
      <c r="H108" s="70"/>
      <c r="I108" s="70"/>
    </row>
    <row r="109" spans="1:9" x14ac:dyDescent="0.2">
      <c r="A109" s="70"/>
      <c r="B109" s="70"/>
      <c r="C109" s="70"/>
      <c r="D109" s="70"/>
      <c r="E109" s="10"/>
      <c r="G109" s="10"/>
      <c r="H109" s="70"/>
      <c r="I109" s="70"/>
    </row>
    <row r="110" spans="1:9" x14ac:dyDescent="0.2">
      <c r="A110" s="70"/>
      <c r="B110" s="70"/>
      <c r="C110" s="70"/>
      <c r="D110" s="70"/>
      <c r="E110" s="10"/>
      <c r="G110" s="10"/>
      <c r="H110" s="70"/>
      <c r="I110" s="70"/>
    </row>
    <row r="111" spans="1:9" x14ac:dyDescent="0.2">
      <c r="A111" s="70"/>
      <c r="B111" s="70"/>
      <c r="C111" s="70"/>
      <c r="D111" s="70"/>
      <c r="E111" s="10"/>
      <c r="G111" s="10"/>
      <c r="H111" s="70"/>
      <c r="I111" s="70"/>
    </row>
    <row r="112" spans="1:9" x14ac:dyDescent="0.2">
      <c r="A112" s="70"/>
      <c r="B112" s="70"/>
      <c r="C112" s="70"/>
      <c r="D112" s="70"/>
      <c r="E112" s="10"/>
      <c r="G112" s="10"/>
      <c r="H112" s="70"/>
      <c r="I112" s="70"/>
    </row>
    <row r="113" spans="1:9" x14ac:dyDescent="0.2">
      <c r="A113" s="70"/>
      <c r="B113" s="70"/>
      <c r="C113" s="70"/>
      <c r="D113" s="70"/>
      <c r="E113" s="10"/>
      <c r="G113" s="10"/>
      <c r="H113" s="70"/>
      <c r="I113" s="70"/>
    </row>
    <row r="114" spans="1:9" x14ac:dyDescent="0.2">
      <c r="A114" s="70"/>
      <c r="B114" s="70"/>
      <c r="C114" s="70"/>
      <c r="D114" s="70"/>
      <c r="E114" s="10"/>
      <c r="G114" s="10"/>
      <c r="H114" s="70"/>
      <c r="I114" s="70"/>
    </row>
    <row r="115" spans="1:9" x14ac:dyDescent="0.2">
      <c r="A115" s="70"/>
      <c r="B115" s="70"/>
      <c r="C115" s="70"/>
      <c r="D115" s="70"/>
      <c r="E115" s="10"/>
      <c r="G115" s="10"/>
      <c r="H115" s="70"/>
      <c r="I115" s="70"/>
    </row>
    <row r="116" spans="1:9" x14ac:dyDescent="0.2">
      <c r="A116" s="70"/>
      <c r="B116" s="70"/>
      <c r="C116" s="70"/>
      <c r="D116" s="70"/>
      <c r="E116" s="10"/>
      <c r="G116" s="10"/>
      <c r="H116" s="70"/>
      <c r="I116" s="70"/>
    </row>
    <row r="117" spans="1:9" x14ac:dyDescent="0.2">
      <c r="A117" s="70"/>
      <c r="B117" s="70"/>
      <c r="C117" s="70"/>
      <c r="D117" s="70"/>
      <c r="E117" s="10"/>
      <c r="G117" s="10"/>
      <c r="H117" s="70"/>
      <c r="I117" s="70"/>
    </row>
    <row r="118" spans="1:9" x14ac:dyDescent="0.2">
      <c r="A118" s="70"/>
      <c r="B118" s="70"/>
      <c r="C118" s="70"/>
      <c r="D118" s="70"/>
      <c r="E118" s="10"/>
      <c r="G118" s="10"/>
      <c r="H118" s="70"/>
      <c r="I118" s="70"/>
    </row>
    <row r="119" spans="1:9" x14ac:dyDescent="0.2">
      <c r="A119" s="70"/>
      <c r="B119" s="70"/>
      <c r="C119" s="70"/>
      <c r="D119" s="70"/>
      <c r="E119" s="10"/>
      <c r="G119" s="10"/>
      <c r="H119" s="70"/>
      <c r="I119" s="70"/>
    </row>
    <row r="120" spans="1:9" x14ac:dyDescent="0.2">
      <c r="A120" s="70"/>
      <c r="B120" s="70"/>
      <c r="C120" s="70"/>
      <c r="D120" s="70"/>
      <c r="E120" s="10"/>
      <c r="G120" s="10"/>
      <c r="H120" s="70"/>
      <c r="I120" s="70"/>
    </row>
    <row r="121" spans="1:9" x14ac:dyDescent="0.2">
      <c r="A121" s="162"/>
      <c r="B121" s="162"/>
      <c r="C121" s="162"/>
      <c r="D121" s="162"/>
      <c r="E121" s="162"/>
      <c r="F121" s="162"/>
      <c r="G121" s="162"/>
      <c r="H121" s="70"/>
      <c r="I121" s="70"/>
    </row>
    <row r="122" spans="1:9" x14ac:dyDescent="0.2">
      <c r="A122" s="70" t="s">
        <v>1395</v>
      </c>
      <c r="B122" s="70"/>
      <c r="C122" s="70"/>
      <c r="D122" s="70"/>
      <c r="E122" s="10"/>
      <c r="G122" s="10"/>
      <c r="H122" s="70"/>
      <c r="I122" s="70"/>
    </row>
    <row r="125" spans="1:9" x14ac:dyDescent="0.2">
      <c r="A125" s="70"/>
    </row>
    <row r="126" spans="1:9" x14ac:dyDescent="0.2">
      <c r="A126" s="70"/>
    </row>
    <row r="127" spans="1:9" x14ac:dyDescent="0.2">
      <c r="A127" s="96"/>
    </row>
  </sheetData>
  <mergeCells count="5">
    <mergeCell ref="A1:G1"/>
    <mergeCell ref="A40:G40"/>
    <mergeCell ref="A42:D42"/>
    <mergeCell ref="A61:A62"/>
    <mergeCell ref="A121:G121"/>
  </mergeCells>
  <conditionalFormatting sqref="F2:F3">
    <cfRule type="cellIs" dxfId="119" priority="4" stopIfTrue="1" operator="between">
      <formula>0.009</formula>
      <formula>-0.009</formula>
    </cfRule>
  </conditionalFormatting>
  <conditionalFormatting sqref="F5:F39">
    <cfRule type="cellIs" dxfId="118" priority="3" stopIfTrue="1" operator="between">
      <formula>0.009</formula>
      <formula>-0.009</formula>
    </cfRule>
  </conditionalFormatting>
  <conditionalFormatting sqref="F41:F120">
    <cfRule type="cellIs" dxfId="117" priority="1" stopIfTrue="1" operator="between">
      <formula>0.009</formula>
      <formula>-0.009</formula>
    </cfRule>
  </conditionalFormatting>
  <conditionalFormatting sqref="F122:F228">
    <cfRule type="cellIs" dxfId="116" priority="2" stopIfTrue="1" operator="between">
      <formula>0.009</formula>
      <formula>-0.009</formula>
    </cfRule>
  </conditionalFormatting>
  <pageMargins left="0.7" right="0.7" top="0.75" bottom="0.75" header="0.3" footer="0.3"/>
  <pageSetup paperSize="9" orientation="portrait" r:id="rId1"/>
  <headerFooter>
    <oddFooter>&amp;C_x000D_&amp;1#&amp;"Calibri"&amp;10&amp;K000000 RESTRICTED</oddFooter>
    <evenFooter>&amp;LPUBLIC</evenFooter>
    <firstFooter>&amp;LPUBLIC</first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F1C49-B2A6-4986-AB4C-D086ACA36CB4}">
  <dimension ref="A1:I133"/>
  <sheetViews>
    <sheetView workbookViewId="0">
      <selection sqref="A1:G1"/>
    </sheetView>
  </sheetViews>
  <sheetFormatPr defaultColWidth="9.33203125" defaultRowHeight="10.199999999999999" x14ac:dyDescent="0.2"/>
  <cols>
    <col min="1" max="1" width="52.33203125" style="6" bestFit="1" customWidth="1"/>
    <col min="2" max="2" width="29.44140625" style="6" bestFit="1" customWidth="1"/>
    <col min="3" max="3" width="22.33203125" style="6" bestFit="1" customWidth="1"/>
    <col min="4" max="4" width="15.5546875" style="6" customWidth="1"/>
    <col min="5" max="5" width="23.33203125" style="9" customWidth="1"/>
    <col min="6" max="6" width="11.6640625" style="10" bestFit="1" customWidth="1"/>
    <col min="7" max="7" width="6.5546875" style="9" customWidth="1"/>
    <col min="8" max="16384" width="9.33203125" style="6"/>
  </cols>
  <sheetData>
    <row r="1" spans="1:7" s="1" customFormat="1" ht="13.8" x14ac:dyDescent="0.2">
      <c r="A1" s="150" t="s">
        <v>1922</v>
      </c>
      <c r="B1" s="151"/>
      <c r="C1" s="151"/>
      <c r="D1" s="151"/>
      <c r="E1" s="151"/>
      <c r="F1" s="151"/>
      <c r="G1" s="151"/>
    </row>
    <row r="2" spans="1:7" s="1" customFormat="1" ht="11.4" x14ac:dyDescent="0.2">
      <c r="E2" s="5"/>
      <c r="F2" s="8"/>
      <c r="G2" s="9"/>
    </row>
    <row r="3" spans="1:7" s="1" customFormat="1" ht="12" x14ac:dyDescent="0.2">
      <c r="A3" s="7" t="s">
        <v>7</v>
      </c>
      <c r="B3" s="2"/>
      <c r="C3" s="3"/>
      <c r="D3" s="3"/>
      <c r="E3" s="4"/>
      <c r="F3" s="8"/>
      <c r="G3" s="9"/>
    </row>
    <row r="4" spans="1:7" s="1" customFormat="1" ht="22.5" customHeight="1" x14ac:dyDescent="0.2">
      <c r="A4" s="14" t="s">
        <v>2</v>
      </c>
      <c r="B4" s="14" t="s">
        <v>0</v>
      </c>
      <c r="C4" s="15" t="s">
        <v>1436</v>
      </c>
      <c r="D4" s="15" t="s">
        <v>1</v>
      </c>
      <c r="E4" s="56" t="s">
        <v>6</v>
      </c>
      <c r="F4" s="16" t="s">
        <v>3</v>
      </c>
      <c r="G4" s="16" t="s">
        <v>5</v>
      </c>
    </row>
    <row r="5" spans="1:7" x14ac:dyDescent="0.2">
      <c r="A5" s="17" t="s">
        <v>67</v>
      </c>
      <c r="B5" s="18"/>
      <c r="C5" s="18"/>
      <c r="D5" s="18"/>
      <c r="E5" s="19"/>
      <c r="F5" s="20"/>
      <c r="G5" s="19"/>
    </row>
    <row r="6" spans="1:7" x14ac:dyDescent="0.2">
      <c r="A6" s="22" t="s">
        <v>106</v>
      </c>
      <c r="B6" s="22" t="s">
        <v>1783</v>
      </c>
      <c r="C6" s="22" t="s">
        <v>45</v>
      </c>
      <c r="D6" s="25">
        <v>3000000</v>
      </c>
      <c r="E6" s="23">
        <v>3100.0450000000001</v>
      </c>
      <c r="F6" s="24">
        <v>20.836237669745501</v>
      </c>
      <c r="G6" s="23">
        <v>7.7847091449999999</v>
      </c>
    </row>
    <row r="7" spans="1:7" x14ac:dyDescent="0.2">
      <c r="A7" s="22" t="s">
        <v>107</v>
      </c>
      <c r="B7" s="22" t="s">
        <v>1784</v>
      </c>
      <c r="C7" s="22" t="s">
        <v>45</v>
      </c>
      <c r="D7" s="25">
        <v>2000000</v>
      </c>
      <c r="E7" s="23">
        <v>2006.836</v>
      </c>
      <c r="F7" s="24">
        <v>13.488485444631101</v>
      </c>
      <c r="G7" s="23">
        <v>7.2153718500000004</v>
      </c>
    </row>
    <row r="8" spans="1:7" x14ac:dyDescent="0.2">
      <c r="A8" s="22" t="s">
        <v>1785</v>
      </c>
      <c r="B8" s="22" t="s">
        <v>1786</v>
      </c>
      <c r="C8" s="22" t="s">
        <v>45</v>
      </c>
      <c r="D8" s="25">
        <v>1500000</v>
      </c>
      <c r="E8" s="23">
        <v>1579.4421666999999</v>
      </c>
      <c r="F8" s="24">
        <v>10.6158563411109</v>
      </c>
      <c r="G8" s="23">
        <v>7.2986927850000001</v>
      </c>
    </row>
    <row r="9" spans="1:7" x14ac:dyDescent="0.2">
      <c r="A9" s="22" t="s">
        <v>109</v>
      </c>
      <c r="B9" s="22" t="s">
        <v>108</v>
      </c>
      <c r="C9" s="22" t="s">
        <v>45</v>
      </c>
      <c r="D9" s="25">
        <v>1500000</v>
      </c>
      <c r="E9" s="23">
        <v>1519.8119999999999</v>
      </c>
      <c r="F9" s="24">
        <v>10.215065924956299</v>
      </c>
      <c r="G9" s="23">
        <v>7.5084919699999997</v>
      </c>
    </row>
    <row r="10" spans="1:7" x14ac:dyDescent="0.2">
      <c r="A10" s="22" t="s">
        <v>1869</v>
      </c>
      <c r="B10" s="22" t="s">
        <v>1870</v>
      </c>
      <c r="C10" s="22" t="s">
        <v>45</v>
      </c>
      <c r="D10" s="25">
        <v>1000000</v>
      </c>
      <c r="E10" s="23">
        <v>1039.2576667000001</v>
      </c>
      <c r="F10" s="24">
        <v>6.9851307782520502</v>
      </c>
      <c r="G10" s="23">
        <v>7.30718128</v>
      </c>
    </row>
    <row r="11" spans="1:7" x14ac:dyDescent="0.2">
      <c r="A11" s="22" t="s">
        <v>122</v>
      </c>
      <c r="B11" s="22" t="s">
        <v>121</v>
      </c>
      <c r="C11" s="22" t="s">
        <v>45</v>
      </c>
      <c r="D11" s="25">
        <v>1029400</v>
      </c>
      <c r="E11" s="23">
        <v>962.09027909999998</v>
      </c>
      <c r="F11" s="24">
        <v>6.4664679754904899</v>
      </c>
      <c r="G11" s="23">
        <v>7.7315145921999999</v>
      </c>
    </row>
    <row r="12" spans="1:7" x14ac:dyDescent="0.2">
      <c r="A12" s="22" t="s">
        <v>113</v>
      </c>
      <c r="B12" s="22" t="s">
        <v>1789</v>
      </c>
      <c r="C12" s="22" t="s">
        <v>45</v>
      </c>
      <c r="D12" s="25">
        <v>550200</v>
      </c>
      <c r="E12" s="23">
        <v>551.44675319999999</v>
      </c>
      <c r="F12" s="24">
        <v>3.7064222009308598</v>
      </c>
      <c r="G12" s="23">
        <v>7.7346127899999999</v>
      </c>
    </row>
    <row r="13" spans="1:7" x14ac:dyDescent="0.2">
      <c r="A13" s="22" t="s">
        <v>1793</v>
      </c>
      <c r="B13" s="22" t="s">
        <v>1794</v>
      </c>
      <c r="C13" s="22" t="s">
        <v>45</v>
      </c>
      <c r="D13" s="25">
        <v>500000</v>
      </c>
      <c r="E13" s="23">
        <v>513.55391669999995</v>
      </c>
      <c r="F13" s="24">
        <v>3.4517342375965199</v>
      </c>
      <c r="G13" s="23">
        <v>7.3551736099999996</v>
      </c>
    </row>
    <row r="14" spans="1:7" x14ac:dyDescent="0.2">
      <c r="A14" s="22" t="s">
        <v>114</v>
      </c>
      <c r="B14" s="22" t="s">
        <v>1790</v>
      </c>
      <c r="C14" s="22" t="s">
        <v>45</v>
      </c>
      <c r="D14" s="25">
        <v>510200</v>
      </c>
      <c r="E14" s="23">
        <v>510.13418419999999</v>
      </c>
      <c r="F14" s="24">
        <v>3.4287492941079698</v>
      </c>
      <c r="G14" s="23">
        <v>7.7651401250000003</v>
      </c>
    </row>
    <row r="15" spans="1:7" x14ac:dyDescent="0.2">
      <c r="A15" s="22" t="s">
        <v>111</v>
      </c>
      <c r="B15" s="22" t="s">
        <v>110</v>
      </c>
      <c r="C15" s="22" t="s">
        <v>45</v>
      </c>
      <c r="D15" s="25">
        <v>312440</v>
      </c>
      <c r="E15" s="23">
        <v>320.64483059999998</v>
      </c>
      <c r="F15" s="24">
        <v>2.15514029569148</v>
      </c>
      <c r="G15" s="23">
        <v>7.4555161099999996</v>
      </c>
    </row>
    <row r="16" spans="1:7" x14ac:dyDescent="0.2">
      <c r="A16" s="22" t="s">
        <v>116</v>
      </c>
      <c r="B16" s="22" t="s">
        <v>115</v>
      </c>
      <c r="C16" s="22" t="s">
        <v>45</v>
      </c>
      <c r="D16" s="25">
        <v>68680</v>
      </c>
      <c r="E16" s="23">
        <v>70.642958300000004</v>
      </c>
      <c r="F16" s="24">
        <v>0.474810355602168</v>
      </c>
      <c r="G16" s="23">
        <v>7.3580890300000004</v>
      </c>
    </row>
    <row r="17" spans="1:7" x14ac:dyDescent="0.2">
      <c r="A17" s="22" t="s">
        <v>118</v>
      </c>
      <c r="B17" s="22" t="s">
        <v>117</v>
      </c>
      <c r="C17" s="22" t="s">
        <v>45</v>
      </c>
      <c r="D17" s="25">
        <v>52560</v>
      </c>
      <c r="E17" s="23">
        <v>53.269016899999997</v>
      </c>
      <c r="F17" s="24">
        <v>0.358035414505948</v>
      </c>
      <c r="G17" s="23">
        <v>7.6855504249999997</v>
      </c>
    </row>
    <row r="18" spans="1:7" x14ac:dyDescent="0.2">
      <c r="A18" s="22" t="s">
        <v>120</v>
      </c>
      <c r="B18" s="22" t="s">
        <v>119</v>
      </c>
      <c r="C18" s="22" t="s">
        <v>45</v>
      </c>
      <c r="D18" s="25">
        <v>50000</v>
      </c>
      <c r="E18" s="23">
        <v>50.642233300000001</v>
      </c>
      <c r="F18" s="24">
        <v>0.34038009421331</v>
      </c>
      <c r="G18" s="23">
        <v>7.6811613599999999</v>
      </c>
    </row>
    <row r="19" spans="1:7" x14ac:dyDescent="0.2">
      <c r="A19" s="21" t="s">
        <v>35</v>
      </c>
      <c r="B19" s="21"/>
      <c r="C19" s="21"/>
      <c r="D19" s="21"/>
      <c r="E19" s="26">
        <f>SUM(E6:E18)</f>
        <v>12277.817005700001</v>
      </c>
      <c r="F19" s="27">
        <f>SUM(F6:F18)</f>
        <v>82.522516026834623</v>
      </c>
      <c r="G19" s="26"/>
    </row>
    <row r="20" spans="1:7" x14ac:dyDescent="0.2">
      <c r="A20" s="22"/>
      <c r="B20" s="22"/>
      <c r="C20" s="22"/>
      <c r="D20" s="22"/>
      <c r="E20" s="23"/>
      <c r="F20" s="24"/>
      <c r="G20" s="23"/>
    </row>
    <row r="21" spans="1:7" x14ac:dyDescent="0.2">
      <c r="A21" s="21" t="s">
        <v>46</v>
      </c>
      <c r="B21" s="21"/>
      <c r="C21" s="21"/>
      <c r="D21" s="21"/>
      <c r="E21" s="26">
        <f>E19</f>
        <v>12277.817005700001</v>
      </c>
      <c r="F21" s="27">
        <f>F19</f>
        <v>82.522516026834623</v>
      </c>
      <c r="G21" s="26"/>
    </row>
    <row r="22" spans="1:7" x14ac:dyDescent="0.2">
      <c r="A22" s="21"/>
      <c r="B22" s="21"/>
      <c r="C22" s="21"/>
      <c r="D22" s="21"/>
      <c r="E22" s="26"/>
      <c r="F22" s="27"/>
      <c r="G22" s="26"/>
    </row>
    <row r="23" spans="1:7" x14ac:dyDescent="0.2">
      <c r="A23" s="21" t="s">
        <v>1673</v>
      </c>
      <c r="B23" s="21"/>
      <c r="C23" s="21"/>
      <c r="D23" s="21"/>
      <c r="E23" s="26">
        <v>4.5105137950000005</v>
      </c>
      <c r="F23" s="27">
        <f>E23/E27*100</f>
        <v>3.0316378454275945E-2</v>
      </c>
      <c r="G23" s="26"/>
    </row>
    <row r="24" spans="1:7" x14ac:dyDescent="0.2">
      <c r="A24" s="21"/>
      <c r="B24" s="21"/>
      <c r="C24" s="21"/>
      <c r="D24" s="21"/>
      <c r="E24" s="26"/>
      <c r="F24" s="27"/>
      <c r="G24" s="26"/>
    </row>
    <row r="25" spans="1:7" x14ac:dyDescent="0.2">
      <c r="A25" s="21" t="s">
        <v>48</v>
      </c>
      <c r="B25" s="21"/>
      <c r="C25" s="21"/>
      <c r="D25" s="21"/>
      <c r="E25" s="26">
        <f>E27-(E19+E23)</f>
        <v>2595.8143463050001</v>
      </c>
      <c r="F25" s="27">
        <f>F27-(F19+F23)</f>
        <v>17.447167594711104</v>
      </c>
      <c r="G25" s="26"/>
    </row>
    <row r="26" spans="1:7" x14ac:dyDescent="0.2">
      <c r="A26" s="22"/>
      <c r="B26" s="22"/>
      <c r="C26" s="22"/>
      <c r="D26" s="22"/>
      <c r="E26" s="23"/>
      <c r="F26" s="24"/>
      <c r="G26" s="23"/>
    </row>
    <row r="27" spans="1:7" x14ac:dyDescent="0.2">
      <c r="A27" s="28" t="s">
        <v>47</v>
      </c>
      <c r="B27" s="28"/>
      <c r="C27" s="28"/>
      <c r="D27" s="28"/>
      <c r="E27" s="29">
        <v>14878.1418658</v>
      </c>
      <c r="F27" s="30">
        <v>100</v>
      </c>
      <c r="G27" s="29"/>
    </row>
    <row r="29" spans="1:7" x14ac:dyDescent="0.2">
      <c r="A29" s="102" t="s">
        <v>1674</v>
      </c>
      <c r="B29" s="102"/>
      <c r="C29" s="102"/>
      <c r="D29" s="102"/>
      <c r="E29" s="103"/>
      <c r="F29" s="104"/>
      <c r="G29" s="103"/>
    </row>
    <row r="30" spans="1:7" x14ac:dyDescent="0.2">
      <c r="A30" s="22"/>
      <c r="B30" s="22"/>
      <c r="C30" s="22"/>
      <c r="D30" s="22"/>
      <c r="E30" s="23"/>
      <c r="F30" s="24"/>
      <c r="G30" s="23"/>
    </row>
    <row r="31" spans="1:7" x14ac:dyDescent="0.2">
      <c r="A31" s="21" t="s">
        <v>1675</v>
      </c>
      <c r="B31" s="21"/>
      <c r="C31" s="21"/>
      <c r="D31" s="21"/>
      <c r="E31" s="26" t="s">
        <v>1676</v>
      </c>
      <c r="F31" s="27" t="s">
        <v>3</v>
      </c>
      <c r="G31" s="26"/>
    </row>
    <row r="32" spans="1:7" x14ac:dyDescent="0.2">
      <c r="A32" s="22" t="s">
        <v>1797</v>
      </c>
      <c r="B32" s="22"/>
      <c r="C32" s="22"/>
      <c r="D32" s="22"/>
      <c r="E32" s="23">
        <v>2500</v>
      </c>
      <c r="F32" s="24">
        <f>E32/$E$27*100</f>
        <v>16.803173558565707</v>
      </c>
      <c r="G32" s="23"/>
    </row>
    <row r="33" spans="1:7" x14ac:dyDescent="0.2">
      <c r="A33" s="22" t="s">
        <v>1679</v>
      </c>
      <c r="B33" s="22"/>
      <c r="C33" s="22"/>
      <c r="D33" s="22"/>
      <c r="E33" s="23">
        <v>1500</v>
      </c>
      <c r="F33" s="24">
        <f>E33/$E$27*100</f>
        <v>10.081904135139423</v>
      </c>
      <c r="G33" s="23"/>
    </row>
    <row r="34" spans="1:7" x14ac:dyDescent="0.2">
      <c r="A34" s="22" t="s">
        <v>1677</v>
      </c>
      <c r="B34" s="22"/>
      <c r="C34" s="22"/>
      <c r="D34" s="22"/>
      <c r="E34" s="23">
        <v>1000</v>
      </c>
      <c r="F34" s="24">
        <f>E34/$E$27*100</f>
        <v>6.721269423426282</v>
      </c>
      <c r="G34" s="23"/>
    </row>
    <row r="35" spans="1:7" x14ac:dyDescent="0.2">
      <c r="A35" s="22" t="s">
        <v>1677</v>
      </c>
      <c r="B35" s="22"/>
      <c r="C35" s="22"/>
      <c r="D35" s="22"/>
      <c r="E35" s="23">
        <v>1000</v>
      </c>
      <c r="F35" s="24">
        <f>E35/$E$27*100</f>
        <v>6.721269423426282</v>
      </c>
      <c r="G35" s="23"/>
    </row>
    <row r="36" spans="1:7" x14ac:dyDescent="0.2">
      <c r="A36" s="22" t="s">
        <v>1798</v>
      </c>
      <c r="B36" s="22"/>
      <c r="C36" s="22"/>
      <c r="D36" s="22"/>
      <c r="E36" s="23">
        <v>1000</v>
      </c>
      <c r="F36" s="24">
        <f>E36/$E$27*100</f>
        <v>6.721269423426282</v>
      </c>
      <c r="G36" s="23"/>
    </row>
    <row r="37" spans="1:7" x14ac:dyDescent="0.2">
      <c r="A37" s="28" t="s">
        <v>1680</v>
      </c>
      <c r="B37" s="28"/>
      <c r="C37" s="28"/>
      <c r="D37" s="28"/>
      <c r="E37" s="29">
        <f xml:space="preserve"> SUM(E32:E36)</f>
        <v>7000</v>
      </c>
      <c r="F37" s="30">
        <f xml:space="preserve"> SUM(F32:F36)</f>
        <v>47.048885963983963</v>
      </c>
      <c r="G37" s="29"/>
    </row>
    <row r="39" spans="1:7" ht="35.1" customHeight="1" x14ac:dyDescent="0.2">
      <c r="A39" s="155" t="s">
        <v>69</v>
      </c>
      <c r="B39" s="155"/>
      <c r="C39" s="155"/>
      <c r="D39" s="155"/>
      <c r="E39" s="155"/>
      <c r="F39" s="155"/>
      <c r="G39" s="155"/>
    </row>
    <row r="41" spans="1:7" ht="23.1" customHeight="1" x14ac:dyDescent="0.2">
      <c r="A41" s="152" t="s">
        <v>1012</v>
      </c>
      <c r="B41" s="152"/>
      <c r="C41" s="152"/>
      <c r="D41" s="152"/>
    </row>
    <row r="43" spans="1:7" x14ac:dyDescent="0.2">
      <c r="A43" s="11" t="s">
        <v>51</v>
      </c>
    </row>
    <row r="44" spans="1:7" x14ac:dyDescent="0.2">
      <c r="A44" s="11" t="s">
        <v>1013</v>
      </c>
    </row>
    <row r="45" spans="1:7" x14ac:dyDescent="0.2">
      <c r="A45" s="11" t="s">
        <v>52</v>
      </c>
      <c r="B45" s="11"/>
      <c r="C45" s="31" t="s">
        <v>54</v>
      </c>
      <c r="D45" s="11" t="s">
        <v>53</v>
      </c>
    </row>
    <row r="46" spans="1:7" x14ac:dyDescent="0.2">
      <c r="A46" s="6" t="s">
        <v>1923</v>
      </c>
      <c r="C46" s="32">
        <v>61.062899999999999</v>
      </c>
      <c r="D46" s="32">
        <v>61.4146</v>
      </c>
    </row>
    <row r="47" spans="1:7" x14ac:dyDescent="0.2">
      <c r="A47" s="6" t="s">
        <v>1924</v>
      </c>
      <c r="C47" s="32">
        <v>10.6877</v>
      </c>
      <c r="D47" s="32">
        <v>10.7493</v>
      </c>
    </row>
    <row r="48" spans="1:7" x14ac:dyDescent="0.2">
      <c r="A48" s="6" t="s">
        <v>1925</v>
      </c>
      <c r="C48" s="32">
        <v>67.277900000000002</v>
      </c>
      <c r="D48" s="32">
        <v>67.698499999999996</v>
      </c>
    </row>
    <row r="49" spans="1:5" x14ac:dyDescent="0.2">
      <c r="A49" s="6" t="s">
        <v>1926</v>
      </c>
      <c r="C49" s="32">
        <v>11.844200000000001</v>
      </c>
      <c r="D49" s="32">
        <v>11.918200000000001</v>
      </c>
    </row>
    <row r="51" spans="1:5" x14ac:dyDescent="0.2">
      <c r="A51" s="6" t="s">
        <v>58</v>
      </c>
    </row>
    <row r="52" spans="1:5" x14ac:dyDescent="0.2">
      <c r="D52" s="31"/>
    </row>
    <row r="53" spans="1:5" x14ac:dyDescent="0.2">
      <c r="A53" s="11" t="s">
        <v>1014</v>
      </c>
      <c r="D53" s="31" t="s">
        <v>60</v>
      </c>
    </row>
    <row r="54" spans="1:5" x14ac:dyDescent="0.2">
      <c r="A54" s="11"/>
    </row>
    <row r="55" spans="1:5" x14ac:dyDescent="0.2">
      <c r="A55" s="11" t="s">
        <v>1694</v>
      </c>
    </row>
    <row r="56" spans="1:5" x14ac:dyDescent="0.2">
      <c r="A56" s="11"/>
    </row>
    <row r="57" spans="1:5" ht="14.4" x14ac:dyDescent="0.3">
      <c r="A57" s="6" t="s">
        <v>1695</v>
      </c>
      <c r="B57"/>
      <c r="C57"/>
      <c r="D57"/>
      <c r="E57"/>
    </row>
    <row r="58" spans="1:5" ht="14.4" x14ac:dyDescent="0.3">
      <c r="A58"/>
      <c r="B58"/>
      <c r="C58"/>
      <c r="D58"/>
      <c r="E58"/>
    </row>
    <row r="59" spans="1:5" ht="30.6" x14ac:dyDescent="0.2">
      <c r="A59" s="105" t="s">
        <v>1031</v>
      </c>
      <c r="B59" s="106" t="s">
        <v>1696</v>
      </c>
      <c r="C59" s="105" t="s">
        <v>1697</v>
      </c>
      <c r="D59" s="107" t="s">
        <v>1698</v>
      </c>
      <c r="E59" s="108" t="s">
        <v>1699</v>
      </c>
    </row>
    <row r="60" spans="1:5" x14ac:dyDescent="0.2">
      <c r="A60" s="158" t="s">
        <v>1927</v>
      </c>
      <c r="B60" s="109" t="s">
        <v>1701</v>
      </c>
      <c r="C60" s="109" t="s">
        <v>1702</v>
      </c>
      <c r="D60" s="110">
        <v>46304</v>
      </c>
      <c r="E60" s="111">
        <v>1000</v>
      </c>
    </row>
    <row r="61" spans="1:5" ht="28.5" customHeight="1" x14ac:dyDescent="0.2">
      <c r="A61" s="159"/>
      <c r="B61" s="109" t="s">
        <v>1036</v>
      </c>
      <c r="C61" s="109" t="s">
        <v>1703</v>
      </c>
      <c r="D61" s="110">
        <v>47947</v>
      </c>
      <c r="E61" s="111">
        <v>-1000</v>
      </c>
    </row>
    <row r="62" spans="1:5" x14ac:dyDescent="0.2">
      <c r="A62" s="156" t="s">
        <v>1870</v>
      </c>
      <c r="B62" s="109" t="s">
        <v>1701</v>
      </c>
      <c r="C62" s="109" t="s">
        <v>1702</v>
      </c>
      <c r="D62" s="110">
        <v>46304</v>
      </c>
      <c r="E62" s="111">
        <v>1000</v>
      </c>
    </row>
    <row r="63" spans="1:5" x14ac:dyDescent="0.2">
      <c r="A63" s="157"/>
      <c r="B63" s="109" t="s">
        <v>1036</v>
      </c>
      <c r="C63" s="109" t="s">
        <v>1703</v>
      </c>
      <c r="D63" s="110">
        <v>47947</v>
      </c>
      <c r="E63" s="111">
        <v>-1000</v>
      </c>
    </row>
    <row r="64" spans="1:5" x14ac:dyDescent="0.2">
      <c r="A64" s="158" t="s">
        <v>1928</v>
      </c>
      <c r="B64" s="109" t="s">
        <v>1701</v>
      </c>
      <c r="C64" s="109" t="s">
        <v>1702</v>
      </c>
      <c r="D64" s="110">
        <v>46304</v>
      </c>
      <c r="E64" s="111">
        <v>1500</v>
      </c>
    </row>
    <row r="65" spans="1:5" ht="27" customHeight="1" x14ac:dyDescent="0.2">
      <c r="A65" s="159"/>
      <c r="B65" s="109" t="s">
        <v>1036</v>
      </c>
      <c r="C65" s="109" t="s">
        <v>1703</v>
      </c>
      <c r="D65" s="110">
        <v>47947</v>
      </c>
      <c r="E65" s="111">
        <v>-1500</v>
      </c>
    </row>
    <row r="66" spans="1:5" x14ac:dyDescent="0.2">
      <c r="A66" s="156" t="s">
        <v>1783</v>
      </c>
      <c r="B66" s="109" t="s">
        <v>1701</v>
      </c>
      <c r="C66" s="109" t="s">
        <v>1702</v>
      </c>
      <c r="D66" s="110">
        <v>46308</v>
      </c>
      <c r="E66" s="111">
        <v>1000</v>
      </c>
    </row>
    <row r="67" spans="1:5" x14ac:dyDescent="0.2">
      <c r="A67" s="157"/>
      <c r="B67" s="109" t="s">
        <v>1036</v>
      </c>
      <c r="C67" s="109" t="s">
        <v>1703</v>
      </c>
      <c r="D67" s="110">
        <v>47951</v>
      </c>
      <c r="E67" s="111">
        <v>-1000</v>
      </c>
    </row>
    <row r="68" spans="1:5" x14ac:dyDescent="0.2">
      <c r="A68" s="158" t="s">
        <v>1929</v>
      </c>
      <c r="B68" s="109" t="s">
        <v>1701</v>
      </c>
      <c r="C68" s="109" t="s">
        <v>1702</v>
      </c>
      <c r="D68" s="110">
        <v>46316</v>
      </c>
      <c r="E68" s="111">
        <v>2500</v>
      </c>
    </row>
    <row r="69" spans="1:5" ht="32.1" customHeight="1" x14ac:dyDescent="0.2">
      <c r="A69" s="159"/>
      <c r="B69" s="109" t="s">
        <v>1036</v>
      </c>
      <c r="C69" s="109" t="s">
        <v>1703</v>
      </c>
      <c r="D69" s="110">
        <v>47959</v>
      </c>
      <c r="E69" s="111">
        <v>-2500</v>
      </c>
    </row>
    <row r="70" spans="1:5" x14ac:dyDescent="0.2">
      <c r="A70" s="11"/>
    </row>
    <row r="71" spans="1:5" x14ac:dyDescent="0.2">
      <c r="A71" s="6" t="s">
        <v>1710</v>
      </c>
    </row>
    <row r="72" spans="1:5" x14ac:dyDescent="0.2">
      <c r="A72" s="6" t="s">
        <v>1711</v>
      </c>
    </row>
    <row r="73" spans="1:5" x14ac:dyDescent="0.2">
      <c r="A73" s="11"/>
    </row>
    <row r="74" spans="1:5" x14ac:dyDescent="0.2">
      <c r="A74" s="6" t="s">
        <v>1930</v>
      </c>
    </row>
    <row r="75" spans="1:5" x14ac:dyDescent="0.2">
      <c r="A75" s="6" t="s">
        <v>1931</v>
      </c>
    </row>
    <row r="77" spans="1:5" x14ac:dyDescent="0.2">
      <c r="A77" s="11" t="s">
        <v>1576</v>
      </c>
      <c r="D77" s="35">
        <v>10.3883192492055</v>
      </c>
      <c r="E77" s="9" t="s">
        <v>59</v>
      </c>
    </row>
    <row r="79" spans="1:5" x14ac:dyDescent="0.2">
      <c r="A79" s="11" t="s">
        <v>70</v>
      </c>
      <c r="D79" s="31" t="s">
        <v>60</v>
      </c>
    </row>
    <row r="81" spans="1:9" x14ac:dyDescent="0.2">
      <c r="A81" s="11" t="s">
        <v>1577</v>
      </c>
      <c r="B81" s="11"/>
      <c r="C81" s="11"/>
      <c r="D81" s="31" t="s">
        <v>60</v>
      </c>
    </row>
    <row r="82" spans="1:9" x14ac:dyDescent="0.2">
      <c r="A82" s="11"/>
      <c r="B82" s="11"/>
      <c r="C82" s="11"/>
      <c r="D82" s="11"/>
    </row>
    <row r="83" spans="1:9" x14ac:dyDescent="0.2">
      <c r="A83" s="11" t="s">
        <v>1578</v>
      </c>
      <c r="B83" s="11"/>
      <c r="C83" s="11"/>
      <c r="D83" s="31" t="s">
        <v>60</v>
      </c>
    </row>
    <row r="84" spans="1:9" x14ac:dyDescent="0.2">
      <c r="A84" s="11"/>
      <c r="B84" s="11"/>
      <c r="C84" s="11"/>
      <c r="D84" s="11"/>
    </row>
    <row r="85" spans="1:9" x14ac:dyDescent="0.2">
      <c r="A85" s="11" t="s">
        <v>1969</v>
      </c>
      <c r="B85" s="11"/>
      <c r="C85" s="11"/>
      <c r="D85" s="31" t="s">
        <v>60</v>
      </c>
    </row>
    <row r="86" spans="1:9" x14ac:dyDescent="0.2">
      <c r="A86" s="11"/>
      <c r="B86" s="11"/>
      <c r="C86" s="11"/>
      <c r="D86" s="11"/>
    </row>
    <row r="87" spans="1:9" x14ac:dyDescent="0.2">
      <c r="A87" s="11" t="s">
        <v>1579</v>
      </c>
      <c r="B87" s="11"/>
      <c r="C87" s="11"/>
      <c r="D87" s="31" t="s">
        <v>60</v>
      </c>
    </row>
    <row r="88" spans="1:9" x14ac:dyDescent="0.2">
      <c r="A88" s="11"/>
      <c r="B88" s="11"/>
      <c r="C88" s="11"/>
      <c r="D88" s="11"/>
    </row>
    <row r="89" spans="1:9" x14ac:dyDescent="0.2">
      <c r="A89" s="11" t="s">
        <v>1580</v>
      </c>
      <c r="B89" s="11"/>
      <c r="C89" s="11"/>
      <c r="D89" s="31" t="s">
        <v>60</v>
      </c>
    </row>
    <row r="91" spans="1:9" x14ac:dyDescent="0.2">
      <c r="A91" s="69" t="s">
        <v>1581</v>
      </c>
      <c r="B91" s="70"/>
      <c r="C91" s="70"/>
      <c r="D91" s="70"/>
    </row>
    <row r="93" spans="1:9" x14ac:dyDescent="0.2">
      <c r="A93" s="69" t="s">
        <v>1396</v>
      </c>
      <c r="B93" s="70"/>
      <c r="C93" s="70"/>
      <c r="D93" s="70"/>
      <c r="E93" s="10"/>
      <c r="G93" s="10"/>
      <c r="H93" s="70"/>
      <c r="I93" s="70"/>
    </row>
    <row r="94" spans="1:9" x14ac:dyDescent="0.2">
      <c r="A94" s="96"/>
      <c r="B94" s="70"/>
      <c r="C94" s="70"/>
      <c r="D94" s="70"/>
      <c r="E94" s="10"/>
      <c r="G94" s="10"/>
      <c r="H94" s="70"/>
      <c r="I94" s="70"/>
    </row>
    <row r="95" spans="1:9" x14ac:dyDescent="0.2">
      <c r="A95" s="70"/>
      <c r="B95" s="70"/>
      <c r="C95" s="70"/>
      <c r="D95" s="70"/>
      <c r="E95" s="10"/>
      <c r="G95" s="10"/>
      <c r="H95" s="70"/>
      <c r="I95" s="70"/>
    </row>
    <row r="96" spans="1:9" x14ac:dyDescent="0.2">
      <c r="A96" s="70"/>
      <c r="B96" s="70"/>
      <c r="C96" s="70"/>
      <c r="D96" s="70"/>
      <c r="E96" s="10"/>
      <c r="G96" s="10"/>
      <c r="H96" s="70"/>
      <c r="I96" s="70"/>
    </row>
    <row r="97" spans="1:9" x14ac:dyDescent="0.2">
      <c r="A97" s="70"/>
      <c r="B97" s="70"/>
      <c r="C97" s="70"/>
      <c r="D97" s="70"/>
      <c r="E97" s="10"/>
      <c r="G97" s="10"/>
      <c r="H97" s="70"/>
      <c r="I97" s="70"/>
    </row>
    <row r="98" spans="1:9" x14ac:dyDescent="0.2">
      <c r="A98" s="70"/>
      <c r="B98" s="70"/>
      <c r="C98" s="70"/>
      <c r="D98" s="70"/>
      <c r="E98" s="10"/>
      <c r="G98" s="10"/>
      <c r="H98" s="70"/>
      <c r="I98" s="70"/>
    </row>
    <row r="99" spans="1:9" x14ac:dyDescent="0.2">
      <c r="A99" s="70"/>
      <c r="B99" s="70"/>
      <c r="C99" s="70"/>
      <c r="D99" s="70"/>
      <c r="E99" s="10"/>
      <c r="G99" s="10"/>
      <c r="H99" s="70"/>
      <c r="I99" s="70"/>
    </row>
    <row r="100" spans="1:9" x14ac:dyDescent="0.2">
      <c r="A100" s="70"/>
      <c r="B100" s="70"/>
      <c r="C100" s="70"/>
      <c r="D100" s="70"/>
      <c r="E100" s="10"/>
      <c r="G100" s="10"/>
      <c r="H100" s="70"/>
      <c r="I100" s="70"/>
    </row>
    <row r="101" spans="1:9" x14ac:dyDescent="0.2">
      <c r="A101" s="70"/>
      <c r="B101" s="70"/>
      <c r="C101" s="70"/>
      <c r="D101" s="70"/>
      <c r="E101" s="10"/>
      <c r="G101" s="10"/>
      <c r="H101" s="70"/>
      <c r="I101" s="70"/>
    </row>
    <row r="102" spans="1:9" x14ac:dyDescent="0.2">
      <c r="A102" s="70"/>
      <c r="B102" s="70"/>
      <c r="C102" s="70"/>
      <c r="D102" s="70"/>
      <c r="E102" s="10"/>
      <c r="G102" s="10"/>
      <c r="H102" s="70"/>
      <c r="I102" s="70"/>
    </row>
    <row r="103" spans="1:9" x14ac:dyDescent="0.2">
      <c r="A103" s="70"/>
      <c r="B103" s="70"/>
      <c r="C103" s="70"/>
      <c r="D103" s="70"/>
      <c r="E103" s="10"/>
      <c r="G103" s="10"/>
      <c r="H103" s="70"/>
      <c r="I103" s="70"/>
    </row>
    <row r="104" spans="1:9" x14ac:dyDescent="0.2">
      <c r="A104" s="70"/>
      <c r="B104" s="70"/>
      <c r="C104" s="70"/>
      <c r="D104" s="70"/>
      <c r="E104" s="10"/>
      <c r="G104" s="10"/>
      <c r="H104" s="70"/>
      <c r="I104" s="70"/>
    </row>
    <row r="105" spans="1:9" x14ac:dyDescent="0.2">
      <c r="A105" s="70"/>
      <c r="B105" s="70"/>
      <c r="C105" s="70"/>
      <c r="D105" s="70"/>
      <c r="E105" s="10"/>
      <c r="G105" s="10"/>
      <c r="H105" s="70"/>
      <c r="I105" s="70"/>
    </row>
    <row r="106" spans="1:9" x14ac:dyDescent="0.2">
      <c r="A106" s="70"/>
      <c r="B106" s="70"/>
      <c r="C106" s="70"/>
      <c r="D106" s="70"/>
      <c r="E106" s="10"/>
      <c r="G106" s="10"/>
      <c r="H106" s="70"/>
      <c r="I106" s="70"/>
    </row>
    <row r="107" spans="1:9" x14ac:dyDescent="0.2">
      <c r="A107" s="70"/>
      <c r="B107" s="70"/>
      <c r="C107" s="70"/>
      <c r="D107" s="70"/>
      <c r="E107" s="10"/>
      <c r="G107" s="10"/>
      <c r="H107" s="70"/>
      <c r="I107" s="70"/>
    </row>
    <row r="108" spans="1:9" x14ac:dyDescent="0.2">
      <c r="A108" s="117" t="s">
        <v>1932</v>
      </c>
      <c r="B108" s="118"/>
      <c r="C108" s="118"/>
      <c r="D108" s="118"/>
      <c r="E108" s="118"/>
      <c r="F108" s="118"/>
      <c r="G108" s="118"/>
      <c r="H108" s="70"/>
      <c r="I108" s="70"/>
    </row>
    <row r="109" spans="1:9" x14ac:dyDescent="0.2">
      <c r="A109" s="70"/>
      <c r="B109" s="70"/>
      <c r="C109" s="70"/>
      <c r="D109" s="70"/>
      <c r="E109" s="10"/>
      <c r="G109" s="10"/>
      <c r="H109" s="70"/>
      <c r="I109" s="70"/>
    </row>
    <row r="110" spans="1:9" x14ac:dyDescent="0.2">
      <c r="A110" s="69" t="s">
        <v>1397</v>
      </c>
      <c r="B110" s="70"/>
      <c r="C110" s="70"/>
      <c r="D110" s="70"/>
      <c r="E110" s="10"/>
      <c r="G110" s="10"/>
      <c r="H110" s="70"/>
      <c r="I110" s="70"/>
    </row>
    <row r="111" spans="1:9" x14ac:dyDescent="0.2">
      <c r="A111" s="70"/>
      <c r="B111" s="70"/>
      <c r="C111" s="70"/>
      <c r="D111" s="70"/>
      <c r="E111" s="10"/>
      <c r="G111" s="10"/>
      <c r="H111" s="70"/>
      <c r="I111" s="70"/>
    </row>
    <row r="112" spans="1:9" x14ac:dyDescent="0.2">
      <c r="A112" s="70"/>
      <c r="B112" s="70"/>
      <c r="C112" s="70"/>
      <c r="D112" s="70"/>
      <c r="E112" s="10"/>
      <c r="G112" s="10"/>
      <c r="H112" s="70"/>
      <c r="I112" s="70"/>
    </row>
    <row r="113" spans="1:9" x14ac:dyDescent="0.2">
      <c r="A113" s="70"/>
      <c r="B113" s="70"/>
      <c r="C113" s="70"/>
      <c r="D113" s="70"/>
      <c r="E113" s="10"/>
      <c r="G113" s="10"/>
      <c r="H113" s="70"/>
      <c r="I113" s="70"/>
    </row>
    <row r="114" spans="1:9" x14ac:dyDescent="0.2">
      <c r="A114" s="70"/>
      <c r="B114" s="70"/>
      <c r="C114" s="70"/>
      <c r="D114" s="70"/>
      <c r="E114" s="10"/>
      <c r="G114" s="10"/>
      <c r="H114" s="70"/>
      <c r="I114" s="70"/>
    </row>
    <row r="115" spans="1:9" x14ac:dyDescent="0.2">
      <c r="A115" s="70"/>
      <c r="B115" s="70"/>
      <c r="C115" s="70"/>
      <c r="D115" s="70"/>
      <c r="E115" s="10"/>
      <c r="G115" s="10"/>
      <c r="H115" s="70"/>
      <c r="I115" s="70"/>
    </row>
    <row r="116" spans="1:9" x14ac:dyDescent="0.2">
      <c r="A116" s="70"/>
      <c r="B116" s="70"/>
      <c r="C116" s="70"/>
      <c r="D116" s="70"/>
      <c r="E116" s="10"/>
      <c r="G116" s="10"/>
      <c r="H116" s="70"/>
      <c r="I116" s="70"/>
    </row>
    <row r="117" spans="1:9" x14ac:dyDescent="0.2">
      <c r="A117" s="70"/>
      <c r="B117" s="70"/>
      <c r="C117" s="70"/>
      <c r="D117" s="70"/>
      <c r="E117" s="10"/>
      <c r="G117" s="10"/>
      <c r="H117" s="70"/>
      <c r="I117" s="70"/>
    </row>
    <row r="118" spans="1:9" x14ac:dyDescent="0.2">
      <c r="A118" s="70"/>
      <c r="B118" s="70"/>
      <c r="C118" s="70"/>
      <c r="D118" s="70"/>
      <c r="E118" s="10"/>
      <c r="G118" s="10"/>
      <c r="H118" s="70"/>
      <c r="I118" s="70"/>
    </row>
    <row r="119" spans="1:9" x14ac:dyDescent="0.2">
      <c r="A119" s="70"/>
      <c r="B119" s="70"/>
      <c r="C119" s="70"/>
      <c r="D119" s="70"/>
      <c r="E119" s="10"/>
      <c r="G119" s="10"/>
      <c r="H119" s="70"/>
      <c r="I119" s="70"/>
    </row>
    <row r="120" spans="1:9" x14ac:dyDescent="0.2">
      <c r="A120" s="70"/>
      <c r="B120" s="70"/>
      <c r="C120" s="70"/>
      <c r="D120" s="70"/>
      <c r="E120" s="10"/>
      <c r="G120" s="10"/>
      <c r="H120" s="70"/>
      <c r="I120" s="70"/>
    </row>
    <row r="121" spans="1:9" x14ac:dyDescent="0.2">
      <c r="A121" s="70"/>
      <c r="B121" s="70"/>
      <c r="C121" s="70"/>
      <c r="D121" s="70"/>
      <c r="E121" s="10"/>
      <c r="G121" s="10"/>
      <c r="H121" s="70"/>
      <c r="I121" s="70"/>
    </row>
    <row r="122" spans="1:9" x14ac:dyDescent="0.2">
      <c r="A122" s="70"/>
      <c r="B122" s="70"/>
      <c r="C122" s="70"/>
      <c r="D122" s="70"/>
      <c r="E122" s="10"/>
      <c r="G122" s="10"/>
      <c r="H122" s="70"/>
      <c r="I122" s="70"/>
    </row>
    <row r="123" spans="1:9" x14ac:dyDescent="0.2">
      <c r="A123" s="70"/>
      <c r="B123" s="70"/>
      <c r="C123" s="70"/>
      <c r="D123" s="70"/>
      <c r="E123" s="10"/>
      <c r="G123" s="10"/>
      <c r="H123" s="70"/>
      <c r="I123" s="70"/>
    </row>
    <row r="124" spans="1:9" x14ac:dyDescent="0.2">
      <c r="A124" s="70"/>
      <c r="B124" s="70"/>
      <c r="C124" s="70"/>
      <c r="D124" s="70"/>
      <c r="E124" s="10"/>
      <c r="G124" s="10"/>
      <c r="H124" s="70"/>
      <c r="I124" s="70"/>
    </row>
    <row r="125" spans="1:9" x14ac:dyDescent="0.2">
      <c r="A125" s="70"/>
      <c r="B125" s="70"/>
      <c r="C125" s="70"/>
      <c r="D125" s="70"/>
      <c r="E125" s="10"/>
      <c r="G125" s="10"/>
      <c r="H125" s="70"/>
      <c r="I125" s="70"/>
    </row>
    <row r="126" spans="1:9" x14ac:dyDescent="0.2">
      <c r="A126" s="70"/>
      <c r="B126" s="70"/>
      <c r="C126" s="70"/>
      <c r="D126" s="70"/>
      <c r="E126" s="10"/>
      <c r="G126" s="10"/>
      <c r="H126" s="70"/>
      <c r="I126" s="70"/>
    </row>
    <row r="127" spans="1:9" x14ac:dyDescent="0.2">
      <c r="A127" s="70" t="s">
        <v>1395</v>
      </c>
      <c r="B127" s="70"/>
      <c r="C127" s="70"/>
      <c r="D127" s="70"/>
      <c r="E127" s="10"/>
      <c r="G127" s="10"/>
      <c r="H127" s="70"/>
      <c r="I127" s="70"/>
    </row>
    <row r="128" spans="1:9" x14ac:dyDescent="0.2">
      <c r="A128" s="96"/>
      <c r="B128" s="70"/>
      <c r="C128" s="70"/>
      <c r="D128" s="70"/>
      <c r="E128" s="10"/>
      <c r="G128" s="10"/>
      <c r="H128" s="70"/>
      <c r="I128" s="70"/>
    </row>
    <row r="131" spans="1:1" x14ac:dyDescent="0.2">
      <c r="A131" s="70"/>
    </row>
    <row r="132" spans="1:1" x14ac:dyDescent="0.2">
      <c r="A132" s="70"/>
    </row>
    <row r="133" spans="1:1" x14ac:dyDescent="0.2">
      <c r="A133" s="96"/>
    </row>
  </sheetData>
  <mergeCells count="8">
    <mergeCell ref="A66:A67"/>
    <mergeCell ref="A68:A69"/>
    <mergeCell ref="A1:G1"/>
    <mergeCell ref="A39:G39"/>
    <mergeCell ref="A41:D41"/>
    <mergeCell ref="A60:A61"/>
    <mergeCell ref="A62:A63"/>
    <mergeCell ref="A64:A65"/>
  </mergeCells>
  <conditionalFormatting sqref="F2:F3 F5:F38 F40:F107">
    <cfRule type="cellIs" dxfId="115" priority="2" stopIfTrue="1" operator="between">
      <formula>0.009</formula>
      <formula>-0.009</formula>
    </cfRule>
  </conditionalFormatting>
  <conditionalFormatting sqref="F109:F234">
    <cfRule type="cellIs" dxfId="114" priority="1" stopIfTrue="1" operator="between">
      <formula>0.009</formula>
      <formula>-0.009</formula>
    </cfRule>
  </conditionalFormatting>
  <pageMargins left="0.7" right="0.7" top="0.75" bottom="0.75" header="0.3" footer="0.3"/>
  <pageSetup paperSize="9" orientation="portrait" r:id="rId1"/>
  <headerFooter>
    <oddFooter>&amp;C_x000D_&amp;1#&amp;"Calibri"&amp;10&amp;K000000 RESTRICTED</oddFooter>
    <evenFooter>&amp;LPUBLIC</evenFooter>
    <firstFooter>&amp;LPUBLIC</first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81DA0-5E6B-40EC-A5FB-42A9C511EE20}">
  <dimension ref="A1:I162"/>
  <sheetViews>
    <sheetView workbookViewId="0">
      <selection sqref="A1:G1"/>
    </sheetView>
  </sheetViews>
  <sheetFormatPr defaultColWidth="9.33203125" defaultRowHeight="10.199999999999999" x14ac:dyDescent="0.2"/>
  <cols>
    <col min="1" max="1" width="33.6640625" style="6" bestFit="1" customWidth="1"/>
    <col min="2" max="2" width="54.33203125" style="6" bestFit="1" customWidth="1"/>
    <col min="3" max="3" width="32.33203125" style="6" bestFit="1" customWidth="1"/>
    <col min="4" max="4" width="15.5546875" style="6" customWidth="1"/>
    <col min="5" max="5" width="23.33203125" style="9" customWidth="1"/>
    <col min="6" max="6" width="11.6640625" style="10" bestFit="1" customWidth="1"/>
    <col min="7" max="7" width="6.5546875" style="9" customWidth="1"/>
    <col min="8" max="16384" width="9.33203125" style="6"/>
  </cols>
  <sheetData>
    <row r="1" spans="1:7" s="1" customFormat="1" ht="13.8" x14ac:dyDescent="0.2">
      <c r="A1" s="150" t="s">
        <v>1933</v>
      </c>
      <c r="B1" s="151"/>
      <c r="C1" s="151"/>
      <c r="D1" s="151"/>
      <c r="E1" s="151"/>
      <c r="F1" s="151"/>
      <c r="G1" s="151"/>
    </row>
    <row r="2" spans="1:7" s="1" customFormat="1" ht="11.4" x14ac:dyDescent="0.2">
      <c r="E2" s="5"/>
      <c r="F2" s="8"/>
      <c r="G2" s="9"/>
    </row>
    <row r="3" spans="1:7" s="1" customFormat="1" ht="12" x14ac:dyDescent="0.2">
      <c r="A3" s="7" t="s">
        <v>7</v>
      </c>
      <c r="B3" s="2"/>
      <c r="C3" s="3"/>
      <c r="D3" s="3"/>
      <c r="E3" s="4"/>
      <c r="F3" s="8"/>
      <c r="G3" s="9"/>
    </row>
    <row r="4" spans="1:7" s="1" customFormat="1" ht="22.5" customHeight="1" x14ac:dyDescent="0.2">
      <c r="A4" s="14" t="s">
        <v>2</v>
      </c>
      <c r="B4" s="14" t="s">
        <v>0</v>
      </c>
      <c r="C4" s="15" t="s">
        <v>4</v>
      </c>
      <c r="D4" s="15" t="s">
        <v>1</v>
      </c>
      <c r="E4" s="56" t="s">
        <v>6</v>
      </c>
      <c r="F4" s="16" t="s">
        <v>3</v>
      </c>
      <c r="G4" s="16" t="s">
        <v>5</v>
      </c>
    </row>
    <row r="5" spans="1:7" x14ac:dyDescent="0.2">
      <c r="A5" s="17" t="s">
        <v>145</v>
      </c>
      <c r="B5" s="18"/>
      <c r="C5" s="18"/>
      <c r="D5" s="18"/>
      <c r="E5" s="19"/>
      <c r="F5" s="20"/>
      <c r="G5" s="19"/>
    </row>
    <row r="6" spans="1:7" x14ac:dyDescent="0.2">
      <c r="A6" s="21" t="s">
        <v>31</v>
      </c>
      <c r="B6" s="22"/>
      <c r="C6" s="22"/>
      <c r="D6" s="22"/>
      <c r="E6" s="23"/>
      <c r="F6" s="24"/>
      <c r="G6" s="23"/>
    </row>
    <row r="7" spans="1:7" x14ac:dyDescent="0.2">
      <c r="A7" s="22" t="s">
        <v>147</v>
      </c>
      <c r="B7" s="22" t="s">
        <v>146</v>
      </c>
      <c r="C7" s="22" t="s">
        <v>148</v>
      </c>
      <c r="D7" s="25">
        <v>180000</v>
      </c>
      <c r="E7" s="23">
        <v>1346.67</v>
      </c>
      <c r="F7" s="24">
        <v>2.7222751238199399</v>
      </c>
      <c r="G7" s="23"/>
    </row>
    <row r="8" spans="1:7" x14ac:dyDescent="0.2">
      <c r="A8" s="22" t="s">
        <v>150</v>
      </c>
      <c r="B8" s="22" t="s">
        <v>149</v>
      </c>
      <c r="C8" s="22" t="s">
        <v>148</v>
      </c>
      <c r="D8" s="25">
        <v>100000</v>
      </c>
      <c r="E8" s="23">
        <v>1027.4000000000001</v>
      </c>
      <c r="F8" s="24">
        <v>2.0768751529421499</v>
      </c>
      <c r="G8" s="23"/>
    </row>
    <row r="9" spans="1:7" x14ac:dyDescent="0.2">
      <c r="A9" s="22" t="s">
        <v>152</v>
      </c>
      <c r="B9" s="22" t="s">
        <v>151</v>
      </c>
      <c r="C9" s="22" t="s">
        <v>148</v>
      </c>
      <c r="D9" s="25">
        <v>70000</v>
      </c>
      <c r="E9" s="23">
        <v>1004.78</v>
      </c>
      <c r="F9" s="24">
        <v>2.0311491300109199</v>
      </c>
      <c r="G9" s="23"/>
    </row>
    <row r="10" spans="1:7" x14ac:dyDescent="0.2">
      <c r="A10" s="22" t="s">
        <v>154</v>
      </c>
      <c r="B10" s="22" t="s">
        <v>153</v>
      </c>
      <c r="C10" s="22" t="s">
        <v>148</v>
      </c>
      <c r="D10" s="25">
        <v>67000</v>
      </c>
      <c r="E10" s="23">
        <v>823.76499999999999</v>
      </c>
      <c r="F10" s="24">
        <v>1.6652297648076599</v>
      </c>
      <c r="G10" s="23"/>
    </row>
    <row r="11" spans="1:7" x14ac:dyDescent="0.2">
      <c r="A11" s="22" t="s">
        <v>156</v>
      </c>
      <c r="B11" s="22" t="s">
        <v>155</v>
      </c>
      <c r="C11" s="22" t="s">
        <v>157</v>
      </c>
      <c r="D11" s="25">
        <v>60000</v>
      </c>
      <c r="E11" s="23">
        <v>784.68</v>
      </c>
      <c r="F11" s="24">
        <v>1.5862199678904501</v>
      </c>
      <c r="G11" s="23"/>
    </row>
    <row r="12" spans="1:7" x14ac:dyDescent="0.2">
      <c r="A12" s="22" t="s">
        <v>159</v>
      </c>
      <c r="B12" s="22" t="s">
        <v>158</v>
      </c>
      <c r="C12" s="22" t="s">
        <v>160</v>
      </c>
      <c r="D12" s="25">
        <v>35000</v>
      </c>
      <c r="E12" s="23">
        <v>690.2</v>
      </c>
      <c r="F12" s="24">
        <v>1.3952299304659099</v>
      </c>
      <c r="G12" s="23"/>
    </row>
    <row r="13" spans="1:7" x14ac:dyDescent="0.2">
      <c r="A13" s="22" t="s">
        <v>162</v>
      </c>
      <c r="B13" s="22" t="s">
        <v>161</v>
      </c>
      <c r="C13" s="22" t="s">
        <v>163</v>
      </c>
      <c r="D13" s="25">
        <v>19000</v>
      </c>
      <c r="E13" s="23">
        <v>645.71500000000003</v>
      </c>
      <c r="F13" s="24">
        <v>1.3053041068542399</v>
      </c>
      <c r="G13" s="23"/>
    </row>
    <row r="14" spans="1:7" x14ac:dyDescent="0.2">
      <c r="A14" s="22" t="s">
        <v>165</v>
      </c>
      <c r="B14" s="22" t="s">
        <v>164</v>
      </c>
      <c r="C14" s="22" t="s">
        <v>166</v>
      </c>
      <c r="D14" s="25">
        <v>56604</v>
      </c>
      <c r="E14" s="23">
        <v>639.68180400000006</v>
      </c>
      <c r="F14" s="24">
        <v>1.2931080830414801</v>
      </c>
      <c r="G14" s="23"/>
    </row>
    <row r="15" spans="1:7" x14ac:dyDescent="0.2">
      <c r="A15" s="22" t="s">
        <v>168</v>
      </c>
      <c r="B15" s="22" t="s">
        <v>167</v>
      </c>
      <c r="C15" s="22" t="s">
        <v>169</v>
      </c>
      <c r="D15" s="25">
        <v>200000</v>
      </c>
      <c r="E15" s="23">
        <v>604.9</v>
      </c>
      <c r="F15" s="24">
        <v>1.22279713842195</v>
      </c>
      <c r="G15" s="23"/>
    </row>
    <row r="16" spans="1:7" x14ac:dyDescent="0.2">
      <c r="A16" s="22" t="s">
        <v>171</v>
      </c>
      <c r="B16" s="22" t="s">
        <v>170</v>
      </c>
      <c r="C16" s="22" t="s">
        <v>172</v>
      </c>
      <c r="D16" s="25">
        <v>15100</v>
      </c>
      <c r="E16" s="23">
        <v>594.77390000000003</v>
      </c>
      <c r="F16" s="24">
        <v>1.2023273647347701</v>
      </c>
      <c r="G16" s="23"/>
    </row>
    <row r="17" spans="1:7" x14ac:dyDescent="0.2">
      <c r="A17" s="22" t="s">
        <v>174</v>
      </c>
      <c r="B17" s="22" t="s">
        <v>173</v>
      </c>
      <c r="C17" s="22" t="s">
        <v>166</v>
      </c>
      <c r="D17" s="25">
        <v>41000</v>
      </c>
      <c r="E17" s="23">
        <v>552.22900000000004</v>
      </c>
      <c r="F17" s="24">
        <v>1.11632342693605</v>
      </c>
      <c r="G17" s="23"/>
    </row>
    <row r="18" spans="1:7" x14ac:dyDescent="0.2">
      <c r="A18" s="22" t="s">
        <v>176</v>
      </c>
      <c r="B18" s="22" t="s">
        <v>175</v>
      </c>
      <c r="C18" s="22" t="s">
        <v>177</v>
      </c>
      <c r="D18" s="25">
        <v>19898</v>
      </c>
      <c r="E18" s="23">
        <v>435.726404</v>
      </c>
      <c r="F18" s="24">
        <v>0.88081501065644796</v>
      </c>
      <c r="G18" s="23"/>
    </row>
    <row r="19" spans="1:7" x14ac:dyDescent="0.2">
      <c r="A19" s="22" t="s">
        <v>179</v>
      </c>
      <c r="B19" s="22" t="s">
        <v>178</v>
      </c>
      <c r="C19" s="22" t="s">
        <v>180</v>
      </c>
      <c r="D19" s="25">
        <v>3400</v>
      </c>
      <c r="E19" s="23">
        <v>404.702</v>
      </c>
      <c r="F19" s="24">
        <v>0.81809959912983798</v>
      </c>
      <c r="G19" s="23"/>
    </row>
    <row r="20" spans="1:7" x14ac:dyDescent="0.2">
      <c r="A20" s="22" t="s">
        <v>182</v>
      </c>
      <c r="B20" s="22" t="s">
        <v>181</v>
      </c>
      <c r="C20" s="22" t="s">
        <v>183</v>
      </c>
      <c r="D20" s="25">
        <v>27000</v>
      </c>
      <c r="E20" s="23">
        <v>397.76400000000001</v>
      </c>
      <c r="F20" s="24">
        <v>0.80407452631388299</v>
      </c>
      <c r="G20" s="23"/>
    </row>
    <row r="21" spans="1:7" x14ac:dyDescent="0.2">
      <c r="A21" s="22" t="s">
        <v>185</v>
      </c>
      <c r="B21" s="22" t="s">
        <v>184</v>
      </c>
      <c r="C21" s="22" t="s">
        <v>186</v>
      </c>
      <c r="D21" s="25">
        <v>100000</v>
      </c>
      <c r="E21" s="23">
        <v>387.85</v>
      </c>
      <c r="F21" s="24">
        <v>0.78403350989742504</v>
      </c>
      <c r="G21" s="23"/>
    </row>
    <row r="22" spans="1:7" x14ac:dyDescent="0.2">
      <c r="A22" s="22" t="s">
        <v>188</v>
      </c>
      <c r="B22" s="22" t="s">
        <v>187</v>
      </c>
      <c r="C22" s="22" t="s">
        <v>189</v>
      </c>
      <c r="D22" s="25">
        <v>42000</v>
      </c>
      <c r="E22" s="23">
        <v>365.673</v>
      </c>
      <c r="F22" s="24">
        <v>0.73920300545242001</v>
      </c>
      <c r="G22" s="23"/>
    </row>
    <row r="23" spans="1:7" x14ac:dyDescent="0.2">
      <c r="A23" s="22" t="s">
        <v>191</v>
      </c>
      <c r="B23" s="22" t="s">
        <v>190</v>
      </c>
      <c r="C23" s="22" t="s">
        <v>192</v>
      </c>
      <c r="D23" s="25">
        <v>105000</v>
      </c>
      <c r="E23" s="23">
        <v>364.61250000000001</v>
      </c>
      <c r="F23" s="24">
        <v>0.737059219098814</v>
      </c>
      <c r="G23" s="23"/>
    </row>
    <row r="24" spans="1:7" x14ac:dyDescent="0.2">
      <c r="A24" s="22" t="s">
        <v>194</v>
      </c>
      <c r="B24" s="22" t="s">
        <v>193</v>
      </c>
      <c r="C24" s="22" t="s">
        <v>195</v>
      </c>
      <c r="D24" s="25">
        <v>6700</v>
      </c>
      <c r="E24" s="23">
        <v>362.90550000000002</v>
      </c>
      <c r="F24" s="24">
        <v>0.73360854177151003</v>
      </c>
      <c r="G24" s="23"/>
    </row>
    <row r="25" spans="1:7" x14ac:dyDescent="0.2">
      <c r="A25" s="22" t="s">
        <v>197</v>
      </c>
      <c r="B25" s="22" t="s">
        <v>196</v>
      </c>
      <c r="C25" s="22" t="s">
        <v>198</v>
      </c>
      <c r="D25" s="25">
        <v>24907</v>
      </c>
      <c r="E25" s="23">
        <v>350.09279199999997</v>
      </c>
      <c r="F25" s="24">
        <v>0.70770782648330299</v>
      </c>
      <c r="G25" s="23"/>
    </row>
    <row r="26" spans="1:7" x14ac:dyDescent="0.2">
      <c r="A26" s="22" t="s">
        <v>200</v>
      </c>
      <c r="B26" s="22" t="s">
        <v>199</v>
      </c>
      <c r="C26" s="22" t="s">
        <v>201</v>
      </c>
      <c r="D26" s="25">
        <v>2400</v>
      </c>
      <c r="E26" s="23">
        <v>337.17599999999999</v>
      </c>
      <c r="F26" s="24">
        <v>0.68159670680204798</v>
      </c>
      <c r="G26" s="23"/>
    </row>
    <row r="27" spans="1:7" x14ac:dyDescent="0.2">
      <c r="A27" s="22" t="s">
        <v>203</v>
      </c>
      <c r="B27" s="22" t="s">
        <v>202</v>
      </c>
      <c r="C27" s="22" t="s">
        <v>204</v>
      </c>
      <c r="D27" s="25">
        <v>170000</v>
      </c>
      <c r="E27" s="23">
        <v>322.47300000000001</v>
      </c>
      <c r="F27" s="24">
        <v>0.65187479189674502</v>
      </c>
      <c r="G27" s="23"/>
    </row>
    <row r="28" spans="1:7" x14ac:dyDescent="0.2">
      <c r="A28" s="22" t="s">
        <v>206</v>
      </c>
      <c r="B28" s="22" t="s">
        <v>205</v>
      </c>
      <c r="C28" s="22" t="s">
        <v>198</v>
      </c>
      <c r="D28" s="25">
        <v>50000</v>
      </c>
      <c r="E28" s="23">
        <v>291.22500000000002</v>
      </c>
      <c r="F28" s="24">
        <v>0.58870738409147305</v>
      </c>
      <c r="G28" s="23"/>
    </row>
    <row r="29" spans="1:7" x14ac:dyDescent="0.2">
      <c r="A29" s="22" t="s">
        <v>208</v>
      </c>
      <c r="B29" s="22" t="s">
        <v>207</v>
      </c>
      <c r="C29" s="22" t="s">
        <v>201</v>
      </c>
      <c r="D29" s="25">
        <v>3900</v>
      </c>
      <c r="E29" s="23">
        <v>290.17950000000002</v>
      </c>
      <c r="F29" s="24">
        <v>0.58659392003424005</v>
      </c>
      <c r="G29" s="23"/>
    </row>
    <row r="30" spans="1:7" x14ac:dyDescent="0.2">
      <c r="A30" s="22" t="s">
        <v>210</v>
      </c>
      <c r="B30" s="22" t="s">
        <v>209</v>
      </c>
      <c r="C30" s="22" t="s">
        <v>211</v>
      </c>
      <c r="D30" s="25">
        <v>18000</v>
      </c>
      <c r="E30" s="23">
        <v>288.27</v>
      </c>
      <c r="F30" s="24">
        <v>0.58273389170589296</v>
      </c>
      <c r="G30" s="23"/>
    </row>
    <row r="31" spans="1:7" x14ac:dyDescent="0.2">
      <c r="A31" s="22" t="s">
        <v>213</v>
      </c>
      <c r="B31" s="22" t="s">
        <v>212</v>
      </c>
      <c r="C31" s="22" t="s">
        <v>211</v>
      </c>
      <c r="D31" s="25">
        <v>200000</v>
      </c>
      <c r="E31" s="23">
        <v>277.94</v>
      </c>
      <c r="F31" s="24">
        <v>0.56185193693667701</v>
      </c>
      <c r="G31" s="23"/>
    </row>
    <row r="32" spans="1:7" x14ac:dyDescent="0.2">
      <c r="A32" s="22" t="s">
        <v>215</v>
      </c>
      <c r="B32" s="22" t="s">
        <v>214</v>
      </c>
      <c r="C32" s="22" t="s">
        <v>201</v>
      </c>
      <c r="D32" s="25">
        <v>10000</v>
      </c>
      <c r="E32" s="23">
        <v>274.73</v>
      </c>
      <c r="F32" s="24">
        <v>0.555362965512749</v>
      </c>
      <c r="G32" s="23"/>
    </row>
    <row r="33" spans="1:7" x14ac:dyDescent="0.2">
      <c r="A33" s="22" t="s">
        <v>217</v>
      </c>
      <c r="B33" s="22" t="s">
        <v>216</v>
      </c>
      <c r="C33" s="22" t="s">
        <v>218</v>
      </c>
      <c r="D33" s="25">
        <v>14500</v>
      </c>
      <c r="E33" s="23">
        <v>274.52850000000001</v>
      </c>
      <c r="F33" s="24">
        <v>0.55495563599813102</v>
      </c>
      <c r="G33" s="23"/>
    </row>
    <row r="34" spans="1:7" x14ac:dyDescent="0.2">
      <c r="A34" s="22" t="s">
        <v>220</v>
      </c>
      <c r="B34" s="22" t="s">
        <v>219</v>
      </c>
      <c r="C34" s="22" t="s">
        <v>183</v>
      </c>
      <c r="D34" s="25">
        <v>20200</v>
      </c>
      <c r="E34" s="23">
        <v>273.64940000000001</v>
      </c>
      <c r="F34" s="24">
        <v>0.553178547282002</v>
      </c>
      <c r="G34" s="23"/>
    </row>
    <row r="35" spans="1:7" x14ac:dyDescent="0.2">
      <c r="A35" s="22" t="s">
        <v>222</v>
      </c>
      <c r="B35" s="22" t="s">
        <v>221</v>
      </c>
      <c r="C35" s="22" t="s">
        <v>192</v>
      </c>
      <c r="D35" s="25">
        <v>160000</v>
      </c>
      <c r="E35" s="23">
        <v>264.91199999999998</v>
      </c>
      <c r="F35" s="24">
        <v>0.53551601179308195</v>
      </c>
      <c r="G35" s="23"/>
    </row>
    <row r="36" spans="1:7" x14ac:dyDescent="0.2">
      <c r="A36" s="22" t="s">
        <v>224</v>
      </c>
      <c r="B36" s="22" t="s">
        <v>223</v>
      </c>
      <c r="C36" s="22" t="s">
        <v>225</v>
      </c>
      <c r="D36" s="25">
        <v>5000</v>
      </c>
      <c r="E36" s="23">
        <v>258.55</v>
      </c>
      <c r="F36" s="24">
        <v>0.52265531515786801</v>
      </c>
      <c r="G36" s="23"/>
    </row>
    <row r="37" spans="1:7" x14ac:dyDescent="0.2">
      <c r="A37" s="22" t="s">
        <v>227</v>
      </c>
      <c r="B37" s="22" t="s">
        <v>226</v>
      </c>
      <c r="C37" s="22" t="s">
        <v>228</v>
      </c>
      <c r="D37" s="25">
        <v>150000</v>
      </c>
      <c r="E37" s="23">
        <v>249.27</v>
      </c>
      <c r="F37" s="24">
        <v>0.50389592113479698</v>
      </c>
      <c r="G37" s="23"/>
    </row>
    <row r="38" spans="1:7" x14ac:dyDescent="0.2">
      <c r="A38" s="22" t="s">
        <v>230</v>
      </c>
      <c r="B38" s="22" t="s">
        <v>229</v>
      </c>
      <c r="C38" s="22" t="s">
        <v>231</v>
      </c>
      <c r="D38" s="25">
        <v>500000</v>
      </c>
      <c r="E38" s="23">
        <v>240.05</v>
      </c>
      <c r="F38" s="24">
        <v>0.48525781629721998</v>
      </c>
      <c r="G38" s="23"/>
    </row>
    <row r="39" spans="1:7" x14ac:dyDescent="0.2">
      <c r="A39" s="22" t="s">
        <v>233</v>
      </c>
      <c r="B39" s="22" t="s">
        <v>232</v>
      </c>
      <c r="C39" s="22" t="s">
        <v>186</v>
      </c>
      <c r="D39" s="25">
        <v>5000</v>
      </c>
      <c r="E39" s="23">
        <v>232.32499999999999</v>
      </c>
      <c r="F39" s="24">
        <v>0.469641833664869</v>
      </c>
      <c r="G39" s="23"/>
    </row>
    <row r="40" spans="1:7" x14ac:dyDescent="0.2">
      <c r="A40" s="22" t="s">
        <v>235</v>
      </c>
      <c r="B40" s="22" t="s">
        <v>234</v>
      </c>
      <c r="C40" s="22" t="s">
        <v>236</v>
      </c>
      <c r="D40" s="25">
        <v>14000</v>
      </c>
      <c r="E40" s="23">
        <v>227.31800000000001</v>
      </c>
      <c r="F40" s="24">
        <v>0.45952025113539502</v>
      </c>
      <c r="G40" s="23"/>
    </row>
    <row r="41" spans="1:7" x14ac:dyDescent="0.2">
      <c r="A41" s="22" t="s">
        <v>238</v>
      </c>
      <c r="B41" s="22" t="s">
        <v>237</v>
      </c>
      <c r="C41" s="22" t="s">
        <v>148</v>
      </c>
      <c r="D41" s="25">
        <v>60000</v>
      </c>
      <c r="E41" s="23">
        <v>225.3</v>
      </c>
      <c r="F41" s="24">
        <v>0.45544089152994699</v>
      </c>
      <c r="G41" s="23"/>
    </row>
    <row r="42" spans="1:7" x14ac:dyDescent="0.2">
      <c r="A42" s="22" t="s">
        <v>240</v>
      </c>
      <c r="B42" s="22" t="s">
        <v>239</v>
      </c>
      <c r="C42" s="22" t="s">
        <v>241</v>
      </c>
      <c r="D42" s="25">
        <v>12000</v>
      </c>
      <c r="E42" s="23">
        <v>221.988</v>
      </c>
      <c r="F42" s="24">
        <v>0.44874572849067801</v>
      </c>
      <c r="G42" s="23"/>
    </row>
    <row r="43" spans="1:7" x14ac:dyDescent="0.2">
      <c r="A43" s="22" t="s">
        <v>243</v>
      </c>
      <c r="B43" s="22" t="s">
        <v>242</v>
      </c>
      <c r="C43" s="22" t="s">
        <v>163</v>
      </c>
      <c r="D43" s="25">
        <v>1500</v>
      </c>
      <c r="E43" s="23">
        <v>213.51</v>
      </c>
      <c r="F43" s="24">
        <v>0.43160756658037702</v>
      </c>
      <c r="G43" s="23"/>
    </row>
    <row r="44" spans="1:7" x14ac:dyDescent="0.2">
      <c r="A44" s="22" t="s">
        <v>245</v>
      </c>
      <c r="B44" s="22" t="s">
        <v>244</v>
      </c>
      <c r="C44" s="22" t="s">
        <v>246</v>
      </c>
      <c r="D44" s="25">
        <v>480000</v>
      </c>
      <c r="E44" s="23">
        <v>194.928</v>
      </c>
      <c r="F44" s="24">
        <v>0.39404430583288702</v>
      </c>
      <c r="G44" s="23"/>
    </row>
    <row r="45" spans="1:7" x14ac:dyDescent="0.2">
      <c r="A45" s="22" t="s">
        <v>248</v>
      </c>
      <c r="B45" s="22" t="s">
        <v>247</v>
      </c>
      <c r="C45" s="22" t="s">
        <v>249</v>
      </c>
      <c r="D45" s="25">
        <v>9000</v>
      </c>
      <c r="E45" s="23">
        <v>189.11699999999999</v>
      </c>
      <c r="F45" s="24">
        <v>0.38229744821779399</v>
      </c>
      <c r="G45" s="23"/>
    </row>
    <row r="46" spans="1:7" x14ac:dyDescent="0.2">
      <c r="A46" s="22" t="s">
        <v>251</v>
      </c>
      <c r="B46" s="22" t="s">
        <v>250</v>
      </c>
      <c r="C46" s="22" t="s">
        <v>169</v>
      </c>
      <c r="D46" s="25">
        <v>33596</v>
      </c>
      <c r="E46" s="23">
        <v>188.607944</v>
      </c>
      <c r="F46" s="24">
        <v>0.38126839842428001</v>
      </c>
      <c r="G46" s="23"/>
    </row>
    <row r="47" spans="1:7" x14ac:dyDescent="0.2">
      <c r="A47" s="22" t="s">
        <v>253</v>
      </c>
      <c r="B47" s="22" t="s">
        <v>252</v>
      </c>
      <c r="C47" s="22" t="s">
        <v>231</v>
      </c>
      <c r="D47" s="25">
        <v>50000</v>
      </c>
      <c r="E47" s="23">
        <v>158.80000000000001</v>
      </c>
      <c r="F47" s="24">
        <v>0.32101204427410401</v>
      </c>
      <c r="G47" s="23"/>
    </row>
    <row r="48" spans="1:7" x14ac:dyDescent="0.2">
      <c r="A48" s="22" t="s">
        <v>255</v>
      </c>
      <c r="B48" s="22" t="s">
        <v>254</v>
      </c>
      <c r="C48" s="22" t="s">
        <v>256</v>
      </c>
      <c r="D48" s="25">
        <v>120000</v>
      </c>
      <c r="E48" s="23">
        <v>131.16</v>
      </c>
      <c r="F48" s="24">
        <v>0.26513815948987102</v>
      </c>
      <c r="G48" s="23"/>
    </row>
    <row r="49" spans="1:7" x14ac:dyDescent="0.2">
      <c r="A49" s="22" t="s">
        <v>258</v>
      </c>
      <c r="B49" s="22" t="s">
        <v>257</v>
      </c>
      <c r="C49" s="22" t="s">
        <v>246</v>
      </c>
      <c r="D49" s="25">
        <v>5000</v>
      </c>
      <c r="E49" s="23">
        <v>120.895</v>
      </c>
      <c r="F49" s="24">
        <v>0.244387601338273</v>
      </c>
      <c r="G49" s="23"/>
    </row>
    <row r="50" spans="1:7" x14ac:dyDescent="0.2">
      <c r="A50" s="22" t="s">
        <v>260</v>
      </c>
      <c r="B50" s="22" t="s">
        <v>259</v>
      </c>
      <c r="C50" s="22" t="s">
        <v>261</v>
      </c>
      <c r="D50" s="25">
        <v>15000</v>
      </c>
      <c r="E50" s="23">
        <v>44.692500000000003</v>
      </c>
      <c r="F50" s="24">
        <v>9.0345282044838701E-2</v>
      </c>
      <c r="G50" s="23"/>
    </row>
    <row r="51" spans="1:7" x14ac:dyDescent="0.2">
      <c r="A51" s="22" t="s">
        <v>263</v>
      </c>
      <c r="B51" s="22" t="s">
        <v>262</v>
      </c>
      <c r="C51" s="22" t="s">
        <v>186</v>
      </c>
      <c r="D51" s="25">
        <v>23</v>
      </c>
      <c r="E51" s="23">
        <v>0.98463000000000001</v>
      </c>
      <c r="F51" s="24">
        <v>1.9904161785491898E-3</v>
      </c>
      <c r="G51" s="23"/>
    </row>
    <row r="52" spans="1:7" x14ac:dyDescent="0.2">
      <c r="A52" s="21" t="s">
        <v>35</v>
      </c>
      <c r="B52" s="21"/>
      <c r="C52" s="21"/>
      <c r="D52" s="21"/>
      <c r="E52" s="26">
        <f>SUM(E7:E51)</f>
        <v>17576.700373999996</v>
      </c>
      <c r="F52" s="27">
        <f>SUM(F7:F51)</f>
        <v>35.531061200573951</v>
      </c>
      <c r="G52" s="26"/>
    </row>
    <row r="53" spans="1:7" x14ac:dyDescent="0.2">
      <c r="A53" s="22"/>
      <c r="B53" s="22"/>
      <c r="C53" s="22"/>
      <c r="D53" s="22"/>
      <c r="E53" s="23"/>
      <c r="F53" s="24"/>
      <c r="G53" s="23"/>
    </row>
    <row r="54" spans="1:7" x14ac:dyDescent="0.2">
      <c r="A54" s="21" t="s">
        <v>30</v>
      </c>
      <c r="B54" s="22"/>
      <c r="C54" s="22"/>
      <c r="D54" s="22"/>
      <c r="E54" s="23"/>
      <c r="F54" s="24"/>
      <c r="G54" s="23"/>
    </row>
    <row r="55" spans="1:7" x14ac:dyDescent="0.2">
      <c r="A55" s="21" t="s">
        <v>31</v>
      </c>
      <c r="B55" s="22"/>
      <c r="C55" s="22"/>
      <c r="D55" s="22"/>
      <c r="E55" s="23"/>
      <c r="F55" s="24"/>
      <c r="G55" s="23"/>
    </row>
    <row r="56" spans="1:7" x14ac:dyDescent="0.2">
      <c r="A56" s="22" t="s">
        <v>1934</v>
      </c>
      <c r="B56" s="22" t="s">
        <v>1935</v>
      </c>
      <c r="C56" s="22" t="s">
        <v>77</v>
      </c>
      <c r="D56" s="25">
        <v>4500</v>
      </c>
      <c r="E56" s="23">
        <v>4798.0623698999998</v>
      </c>
      <c r="F56" s="24">
        <v>9.6992179465758799</v>
      </c>
      <c r="G56" s="23">
        <v>7.43</v>
      </c>
    </row>
    <row r="57" spans="1:7" x14ac:dyDescent="0.2">
      <c r="A57" s="22" t="s">
        <v>74</v>
      </c>
      <c r="B57" s="22" t="s">
        <v>73</v>
      </c>
      <c r="C57" s="22" t="s">
        <v>34</v>
      </c>
      <c r="D57" s="25">
        <v>2668</v>
      </c>
      <c r="E57" s="23">
        <v>2967.7738119999999</v>
      </c>
      <c r="F57" s="24">
        <v>5.9993144731314203</v>
      </c>
      <c r="G57" s="23">
        <v>8.8512000000000004</v>
      </c>
    </row>
    <row r="58" spans="1:7" x14ac:dyDescent="0.2">
      <c r="A58" s="22" t="s">
        <v>128</v>
      </c>
      <c r="B58" s="22" t="s">
        <v>127</v>
      </c>
      <c r="C58" s="22" t="s">
        <v>33</v>
      </c>
      <c r="D58" s="25">
        <v>2500</v>
      </c>
      <c r="E58" s="23">
        <v>2572.7440068000001</v>
      </c>
      <c r="F58" s="24">
        <v>5.2007670844887697</v>
      </c>
      <c r="G58" s="23">
        <v>7.45</v>
      </c>
    </row>
    <row r="59" spans="1:7" x14ac:dyDescent="0.2">
      <c r="A59" s="22" t="s">
        <v>1936</v>
      </c>
      <c r="B59" s="22" t="s">
        <v>1937</v>
      </c>
      <c r="C59" s="22" t="s">
        <v>33</v>
      </c>
      <c r="D59" s="25">
        <v>250</v>
      </c>
      <c r="E59" s="23">
        <v>2561.8291095999998</v>
      </c>
      <c r="F59" s="24">
        <v>5.1787027679697903</v>
      </c>
      <c r="G59" s="23">
        <v>7.6</v>
      </c>
    </row>
    <row r="60" spans="1:7" x14ac:dyDescent="0.2">
      <c r="A60" s="22" t="s">
        <v>79</v>
      </c>
      <c r="B60" s="22" t="s">
        <v>78</v>
      </c>
      <c r="C60" s="22" t="s">
        <v>33</v>
      </c>
      <c r="D60" s="25">
        <v>2500</v>
      </c>
      <c r="E60" s="23">
        <v>2537.9720204999999</v>
      </c>
      <c r="F60" s="24">
        <v>5.1304759862165099</v>
      </c>
      <c r="G60" s="23">
        <v>8.07</v>
      </c>
    </row>
    <row r="61" spans="1:7" x14ac:dyDescent="0.2">
      <c r="A61" s="22" t="s">
        <v>1938</v>
      </c>
      <c r="B61" s="22" t="s">
        <v>1939</v>
      </c>
      <c r="C61" s="22" t="s">
        <v>32</v>
      </c>
      <c r="D61" s="25">
        <v>250</v>
      </c>
      <c r="E61" s="23">
        <v>2528.9952397000002</v>
      </c>
      <c r="F61" s="24">
        <v>5.1123295456900104</v>
      </c>
      <c r="G61" s="23">
        <v>7.46</v>
      </c>
    </row>
    <row r="62" spans="1:7" x14ac:dyDescent="0.2">
      <c r="A62" s="22" t="s">
        <v>1940</v>
      </c>
      <c r="B62" s="22" t="s">
        <v>1941</v>
      </c>
      <c r="C62" s="22" t="s">
        <v>33</v>
      </c>
      <c r="D62" s="25">
        <v>2500</v>
      </c>
      <c r="E62" s="23">
        <v>2520.3232877</v>
      </c>
      <c r="F62" s="24">
        <v>5.0947993124446302</v>
      </c>
      <c r="G62" s="23">
        <v>7.4617000000000004</v>
      </c>
    </row>
    <row r="63" spans="1:7" x14ac:dyDescent="0.2">
      <c r="A63" s="22" t="s">
        <v>72</v>
      </c>
      <c r="B63" s="22" t="s">
        <v>71</v>
      </c>
      <c r="C63" s="22" t="s">
        <v>34</v>
      </c>
      <c r="D63" s="25">
        <v>1784</v>
      </c>
      <c r="E63" s="23">
        <v>1981.148056</v>
      </c>
      <c r="F63" s="24">
        <v>4.00486390092082</v>
      </c>
      <c r="G63" s="23">
        <v>8.7058</v>
      </c>
    </row>
    <row r="64" spans="1:7" x14ac:dyDescent="0.2">
      <c r="A64" s="22" t="s">
        <v>1769</v>
      </c>
      <c r="B64" s="22" t="s">
        <v>1770</v>
      </c>
      <c r="C64" s="22" t="s">
        <v>33</v>
      </c>
      <c r="D64" s="25">
        <v>1000</v>
      </c>
      <c r="E64" s="23">
        <v>1077.8843013999999</v>
      </c>
      <c r="F64" s="24">
        <v>2.1789284828928102</v>
      </c>
      <c r="G64" s="23">
        <v>8.0450999999999997</v>
      </c>
    </row>
    <row r="65" spans="1:7" x14ac:dyDescent="0.2">
      <c r="A65" s="22" t="s">
        <v>99</v>
      </c>
      <c r="B65" s="22" t="s">
        <v>98</v>
      </c>
      <c r="C65" s="22" t="s">
        <v>33</v>
      </c>
      <c r="D65" s="25">
        <v>1487</v>
      </c>
      <c r="E65" s="23">
        <v>858.74696100000006</v>
      </c>
      <c r="F65" s="24">
        <v>1.73594532408554</v>
      </c>
      <c r="G65" s="23">
        <v>6.875</v>
      </c>
    </row>
    <row r="66" spans="1:7" x14ac:dyDescent="0.2">
      <c r="A66" s="22" t="s">
        <v>1942</v>
      </c>
      <c r="B66" s="22" t="s">
        <v>1943</v>
      </c>
      <c r="C66" s="22" t="s">
        <v>33</v>
      </c>
      <c r="D66" s="25">
        <v>500</v>
      </c>
      <c r="E66" s="23">
        <v>506.81861509999999</v>
      </c>
      <c r="F66" s="24">
        <v>1.02452695031122</v>
      </c>
      <c r="G66" s="23">
        <v>7.7949999999999999</v>
      </c>
    </row>
    <row r="67" spans="1:7" x14ac:dyDescent="0.2">
      <c r="A67" s="21" t="s">
        <v>35</v>
      </c>
      <c r="B67" s="21"/>
      <c r="C67" s="21"/>
      <c r="D67" s="21"/>
      <c r="E67" s="26">
        <f>SUM(E55:E66)</f>
        <v>24912.297779700006</v>
      </c>
      <c r="F67" s="27">
        <f>SUM(F55:F66)</f>
        <v>50.359871774727395</v>
      </c>
      <c r="G67" s="26"/>
    </row>
    <row r="68" spans="1:7" x14ac:dyDescent="0.2">
      <c r="A68" s="22"/>
      <c r="B68" s="22"/>
      <c r="C68" s="22"/>
      <c r="D68" s="22"/>
      <c r="E68" s="23"/>
      <c r="F68" s="24"/>
      <c r="G68" s="23"/>
    </row>
    <row r="69" spans="1:7" x14ac:dyDescent="0.2">
      <c r="A69" s="21" t="s">
        <v>36</v>
      </c>
      <c r="B69" s="22"/>
      <c r="C69" s="22"/>
      <c r="D69" s="22"/>
      <c r="E69" s="23"/>
      <c r="F69" s="24"/>
      <c r="G69" s="23"/>
    </row>
    <row r="70" spans="1:7" x14ac:dyDescent="0.2">
      <c r="A70" s="21" t="s">
        <v>37</v>
      </c>
      <c r="B70" s="22"/>
      <c r="C70" s="22"/>
      <c r="D70" s="22"/>
      <c r="E70" s="23"/>
      <c r="F70" s="24"/>
      <c r="G70" s="23"/>
    </row>
    <row r="71" spans="1:7" x14ac:dyDescent="0.2">
      <c r="A71" s="22" t="s">
        <v>1944</v>
      </c>
      <c r="B71" s="22" t="s">
        <v>1945</v>
      </c>
      <c r="C71" s="22" t="s">
        <v>40</v>
      </c>
      <c r="D71" s="25">
        <v>700</v>
      </c>
      <c r="E71" s="23">
        <v>3437.5145000000002</v>
      </c>
      <c r="F71" s="24">
        <v>6.9488888971465599</v>
      </c>
      <c r="G71" s="23">
        <v>6.84</v>
      </c>
    </row>
    <row r="72" spans="1:7" x14ac:dyDescent="0.2">
      <c r="A72" s="22" t="s">
        <v>265</v>
      </c>
      <c r="B72" s="22" t="s">
        <v>264</v>
      </c>
      <c r="C72" s="22" t="s">
        <v>40</v>
      </c>
      <c r="D72" s="25">
        <v>300</v>
      </c>
      <c r="E72" s="23">
        <v>1466.742</v>
      </c>
      <c r="F72" s="24">
        <v>2.9649990418305299</v>
      </c>
      <c r="G72" s="23">
        <v>6.8399000000000001</v>
      </c>
    </row>
    <row r="73" spans="1:7" x14ac:dyDescent="0.2">
      <c r="A73" s="21" t="s">
        <v>35</v>
      </c>
      <c r="B73" s="21"/>
      <c r="C73" s="21"/>
      <c r="D73" s="21"/>
      <c r="E73" s="26">
        <f>SUM(E70:E72)</f>
        <v>4904.2565000000004</v>
      </c>
      <c r="F73" s="27">
        <f>SUM(F70:F72)</f>
        <v>9.9138879389770906</v>
      </c>
      <c r="G73" s="26"/>
    </row>
    <row r="74" spans="1:7" x14ac:dyDescent="0.2">
      <c r="A74" s="22"/>
      <c r="B74" s="22"/>
      <c r="C74" s="22"/>
      <c r="D74" s="22"/>
      <c r="E74" s="23"/>
      <c r="F74" s="24"/>
      <c r="G74" s="23"/>
    </row>
    <row r="75" spans="1:7" x14ac:dyDescent="0.2">
      <c r="A75" s="21" t="s">
        <v>67</v>
      </c>
      <c r="B75" s="22"/>
      <c r="C75" s="22"/>
      <c r="D75" s="22"/>
      <c r="E75" s="23"/>
      <c r="F75" s="24"/>
      <c r="G75" s="23"/>
    </row>
    <row r="76" spans="1:7" x14ac:dyDescent="0.2">
      <c r="A76" s="22" t="s">
        <v>106</v>
      </c>
      <c r="B76" s="22" t="s">
        <v>1783</v>
      </c>
      <c r="C76" s="22" t="s">
        <v>45</v>
      </c>
      <c r="D76" s="25">
        <v>1050000</v>
      </c>
      <c r="E76" s="23">
        <v>1085.01575</v>
      </c>
      <c r="F76" s="24">
        <v>2.1933446094275801</v>
      </c>
      <c r="G76" s="23">
        <v>7.7847091449999999</v>
      </c>
    </row>
    <row r="77" spans="1:7" x14ac:dyDescent="0.2">
      <c r="A77" s="21" t="s">
        <v>35</v>
      </c>
      <c r="B77" s="21"/>
      <c r="C77" s="21"/>
      <c r="D77" s="21"/>
      <c r="E77" s="26">
        <f>SUM(E76:E76)</f>
        <v>1085.01575</v>
      </c>
      <c r="F77" s="27">
        <f>SUM(F76:F76)</f>
        <v>2.1933446094275801</v>
      </c>
      <c r="G77" s="26"/>
    </row>
    <row r="78" spans="1:7" x14ac:dyDescent="0.2">
      <c r="A78" s="22"/>
      <c r="B78" s="22"/>
      <c r="C78" s="22"/>
      <c r="D78" s="22"/>
      <c r="E78" s="23"/>
      <c r="F78" s="24"/>
      <c r="G78" s="23"/>
    </row>
    <row r="79" spans="1:7" x14ac:dyDescent="0.2">
      <c r="A79" s="21" t="s">
        <v>266</v>
      </c>
      <c r="B79" s="22"/>
      <c r="C79" s="22"/>
      <c r="D79" s="22"/>
      <c r="E79" s="23"/>
      <c r="F79" s="24"/>
      <c r="G79" s="23"/>
    </row>
    <row r="80" spans="1:7" x14ac:dyDescent="0.2">
      <c r="A80" s="22" t="s">
        <v>1946</v>
      </c>
      <c r="B80" s="22" t="s">
        <v>1947</v>
      </c>
      <c r="C80" s="22" t="s">
        <v>267</v>
      </c>
      <c r="D80" s="25">
        <v>2807201.2289999998</v>
      </c>
      <c r="E80" s="23">
        <v>305.73228590000002</v>
      </c>
      <c r="F80" s="24">
        <v>0.61803366560046402</v>
      </c>
      <c r="G80" s="23"/>
    </row>
    <row r="81" spans="1:7" x14ac:dyDescent="0.2">
      <c r="A81" s="21" t="s">
        <v>35</v>
      </c>
      <c r="B81" s="21"/>
      <c r="C81" s="21"/>
      <c r="D81" s="21"/>
      <c r="E81" s="26">
        <f>SUM(E80:E80)</f>
        <v>305.73228590000002</v>
      </c>
      <c r="F81" s="27">
        <f>SUM(F80:F80)</f>
        <v>0.61803366560046402</v>
      </c>
      <c r="G81" s="26"/>
    </row>
    <row r="82" spans="1:7" x14ac:dyDescent="0.2">
      <c r="A82" s="22"/>
      <c r="B82" s="22"/>
      <c r="C82" s="22"/>
      <c r="D82" s="22"/>
      <c r="E82" s="23"/>
      <c r="F82" s="24"/>
      <c r="G82" s="23"/>
    </row>
    <row r="83" spans="1:7" x14ac:dyDescent="0.2">
      <c r="A83" s="21" t="s">
        <v>46</v>
      </c>
      <c r="B83" s="21"/>
      <c r="C83" s="21"/>
      <c r="D83" s="21"/>
      <c r="E83" s="26">
        <f>E52+E67+E73+E77+E81</f>
        <v>48784.002689599998</v>
      </c>
      <c r="F83" s="27">
        <f>F52+F67+F73+F77+F81</f>
        <v>98.616199189306499</v>
      </c>
      <c r="G83" s="26"/>
    </row>
    <row r="84" spans="1:7" x14ac:dyDescent="0.2">
      <c r="A84" s="21"/>
      <c r="B84" s="21"/>
      <c r="C84" s="21"/>
      <c r="D84" s="21"/>
      <c r="E84" s="26"/>
      <c r="F84" s="27"/>
      <c r="G84" s="26"/>
    </row>
    <row r="85" spans="1:7" x14ac:dyDescent="0.2">
      <c r="A85" s="21" t="s">
        <v>48</v>
      </c>
      <c r="B85" s="21"/>
      <c r="C85" s="21"/>
      <c r="D85" s="21"/>
      <c r="E85" s="26">
        <f>E87-(E52+E67+E73+E77+E81)</f>
        <v>684.54618029999983</v>
      </c>
      <c r="F85" s="27">
        <f>F87-(F52+F67+F73+F77+F81)</f>
        <v>1.3838008106935007</v>
      </c>
      <c r="G85" s="26"/>
    </row>
    <row r="86" spans="1:7" x14ac:dyDescent="0.2">
      <c r="A86" s="21"/>
      <c r="B86" s="21"/>
      <c r="C86" s="21"/>
      <c r="D86" s="21"/>
      <c r="E86" s="26"/>
      <c r="F86" s="27"/>
      <c r="G86" s="26"/>
    </row>
    <row r="87" spans="1:7" x14ac:dyDescent="0.2">
      <c r="A87" s="28" t="s">
        <v>47</v>
      </c>
      <c r="B87" s="28"/>
      <c r="C87" s="28"/>
      <c r="D87" s="28"/>
      <c r="E87" s="29">
        <v>49468.548869899998</v>
      </c>
      <c r="F87" s="30">
        <v>100</v>
      </c>
      <c r="G87" s="29"/>
    </row>
    <row r="88" spans="1:7" x14ac:dyDescent="0.2">
      <c r="F88" s="10" t="s">
        <v>1005</v>
      </c>
    </row>
    <row r="89" spans="1:7" x14ac:dyDescent="0.2">
      <c r="A89" s="11" t="s">
        <v>50</v>
      </c>
    </row>
    <row r="90" spans="1:7" x14ac:dyDescent="0.2">
      <c r="A90" s="11"/>
    </row>
    <row r="91" spans="1:7" ht="23.1" customHeight="1" x14ac:dyDescent="0.2">
      <c r="A91" s="152" t="s">
        <v>1012</v>
      </c>
      <c r="B91" s="152"/>
      <c r="C91" s="152"/>
      <c r="D91" s="152"/>
    </row>
    <row r="93" spans="1:7" x14ac:dyDescent="0.2">
      <c r="A93" s="11" t="s">
        <v>51</v>
      </c>
    </row>
    <row r="94" spans="1:7" x14ac:dyDescent="0.2">
      <c r="A94" s="11" t="s">
        <v>1013</v>
      </c>
    </row>
    <row r="95" spans="1:7" x14ac:dyDescent="0.2">
      <c r="A95" s="11" t="s">
        <v>52</v>
      </c>
      <c r="B95" s="11"/>
      <c r="C95" s="31" t="s">
        <v>54</v>
      </c>
      <c r="D95" s="11" t="s">
        <v>53</v>
      </c>
    </row>
    <row r="96" spans="1:7" x14ac:dyDescent="0.2">
      <c r="A96" s="6" t="s">
        <v>61</v>
      </c>
      <c r="C96" s="32">
        <v>218.14580000000001</v>
      </c>
      <c r="D96" s="32">
        <v>219.03800000000001</v>
      </c>
    </row>
    <row r="97" spans="1:5" x14ac:dyDescent="0.2">
      <c r="A97" s="6" t="s">
        <v>135</v>
      </c>
      <c r="C97" s="32">
        <v>16.563099999999999</v>
      </c>
      <c r="D97" s="32">
        <v>16.6309</v>
      </c>
    </row>
    <row r="98" spans="1:5" x14ac:dyDescent="0.2">
      <c r="A98" s="6" t="s">
        <v>62</v>
      </c>
      <c r="C98" s="32">
        <v>240.80430000000001</v>
      </c>
      <c r="D98" s="32">
        <v>241.93600000000001</v>
      </c>
    </row>
    <row r="99" spans="1:5" x14ac:dyDescent="0.2">
      <c r="A99" s="6" t="s">
        <v>136</v>
      </c>
      <c r="C99" s="32">
        <v>18.317</v>
      </c>
      <c r="D99" s="32">
        <v>18.402799999999999</v>
      </c>
    </row>
    <row r="101" spans="1:5" x14ac:dyDescent="0.2">
      <c r="A101" s="6" t="s">
        <v>58</v>
      </c>
    </row>
    <row r="102" spans="1:5" x14ac:dyDescent="0.2">
      <c r="D102" s="31"/>
    </row>
    <row r="103" spans="1:5" x14ac:dyDescent="0.2">
      <c r="A103" s="11" t="s">
        <v>1014</v>
      </c>
      <c r="D103" s="31" t="s">
        <v>60</v>
      </c>
    </row>
    <row r="105" spans="1:5" x14ac:dyDescent="0.2">
      <c r="A105" s="11" t="s">
        <v>1121</v>
      </c>
      <c r="D105" s="31" t="s">
        <v>60</v>
      </c>
    </row>
    <row r="107" spans="1:5" x14ac:dyDescent="0.2">
      <c r="A107" s="11" t="s">
        <v>1576</v>
      </c>
      <c r="D107" s="35">
        <v>2.5905427472635112</v>
      </c>
      <c r="E107" s="9" t="s">
        <v>59</v>
      </c>
    </row>
    <row r="109" spans="1:5" x14ac:dyDescent="0.2">
      <c r="A109" s="11" t="s">
        <v>70</v>
      </c>
      <c r="D109" s="31" t="s">
        <v>60</v>
      </c>
    </row>
    <row r="111" spans="1:5" x14ac:dyDescent="0.2">
      <c r="A111" s="11" t="s">
        <v>1577</v>
      </c>
      <c r="B111" s="11"/>
      <c r="C111" s="11"/>
      <c r="D111" s="31" t="s">
        <v>60</v>
      </c>
    </row>
    <row r="112" spans="1:5" x14ac:dyDescent="0.2">
      <c r="A112" s="11"/>
      <c r="B112" s="11"/>
      <c r="C112" s="11"/>
      <c r="D112" s="11"/>
    </row>
    <row r="113" spans="1:9" x14ac:dyDescent="0.2">
      <c r="A113" s="11" t="s">
        <v>1578</v>
      </c>
      <c r="B113" s="11"/>
      <c r="C113" s="11"/>
      <c r="D113" s="31" t="s">
        <v>60</v>
      </c>
    </row>
    <row r="114" spans="1:9" x14ac:dyDescent="0.2">
      <c r="A114" s="11"/>
      <c r="B114" s="11"/>
      <c r="C114" s="11"/>
      <c r="D114" s="11"/>
    </row>
    <row r="115" spans="1:9" x14ac:dyDescent="0.2">
      <c r="A115" s="11" t="s">
        <v>1969</v>
      </c>
      <c r="B115" s="11"/>
      <c r="C115" s="11"/>
      <c r="D115" s="31" t="s">
        <v>60</v>
      </c>
    </row>
    <row r="116" spans="1:9" x14ac:dyDescent="0.2">
      <c r="A116" s="11"/>
      <c r="B116" s="11"/>
      <c r="C116" s="11"/>
      <c r="D116" s="11"/>
    </row>
    <row r="117" spans="1:9" x14ac:dyDescent="0.2">
      <c r="A117" s="11" t="s">
        <v>1579</v>
      </c>
      <c r="B117" s="11"/>
      <c r="C117" s="11"/>
      <c r="D117" s="31" t="s">
        <v>60</v>
      </c>
    </row>
    <row r="118" spans="1:9" x14ac:dyDescent="0.2">
      <c r="A118" s="11"/>
      <c r="B118" s="11"/>
      <c r="C118" s="11"/>
      <c r="D118" s="11"/>
    </row>
    <row r="119" spans="1:9" x14ac:dyDescent="0.2">
      <c r="A119" s="11" t="s">
        <v>1580</v>
      </c>
      <c r="B119" s="11"/>
      <c r="C119" s="11"/>
      <c r="D119" s="31" t="s">
        <v>60</v>
      </c>
    </row>
    <row r="121" spans="1:9" x14ac:dyDescent="0.2">
      <c r="A121" s="69" t="s">
        <v>1581</v>
      </c>
      <c r="B121" s="70"/>
      <c r="C121" s="70"/>
      <c r="D121" s="70"/>
    </row>
    <row r="123" spans="1:9" x14ac:dyDescent="0.2">
      <c r="A123" s="69" t="s">
        <v>1396</v>
      </c>
      <c r="B123" s="70"/>
      <c r="C123" s="70"/>
      <c r="D123" s="70"/>
      <c r="E123" s="10"/>
      <c r="G123" s="10"/>
      <c r="H123" s="70"/>
      <c r="I123" s="70"/>
    </row>
    <row r="124" spans="1:9" x14ac:dyDescent="0.2">
      <c r="A124" s="96"/>
      <c r="B124" s="70"/>
      <c r="C124" s="70"/>
      <c r="D124" s="70"/>
      <c r="E124" s="10"/>
      <c r="G124" s="10"/>
      <c r="H124" s="70"/>
      <c r="I124" s="70"/>
    </row>
    <row r="125" spans="1:9" x14ac:dyDescent="0.2">
      <c r="A125" s="70"/>
      <c r="B125" s="70"/>
      <c r="C125" s="70"/>
      <c r="D125" s="70"/>
      <c r="E125" s="10"/>
      <c r="G125" s="10"/>
      <c r="H125" s="70"/>
      <c r="I125" s="70"/>
    </row>
    <row r="126" spans="1:9" x14ac:dyDescent="0.2">
      <c r="A126" s="70"/>
      <c r="B126" s="70"/>
      <c r="C126" s="70"/>
      <c r="D126" s="70"/>
      <c r="E126" s="10"/>
      <c r="G126" s="10"/>
      <c r="H126" s="70"/>
      <c r="I126" s="70"/>
    </row>
    <row r="127" spans="1:9" x14ac:dyDescent="0.2">
      <c r="A127" s="70"/>
      <c r="B127" s="70"/>
      <c r="C127" s="70"/>
      <c r="D127" s="70"/>
      <c r="E127" s="10"/>
      <c r="G127" s="10"/>
      <c r="H127" s="70"/>
      <c r="I127" s="70"/>
    </row>
    <row r="128" spans="1:9" x14ac:dyDescent="0.2">
      <c r="A128" s="70"/>
      <c r="B128" s="70"/>
      <c r="C128" s="70"/>
      <c r="D128" s="70"/>
      <c r="E128" s="10"/>
      <c r="G128" s="10"/>
      <c r="H128" s="70"/>
      <c r="I128" s="70"/>
    </row>
    <row r="129" spans="1:9" x14ac:dyDescent="0.2">
      <c r="A129" s="70"/>
      <c r="B129" s="70"/>
      <c r="C129" s="70"/>
      <c r="D129" s="70"/>
      <c r="E129" s="10"/>
      <c r="G129" s="10"/>
      <c r="H129" s="70"/>
      <c r="I129" s="70"/>
    </row>
    <row r="130" spans="1:9" x14ac:dyDescent="0.2">
      <c r="A130" s="70"/>
      <c r="B130" s="70"/>
      <c r="C130" s="70"/>
      <c r="D130" s="70"/>
      <c r="E130" s="10"/>
      <c r="G130" s="10"/>
      <c r="H130" s="70"/>
      <c r="I130" s="70"/>
    </row>
    <row r="131" spans="1:9" x14ac:dyDescent="0.2">
      <c r="A131" s="70"/>
      <c r="B131" s="70"/>
      <c r="C131" s="70"/>
      <c r="D131" s="70"/>
      <c r="E131" s="10"/>
      <c r="G131" s="10"/>
      <c r="H131" s="70"/>
      <c r="I131" s="70"/>
    </row>
    <row r="132" spans="1:9" x14ac:dyDescent="0.2">
      <c r="A132" s="70"/>
      <c r="B132" s="70"/>
      <c r="C132" s="70"/>
      <c r="D132" s="70"/>
      <c r="E132" s="10"/>
      <c r="G132" s="10"/>
      <c r="H132" s="70"/>
      <c r="I132" s="70"/>
    </row>
    <row r="133" spans="1:9" x14ac:dyDescent="0.2">
      <c r="A133" s="70"/>
      <c r="B133" s="70"/>
      <c r="C133" s="70"/>
      <c r="D133" s="70"/>
      <c r="E133" s="10"/>
      <c r="G133" s="10"/>
      <c r="H133" s="70"/>
      <c r="I133" s="70"/>
    </row>
    <row r="134" spans="1:9" x14ac:dyDescent="0.2">
      <c r="A134" s="70"/>
      <c r="B134" s="70"/>
      <c r="C134" s="70"/>
      <c r="D134" s="70"/>
      <c r="E134" s="10"/>
      <c r="G134" s="10"/>
      <c r="H134" s="70"/>
      <c r="I134" s="70"/>
    </row>
    <row r="135" spans="1:9" x14ac:dyDescent="0.2">
      <c r="A135" s="70"/>
      <c r="B135" s="70"/>
      <c r="C135" s="70"/>
      <c r="D135" s="70"/>
      <c r="E135" s="10"/>
      <c r="G135" s="10"/>
      <c r="H135" s="70"/>
      <c r="I135" s="70"/>
    </row>
    <row r="136" spans="1:9" x14ac:dyDescent="0.2">
      <c r="A136" s="70"/>
      <c r="B136" s="70"/>
      <c r="C136" s="70"/>
      <c r="D136" s="70"/>
      <c r="E136" s="10"/>
      <c r="G136" s="10"/>
      <c r="H136" s="70"/>
      <c r="I136" s="70"/>
    </row>
    <row r="137" spans="1:9" x14ac:dyDescent="0.2">
      <c r="A137" s="70"/>
      <c r="B137" s="70"/>
      <c r="C137" s="70"/>
      <c r="D137" s="70"/>
      <c r="E137" s="10"/>
      <c r="G137" s="10"/>
      <c r="H137" s="70"/>
      <c r="I137" s="70"/>
    </row>
    <row r="138" spans="1:9" x14ac:dyDescent="0.2">
      <c r="A138" s="70"/>
      <c r="B138" s="70"/>
      <c r="C138" s="70"/>
      <c r="D138" s="70"/>
      <c r="E138" s="10"/>
      <c r="G138" s="10"/>
      <c r="H138" s="70"/>
      <c r="I138" s="70"/>
    </row>
    <row r="139" spans="1:9" x14ac:dyDescent="0.2">
      <c r="A139" s="69" t="s">
        <v>1948</v>
      </c>
      <c r="B139" s="70"/>
      <c r="C139" s="70"/>
      <c r="D139" s="70"/>
      <c r="E139" s="10"/>
      <c r="G139" s="10"/>
      <c r="H139" s="70"/>
      <c r="I139" s="70"/>
    </row>
    <row r="140" spans="1:9" x14ac:dyDescent="0.2">
      <c r="A140" s="70"/>
      <c r="B140" s="70"/>
      <c r="C140" s="70"/>
      <c r="D140" s="70"/>
      <c r="E140" s="10"/>
      <c r="G140" s="10"/>
      <c r="H140" s="70"/>
      <c r="I140" s="70"/>
    </row>
    <row r="141" spans="1:9" x14ac:dyDescent="0.2">
      <c r="A141" s="69" t="s">
        <v>1397</v>
      </c>
      <c r="B141" s="70"/>
      <c r="C141" s="70"/>
      <c r="D141" s="70"/>
      <c r="E141" s="10"/>
      <c r="G141" s="10"/>
      <c r="H141" s="70"/>
      <c r="I141" s="70"/>
    </row>
    <row r="142" spans="1:9" x14ac:dyDescent="0.2">
      <c r="A142" s="70"/>
      <c r="B142" s="70"/>
      <c r="C142" s="70"/>
      <c r="D142" s="70"/>
      <c r="E142" s="10"/>
      <c r="G142" s="10"/>
      <c r="H142" s="70"/>
      <c r="I142" s="70"/>
    </row>
    <row r="143" spans="1:9" x14ac:dyDescent="0.2">
      <c r="A143" s="70"/>
      <c r="B143" s="70"/>
      <c r="C143" s="70"/>
      <c r="D143" s="70"/>
      <c r="E143" s="10"/>
      <c r="G143" s="10"/>
      <c r="H143" s="70"/>
      <c r="I143" s="70"/>
    </row>
    <row r="144" spans="1:9" x14ac:dyDescent="0.2">
      <c r="A144" s="70"/>
      <c r="B144" s="70"/>
      <c r="C144" s="70"/>
      <c r="D144" s="70"/>
      <c r="E144" s="10"/>
      <c r="G144" s="10"/>
      <c r="H144" s="70"/>
      <c r="I144" s="70"/>
    </row>
    <row r="145" spans="1:9" x14ac:dyDescent="0.2">
      <c r="A145" s="70"/>
      <c r="B145" s="70"/>
      <c r="C145" s="70"/>
      <c r="D145" s="70"/>
      <c r="E145" s="10"/>
      <c r="G145" s="10"/>
      <c r="H145" s="70"/>
      <c r="I145" s="70"/>
    </row>
    <row r="146" spans="1:9" x14ac:dyDescent="0.2">
      <c r="A146" s="70"/>
      <c r="B146" s="70"/>
      <c r="C146" s="70"/>
      <c r="D146" s="70"/>
      <c r="E146" s="10"/>
      <c r="G146" s="10"/>
      <c r="H146" s="70"/>
      <c r="I146" s="70"/>
    </row>
    <row r="147" spans="1:9" x14ac:dyDescent="0.2">
      <c r="A147" s="70"/>
      <c r="B147" s="70"/>
      <c r="C147" s="70"/>
      <c r="D147" s="70"/>
      <c r="E147" s="10"/>
      <c r="G147" s="10"/>
      <c r="H147" s="70"/>
      <c r="I147" s="70"/>
    </row>
    <row r="148" spans="1:9" x14ac:dyDescent="0.2">
      <c r="A148" s="70"/>
      <c r="B148" s="70"/>
      <c r="C148" s="70"/>
      <c r="D148" s="70"/>
      <c r="E148" s="10"/>
      <c r="G148" s="10"/>
      <c r="H148" s="70"/>
      <c r="I148" s="70"/>
    </row>
    <row r="149" spans="1:9" x14ac:dyDescent="0.2">
      <c r="A149" s="70"/>
      <c r="B149" s="70"/>
      <c r="C149" s="70"/>
      <c r="D149" s="70"/>
      <c r="E149" s="10"/>
      <c r="G149" s="10"/>
      <c r="H149" s="70"/>
      <c r="I149" s="70"/>
    </row>
    <row r="150" spans="1:9" x14ac:dyDescent="0.2">
      <c r="A150" s="70"/>
      <c r="B150" s="70"/>
      <c r="C150" s="70"/>
      <c r="D150" s="70"/>
      <c r="E150" s="10"/>
      <c r="G150" s="10"/>
      <c r="H150" s="70"/>
      <c r="I150" s="70"/>
    </row>
    <row r="151" spans="1:9" x14ac:dyDescent="0.2">
      <c r="A151" s="70"/>
      <c r="B151" s="70"/>
      <c r="C151" s="70"/>
      <c r="D151" s="70"/>
      <c r="E151" s="10"/>
      <c r="G151" s="10"/>
      <c r="H151" s="70"/>
      <c r="I151" s="70"/>
    </row>
    <row r="152" spans="1:9" x14ac:dyDescent="0.2">
      <c r="A152" s="70"/>
      <c r="B152" s="70"/>
      <c r="C152" s="70"/>
      <c r="D152" s="70"/>
      <c r="E152" s="10"/>
      <c r="G152" s="10"/>
      <c r="H152" s="70"/>
      <c r="I152" s="70"/>
    </row>
    <row r="153" spans="1:9" x14ac:dyDescent="0.2">
      <c r="A153" s="70"/>
      <c r="B153" s="70"/>
      <c r="C153" s="70"/>
      <c r="D153" s="70"/>
      <c r="E153" s="10"/>
      <c r="G153" s="10"/>
      <c r="H153" s="70"/>
      <c r="I153" s="70"/>
    </row>
    <row r="154" spans="1:9" x14ac:dyDescent="0.2">
      <c r="A154" s="70"/>
      <c r="B154" s="70"/>
      <c r="C154" s="70"/>
      <c r="D154" s="70"/>
      <c r="E154" s="10"/>
      <c r="G154" s="10"/>
      <c r="H154" s="70"/>
      <c r="I154" s="70"/>
    </row>
    <row r="155" spans="1:9" x14ac:dyDescent="0.2">
      <c r="A155" s="70"/>
      <c r="B155" s="70"/>
      <c r="C155" s="70"/>
      <c r="D155" s="70"/>
      <c r="E155" s="10"/>
      <c r="G155" s="10"/>
      <c r="H155" s="70"/>
      <c r="I155" s="70"/>
    </row>
    <row r="156" spans="1:9" x14ac:dyDescent="0.2">
      <c r="A156" s="69" t="s">
        <v>1949</v>
      </c>
      <c r="B156" s="70"/>
      <c r="C156" s="70"/>
      <c r="D156" s="70"/>
      <c r="E156" s="10"/>
      <c r="G156" s="10"/>
      <c r="H156" s="70"/>
      <c r="I156" s="70"/>
    </row>
    <row r="157" spans="1:9" x14ac:dyDescent="0.2">
      <c r="A157" s="70"/>
      <c r="B157" s="70"/>
      <c r="C157" s="70"/>
      <c r="D157" s="70"/>
      <c r="E157" s="10"/>
      <c r="G157" s="10"/>
      <c r="H157" s="70"/>
      <c r="I157" s="70"/>
    </row>
    <row r="158" spans="1:9" x14ac:dyDescent="0.2">
      <c r="A158" s="70" t="s">
        <v>1395</v>
      </c>
      <c r="B158" s="70"/>
      <c r="C158" s="70"/>
      <c r="D158" s="70"/>
      <c r="E158" s="10"/>
      <c r="G158" s="10"/>
      <c r="H158" s="70"/>
      <c r="I158" s="70"/>
    </row>
    <row r="160" spans="1:9" x14ac:dyDescent="0.2">
      <c r="A160" s="70"/>
    </row>
    <row r="161" spans="1:1" x14ac:dyDescent="0.2">
      <c r="A161" s="70"/>
    </row>
    <row r="162" spans="1:1" x14ac:dyDescent="0.2">
      <c r="A162" s="96"/>
    </row>
  </sheetData>
  <mergeCells count="2">
    <mergeCell ref="A1:G1"/>
    <mergeCell ref="A91:D91"/>
  </mergeCells>
  <conditionalFormatting sqref="F2:F3">
    <cfRule type="cellIs" dxfId="113" priority="2" stopIfTrue="1" operator="between">
      <formula>0.009</formula>
      <formula>-0.009</formula>
    </cfRule>
  </conditionalFormatting>
  <conditionalFormatting sqref="F5:F263">
    <cfRule type="cellIs" dxfId="112" priority="1" stopIfTrue="1" operator="between">
      <formula>0.009</formula>
      <formula>-0.009</formula>
    </cfRule>
  </conditionalFormatting>
  <pageMargins left="0.7" right="0.7" top="0.75" bottom="0.75" header="0.3" footer="0.3"/>
  <pageSetup paperSize="9" orientation="portrait" r:id="rId1"/>
  <headerFooter>
    <oddFooter>&amp;C_x000D_&amp;1#&amp;"Calibri"&amp;10&amp;K000000 RESTRICTED</oddFooter>
    <evenFooter>&amp;LPUBLIC</evenFooter>
    <firstFooter>&amp;LPUBLIC</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A87DA-FFBF-4B41-90D6-5FF3A603DBC8}">
  <dimension ref="A1:I176"/>
  <sheetViews>
    <sheetView workbookViewId="0">
      <selection sqref="A1:G1"/>
    </sheetView>
  </sheetViews>
  <sheetFormatPr defaultColWidth="9.33203125" defaultRowHeight="10.199999999999999" x14ac:dyDescent="0.2"/>
  <cols>
    <col min="1" max="1" width="33.6640625" style="6" bestFit="1" customWidth="1"/>
    <col min="2" max="2" width="48" style="6" bestFit="1" customWidth="1"/>
    <col min="3" max="3" width="32.33203125" style="6" bestFit="1" customWidth="1"/>
    <col min="4" max="4" width="15.5546875" style="6" customWidth="1"/>
    <col min="5" max="5" width="23.33203125" style="9" customWidth="1"/>
    <col min="6" max="6" width="11.6640625" style="10" bestFit="1" customWidth="1"/>
    <col min="7" max="7" width="6.5546875" style="9" customWidth="1"/>
    <col min="8" max="16384" width="9.33203125" style="6"/>
  </cols>
  <sheetData>
    <row r="1" spans="1:7" s="1" customFormat="1" ht="13.8" x14ac:dyDescent="0.2">
      <c r="A1" s="150" t="s">
        <v>1950</v>
      </c>
      <c r="B1" s="151"/>
      <c r="C1" s="151"/>
      <c r="D1" s="151"/>
      <c r="E1" s="151"/>
      <c r="F1" s="151"/>
      <c r="G1" s="151"/>
    </row>
    <row r="2" spans="1:7" s="1" customFormat="1" ht="11.4" x14ac:dyDescent="0.2">
      <c r="E2" s="5"/>
      <c r="F2" s="8"/>
      <c r="G2" s="9"/>
    </row>
    <row r="3" spans="1:7" s="1" customFormat="1" ht="12" x14ac:dyDescent="0.2">
      <c r="A3" s="7" t="s">
        <v>7</v>
      </c>
      <c r="B3" s="2"/>
      <c r="C3" s="3"/>
      <c r="D3" s="3"/>
      <c r="E3" s="4"/>
      <c r="F3" s="8"/>
      <c r="G3" s="9"/>
    </row>
    <row r="4" spans="1:7" s="1" customFormat="1" ht="22.5" customHeight="1" x14ac:dyDescent="0.2">
      <c r="A4" s="14" t="s">
        <v>2</v>
      </c>
      <c r="B4" s="14" t="s">
        <v>0</v>
      </c>
      <c r="C4" s="15" t="s">
        <v>4</v>
      </c>
      <c r="D4" s="15" t="s">
        <v>1</v>
      </c>
      <c r="E4" s="56" t="s">
        <v>6</v>
      </c>
      <c r="F4" s="16" t="s">
        <v>3</v>
      </c>
      <c r="G4" s="16" t="s">
        <v>5</v>
      </c>
    </row>
    <row r="5" spans="1:7" x14ac:dyDescent="0.2">
      <c r="A5" s="17" t="s">
        <v>145</v>
      </c>
      <c r="B5" s="18"/>
      <c r="C5" s="18"/>
      <c r="D5" s="18"/>
      <c r="E5" s="19"/>
      <c r="F5" s="20"/>
      <c r="G5" s="19"/>
    </row>
    <row r="6" spans="1:7" x14ac:dyDescent="0.2">
      <c r="A6" s="21" t="s">
        <v>31</v>
      </c>
      <c r="B6" s="22"/>
      <c r="C6" s="22"/>
      <c r="D6" s="22"/>
      <c r="E6" s="23"/>
      <c r="F6" s="24"/>
      <c r="G6" s="23"/>
    </row>
    <row r="7" spans="1:7" x14ac:dyDescent="0.2">
      <c r="A7" s="22" t="s">
        <v>147</v>
      </c>
      <c r="B7" s="22" t="s">
        <v>146</v>
      </c>
      <c r="C7" s="22" t="s">
        <v>148</v>
      </c>
      <c r="D7" s="25">
        <v>43000</v>
      </c>
      <c r="E7" s="23">
        <v>321.7045</v>
      </c>
      <c r="F7" s="24">
        <v>1.63138512211166</v>
      </c>
      <c r="G7" s="23"/>
    </row>
    <row r="8" spans="1:7" x14ac:dyDescent="0.2">
      <c r="A8" s="22" t="s">
        <v>152</v>
      </c>
      <c r="B8" s="22" t="s">
        <v>151</v>
      </c>
      <c r="C8" s="22" t="s">
        <v>148</v>
      </c>
      <c r="D8" s="25">
        <v>17000</v>
      </c>
      <c r="E8" s="23">
        <v>244.018</v>
      </c>
      <c r="F8" s="24">
        <v>1.23743166392588</v>
      </c>
      <c r="G8" s="23"/>
    </row>
    <row r="9" spans="1:7" x14ac:dyDescent="0.2">
      <c r="A9" s="22" t="s">
        <v>150</v>
      </c>
      <c r="B9" s="22" t="s">
        <v>149</v>
      </c>
      <c r="C9" s="22" t="s">
        <v>148</v>
      </c>
      <c r="D9" s="25">
        <v>22200</v>
      </c>
      <c r="E9" s="23">
        <v>228.08279999999999</v>
      </c>
      <c r="F9" s="24">
        <v>1.15662319466955</v>
      </c>
      <c r="G9" s="23"/>
    </row>
    <row r="10" spans="1:7" x14ac:dyDescent="0.2">
      <c r="A10" s="22" t="s">
        <v>154</v>
      </c>
      <c r="B10" s="22" t="s">
        <v>153</v>
      </c>
      <c r="C10" s="22" t="s">
        <v>148</v>
      </c>
      <c r="D10" s="25">
        <v>17100</v>
      </c>
      <c r="E10" s="23">
        <v>210.24449999999999</v>
      </c>
      <c r="F10" s="24">
        <v>1.06616397751914</v>
      </c>
      <c r="G10" s="23"/>
    </row>
    <row r="11" spans="1:7" x14ac:dyDescent="0.2">
      <c r="A11" s="22" t="s">
        <v>156</v>
      </c>
      <c r="B11" s="22" t="s">
        <v>155</v>
      </c>
      <c r="C11" s="22" t="s">
        <v>157</v>
      </c>
      <c r="D11" s="25">
        <v>14300</v>
      </c>
      <c r="E11" s="23">
        <v>187.0154</v>
      </c>
      <c r="F11" s="24">
        <v>0.948367651573916</v>
      </c>
      <c r="G11" s="23"/>
    </row>
    <row r="12" spans="1:7" x14ac:dyDescent="0.2">
      <c r="A12" s="22" t="s">
        <v>165</v>
      </c>
      <c r="B12" s="22" t="s">
        <v>164</v>
      </c>
      <c r="C12" s="22" t="s">
        <v>166</v>
      </c>
      <c r="D12" s="25">
        <v>13663</v>
      </c>
      <c r="E12" s="23">
        <v>154.405563</v>
      </c>
      <c r="F12" s="24">
        <v>0.78300097838070204</v>
      </c>
      <c r="G12" s="23"/>
    </row>
    <row r="13" spans="1:7" x14ac:dyDescent="0.2">
      <c r="A13" s="22" t="s">
        <v>162</v>
      </c>
      <c r="B13" s="22" t="s">
        <v>161</v>
      </c>
      <c r="C13" s="22" t="s">
        <v>163</v>
      </c>
      <c r="D13" s="25">
        <v>4500</v>
      </c>
      <c r="E13" s="23">
        <v>152.9325</v>
      </c>
      <c r="F13" s="24">
        <v>0.77553097699081397</v>
      </c>
      <c r="G13" s="23"/>
    </row>
    <row r="14" spans="1:7" x14ac:dyDescent="0.2">
      <c r="A14" s="22" t="s">
        <v>168</v>
      </c>
      <c r="B14" s="22" t="s">
        <v>167</v>
      </c>
      <c r="C14" s="22" t="s">
        <v>169</v>
      </c>
      <c r="D14" s="25">
        <v>50000</v>
      </c>
      <c r="E14" s="23">
        <v>151.22499999999999</v>
      </c>
      <c r="F14" s="24">
        <v>0.76687212983136899</v>
      </c>
      <c r="G14" s="23"/>
    </row>
    <row r="15" spans="1:7" x14ac:dyDescent="0.2">
      <c r="A15" s="22" t="s">
        <v>159</v>
      </c>
      <c r="B15" s="22" t="s">
        <v>158</v>
      </c>
      <c r="C15" s="22" t="s">
        <v>160</v>
      </c>
      <c r="D15" s="25">
        <v>7500</v>
      </c>
      <c r="E15" s="23">
        <v>147.9</v>
      </c>
      <c r="F15" s="24">
        <v>0.750010831556022</v>
      </c>
      <c r="G15" s="23"/>
    </row>
    <row r="16" spans="1:7" x14ac:dyDescent="0.2">
      <c r="A16" s="22" t="s">
        <v>171</v>
      </c>
      <c r="B16" s="22" t="s">
        <v>170</v>
      </c>
      <c r="C16" s="22" t="s">
        <v>172</v>
      </c>
      <c r="D16" s="25">
        <v>3600</v>
      </c>
      <c r="E16" s="23">
        <v>141.8004</v>
      </c>
      <c r="F16" s="24">
        <v>0.71907935036495296</v>
      </c>
      <c r="G16" s="23"/>
    </row>
    <row r="17" spans="1:7" x14ac:dyDescent="0.2">
      <c r="A17" s="22" t="s">
        <v>174</v>
      </c>
      <c r="B17" s="22" t="s">
        <v>173</v>
      </c>
      <c r="C17" s="22" t="s">
        <v>166</v>
      </c>
      <c r="D17" s="25">
        <v>10000</v>
      </c>
      <c r="E17" s="23">
        <v>134.69</v>
      </c>
      <c r="F17" s="24">
        <v>0.683022034498179</v>
      </c>
      <c r="G17" s="23"/>
    </row>
    <row r="18" spans="1:7" x14ac:dyDescent="0.2">
      <c r="A18" s="22" t="s">
        <v>188</v>
      </c>
      <c r="B18" s="22" t="s">
        <v>187</v>
      </c>
      <c r="C18" s="22" t="s">
        <v>189</v>
      </c>
      <c r="D18" s="25">
        <v>13000</v>
      </c>
      <c r="E18" s="23">
        <v>113.1845</v>
      </c>
      <c r="F18" s="24">
        <v>0.57396619989352704</v>
      </c>
      <c r="G18" s="23"/>
    </row>
    <row r="19" spans="1:7" x14ac:dyDescent="0.2">
      <c r="A19" s="22" t="s">
        <v>176</v>
      </c>
      <c r="B19" s="22" t="s">
        <v>175</v>
      </c>
      <c r="C19" s="22" t="s">
        <v>177</v>
      </c>
      <c r="D19" s="25">
        <v>4814</v>
      </c>
      <c r="E19" s="23">
        <v>105.416972</v>
      </c>
      <c r="F19" s="24">
        <v>0.53457654381229103</v>
      </c>
      <c r="G19" s="23"/>
    </row>
    <row r="20" spans="1:7" x14ac:dyDescent="0.2">
      <c r="A20" s="22" t="s">
        <v>194</v>
      </c>
      <c r="B20" s="22" t="s">
        <v>193</v>
      </c>
      <c r="C20" s="22" t="s">
        <v>195</v>
      </c>
      <c r="D20" s="25">
        <v>1800</v>
      </c>
      <c r="E20" s="23">
        <v>97.497</v>
      </c>
      <c r="F20" s="24">
        <v>0.49441383397036798</v>
      </c>
      <c r="G20" s="23"/>
    </row>
    <row r="21" spans="1:7" x14ac:dyDescent="0.2">
      <c r="A21" s="22" t="s">
        <v>182</v>
      </c>
      <c r="B21" s="22" t="s">
        <v>181</v>
      </c>
      <c r="C21" s="22" t="s">
        <v>183</v>
      </c>
      <c r="D21" s="25">
        <v>6500</v>
      </c>
      <c r="E21" s="23">
        <v>95.757999999999996</v>
      </c>
      <c r="F21" s="24">
        <v>0.485595248195683</v>
      </c>
      <c r="G21" s="23"/>
    </row>
    <row r="22" spans="1:7" x14ac:dyDescent="0.2">
      <c r="A22" s="22" t="s">
        <v>179</v>
      </c>
      <c r="B22" s="22" t="s">
        <v>178</v>
      </c>
      <c r="C22" s="22" t="s">
        <v>180</v>
      </c>
      <c r="D22" s="25">
        <v>800</v>
      </c>
      <c r="E22" s="23">
        <v>95.224000000000004</v>
      </c>
      <c r="F22" s="24">
        <v>0.48288729833732702</v>
      </c>
      <c r="G22" s="23"/>
    </row>
    <row r="23" spans="1:7" x14ac:dyDescent="0.2">
      <c r="A23" s="22" t="s">
        <v>185</v>
      </c>
      <c r="B23" s="22" t="s">
        <v>184</v>
      </c>
      <c r="C23" s="22" t="s">
        <v>186</v>
      </c>
      <c r="D23" s="25">
        <v>24000</v>
      </c>
      <c r="E23" s="23">
        <v>93.084000000000003</v>
      </c>
      <c r="F23" s="24">
        <v>0.47203521463529902</v>
      </c>
      <c r="G23" s="23"/>
    </row>
    <row r="24" spans="1:7" x14ac:dyDescent="0.2">
      <c r="A24" s="22" t="s">
        <v>240</v>
      </c>
      <c r="B24" s="22" t="s">
        <v>239</v>
      </c>
      <c r="C24" s="22" t="s">
        <v>241</v>
      </c>
      <c r="D24" s="25">
        <v>5000</v>
      </c>
      <c r="E24" s="23">
        <v>92.495000000000005</v>
      </c>
      <c r="F24" s="24">
        <v>0.46904835608366702</v>
      </c>
      <c r="G24" s="23"/>
    </row>
    <row r="25" spans="1:7" x14ac:dyDescent="0.2">
      <c r="A25" s="22" t="s">
        <v>191</v>
      </c>
      <c r="B25" s="22" t="s">
        <v>190</v>
      </c>
      <c r="C25" s="22" t="s">
        <v>192</v>
      </c>
      <c r="D25" s="25">
        <v>26000</v>
      </c>
      <c r="E25" s="23">
        <v>90.284999999999997</v>
      </c>
      <c r="F25" s="24">
        <v>0.45784129768110499</v>
      </c>
      <c r="G25" s="23"/>
    </row>
    <row r="26" spans="1:7" x14ac:dyDescent="0.2">
      <c r="A26" s="22" t="s">
        <v>203</v>
      </c>
      <c r="B26" s="22" t="s">
        <v>202</v>
      </c>
      <c r="C26" s="22" t="s">
        <v>204</v>
      </c>
      <c r="D26" s="25">
        <v>43000</v>
      </c>
      <c r="E26" s="23">
        <v>81.566699999999997</v>
      </c>
      <c r="F26" s="24">
        <v>0.413630212943074</v>
      </c>
      <c r="G26" s="23"/>
    </row>
    <row r="27" spans="1:7" x14ac:dyDescent="0.2">
      <c r="A27" s="22" t="s">
        <v>217</v>
      </c>
      <c r="B27" s="22" t="s">
        <v>216</v>
      </c>
      <c r="C27" s="22" t="s">
        <v>218</v>
      </c>
      <c r="D27" s="25">
        <v>4000</v>
      </c>
      <c r="E27" s="23">
        <v>75.731999999999999</v>
      </c>
      <c r="F27" s="24">
        <v>0.38404205744016701</v>
      </c>
      <c r="G27" s="23"/>
    </row>
    <row r="28" spans="1:7" x14ac:dyDescent="0.2">
      <c r="A28" s="22" t="s">
        <v>208</v>
      </c>
      <c r="B28" s="22" t="s">
        <v>207</v>
      </c>
      <c r="C28" s="22" t="s">
        <v>201</v>
      </c>
      <c r="D28" s="25">
        <v>1000</v>
      </c>
      <c r="E28" s="23">
        <v>74.405000000000001</v>
      </c>
      <c r="F28" s="24">
        <v>0.37731275133148001</v>
      </c>
      <c r="G28" s="23"/>
    </row>
    <row r="29" spans="1:7" x14ac:dyDescent="0.2">
      <c r="A29" s="22" t="s">
        <v>210</v>
      </c>
      <c r="B29" s="22" t="s">
        <v>209</v>
      </c>
      <c r="C29" s="22" t="s">
        <v>211</v>
      </c>
      <c r="D29" s="25">
        <v>4500</v>
      </c>
      <c r="E29" s="23">
        <v>72.067499999999995</v>
      </c>
      <c r="F29" s="24">
        <v>0.365459131867232</v>
      </c>
      <c r="G29" s="23"/>
    </row>
    <row r="30" spans="1:7" x14ac:dyDescent="0.2">
      <c r="A30" s="22" t="s">
        <v>206</v>
      </c>
      <c r="B30" s="22" t="s">
        <v>205</v>
      </c>
      <c r="C30" s="22" t="s">
        <v>198</v>
      </c>
      <c r="D30" s="25">
        <v>12000</v>
      </c>
      <c r="E30" s="23">
        <v>69.894000000000005</v>
      </c>
      <c r="F30" s="24">
        <v>0.354437167415663</v>
      </c>
      <c r="G30" s="23"/>
    </row>
    <row r="31" spans="1:7" x14ac:dyDescent="0.2">
      <c r="A31" s="22" t="s">
        <v>227</v>
      </c>
      <c r="B31" s="22" t="s">
        <v>226</v>
      </c>
      <c r="C31" s="22" t="s">
        <v>228</v>
      </c>
      <c r="D31" s="25">
        <v>40000</v>
      </c>
      <c r="E31" s="23">
        <v>66.471999999999994</v>
      </c>
      <c r="F31" s="24">
        <v>0.33708397562671999</v>
      </c>
      <c r="G31" s="23"/>
    </row>
    <row r="32" spans="1:7" x14ac:dyDescent="0.2">
      <c r="A32" s="22" t="s">
        <v>213</v>
      </c>
      <c r="B32" s="22" t="s">
        <v>212</v>
      </c>
      <c r="C32" s="22" t="s">
        <v>211</v>
      </c>
      <c r="D32" s="25">
        <v>46000</v>
      </c>
      <c r="E32" s="23">
        <v>63.926200000000001</v>
      </c>
      <c r="F32" s="24">
        <v>0.32417405287502798</v>
      </c>
      <c r="G32" s="23"/>
    </row>
    <row r="33" spans="1:7" x14ac:dyDescent="0.2">
      <c r="A33" s="22" t="s">
        <v>233</v>
      </c>
      <c r="B33" s="22" t="s">
        <v>232</v>
      </c>
      <c r="C33" s="22" t="s">
        <v>186</v>
      </c>
      <c r="D33" s="25">
        <v>1250</v>
      </c>
      <c r="E33" s="23">
        <v>58.081249999999997</v>
      </c>
      <c r="F33" s="24">
        <v>0.29453391893382802</v>
      </c>
      <c r="G33" s="23"/>
    </row>
    <row r="34" spans="1:7" x14ac:dyDescent="0.2">
      <c r="A34" s="22" t="s">
        <v>222</v>
      </c>
      <c r="B34" s="22" t="s">
        <v>221</v>
      </c>
      <c r="C34" s="22" t="s">
        <v>192</v>
      </c>
      <c r="D34" s="25">
        <v>35000</v>
      </c>
      <c r="E34" s="23">
        <v>57.9495</v>
      </c>
      <c r="F34" s="24">
        <v>0.29386580583675298</v>
      </c>
      <c r="G34" s="23"/>
    </row>
    <row r="35" spans="1:7" x14ac:dyDescent="0.2">
      <c r="A35" s="22" t="s">
        <v>243</v>
      </c>
      <c r="B35" s="22" t="s">
        <v>242</v>
      </c>
      <c r="C35" s="22" t="s">
        <v>163</v>
      </c>
      <c r="D35" s="25">
        <v>400</v>
      </c>
      <c r="E35" s="23">
        <v>56.936</v>
      </c>
      <c r="F35" s="24">
        <v>0.28872627927974098</v>
      </c>
      <c r="G35" s="23"/>
    </row>
    <row r="36" spans="1:7" x14ac:dyDescent="0.2">
      <c r="A36" s="22" t="s">
        <v>235</v>
      </c>
      <c r="B36" s="22" t="s">
        <v>234</v>
      </c>
      <c r="C36" s="22" t="s">
        <v>236</v>
      </c>
      <c r="D36" s="25">
        <v>3500</v>
      </c>
      <c r="E36" s="23">
        <v>56.829500000000003</v>
      </c>
      <c r="F36" s="24">
        <v>0.28818621062821498</v>
      </c>
      <c r="G36" s="23"/>
    </row>
    <row r="37" spans="1:7" x14ac:dyDescent="0.2">
      <c r="A37" s="22" t="s">
        <v>200</v>
      </c>
      <c r="B37" s="22" t="s">
        <v>199</v>
      </c>
      <c r="C37" s="22" t="s">
        <v>201</v>
      </c>
      <c r="D37" s="25">
        <v>400</v>
      </c>
      <c r="E37" s="23">
        <v>56.195999999999998</v>
      </c>
      <c r="F37" s="24">
        <v>0.28497368958838598</v>
      </c>
      <c r="G37" s="23"/>
    </row>
    <row r="38" spans="1:7" x14ac:dyDescent="0.2">
      <c r="A38" s="22" t="s">
        <v>269</v>
      </c>
      <c r="B38" s="22" t="s">
        <v>268</v>
      </c>
      <c r="C38" s="22" t="s">
        <v>246</v>
      </c>
      <c r="D38" s="25">
        <v>12000</v>
      </c>
      <c r="E38" s="23">
        <v>53.975999999999999</v>
      </c>
      <c r="F38" s="24">
        <v>0.27371592051431898</v>
      </c>
      <c r="G38" s="23"/>
    </row>
    <row r="39" spans="1:7" x14ac:dyDescent="0.2">
      <c r="A39" s="22" t="s">
        <v>197</v>
      </c>
      <c r="B39" s="22" t="s">
        <v>196</v>
      </c>
      <c r="C39" s="22" t="s">
        <v>198</v>
      </c>
      <c r="D39" s="25">
        <v>3713</v>
      </c>
      <c r="E39" s="23">
        <v>52.189928000000002</v>
      </c>
      <c r="F39" s="24">
        <v>0.26465862946672702</v>
      </c>
      <c r="G39" s="23"/>
    </row>
    <row r="40" spans="1:7" x14ac:dyDescent="0.2">
      <c r="A40" s="22" t="s">
        <v>224</v>
      </c>
      <c r="B40" s="22" t="s">
        <v>223</v>
      </c>
      <c r="C40" s="22" t="s">
        <v>225</v>
      </c>
      <c r="D40" s="25">
        <v>1000</v>
      </c>
      <c r="E40" s="23">
        <v>51.71</v>
      </c>
      <c r="F40" s="24">
        <v>0.26222488235133101</v>
      </c>
      <c r="G40" s="23"/>
    </row>
    <row r="41" spans="1:7" x14ac:dyDescent="0.2">
      <c r="A41" s="22" t="s">
        <v>248</v>
      </c>
      <c r="B41" s="22" t="s">
        <v>247</v>
      </c>
      <c r="C41" s="22" t="s">
        <v>249</v>
      </c>
      <c r="D41" s="25">
        <v>2400</v>
      </c>
      <c r="E41" s="23">
        <v>50.431199999999997</v>
      </c>
      <c r="F41" s="24">
        <v>0.255740001679297</v>
      </c>
      <c r="G41" s="23"/>
    </row>
    <row r="42" spans="1:7" x14ac:dyDescent="0.2">
      <c r="A42" s="22" t="s">
        <v>230</v>
      </c>
      <c r="B42" s="22" t="s">
        <v>229</v>
      </c>
      <c r="C42" s="22" t="s">
        <v>231</v>
      </c>
      <c r="D42" s="25">
        <v>100000</v>
      </c>
      <c r="E42" s="23">
        <v>48.01</v>
      </c>
      <c r="F42" s="24">
        <v>0.243461933894555</v>
      </c>
      <c r="G42" s="23"/>
    </row>
    <row r="43" spans="1:7" x14ac:dyDescent="0.2">
      <c r="A43" s="22" t="s">
        <v>238</v>
      </c>
      <c r="B43" s="22" t="s">
        <v>237</v>
      </c>
      <c r="C43" s="22" t="s">
        <v>148</v>
      </c>
      <c r="D43" s="25">
        <v>12000</v>
      </c>
      <c r="E43" s="23">
        <v>45.06</v>
      </c>
      <c r="F43" s="24">
        <v>0.228502285800638</v>
      </c>
      <c r="G43" s="23"/>
    </row>
    <row r="44" spans="1:7" x14ac:dyDescent="0.2">
      <c r="A44" s="22" t="s">
        <v>245</v>
      </c>
      <c r="B44" s="22" t="s">
        <v>244</v>
      </c>
      <c r="C44" s="22" t="s">
        <v>246</v>
      </c>
      <c r="D44" s="25">
        <v>109000</v>
      </c>
      <c r="E44" s="23">
        <v>44.264899999999997</v>
      </c>
      <c r="F44" s="24">
        <v>0.224470280309291</v>
      </c>
      <c r="G44" s="23"/>
    </row>
    <row r="45" spans="1:7" x14ac:dyDescent="0.2">
      <c r="A45" s="22" t="s">
        <v>220</v>
      </c>
      <c r="B45" s="22" t="s">
        <v>219</v>
      </c>
      <c r="C45" s="22" t="s">
        <v>183</v>
      </c>
      <c r="D45" s="25">
        <v>3220</v>
      </c>
      <c r="E45" s="23">
        <v>43.621339999999996</v>
      </c>
      <c r="F45" s="24">
        <v>0.22120674433392801</v>
      </c>
      <c r="G45" s="23"/>
    </row>
    <row r="46" spans="1:7" x14ac:dyDescent="0.2">
      <c r="A46" s="22" t="s">
        <v>251</v>
      </c>
      <c r="B46" s="22" t="s">
        <v>250</v>
      </c>
      <c r="C46" s="22" t="s">
        <v>169</v>
      </c>
      <c r="D46" s="25">
        <v>7199</v>
      </c>
      <c r="E46" s="23">
        <v>40.415185999999999</v>
      </c>
      <c r="F46" s="24">
        <v>0.20494812210514701</v>
      </c>
      <c r="G46" s="23"/>
    </row>
    <row r="47" spans="1:7" x14ac:dyDescent="0.2">
      <c r="A47" s="22" t="s">
        <v>255</v>
      </c>
      <c r="B47" s="22" t="s">
        <v>254</v>
      </c>
      <c r="C47" s="22" t="s">
        <v>256</v>
      </c>
      <c r="D47" s="25">
        <v>30000</v>
      </c>
      <c r="E47" s="23">
        <v>32.79</v>
      </c>
      <c r="F47" s="24">
        <v>0.166280291864246</v>
      </c>
      <c r="G47" s="23"/>
    </row>
    <row r="48" spans="1:7" x14ac:dyDescent="0.2">
      <c r="A48" s="22" t="s">
        <v>253</v>
      </c>
      <c r="B48" s="22" t="s">
        <v>252</v>
      </c>
      <c r="C48" s="22" t="s">
        <v>231</v>
      </c>
      <c r="D48" s="25">
        <v>10000</v>
      </c>
      <c r="E48" s="23">
        <v>31.76</v>
      </c>
      <c r="F48" s="24">
        <v>0.161057092699251</v>
      </c>
      <c r="G48" s="23"/>
    </row>
    <row r="49" spans="1:7" x14ac:dyDescent="0.2">
      <c r="A49" s="22" t="s">
        <v>260</v>
      </c>
      <c r="B49" s="22" t="s">
        <v>259</v>
      </c>
      <c r="C49" s="22" t="s">
        <v>261</v>
      </c>
      <c r="D49" s="25">
        <v>6000</v>
      </c>
      <c r="E49" s="23">
        <v>17.876999999999999</v>
      </c>
      <c r="F49" s="24">
        <v>9.0655467449134594E-2</v>
      </c>
      <c r="G49" s="23"/>
    </row>
    <row r="50" spans="1:7" x14ac:dyDescent="0.2">
      <c r="A50" s="22" t="s">
        <v>263</v>
      </c>
      <c r="B50" s="22" t="s">
        <v>262</v>
      </c>
      <c r="C50" s="22" t="s">
        <v>186</v>
      </c>
      <c r="D50" s="25">
        <v>5</v>
      </c>
      <c r="E50" s="23">
        <v>0.21404999999999999</v>
      </c>
      <c r="F50" s="24">
        <v>1.0854619235602899E-3</v>
      </c>
      <c r="G50" s="23"/>
    </row>
    <row r="51" spans="1:7" x14ac:dyDescent="0.2">
      <c r="A51" s="21" t="s">
        <v>35</v>
      </c>
      <c r="B51" s="21"/>
      <c r="C51" s="21"/>
      <c r="D51" s="21"/>
      <c r="E51" s="26">
        <f>SUM(E7:E50)</f>
        <v>4159.3383890000005</v>
      </c>
      <c r="F51" s="27">
        <f>SUM(F7:F50)</f>
        <v>21.092284272189158</v>
      </c>
      <c r="G51" s="26"/>
    </row>
    <row r="52" spans="1:7" x14ac:dyDescent="0.2">
      <c r="A52" s="22"/>
      <c r="B52" s="22"/>
      <c r="C52" s="22"/>
      <c r="D52" s="22"/>
      <c r="E52" s="23"/>
      <c r="F52" s="24"/>
      <c r="G52" s="23"/>
    </row>
    <row r="53" spans="1:7" x14ac:dyDescent="0.2">
      <c r="A53" s="21" t="s">
        <v>30</v>
      </c>
      <c r="B53" s="22"/>
      <c r="C53" s="22"/>
      <c r="D53" s="22"/>
      <c r="E53" s="23"/>
      <c r="F53" s="24"/>
      <c r="G53" s="23"/>
    </row>
    <row r="54" spans="1:7" x14ac:dyDescent="0.2">
      <c r="A54" s="21" t="s">
        <v>31</v>
      </c>
      <c r="B54" s="22"/>
      <c r="C54" s="22"/>
      <c r="D54" s="22"/>
      <c r="E54" s="23"/>
      <c r="F54" s="24"/>
      <c r="G54" s="23"/>
    </row>
    <row r="55" spans="1:7" x14ac:dyDescent="0.2">
      <c r="A55" s="22" t="s">
        <v>76</v>
      </c>
      <c r="B55" s="22" t="s">
        <v>75</v>
      </c>
      <c r="C55" s="22" t="s">
        <v>77</v>
      </c>
      <c r="D55" s="25">
        <v>1500</v>
      </c>
      <c r="E55" s="23">
        <v>1551.1498561999999</v>
      </c>
      <c r="F55" s="24">
        <v>7.86598508124791</v>
      </c>
      <c r="G55" s="23">
        <v>7.8650000000000002</v>
      </c>
    </row>
    <row r="56" spans="1:7" x14ac:dyDescent="0.2">
      <c r="A56" s="22" t="s">
        <v>74</v>
      </c>
      <c r="B56" s="22" t="s">
        <v>73</v>
      </c>
      <c r="C56" s="22" t="s">
        <v>34</v>
      </c>
      <c r="D56" s="25">
        <v>1300</v>
      </c>
      <c r="E56" s="23">
        <v>1446.0667000000001</v>
      </c>
      <c r="F56" s="24">
        <v>7.33310133977331</v>
      </c>
      <c r="G56" s="23">
        <v>8.8512000000000004</v>
      </c>
    </row>
    <row r="57" spans="1:7" x14ac:dyDescent="0.2">
      <c r="A57" s="22" t="s">
        <v>1934</v>
      </c>
      <c r="B57" s="22" t="s">
        <v>1935</v>
      </c>
      <c r="C57" s="22" t="s">
        <v>77</v>
      </c>
      <c r="D57" s="25">
        <v>1000</v>
      </c>
      <c r="E57" s="23">
        <v>1066.2360822000001</v>
      </c>
      <c r="F57" s="24">
        <v>5.4069547711011303</v>
      </c>
      <c r="G57" s="23">
        <v>7.43</v>
      </c>
    </row>
    <row r="58" spans="1:7" x14ac:dyDescent="0.2">
      <c r="A58" s="22" t="s">
        <v>128</v>
      </c>
      <c r="B58" s="22" t="s">
        <v>127</v>
      </c>
      <c r="C58" s="22" t="s">
        <v>33</v>
      </c>
      <c r="D58" s="25">
        <v>1000</v>
      </c>
      <c r="E58" s="23">
        <v>1029.0976026999999</v>
      </c>
      <c r="F58" s="24">
        <v>5.2186230476899</v>
      </c>
      <c r="G58" s="23">
        <v>7.45</v>
      </c>
    </row>
    <row r="59" spans="1:7" x14ac:dyDescent="0.2">
      <c r="A59" s="22" t="s">
        <v>1936</v>
      </c>
      <c r="B59" s="22" t="s">
        <v>1937</v>
      </c>
      <c r="C59" s="22" t="s">
        <v>33</v>
      </c>
      <c r="D59" s="25">
        <v>100</v>
      </c>
      <c r="E59" s="23">
        <v>1024.7316438</v>
      </c>
      <c r="F59" s="24">
        <v>5.19648297693176</v>
      </c>
      <c r="G59" s="23">
        <v>7.6</v>
      </c>
    </row>
    <row r="60" spans="1:7" x14ac:dyDescent="0.2">
      <c r="A60" s="22" t="s">
        <v>79</v>
      </c>
      <c r="B60" s="22" t="s">
        <v>78</v>
      </c>
      <c r="C60" s="22" t="s">
        <v>33</v>
      </c>
      <c r="D60" s="25">
        <v>1000</v>
      </c>
      <c r="E60" s="23">
        <v>1015.1888082</v>
      </c>
      <c r="F60" s="24">
        <v>5.1480906167981697</v>
      </c>
      <c r="G60" s="23">
        <v>8.07</v>
      </c>
    </row>
    <row r="61" spans="1:7" x14ac:dyDescent="0.2">
      <c r="A61" s="22" t="s">
        <v>99</v>
      </c>
      <c r="B61" s="22" t="s">
        <v>98</v>
      </c>
      <c r="C61" s="22" t="s">
        <v>33</v>
      </c>
      <c r="D61" s="25">
        <v>1174</v>
      </c>
      <c r="E61" s="23">
        <v>677.98852199999999</v>
      </c>
      <c r="F61" s="24">
        <v>3.43812532231683</v>
      </c>
      <c r="G61" s="23">
        <v>6.875</v>
      </c>
    </row>
    <row r="62" spans="1:7" x14ac:dyDescent="0.2">
      <c r="A62" s="22" t="s">
        <v>1942</v>
      </c>
      <c r="B62" s="22" t="s">
        <v>1943</v>
      </c>
      <c r="C62" s="22" t="s">
        <v>33</v>
      </c>
      <c r="D62" s="25">
        <v>500</v>
      </c>
      <c r="E62" s="23">
        <v>506.81861509999999</v>
      </c>
      <c r="F62" s="24">
        <v>2.5701112302854798</v>
      </c>
      <c r="G62" s="23">
        <v>7.7949999999999999</v>
      </c>
    </row>
    <row r="63" spans="1:7" x14ac:dyDescent="0.2">
      <c r="A63" s="22" t="s">
        <v>1771</v>
      </c>
      <c r="B63" s="22" t="s">
        <v>1772</v>
      </c>
      <c r="C63" s="22" t="s">
        <v>33</v>
      </c>
      <c r="D63" s="25">
        <v>50</v>
      </c>
      <c r="E63" s="23">
        <v>501.26727399999999</v>
      </c>
      <c r="F63" s="24">
        <v>2.5419600067921602</v>
      </c>
      <c r="G63" s="23">
        <v>7.125</v>
      </c>
    </row>
    <row r="64" spans="1:7" x14ac:dyDescent="0.2">
      <c r="A64" s="22" t="s">
        <v>72</v>
      </c>
      <c r="B64" s="22" t="s">
        <v>71</v>
      </c>
      <c r="C64" s="22" t="s">
        <v>34</v>
      </c>
      <c r="D64" s="25">
        <v>349</v>
      </c>
      <c r="E64" s="23">
        <v>387.56764099999998</v>
      </c>
      <c r="F64" s="24">
        <v>1.9653815328641999</v>
      </c>
      <c r="G64" s="23">
        <v>8.7058</v>
      </c>
    </row>
    <row r="65" spans="1:7" x14ac:dyDescent="0.2">
      <c r="A65" s="21" t="s">
        <v>35</v>
      </c>
      <c r="B65" s="21"/>
      <c r="C65" s="21"/>
      <c r="D65" s="21"/>
      <c r="E65" s="26">
        <f>SUM(E54:E64)</f>
        <v>9206.1127452000001</v>
      </c>
      <c r="F65" s="27">
        <f>SUM(F54:F64)</f>
        <v>46.684815925800848</v>
      </c>
      <c r="G65" s="26"/>
    </row>
    <row r="66" spans="1:7" x14ac:dyDescent="0.2">
      <c r="A66" s="22"/>
      <c r="B66" s="22"/>
      <c r="C66" s="22"/>
      <c r="D66" s="22"/>
      <c r="E66" s="23"/>
      <c r="F66" s="24"/>
      <c r="G66" s="23"/>
    </row>
    <row r="67" spans="1:7" x14ac:dyDescent="0.2">
      <c r="A67" s="21" t="s">
        <v>36</v>
      </c>
      <c r="B67" s="22"/>
      <c r="C67" s="22"/>
      <c r="D67" s="22"/>
      <c r="E67" s="23"/>
      <c r="F67" s="24"/>
      <c r="G67" s="23"/>
    </row>
    <row r="68" spans="1:7" x14ac:dyDescent="0.2">
      <c r="A68" s="21" t="s">
        <v>37</v>
      </c>
      <c r="B68" s="22"/>
      <c r="C68" s="22"/>
      <c r="D68" s="22"/>
      <c r="E68" s="23"/>
      <c r="F68" s="24"/>
      <c r="G68" s="23"/>
    </row>
    <row r="69" spans="1:7" x14ac:dyDescent="0.2">
      <c r="A69" s="22" t="s">
        <v>1944</v>
      </c>
      <c r="B69" s="22" t="s">
        <v>1945</v>
      </c>
      <c r="C69" s="22" t="s">
        <v>40</v>
      </c>
      <c r="D69" s="25">
        <v>300</v>
      </c>
      <c r="E69" s="23">
        <v>1473.2204999999999</v>
      </c>
      <c r="F69" s="24">
        <v>7.4708000829640202</v>
      </c>
      <c r="G69" s="23">
        <v>6.84</v>
      </c>
    </row>
    <row r="70" spans="1:7" x14ac:dyDescent="0.2">
      <c r="A70" s="22" t="s">
        <v>132</v>
      </c>
      <c r="B70" s="22" t="s">
        <v>131</v>
      </c>
      <c r="C70" s="22" t="s">
        <v>40</v>
      </c>
      <c r="D70" s="25">
        <v>300</v>
      </c>
      <c r="E70" s="23">
        <v>1455.9014999999999</v>
      </c>
      <c r="F70" s="24">
        <v>7.3829742709848496</v>
      </c>
      <c r="G70" s="23">
        <v>6.9099000000000004</v>
      </c>
    </row>
    <row r="71" spans="1:7" x14ac:dyDescent="0.2">
      <c r="A71" s="22" t="s">
        <v>265</v>
      </c>
      <c r="B71" s="22" t="s">
        <v>264</v>
      </c>
      <c r="C71" s="22" t="s">
        <v>40</v>
      </c>
      <c r="D71" s="25">
        <v>200</v>
      </c>
      <c r="E71" s="23">
        <v>977.82799999999997</v>
      </c>
      <c r="F71" s="24">
        <v>4.9586314496197597</v>
      </c>
      <c r="G71" s="23">
        <v>6.8399000000000001</v>
      </c>
    </row>
    <row r="72" spans="1:7" x14ac:dyDescent="0.2">
      <c r="A72" s="21" t="s">
        <v>35</v>
      </c>
      <c r="B72" s="21"/>
      <c r="C72" s="21"/>
      <c r="D72" s="21"/>
      <c r="E72" s="26">
        <f>SUM(E68:E71)</f>
        <v>3906.95</v>
      </c>
      <c r="F72" s="27">
        <f>SUM(F68:F71)</f>
        <v>19.81240580356863</v>
      </c>
      <c r="G72" s="26"/>
    </row>
    <row r="73" spans="1:7" x14ac:dyDescent="0.2">
      <c r="A73" s="22"/>
      <c r="B73" s="22"/>
      <c r="C73" s="22"/>
      <c r="D73" s="22"/>
      <c r="E73" s="23"/>
      <c r="F73" s="24"/>
      <c r="G73" s="23"/>
    </row>
    <row r="74" spans="1:7" x14ac:dyDescent="0.2">
      <c r="A74" s="21" t="s">
        <v>67</v>
      </c>
      <c r="B74" s="22"/>
      <c r="C74" s="22"/>
      <c r="D74" s="22"/>
      <c r="E74" s="23"/>
      <c r="F74" s="24"/>
      <c r="G74" s="23"/>
    </row>
    <row r="75" spans="1:7" x14ac:dyDescent="0.2">
      <c r="A75" s="22" t="s">
        <v>106</v>
      </c>
      <c r="B75" s="22" t="s">
        <v>1783</v>
      </c>
      <c r="C75" s="22" t="s">
        <v>45</v>
      </c>
      <c r="D75" s="25">
        <v>500000</v>
      </c>
      <c r="E75" s="23">
        <v>516.6741667</v>
      </c>
      <c r="F75" s="24">
        <v>2.6200893942541001</v>
      </c>
      <c r="G75" s="23">
        <v>7.7847091449999999</v>
      </c>
    </row>
    <row r="76" spans="1:7" x14ac:dyDescent="0.2">
      <c r="A76" s="21" t="s">
        <v>35</v>
      </c>
      <c r="B76" s="21"/>
      <c r="C76" s="21"/>
      <c r="D76" s="21"/>
      <c r="E76" s="26">
        <f>SUM(E75:E75)</f>
        <v>516.6741667</v>
      </c>
      <c r="F76" s="27">
        <f>SUM(F75:F75)</f>
        <v>2.6200893942541001</v>
      </c>
      <c r="G76" s="26"/>
    </row>
    <row r="77" spans="1:7" x14ac:dyDescent="0.2">
      <c r="A77" s="22"/>
      <c r="B77" s="22"/>
      <c r="C77" s="22"/>
      <c r="D77" s="22"/>
      <c r="E77" s="23"/>
      <c r="F77" s="24"/>
      <c r="G77" s="23"/>
    </row>
    <row r="78" spans="1:7" x14ac:dyDescent="0.2">
      <c r="A78" s="21" t="s">
        <v>266</v>
      </c>
      <c r="B78" s="22"/>
      <c r="C78" s="22"/>
      <c r="D78" s="22"/>
      <c r="E78" s="23"/>
      <c r="F78" s="24"/>
      <c r="G78" s="23"/>
    </row>
    <row r="79" spans="1:7" x14ac:dyDescent="0.2">
      <c r="A79" s="22" t="s">
        <v>1946</v>
      </c>
      <c r="B79" s="22" t="s">
        <v>1947</v>
      </c>
      <c r="C79" s="22" t="s">
        <v>267</v>
      </c>
      <c r="D79" s="25">
        <v>2807201.2289999998</v>
      </c>
      <c r="E79" s="23">
        <v>305.73228590000002</v>
      </c>
      <c r="F79" s="24">
        <v>1.55038895186871</v>
      </c>
      <c r="G79" s="23"/>
    </row>
    <row r="80" spans="1:7" x14ac:dyDescent="0.2">
      <c r="A80" s="21" t="s">
        <v>35</v>
      </c>
      <c r="B80" s="21"/>
      <c r="C80" s="21"/>
      <c r="D80" s="21"/>
      <c r="E80" s="26">
        <f>SUM(E79:E79)</f>
        <v>305.73228590000002</v>
      </c>
      <c r="F80" s="27">
        <f>SUM(F79:F79)</f>
        <v>1.55038895186871</v>
      </c>
      <c r="G80" s="26"/>
    </row>
    <row r="81" spans="1:7" x14ac:dyDescent="0.2">
      <c r="A81" s="22"/>
      <c r="B81" s="22"/>
      <c r="C81" s="22"/>
      <c r="D81" s="22"/>
      <c r="E81" s="23"/>
      <c r="F81" s="24"/>
      <c r="G81" s="23"/>
    </row>
    <row r="82" spans="1:7" x14ac:dyDescent="0.2">
      <c r="A82" s="21" t="s">
        <v>1553</v>
      </c>
      <c r="B82" s="22"/>
      <c r="C82" s="22"/>
      <c r="D82" s="22"/>
      <c r="E82" s="23"/>
      <c r="F82" s="24"/>
      <c r="G82" s="23"/>
    </row>
    <row r="83" spans="1:7" x14ac:dyDescent="0.2">
      <c r="A83" s="22" t="s">
        <v>1554</v>
      </c>
      <c r="B83" s="22" t="s">
        <v>1555</v>
      </c>
      <c r="C83" s="22" t="s">
        <v>1556</v>
      </c>
      <c r="D83" s="25">
        <v>636.86800000000005</v>
      </c>
      <c r="E83" s="23">
        <v>75.918923699999993</v>
      </c>
      <c r="F83" s="24">
        <v>0.38498996007488301</v>
      </c>
      <c r="G83" s="23">
        <v>5.59</v>
      </c>
    </row>
    <row r="84" spans="1:7" x14ac:dyDescent="0.2">
      <c r="A84" s="21" t="s">
        <v>35</v>
      </c>
      <c r="B84" s="21"/>
      <c r="C84" s="21"/>
      <c r="D84" s="21"/>
      <c r="E84" s="26">
        <f>SUM(E83:E83)</f>
        <v>75.918923699999993</v>
      </c>
      <c r="F84" s="27">
        <f>SUM(F83:F83)</f>
        <v>0.38498996007488301</v>
      </c>
      <c r="G84" s="26"/>
    </row>
    <row r="85" spans="1:7" x14ac:dyDescent="0.2">
      <c r="A85" s="22"/>
      <c r="B85" s="22"/>
      <c r="C85" s="22"/>
      <c r="D85" s="22"/>
      <c r="E85" s="23"/>
      <c r="F85" s="24"/>
      <c r="G85" s="23"/>
    </row>
    <row r="86" spans="1:7" x14ac:dyDescent="0.2">
      <c r="A86" s="21" t="s">
        <v>46</v>
      </c>
      <c r="B86" s="21"/>
      <c r="C86" s="21"/>
      <c r="D86" s="21"/>
      <c r="E86" s="26">
        <f>E51+E65+E72+E76+E80+E84</f>
        <v>18170.726510500001</v>
      </c>
      <c r="F86" s="27">
        <f>F51+F65+F72+F76+F80+F84</f>
        <v>92.144974307756343</v>
      </c>
      <c r="G86" s="26"/>
    </row>
    <row r="87" spans="1:7" x14ac:dyDescent="0.2">
      <c r="A87" s="21"/>
      <c r="B87" s="21"/>
      <c r="C87" s="21"/>
      <c r="D87" s="21"/>
      <c r="E87" s="26"/>
      <c r="F87" s="27"/>
      <c r="G87" s="26"/>
    </row>
    <row r="88" spans="1:7" x14ac:dyDescent="0.2">
      <c r="A88" s="21" t="s">
        <v>48</v>
      </c>
      <c r="B88" s="21"/>
      <c r="C88" s="21"/>
      <c r="D88" s="21"/>
      <c r="E88" s="26">
        <f>E90-(E51+E65+E72+E76+E80+E84)</f>
        <v>1548.9886958999996</v>
      </c>
      <c r="F88" s="27">
        <f>F90-(F51+F65+F72+F76+F80+F84)</f>
        <v>7.8550256922436574</v>
      </c>
      <c r="G88" s="26"/>
    </row>
    <row r="89" spans="1:7" x14ac:dyDescent="0.2">
      <c r="A89" s="21"/>
      <c r="B89" s="21"/>
      <c r="C89" s="21"/>
      <c r="D89" s="21"/>
      <c r="E89" s="26"/>
      <c r="F89" s="27"/>
      <c r="G89" s="26"/>
    </row>
    <row r="90" spans="1:7" x14ac:dyDescent="0.2">
      <c r="A90" s="28" t="s">
        <v>47</v>
      </c>
      <c r="B90" s="28"/>
      <c r="C90" s="28"/>
      <c r="D90" s="28"/>
      <c r="E90" s="29">
        <v>19719.7152064</v>
      </c>
      <c r="F90" s="30">
        <v>100</v>
      </c>
      <c r="G90" s="29"/>
    </row>
    <row r="91" spans="1:7" x14ac:dyDescent="0.2">
      <c r="F91" s="10" t="s">
        <v>1005</v>
      </c>
    </row>
    <row r="92" spans="1:7" x14ac:dyDescent="0.2">
      <c r="A92" s="11" t="s">
        <v>50</v>
      </c>
    </row>
    <row r="93" spans="1:7" x14ac:dyDescent="0.2">
      <c r="A93" s="11" t="s">
        <v>1558</v>
      </c>
    </row>
    <row r="95" spans="1:7" ht="23.1" customHeight="1" x14ac:dyDescent="0.2">
      <c r="A95" s="152" t="s">
        <v>1012</v>
      </c>
      <c r="B95" s="152"/>
      <c r="C95" s="152"/>
      <c r="D95" s="152"/>
    </row>
    <row r="97" spans="1:4" x14ac:dyDescent="0.2">
      <c r="A97" s="11" t="s">
        <v>51</v>
      </c>
    </row>
    <row r="98" spans="1:4" x14ac:dyDescent="0.2">
      <c r="A98" s="11" t="s">
        <v>1013</v>
      </c>
    </row>
    <row r="99" spans="1:4" x14ac:dyDescent="0.2">
      <c r="A99" s="11" t="s">
        <v>52</v>
      </c>
      <c r="B99" s="11"/>
      <c r="C99" s="31" t="s">
        <v>54</v>
      </c>
      <c r="D99" s="11" t="s">
        <v>53</v>
      </c>
    </row>
    <row r="100" spans="1:4" x14ac:dyDescent="0.2">
      <c r="A100" s="6" t="s">
        <v>61</v>
      </c>
      <c r="C100" s="32">
        <v>92.127700000000004</v>
      </c>
      <c r="D100" s="32">
        <v>92.606899999999996</v>
      </c>
    </row>
    <row r="101" spans="1:4" x14ac:dyDescent="0.2">
      <c r="A101" s="6" t="s">
        <v>123</v>
      </c>
      <c r="C101" s="32">
        <v>12.5916</v>
      </c>
      <c r="D101" s="32">
        <v>12.5869</v>
      </c>
    </row>
    <row r="102" spans="1:4" x14ac:dyDescent="0.2">
      <c r="A102" s="6" t="s">
        <v>124</v>
      </c>
      <c r="C102" s="32">
        <v>11.6144</v>
      </c>
      <c r="D102" s="32">
        <v>11.674799999999999</v>
      </c>
    </row>
    <row r="103" spans="1:4" x14ac:dyDescent="0.2">
      <c r="A103" s="6" t="s">
        <v>62</v>
      </c>
      <c r="C103" s="32">
        <v>101.8819</v>
      </c>
      <c r="D103" s="32">
        <v>102.4633</v>
      </c>
    </row>
    <row r="104" spans="1:4" x14ac:dyDescent="0.2">
      <c r="A104" s="6" t="s">
        <v>125</v>
      </c>
      <c r="C104" s="32">
        <v>14.339399999999999</v>
      </c>
      <c r="D104" s="32">
        <v>14.3308</v>
      </c>
    </row>
    <row r="105" spans="1:4" x14ac:dyDescent="0.2">
      <c r="A105" s="6" t="s">
        <v>126</v>
      </c>
      <c r="C105" s="32">
        <v>13.451000000000001</v>
      </c>
      <c r="D105" s="32">
        <v>13.527699999999999</v>
      </c>
    </row>
    <row r="107" spans="1:4" x14ac:dyDescent="0.2">
      <c r="A107" s="11" t="s">
        <v>1014</v>
      </c>
    </row>
    <row r="108" spans="1:4" x14ac:dyDescent="0.2">
      <c r="A108" s="153" t="s">
        <v>55</v>
      </c>
      <c r="B108" s="154"/>
      <c r="C108" s="33" t="s">
        <v>56</v>
      </c>
    </row>
    <row r="109" spans="1:4" x14ac:dyDescent="0.2">
      <c r="A109" s="148" t="s">
        <v>123</v>
      </c>
      <c r="B109" s="149"/>
      <c r="C109" s="34">
        <v>7.0000000000000007E-2</v>
      </c>
    </row>
    <row r="110" spans="1:4" x14ac:dyDescent="0.2">
      <c r="A110" s="148" t="s">
        <v>125</v>
      </c>
      <c r="B110" s="149"/>
      <c r="C110" s="34">
        <v>0.09</v>
      </c>
    </row>
    <row r="111" spans="1:4" x14ac:dyDescent="0.2">
      <c r="A111" s="6" t="s">
        <v>57</v>
      </c>
    </row>
    <row r="112" spans="1:4" x14ac:dyDescent="0.2">
      <c r="A112" s="6" t="s">
        <v>58</v>
      </c>
    </row>
    <row r="114" spans="1:5" x14ac:dyDescent="0.2">
      <c r="A114" s="11" t="s">
        <v>1121</v>
      </c>
      <c r="D114" s="31" t="s">
        <v>60</v>
      </c>
    </row>
    <row r="116" spans="1:5" x14ac:dyDescent="0.2">
      <c r="A116" s="11" t="s">
        <v>1576</v>
      </c>
      <c r="D116" s="35">
        <v>3.0037504971484221</v>
      </c>
      <c r="E116" s="9" t="s">
        <v>59</v>
      </c>
    </row>
    <row r="118" spans="1:5" x14ac:dyDescent="0.2">
      <c r="A118" s="11" t="s">
        <v>70</v>
      </c>
      <c r="D118" s="31" t="s">
        <v>60</v>
      </c>
    </row>
    <row r="120" spans="1:5" x14ac:dyDescent="0.2">
      <c r="A120" s="11" t="s">
        <v>1577</v>
      </c>
      <c r="B120" s="11"/>
      <c r="C120" s="11"/>
      <c r="D120" s="31" t="s">
        <v>60</v>
      </c>
    </row>
    <row r="121" spans="1:5" x14ac:dyDescent="0.2">
      <c r="A121" s="11"/>
      <c r="B121" s="11"/>
      <c r="C121" s="11"/>
      <c r="D121" s="11"/>
    </row>
    <row r="122" spans="1:5" x14ac:dyDescent="0.2">
      <c r="A122" s="11" t="s">
        <v>1578</v>
      </c>
      <c r="B122" s="11"/>
      <c r="C122" s="11"/>
      <c r="D122" s="31" t="s">
        <v>60</v>
      </c>
    </row>
    <row r="123" spans="1:5" x14ac:dyDescent="0.2">
      <c r="A123" s="11"/>
      <c r="B123" s="11"/>
      <c r="C123" s="11"/>
      <c r="D123" s="11"/>
    </row>
    <row r="124" spans="1:5" x14ac:dyDescent="0.2">
      <c r="A124" s="11" t="s">
        <v>1969</v>
      </c>
      <c r="B124" s="11"/>
      <c r="C124" s="11"/>
      <c r="D124" s="31" t="s">
        <v>60</v>
      </c>
    </row>
    <row r="125" spans="1:5" x14ac:dyDescent="0.2">
      <c r="A125" s="11"/>
      <c r="B125" s="11"/>
      <c r="C125" s="11"/>
      <c r="D125" s="11"/>
    </row>
    <row r="126" spans="1:5" x14ac:dyDescent="0.2">
      <c r="A126" s="11" t="s">
        <v>1579</v>
      </c>
      <c r="B126" s="11"/>
      <c r="C126" s="11"/>
      <c r="D126" s="31" t="s">
        <v>60</v>
      </c>
    </row>
    <row r="127" spans="1:5" x14ac:dyDescent="0.2">
      <c r="A127" s="11"/>
      <c r="B127" s="11"/>
      <c r="C127" s="11"/>
      <c r="D127" s="11"/>
    </row>
    <row r="128" spans="1:5" x14ac:dyDescent="0.2">
      <c r="A128" s="11" t="s">
        <v>1580</v>
      </c>
      <c r="B128" s="11"/>
      <c r="C128" s="11"/>
      <c r="D128" s="31" t="s">
        <v>60</v>
      </c>
    </row>
    <row r="130" spans="1:9" x14ac:dyDescent="0.2">
      <c r="A130" s="69" t="s">
        <v>1581</v>
      </c>
      <c r="B130" s="70"/>
      <c r="C130" s="70"/>
      <c r="D130" s="70"/>
    </row>
    <row r="132" spans="1:9" x14ac:dyDescent="0.2">
      <c r="A132" s="69" t="s">
        <v>1396</v>
      </c>
      <c r="B132" s="70"/>
      <c r="C132" s="70"/>
      <c r="D132" s="70"/>
      <c r="E132" s="10"/>
      <c r="G132" s="10"/>
      <c r="H132" s="70"/>
      <c r="I132" s="70"/>
    </row>
    <row r="133" spans="1:9" x14ac:dyDescent="0.2">
      <c r="A133" s="96"/>
      <c r="B133" s="70"/>
      <c r="C133" s="70"/>
      <c r="D133" s="70"/>
      <c r="E133" s="10"/>
      <c r="G133" s="10"/>
      <c r="H133" s="70"/>
      <c r="I133" s="70"/>
    </row>
    <row r="134" spans="1:9" x14ac:dyDescent="0.2">
      <c r="A134" s="70"/>
      <c r="B134" s="70"/>
      <c r="C134" s="70"/>
      <c r="D134" s="70"/>
      <c r="E134" s="10"/>
      <c r="G134" s="10"/>
      <c r="H134" s="70"/>
      <c r="I134" s="70"/>
    </row>
    <row r="135" spans="1:9" x14ac:dyDescent="0.2">
      <c r="A135" s="70"/>
      <c r="B135" s="70"/>
      <c r="C135" s="70"/>
      <c r="D135" s="70"/>
      <c r="E135" s="10"/>
      <c r="G135" s="10"/>
      <c r="H135" s="70"/>
      <c r="I135" s="70"/>
    </row>
    <row r="136" spans="1:9" x14ac:dyDescent="0.2">
      <c r="A136" s="70"/>
      <c r="B136" s="70"/>
      <c r="C136" s="70"/>
      <c r="D136" s="70"/>
      <c r="E136" s="10"/>
      <c r="G136" s="10"/>
      <c r="H136" s="70"/>
      <c r="I136" s="70"/>
    </row>
    <row r="137" spans="1:9" x14ac:dyDescent="0.2">
      <c r="A137" s="70"/>
      <c r="B137" s="70"/>
      <c r="C137" s="70"/>
      <c r="D137" s="70"/>
      <c r="E137" s="10"/>
      <c r="G137" s="10"/>
      <c r="H137" s="70"/>
      <c r="I137" s="70"/>
    </row>
    <row r="138" spans="1:9" x14ac:dyDescent="0.2">
      <c r="A138" s="70"/>
      <c r="B138" s="70"/>
      <c r="C138" s="70"/>
      <c r="D138" s="70"/>
      <c r="E138" s="10"/>
      <c r="G138" s="10"/>
      <c r="H138" s="70"/>
      <c r="I138" s="70"/>
    </row>
    <row r="139" spans="1:9" x14ac:dyDescent="0.2">
      <c r="A139" s="70"/>
      <c r="B139" s="70"/>
      <c r="C139" s="70"/>
      <c r="D139" s="70"/>
      <c r="E139" s="10"/>
      <c r="G139" s="10"/>
      <c r="H139" s="70"/>
      <c r="I139" s="70"/>
    </row>
    <row r="140" spans="1:9" x14ac:dyDescent="0.2">
      <c r="A140" s="70"/>
      <c r="B140" s="70"/>
      <c r="C140" s="70"/>
      <c r="D140" s="70"/>
      <c r="E140" s="10"/>
      <c r="G140" s="10"/>
      <c r="H140" s="70"/>
      <c r="I140" s="70"/>
    </row>
    <row r="141" spans="1:9" x14ac:dyDescent="0.2">
      <c r="A141" s="70"/>
      <c r="B141" s="70"/>
      <c r="C141" s="70"/>
      <c r="D141" s="70"/>
      <c r="E141" s="10"/>
      <c r="G141" s="10"/>
      <c r="H141" s="70"/>
      <c r="I141" s="70"/>
    </row>
    <row r="142" spans="1:9" x14ac:dyDescent="0.2">
      <c r="A142" s="70"/>
      <c r="B142" s="70"/>
      <c r="C142" s="70"/>
      <c r="D142" s="70"/>
      <c r="E142" s="10"/>
      <c r="G142" s="10"/>
      <c r="H142" s="70"/>
      <c r="I142" s="70"/>
    </row>
    <row r="143" spans="1:9" x14ac:dyDescent="0.2">
      <c r="A143" s="70"/>
      <c r="B143" s="70"/>
      <c r="C143" s="70"/>
      <c r="D143" s="70"/>
      <c r="E143" s="10"/>
      <c r="G143" s="10"/>
      <c r="H143" s="70"/>
      <c r="I143" s="70"/>
    </row>
    <row r="144" spans="1:9" x14ac:dyDescent="0.2">
      <c r="A144" s="70"/>
      <c r="B144" s="70"/>
      <c r="C144" s="70"/>
      <c r="D144" s="70"/>
      <c r="E144" s="10"/>
      <c r="G144" s="10"/>
      <c r="H144" s="70"/>
      <c r="I144" s="70"/>
    </row>
    <row r="145" spans="1:9" x14ac:dyDescent="0.2">
      <c r="A145" s="70"/>
      <c r="B145" s="70"/>
      <c r="C145" s="70"/>
      <c r="D145" s="70"/>
      <c r="E145" s="10"/>
      <c r="G145" s="10"/>
      <c r="H145" s="70"/>
      <c r="I145" s="70"/>
    </row>
    <row r="146" spans="1:9" x14ac:dyDescent="0.2">
      <c r="A146" s="70"/>
      <c r="B146" s="70"/>
      <c r="C146" s="70"/>
      <c r="D146" s="70"/>
      <c r="E146" s="10"/>
      <c r="G146" s="10"/>
      <c r="H146" s="70"/>
      <c r="I146" s="70"/>
    </row>
    <row r="147" spans="1:9" x14ac:dyDescent="0.2">
      <c r="A147" s="70"/>
      <c r="B147" s="70"/>
      <c r="C147" s="70"/>
      <c r="D147" s="70"/>
      <c r="E147" s="10"/>
      <c r="G147" s="10"/>
      <c r="H147" s="70"/>
      <c r="I147" s="70"/>
    </row>
    <row r="148" spans="1:9" x14ac:dyDescent="0.2">
      <c r="A148" s="70"/>
      <c r="B148" s="70"/>
      <c r="C148" s="70"/>
      <c r="D148" s="70"/>
      <c r="E148" s="10"/>
      <c r="G148" s="10"/>
      <c r="H148" s="70"/>
      <c r="I148" s="70"/>
    </row>
    <row r="149" spans="1:9" x14ac:dyDescent="0.2">
      <c r="A149" s="70"/>
      <c r="B149" s="70"/>
      <c r="C149" s="70"/>
      <c r="D149" s="70"/>
      <c r="E149" s="10"/>
      <c r="G149" s="10"/>
      <c r="H149" s="70"/>
      <c r="I149" s="70"/>
    </row>
    <row r="150" spans="1:9" x14ac:dyDescent="0.2">
      <c r="A150" s="69" t="s">
        <v>1951</v>
      </c>
      <c r="B150" s="70"/>
      <c r="C150" s="70"/>
      <c r="D150" s="70"/>
      <c r="E150" s="10"/>
      <c r="G150" s="10"/>
      <c r="H150" s="70"/>
      <c r="I150" s="70"/>
    </row>
    <row r="151" spans="1:9" x14ac:dyDescent="0.2">
      <c r="A151" s="70"/>
      <c r="B151" s="70"/>
      <c r="C151" s="70"/>
      <c r="D151" s="70"/>
      <c r="E151" s="10"/>
      <c r="G151" s="10"/>
      <c r="H151" s="70"/>
      <c r="I151" s="70"/>
    </row>
    <row r="152" spans="1:9" x14ac:dyDescent="0.2">
      <c r="A152" s="69" t="s">
        <v>1397</v>
      </c>
      <c r="B152" s="70"/>
      <c r="C152" s="70"/>
      <c r="D152" s="70"/>
      <c r="E152" s="10"/>
      <c r="G152" s="10"/>
      <c r="H152" s="70"/>
      <c r="I152" s="70"/>
    </row>
    <row r="153" spans="1:9" x14ac:dyDescent="0.2">
      <c r="A153" s="70"/>
      <c r="B153" s="70"/>
      <c r="C153" s="70"/>
      <c r="D153" s="70"/>
      <c r="E153" s="10"/>
      <c r="G153" s="10"/>
      <c r="H153" s="70"/>
      <c r="I153" s="70"/>
    </row>
    <row r="154" spans="1:9" x14ac:dyDescent="0.2">
      <c r="A154" s="70"/>
      <c r="B154" s="70"/>
      <c r="C154" s="70"/>
      <c r="D154" s="70"/>
      <c r="E154" s="10"/>
      <c r="G154" s="10"/>
      <c r="H154" s="70"/>
      <c r="I154" s="70"/>
    </row>
    <row r="155" spans="1:9" x14ac:dyDescent="0.2">
      <c r="A155" s="70"/>
      <c r="B155" s="70"/>
      <c r="C155" s="70"/>
      <c r="D155" s="70"/>
      <c r="E155" s="10"/>
      <c r="G155" s="10"/>
      <c r="H155" s="70"/>
      <c r="I155" s="70"/>
    </row>
    <row r="156" spans="1:9" x14ac:dyDescent="0.2">
      <c r="A156" s="70"/>
      <c r="B156" s="70"/>
      <c r="C156" s="70"/>
      <c r="D156" s="70"/>
      <c r="E156" s="10"/>
      <c r="G156" s="10"/>
      <c r="H156" s="70"/>
      <c r="I156" s="70"/>
    </row>
    <row r="157" spans="1:9" x14ac:dyDescent="0.2">
      <c r="A157" s="70"/>
      <c r="B157" s="70"/>
      <c r="C157" s="70"/>
      <c r="D157" s="70"/>
      <c r="E157" s="10"/>
      <c r="G157" s="10"/>
      <c r="H157" s="70"/>
      <c r="I157" s="70"/>
    </row>
    <row r="158" spans="1:9" x14ac:dyDescent="0.2">
      <c r="A158" s="70"/>
      <c r="B158" s="70"/>
      <c r="C158" s="70"/>
      <c r="D158" s="70"/>
      <c r="E158" s="10"/>
      <c r="G158" s="10"/>
      <c r="H158" s="70"/>
      <c r="I158" s="70"/>
    </row>
    <row r="159" spans="1:9" x14ac:dyDescent="0.2">
      <c r="A159" s="70"/>
      <c r="B159" s="70"/>
      <c r="C159" s="70"/>
      <c r="D159" s="70"/>
      <c r="E159" s="10"/>
      <c r="G159" s="10"/>
      <c r="H159" s="70"/>
      <c r="I159" s="70"/>
    </row>
    <row r="160" spans="1:9" x14ac:dyDescent="0.2">
      <c r="A160" s="70"/>
      <c r="B160" s="70"/>
      <c r="C160" s="70"/>
      <c r="D160" s="70"/>
      <c r="E160" s="10"/>
      <c r="G160" s="10"/>
      <c r="H160" s="70"/>
      <c r="I160" s="70"/>
    </row>
    <row r="161" spans="1:9" x14ac:dyDescent="0.2">
      <c r="A161" s="70"/>
      <c r="B161" s="70"/>
      <c r="C161" s="70"/>
      <c r="D161" s="70"/>
      <c r="E161" s="10"/>
      <c r="G161" s="10"/>
      <c r="H161" s="70"/>
      <c r="I161" s="70"/>
    </row>
    <row r="162" spans="1:9" x14ac:dyDescent="0.2">
      <c r="A162" s="70"/>
      <c r="B162" s="70"/>
      <c r="C162" s="70"/>
      <c r="D162" s="70"/>
      <c r="E162" s="10"/>
      <c r="G162" s="10"/>
      <c r="H162" s="70"/>
      <c r="I162" s="70"/>
    </row>
    <row r="163" spans="1:9" x14ac:dyDescent="0.2">
      <c r="A163" s="70"/>
      <c r="B163" s="70"/>
      <c r="C163" s="70"/>
      <c r="D163" s="70"/>
      <c r="E163" s="10"/>
      <c r="G163" s="10"/>
      <c r="H163" s="70"/>
      <c r="I163" s="70"/>
    </row>
    <row r="164" spans="1:9" x14ac:dyDescent="0.2">
      <c r="A164" s="70"/>
      <c r="B164" s="70"/>
      <c r="C164" s="70"/>
      <c r="D164" s="70"/>
      <c r="E164" s="10"/>
      <c r="G164" s="10"/>
      <c r="H164" s="70"/>
      <c r="I164" s="70"/>
    </row>
    <row r="165" spans="1:9" x14ac:dyDescent="0.2">
      <c r="A165" s="70"/>
      <c r="B165" s="70"/>
      <c r="C165" s="70"/>
      <c r="D165" s="70"/>
      <c r="E165" s="10"/>
      <c r="G165" s="10"/>
      <c r="H165" s="70"/>
      <c r="I165" s="70"/>
    </row>
    <row r="166" spans="1:9" x14ac:dyDescent="0.2">
      <c r="A166" s="70"/>
      <c r="B166" s="70"/>
      <c r="C166" s="70"/>
      <c r="D166" s="70"/>
      <c r="E166" s="10"/>
      <c r="G166" s="10"/>
      <c r="H166" s="70"/>
      <c r="I166" s="70"/>
    </row>
    <row r="167" spans="1:9" x14ac:dyDescent="0.2">
      <c r="A167" s="70"/>
      <c r="B167" s="70"/>
      <c r="C167" s="70"/>
      <c r="D167" s="70"/>
      <c r="E167" s="10"/>
      <c r="G167" s="10"/>
      <c r="H167" s="70"/>
      <c r="I167" s="70"/>
    </row>
    <row r="168" spans="1:9" x14ac:dyDescent="0.2">
      <c r="A168" s="70"/>
      <c r="B168" s="70"/>
      <c r="C168" s="70"/>
      <c r="D168" s="70"/>
      <c r="E168" s="10"/>
      <c r="G168" s="10"/>
      <c r="H168" s="70"/>
      <c r="I168" s="70"/>
    </row>
    <row r="169" spans="1:9" x14ac:dyDescent="0.2">
      <c r="A169" s="69" t="s">
        <v>1952</v>
      </c>
      <c r="B169" s="70"/>
      <c r="C169" s="70"/>
      <c r="D169" s="70"/>
      <c r="E169" s="10"/>
      <c r="G169" s="10"/>
      <c r="H169" s="70"/>
      <c r="I169" s="70"/>
    </row>
    <row r="170" spans="1:9" x14ac:dyDescent="0.2">
      <c r="A170" s="70"/>
      <c r="B170" s="70"/>
      <c r="C170" s="70"/>
      <c r="D170" s="70"/>
      <c r="E170" s="10"/>
      <c r="G170" s="10"/>
      <c r="H170" s="70"/>
      <c r="I170" s="70"/>
    </row>
    <row r="171" spans="1:9" x14ac:dyDescent="0.2">
      <c r="A171" s="70" t="s">
        <v>1395</v>
      </c>
      <c r="B171" s="70"/>
      <c r="C171" s="70"/>
      <c r="D171" s="70"/>
      <c r="E171" s="10"/>
      <c r="G171" s="10"/>
      <c r="H171" s="70"/>
      <c r="I171" s="70"/>
    </row>
    <row r="174" spans="1:9" x14ac:dyDescent="0.2">
      <c r="A174" s="70"/>
    </row>
    <row r="175" spans="1:9" x14ac:dyDescent="0.2">
      <c r="A175" s="70"/>
    </row>
    <row r="176" spans="1:9" x14ac:dyDescent="0.2">
      <c r="A176" s="96"/>
    </row>
  </sheetData>
  <mergeCells count="5">
    <mergeCell ref="A1:G1"/>
    <mergeCell ref="A95:D95"/>
    <mergeCell ref="A108:B108"/>
    <mergeCell ref="A109:B109"/>
    <mergeCell ref="A110:B110"/>
  </mergeCells>
  <conditionalFormatting sqref="F2:F3">
    <cfRule type="cellIs" dxfId="111" priority="2" stopIfTrue="1" operator="between">
      <formula>0.009</formula>
      <formula>-0.009</formula>
    </cfRule>
  </conditionalFormatting>
  <conditionalFormatting sqref="F5:F277">
    <cfRule type="cellIs" dxfId="110" priority="1" stopIfTrue="1" operator="between">
      <formula>0.009</formula>
      <formula>-0.009</formula>
    </cfRule>
  </conditionalFormatting>
  <pageMargins left="0.7" right="0.7" top="0.75" bottom="0.75" header="0.3" footer="0.3"/>
  <pageSetup paperSize="9" orientation="portrait" r:id="rId1"/>
  <headerFooter>
    <oddFooter>&amp;C_x000D_&amp;1#&amp;"Calibri"&amp;10&amp;K000000 RESTRICTED</oddFooter>
    <evenFooter>&amp;LPUBLIC</evenFooter>
    <firstFooter>&amp;LPUBLIC</first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0560B-57EB-4F45-8797-BBCEF579ABF1}">
  <dimension ref="A1:I229"/>
  <sheetViews>
    <sheetView workbookViewId="0">
      <selection sqref="A1:G1"/>
    </sheetView>
  </sheetViews>
  <sheetFormatPr defaultColWidth="9.33203125" defaultRowHeight="10.199999999999999" x14ac:dyDescent="0.2"/>
  <cols>
    <col min="1" max="1" width="35.33203125" style="6" bestFit="1" customWidth="1"/>
    <col min="2" max="2" width="32.33203125" style="6" customWidth="1"/>
    <col min="3" max="3" width="22.33203125" style="6" customWidth="1"/>
    <col min="4" max="4" width="15.6640625" style="6" customWidth="1"/>
    <col min="5" max="5" width="23.88671875" style="9" customWidth="1"/>
    <col min="6" max="6" width="11.6640625" style="10" bestFit="1" customWidth="1"/>
    <col min="7" max="7" width="13.33203125" style="9" customWidth="1"/>
    <col min="8" max="16384" width="9.33203125" style="6"/>
  </cols>
  <sheetData>
    <row r="1" spans="1:7" s="1" customFormat="1" ht="13.8" x14ac:dyDescent="0.2">
      <c r="A1" s="150" t="s">
        <v>8</v>
      </c>
      <c r="B1" s="151"/>
      <c r="C1" s="151"/>
      <c r="D1" s="151"/>
      <c r="E1" s="151"/>
      <c r="F1" s="151"/>
      <c r="G1" s="151"/>
    </row>
    <row r="2" spans="1:7" s="1" customFormat="1" ht="11.4" x14ac:dyDescent="0.2">
      <c r="E2" s="5"/>
      <c r="F2" s="8"/>
      <c r="G2" s="9"/>
    </row>
    <row r="3" spans="1:7" s="1" customFormat="1" ht="12" x14ac:dyDescent="0.2">
      <c r="A3" s="7" t="s">
        <v>7</v>
      </c>
      <c r="B3" s="2"/>
      <c r="C3" s="3"/>
      <c r="D3" s="3"/>
      <c r="E3" s="4"/>
      <c r="F3" s="8"/>
      <c r="G3" s="9"/>
    </row>
    <row r="4" spans="1:7" s="1" customFormat="1" ht="22.2" customHeight="1" x14ac:dyDescent="0.2">
      <c r="A4" s="14" t="s">
        <v>2</v>
      </c>
      <c r="B4" s="14" t="s">
        <v>0</v>
      </c>
      <c r="C4" s="15" t="s">
        <v>4</v>
      </c>
      <c r="D4" s="15" t="s">
        <v>1</v>
      </c>
      <c r="E4" s="56" t="s">
        <v>6</v>
      </c>
      <c r="F4" s="16" t="s">
        <v>3</v>
      </c>
      <c r="G4" s="16" t="s">
        <v>5</v>
      </c>
    </row>
    <row r="5" spans="1:7" x14ac:dyDescent="0.2">
      <c r="A5" s="17" t="s">
        <v>145</v>
      </c>
      <c r="B5" s="18"/>
      <c r="C5" s="18"/>
      <c r="D5" s="18"/>
      <c r="E5" s="19"/>
      <c r="F5" s="20"/>
      <c r="G5" s="19"/>
    </row>
    <row r="6" spans="1:7" x14ac:dyDescent="0.2">
      <c r="A6" s="21" t="s">
        <v>31</v>
      </c>
      <c r="B6" s="22"/>
      <c r="C6" s="22"/>
      <c r="D6" s="22"/>
      <c r="E6" s="23"/>
      <c r="F6" s="24"/>
      <c r="G6" s="23"/>
    </row>
    <row r="7" spans="1:7" x14ac:dyDescent="0.2">
      <c r="A7" s="22" t="s">
        <v>147</v>
      </c>
      <c r="B7" s="22" t="s">
        <v>1389</v>
      </c>
      <c r="C7" s="22" t="s">
        <v>148</v>
      </c>
      <c r="D7" s="25">
        <v>1564859</v>
      </c>
      <c r="E7" s="23">
        <v>11707.492609999999</v>
      </c>
      <c r="F7" s="24">
        <v>4.0516856209049203</v>
      </c>
      <c r="G7" s="23"/>
    </row>
    <row r="8" spans="1:7" x14ac:dyDescent="0.2">
      <c r="A8" s="22" t="s">
        <v>150</v>
      </c>
      <c r="B8" s="22" t="s">
        <v>149</v>
      </c>
      <c r="C8" s="22" t="s">
        <v>148</v>
      </c>
      <c r="D8" s="25">
        <v>959282</v>
      </c>
      <c r="E8" s="23">
        <v>9855.6632680000002</v>
      </c>
      <c r="F8" s="24">
        <v>3.4108113904191799</v>
      </c>
      <c r="G8" s="23"/>
    </row>
    <row r="9" spans="1:7" x14ac:dyDescent="0.2">
      <c r="A9" s="22" t="s">
        <v>152</v>
      </c>
      <c r="B9" s="22" t="s">
        <v>1390</v>
      </c>
      <c r="C9" s="22" t="s">
        <v>148</v>
      </c>
      <c r="D9" s="25">
        <v>606061</v>
      </c>
      <c r="E9" s="23">
        <v>8699.3995940000004</v>
      </c>
      <c r="F9" s="24">
        <v>3.0106559465524998</v>
      </c>
      <c r="G9" s="23"/>
    </row>
    <row r="10" spans="1:7" x14ac:dyDescent="0.2">
      <c r="A10" s="22" t="s">
        <v>156</v>
      </c>
      <c r="B10" s="22" t="s">
        <v>1388</v>
      </c>
      <c r="C10" s="22" t="s">
        <v>157</v>
      </c>
      <c r="D10" s="25">
        <v>651115</v>
      </c>
      <c r="E10" s="23">
        <v>8515.28197</v>
      </c>
      <c r="F10" s="24">
        <v>2.9469372021068398</v>
      </c>
      <c r="G10" s="23"/>
    </row>
    <row r="11" spans="1:7" x14ac:dyDescent="0.2">
      <c r="A11" s="22" t="s">
        <v>154</v>
      </c>
      <c r="B11" s="22" t="s">
        <v>1392</v>
      </c>
      <c r="C11" s="22" t="s">
        <v>148</v>
      </c>
      <c r="D11" s="25">
        <v>597623</v>
      </c>
      <c r="E11" s="23">
        <v>7347.7747849999996</v>
      </c>
      <c r="F11" s="24">
        <v>2.5428906456539901</v>
      </c>
      <c r="G11" s="23"/>
    </row>
    <row r="12" spans="1:7" x14ac:dyDescent="0.2">
      <c r="A12" s="22" t="s">
        <v>171</v>
      </c>
      <c r="B12" s="22" t="s">
        <v>170</v>
      </c>
      <c r="C12" s="22" t="s">
        <v>172</v>
      </c>
      <c r="D12" s="25">
        <v>165175</v>
      </c>
      <c r="E12" s="23">
        <v>6506.0780750000004</v>
      </c>
      <c r="F12" s="24">
        <v>2.2515993700005601</v>
      </c>
      <c r="G12" s="23"/>
    </row>
    <row r="13" spans="1:7" x14ac:dyDescent="0.2">
      <c r="A13" s="22" t="s">
        <v>159</v>
      </c>
      <c r="B13" s="22" t="s">
        <v>158</v>
      </c>
      <c r="C13" s="22" t="s">
        <v>160</v>
      </c>
      <c r="D13" s="25">
        <v>324103</v>
      </c>
      <c r="E13" s="23">
        <v>6391.3111600000002</v>
      </c>
      <c r="F13" s="24">
        <v>2.21188126171289</v>
      </c>
      <c r="G13" s="23"/>
    </row>
    <row r="14" spans="1:7" x14ac:dyDescent="0.2">
      <c r="A14" s="22" t="s">
        <v>162</v>
      </c>
      <c r="B14" s="22" t="s">
        <v>161</v>
      </c>
      <c r="C14" s="22" t="s">
        <v>163</v>
      </c>
      <c r="D14" s="25">
        <v>185448</v>
      </c>
      <c r="E14" s="23">
        <v>6302.45028</v>
      </c>
      <c r="F14" s="24">
        <v>2.1811286179359102</v>
      </c>
      <c r="G14" s="23"/>
    </row>
    <row r="15" spans="1:7" x14ac:dyDescent="0.2">
      <c r="A15" s="22" t="s">
        <v>179</v>
      </c>
      <c r="B15" s="22" t="s">
        <v>178</v>
      </c>
      <c r="C15" s="22" t="s">
        <v>180</v>
      </c>
      <c r="D15" s="25">
        <v>52703</v>
      </c>
      <c r="E15" s="23">
        <v>6273.2380899999998</v>
      </c>
      <c r="F15" s="24">
        <v>2.17101897156491</v>
      </c>
      <c r="G15" s="23"/>
    </row>
    <row r="16" spans="1:7" x14ac:dyDescent="0.2">
      <c r="A16" s="22" t="s">
        <v>168</v>
      </c>
      <c r="B16" s="22" t="s">
        <v>167</v>
      </c>
      <c r="C16" s="22" t="s">
        <v>169</v>
      </c>
      <c r="D16" s="25">
        <v>2053900</v>
      </c>
      <c r="E16" s="23">
        <v>6212.0205500000002</v>
      </c>
      <c r="F16" s="24">
        <v>2.1498330323695898</v>
      </c>
      <c r="G16" s="23"/>
    </row>
    <row r="17" spans="1:7" x14ac:dyDescent="0.2">
      <c r="A17" s="22" t="s">
        <v>174</v>
      </c>
      <c r="B17" s="22" t="s">
        <v>1393</v>
      </c>
      <c r="C17" s="22" t="s">
        <v>166</v>
      </c>
      <c r="D17" s="25">
        <v>438001</v>
      </c>
      <c r="E17" s="23">
        <v>5899.435469</v>
      </c>
      <c r="F17" s="24">
        <v>2.0416547468744302</v>
      </c>
      <c r="G17" s="23"/>
    </row>
    <row r="18" spans="1:7" x14ac:dyDescent="0.2">
      <c r="A18" s="22" t="s">
        <v>233</v>
      </c>
      <c r="B18" s="22" t="s">
        <v>232</v>
      </c>
      <c r="C18" s="22" t="s">
        <v>186</v>
      </c>
      <c r="D18" s="25">
        <v>124371</v>
      </c>
      <c r="E18" s="23">
        <v>5778.8985149999999</v>
      </c>
      <c r="F18" s="24">
        <v>1.9999397648899599</v>
      </c>
      <c r="G18" s="23"/>
    </row>
    <row r="19" spans="1:7" x14ac:dyDescent="0.2">
      <c r="A19" s="22" t="s">
        <v>271</v>
      </c>
      <c r="B19" s="22" t="s">
        <v>270</v>
      </c>
      <c r="C19" s="22" t="s">
        <v>198</v>
      </c>
      <c r="D19" s="25">
        <v>59440</v>
      </c>
      <c r="E19" s="23">
        <v>5324.0407999999998</v>
      </c>
      <c r="F19" s="24">
        <v>1.84252429389072</v>
      </c>
      <c r="G19" s="23"/>
    </row>
    <row r="20" spans="1:7" x14ac:dyDescent="0.2">
      <c r="A20" s="22" t="s">
        <v>188</v>
      </c>
      <c r="B20" s="22" t="s">
        <v>187</v>
      </c>
      <c r="C20" s="22" t="s">
        <v>189</v>
      </c>
      <c r="D20" s="25">
        <v>608166</v>
      </c>
      <c r="E20" s="23">
        <v>5294.9972790000002</v>
      </c>
      <c r="F20" s="24">
        <v>1.8324730198616801</v>
      </c>
      <c r="G20" s="23"/>
    </row>
    <row r="21" spans="1:7" x14ac:dyDescent="0.2">
      <c r="A21" s="22" t="s">
        <v>273</v>
      </c>
      <c r="B21" s="22" t="s">
        <v>272</v>
      </c>
      <c r="C21" s="22" t="s">
        <v>201</v>
      </c>
      <c r="D21" s="25">
        <v>107768</v>
      </c>
      <c r="E21" s="23">
        <v>5253.9055360000002</v>
      </c>
      <c r="F21" s="24">
        <v>1.8182521418481601</v>
      </c>
      <c r="G21" s="23"/>
    </row>
    <row r="22" spans="1:7" x14ac:dyDescent="0.2">
      <c r="A22" s="22" t="s">
        <v>182</v>
      </c>
      <c r="B22" s="22" t="s">
        <v>181</v>
      </c>
      <c r="C22" s="22" t="s">
        <v>183</v>
      </c>
      <c r="D22" s="25">
        <v>344710</v>
      </c>
      <c r="E22" s="23">
        <v>5078.2677199999998</v>
      </c>
      <c r="F22" s="24">
        <v>1.75746805790464</v>
      </c>
      <c r="G22" s="23"/>
    </row>
    <row r="23" spans="1:7" x14ac:dyDescent="0.2">
      <c r="A23" s="22" t="s">
        <v>275</v>
      </c>
      <c r="B23" s="22" t="s">
        <v>274</v>
      </c>
      <c r="C23" s="22" t="s">
        <v>169</v>
      </c>
      <c r="D23" s="25">
        <v>153919</v>
      </c>
      <c r="E23" s="23">
        <v>4626.6512210000001</v>
      </c>
      <c r="F23" s="24">
        <v>1.6011742949174399</v>
      </c>
      <c r="G23" s="23"/>
    </row>
    <row r="24" spans="1:7" x14ac:dyDescent="0.2">
      <c r="A24" s="22" t="s">
        <v>227</v>
      </c>
      <c r="B24" s="22" t="s">
        <v>1391</v>
      </c>
      <c r="C24" s="22" t="s">
        <v>228</v>
      </c>
      <c r="D24" s="25">
        <v>2742307</v>
      </c>
      <c r="E24" s="23">
        <v>4557.1657729999997</v>
      </c>
      <c r="F24" s="24">
        <v>1.5771270287860699</v>
      </c>
      <c r="G24" s="23"/>
    </row>
    <row r="25" spans="1:7" x14ac:dyDescent="0.2">
      <c r="A25" s="22" t="s">
        <v>194</v>
      </c>
      <c r="B25" s="22" t="s">
        <v>193</v>
      </c>
      <c r="C25" s="22" t="s">
        <v>195</v>
      </c>
      <c r="D25" s="25">
        <v>82369</v>
      </c>
      <c r="E25" s="23">
        <v>4461.516885</v>
      </c>
      <c r="F25" s="24">
        <v>1.54402521637629</v>
      </c>
      <c r="G25" s="23"/>
    </row>
    <row r="26" spans="1:7" x14ac:dyDescent="0.2">
      <c r="A26" s="22" t="s">
        <v>224</v>
      </c>
      <c r="B26" s="22" t="s">
        <v>223</v>
      </c>
      <c r="C26" s="22" t="s">
        <v>225</v>
      </c>
      <c r="D26" s="25">
        <v>85355</v>
      </c>
      <c r="E26" s="23">
        <v>4413.70705</v>
      </c>
      <c r="F26" s="24">
        <v>1.5274793659999299</v>
      </c>
      <c r="G26" s="23"/>
    </row>
    <row r="27" spans="1:7" x14ac:dyDescent="0.2">
      <c r="A27" s="22" t="s">
        <v>277</v>
      </c>
      <c r="B27" s="22" t="s">
        <v>276</v>
      </c>
      <c r="C27" s="22" t="s">
        <v>192</v>
      </c>
      <c r="D27" s="25">
        <v>1083458</v>
      </c>
      <c r="E27" s="23">
        <v>4124.7246059999998</v>
      </c>
      <c r="F27" s="24">
        <v>1.42746939357862</v>
      </c>
      <c r="G27" s="23"/>
    </row>
    <row r="28" spans="1:7" x14ac:dyDescent="0.2">
      <c r="A28" s="22" t="s">
        <v>279</v>
      </c>
      <c r="B28" s="22" t="s">
        <v>278</v>
      </c>
      <c r="C28" s="22" t="s">
        <v>280</v>
      </c>
      <c r="D28" s="25">
        <v>299931</v>
      </c>
      <c r="E28" s="23">
        <v>4099.4569080000001</v>
      </c>
      <c r="F28" s="24">
        <v>1.4187248423693799</v>
      </c>
      <c r="G28" s="23"/>
    </row>
    <row r="29" spans="1:7" x14ac:dyDescent="0.2">
      <c r="A29" s="22" t="s">
        <v>269</v>
      </c>
      <c r="B29" s="22" t="s">
        <v>268</v>
      </c>
      <c r="C29" s="22" t="s">
        <v>246</v>
      </c>
      <c r="D29" s="25">
        <v>902209</v>
      </c>
      <c r="E29" s="23">
        <v>4058.136082</v>
      </c>
      <c r="F29" s="24">
        <v>1.4044246841608601</v>
      </c>
      <c r="G29" s="23"/>
    </row>
    <row r="30" spans="1:7" x14ac:dyDescent="0.2">
      <c r="A30" s="22" t="s">
        <v>282</v>
      </c>
      <c r="B30" s="22" t="s">
        <v>281</v>
      </c>
      <c r="C30" s="22" t="s">
        <v>201</v>
      </c>
      <c r="D30" s="25">
        <v>658960</v>
      </c>
      <c r="E30" s="23">
        <v>4041.7311599999998</v>
      </c>
      <c r="F30" s="24">
        <v>1.39874732959881</v>
      </c>
      <c r="G30" s="23"/>
    </row>
    <row r="31" spans="1:7" x14ac:dyDescent="0.2">
      <c r="A31" s="22" t="s">
        <v>284</v>
      </c>
      <c r="B31" s="22" t="s">
        <v>283</v>
      </c>
      <c r="C31" s="22" t="s">
        <v>285</v>
      </c>
      <c r="D31" s="25">
        <v>395282</v>
      </c>
      <c r="E31" s="23">
        <v>3851.8254489999999</v>
      </c>
      <c r="F31" s="24">
        <v>1.3330254654714599</v>
      </c>
      <c r="G31" s="23"/>
    </row>
    <row r="32" spans="1:7" x14ac:dyDescent="0.2">
      <c r="A32" s="22" t="s">
        <v>165</v>
      </c>
      <c r="B32" s="22" t="s">
        <v>1329</v>
      </c>
      <c r="C32" s="22" t="s">
        <v>166</v>
      </c>
      <c r="D32" s="25">
        <v>339802</v>
      </c>
      <c r="E32" s="23">
        <v>3840.102402</v>
      </c>
      <c r="F32" s="24">
        <v>1.3289683968449499</v>
      </c>
      <c r="G32" s="23"/>
    </row>
    <row r="33" spans="1:7" x14ac:dyDescent="0.2">
      <c r="A33" s="22" t="s">
        <v>203</v>
      </c>
      <c r="B33" s="22" t="s">
        <v>202</v>
      </c>
      <c r="C33" s="22" t="s">
        <v>204</v>
      </c>
      <c r="D33" s="25">
        <v>1889055</v>
      </c>
      <c r="E33" s="23">
        <v>3583.34843</v>
      </c>
      <c r="F33" s="24">
        <v>1.2401119344822</v>
      </c>
      <c r="G33" s="23"/>
    </row>
    <row r="34" spans="1:7" x14ac:dyDescent="0.2">
      <c r="A34" s="22" t="s">
        <v>263</v>
      </c>
      <c r="B34" s="22" t="s">
        <v>262</v>
      </c>
      <c r="C34" s="22" t="s">
        <v>186</v>
      </c>
      <c r="D34" s="25">
        <v>80643</v>
      </c>
      <c r="E34" s="23">
        <v>3452.32683</v>
      </c>
      <c r="F34" s="24">
        <v>1.19476846509624</v>
      </c>
      <c r="G34" s="23"/>
    </row>
    <row r="35" spans="1:7" x14ac:dyDescent="0.2">
      <c r="A35" s="22" t="s">
        <v>287</v>
      </c>
      <c r="B35" s="22" t="s">
        <v>286</v>
      </c>
      <c r="C35" s="22" t="s">
        <v>241</v>
      </c>
      <c r="D35" s="25">
        <v>938619</v>
      </c>
      <c r="E35" s="23">
        <v>3429.7138260000002</v>
      </c>
      <c r="F35" s="24">
        <v>1.1869426405406001</v>
      </c>
      <c r="G35" s="23"/>
    </row>
    <row r="36" spans="1:7" x14ac:dyDescent="0.2">
      <c r="A36" s="22" t="s">
        <v>220</v>
      </c>
      <c r="B36" s="22" t="s">
        <v>219</v>
      </c>
      <c r="C36" s="22" t="s">
        <v>183</v>
      </c>
      <c r="D36" s="25">
        <v>245352</v>
      </c>
      <c r="E36" s="23">
        <v>3323.7835439999999</v>
      </c>
      <c r="F36" s="24">
        <v>1.1502826814276499</v>
      </c>
      <c r="G36" s="23"/>
    </row>
    <row r="37" spans="1:7" x14ac:dyDescent="0.2">
      <c r="A37" s="22" t="s">
        <v>248</v>
      </c>
      <c r="B37" s="22" t="s">
        <v>247</v>
      </c>
      <c r="C37" s="22" t="s">
        <v>249</v>
      </c>
      <c r="D37" s="25">
        <v>147112</v>
      </c>
      <c r="E37" s="23">
        <v>3091.2644559999999</v>
      </c>
      <c r="F37" s="24">
        <v>1.0698133378356001</v>
      </c>
      <c r="G37" s="23"/>
    </row>
    <row r="38" spans="1:7" x14ac:dyDescent="0.2">
      <c r="A38" s="22" t="s">
        <v>222</v>
      </c>
      <c r="B38" s="22" t="s">
        <v>221</v>
      </c>
      <c r="C38" s="22" t="s">
        <v>192</v>
      </c>
      <c r="D38" s="25">
        <v>1847495</v>
      </c>
      <c r="E38" s="23">
        <v>3058.8974720000001</v>
      </c>
      <c r="F38" s="24">
        <v>1.0586118920578</v>
      </c>
      <c r="G38" s="23"/>
    </row>
    <row r="39" spans="1:7" x14ac:dyDescent="0.2">
      <c r="A39" s="22" t="s">
        <v>210</v>
      </c>
      <c r="B39" s="22" t="s">
        <v>209</v>
      </c>
      <c r="C39" s="22" t="s">
        <v>211</v>
      </c>
      <c r="D39" s="25">
        <v>180989</v>
      </c>
      <c r="E39" s="23">
        <v>2898.5388349999998</v>
      </c>
      <c r="F39" s="24">
        <v>1.0031155697141201</v>
      </c>
      <c r="G39" s="23"/>
    </row>
    <row r="40" spans="1:7" x14ac:dyDescent="0.2">
      <c r="A40" s="22" t="s">
        <v>289</v>
      </c>
      <c r="B40" s="22" t="s">
        <v>288</v>
      </c>
      <c r="C40" s="22" t="s">
        <v>290</v>
      </c>
      <c r="D40" s="25">
        <v>1116750</v>
      </c>
      <c r="E40" s="23">
        <v>2708.453775</v>
      </c>
      <c r="F40" s="24">
        <v>0.93733163715002699</v>
      </c>
      <c r="G40" s="23"/>
    </row>
    <row r="41" spans="1:7" x14ac:dyDescent="0.2">
      <c r="A41" s="22" t="s">
        <v>213</v>
      </c>
      <c r="B41" s="22" t="s">
        <v>212</v>
      </c>
      <c r="C41" s="22" t="s">
        <v>211</v>
      </c>
      <c r="D41" s="25">
        <v>1922195</v>
      </c>
      <c r="E41" s="23">
        <v>2671.2743919999998</v>
      </c>
      <c r="F41" s="24">
        <v>0.92446473417487196</v>
      </c>
      <c r="G41" s="23"/>
    </row>
    <row r="42" spans="1:7" x14ac:dyDescent="0.2">
      <c r="A42" s="22" t="s">
        <v>292</v>
      </c>
      <c r="B42" s="22" t="s">
        <v>291</v>
      </c>
      <c r="C42" s="22" t="s">
        <v>256</v>
      </c>
      <c r="D42" s="25">
        <v>319564</v>
      </c>
      <c r="E42" s="23">
        <v>2592.9422960000002</v>
      </c>
      <c r="F42" s="24">
        <v>0.89735585291472497</v>
      </c>
      <c r="G42" s="23"/>
    </row>
    <row r="43" spans="1:7" x14ac:dyDescent="0.2">
      <c r="A43" s="22" t="s">
        <v>258</v>
      </c>
      <c r="B43" s="22" t="s">
        <v>257</v>
      </c>
      <c r="C43" s="22" t="s">
        <v>246</v>
      </c>
      <c r="D43" s="25">
        <v>106056</v>
      </c>
      <c r="E43" s="23">
        <v>2564.3280239999999</v>
      </c>
      <c r="F43" s="24">
        <v>0.88745313178756902</v>
      </c>
      <c r="G43" s="23"/>
    </row>
    <row r="44" spans="1:7" x14ac:dyDescent="0.2">
      <c r="A44" s="22" t="s">
        <v>294</v>
      </c>
      <c r="B44" s="22" t="s">
        <v>293</v>
      </c>
      <c r="C44" s="22" t="s">
        <v>157</v>
      </c>
      <c r="D44" s="25">
        <v>777512</v>
      </c>
      <c r="E44" s="23">
        <v>2486.0946199999998</v>
      </c>
      <c r="F44" s="24">
        <v>0.860378405488746</v>
      </c>
      <c r="G44" s="23"/>
    </row>
    <row r="45" spans="1:7" x14ac:dyDescent="0.2">
      <c r="A45" s="22" t="s">
        <v>296</v>
      </c>
      <c r="B45" s="22" t="s">
        <v>295</v>
      </c>
      <c r="C45" s="22" t="s">
        <v>261</v>
      </c>
      <c r="D45" s="25">
        <v>212773</v>
      </c>
      <c r="E45" s="23">
        <v>2415.6118689999998</v>
      </c>
      <c r="F45" s="24">
        <v>0.83598599643400195</v>
      </c>
      <c r="G45" s="23"/>
    </row>
    <row r="46" spans="1:7" x14ac:dyDescent="0.2">
      <c r="A46" s="22" t="s">
        <v>298</v>
      </c>
      <c r="B46" s="22" t="s">
        <v>297</v>
      </c>
      <c r="C46" s="22" t="s">
        <v>169</v>
      </c>
      <c r="D46" s="25">
        <v>335707</v>
      </c>
      <c r="E46" s="23">
        <v>2366.5664969999998</v>
      </c>
      <c r="F46" s="24">
        <v>0.81901255599513201</v>
      </c>
      <c r="G46" s="23"/>
    </row>
    <row r="47" spans="1:7" x14ac:dyDescent="0.2">
      <c r="A47" s="22" t="s">
        <v>300</v>
      </c>
      <c r="B47" s="22" t="s">
        <v>299</v>
      </c>
      <c r="C47" s="22" t="s">
        <v>301</v>
      </c>
      <c r="D47" s="25">
        <v>1251694</v>
      </c>
      <c r="E47" s="23">
        <v>2271.073594</v>
      </c>
      <c r="F47" s="24">
        <v>0.78596472629562097</v>
      </c>
      <c r="G47" s="23"/>
    </row>
    <row r="48" spans="1:7" x14ac:dyDescent="0.2">
      <c r="A48" s="22" t="s">
        <v>303</v>
      </c>
      <c r="B48" s="22" t="s">
        <v>302</v>
      </c>
      <c r="C48" s="22" t="s">
        <v>231</v>
      </c>
      <c r="D48" s="25">
        <v>49000</v>
      </c>
      <c r="E48" s="23">
        <v>2118.4169999999999</v>
      </c>
      <c r="F48" s="24">
        <v>0.73313389842750798</v>
      </c>
      <c r="G48" s="23"/>
    </row>
    <row r="49" spans="1:7" x14ac:dyDescent="0.2">
      <c r="A49" s="22" t="s">
        <v>305</v>
      </c>
      <c r="B49" s="22" t="s">
        <v>304</v>
      </c>
      <c r="C49" s="22" t="s">
        <v>218</v>
      </c>
      <c r="D49" s="25">
        <v>82023</v>
      </c>
      <c r="E49" s="23">
        <v>1325.655726</v>
      </c>
      <c r="F49" s="24">
        <v>0.45877801696980702</v>
      </c>
      <c r="G49" s="23"/>
    </row>
    <row r="50" spans="1:7" x14ac:dyDescent="0.2">
      <c r="A50" s="22" t="s">
        <v>307</v>
      </c>
      <c r="B50" s="22" t="s">
        <v>306</v>
      </c>
      <c r="C50" s="22" t="s">
        <v>201</v>
      </c>
      <c r="D50" s="25">
        <v>476199</v>
      </c>
      <c r="E50" s="23">
        <v>1239.069798</v>
      </c>
      <c r="F50" s="24">
        <v>0.428812680143487</v>
      </c>
      <c r="G50" s="23"/>
    </row>
    <row r="51" spans="1:7" x14ac:dyDescent="0.2">
      <c r="A51" s="22" t="s">
        <v>206</v>
      </c>
      <c r="B51" s="22" t="s">
        <v>205</v>
      </c>
      <c r="C51" s="22" t="s">
        <v>198</v>
      </c>
      <c r="D51" s="25">
        <v>164717</v>
      </c>
      <c r="E51" s="23">
        <v>959.39416649999998</v>
      </c>
      <c r="F51" s="24">
        <v>0.33202357487442502</v>
      </c>
      <c r="G51" s="23"/>
    </row>
    <row r="52" spans="1:7" x14ac:dyDescent="0.2">
      <c r="A52" s="22" t="s">
        <v>309</v>
      </c>
      <c r="B52" s="22" t="s">
        <v>308</v>
      </c>
      <c r="C52" s="22" t="s">
        <v>201</v>
      </c>
      <c r="D52" s="25">
        <v>307517</v>
      </c>
      <c r="E52" s="23">
        <v>605.00894579999999</v>
      </c>
      <c r="F52" s="24">
        <v>0.209379252063154</v>
      </c>
      <c r="G52" s="23"/>
    </row>
    <row r="53" spans="1:7" x14ac:dyDescent="0.2">
      <c r="A53" s="22" t="s">
        <v>311</v>
      </c>
      <c r="B53" s="22" t="s">
        <v>310</v>
      </c>
      <c r="C53" s="22" t="s">
        <v>198</v>
      </c>
      <c r="D53" s="25">
        <v>150332</v>
      </c>
      <c r="E53" s="23">
        <v>580.13118799999995</v>
      </c>
      <c r="F53" s="24">
        <v>0.20076964991209101</v>
      </c>
      <c r="G53" s="23"/>
    </row>
    <row r="54" spans="1:7" x14ac:dyDescent="0.2">
      <c r="A54" s="21" t="s">
        <v>35</v>
      </c>
      <c r="B54" s="21"/>
      <c r="C54" s="21"/>
      <c r="D54" s="21"/>
      <c r="E54" s="26">
        <f>SUM(E7:E53)</f>
        <v>202257.16852129996</v>
      </c>
      <c r="F54" s="27">
        <f>SUM(F7:F53)</f>
        <v>69.996410736380042</v>
      </c>
      <c r="G54" s="26"/>
    </row>
    <row r="55" spans="1:7" x14ac:dyDescent="0.2">
      <c r="A55" s="22"/>
      <c r="B55" s="22"/>
      <c r="C55" s="22"/>
      <c r="D55" s="22"/>
      <c r="E55" s="23"/>
      <c r="F55" s="24"/>
      <c r="G55" s="23"/>
    </row>
    <row r="56" spans="1:7" x14ac:dyDescent="0.2">
      <c r="A56" s="21" t="s">
        <v>312</v>
      </c>
      <c r="B56" s="22"/>
      <c r="C56" s="22"/>
      <c r="D56" s="22"/>
      <c r="E56" s="23"/>
      <c r="F56" s="24"/>
      <c r="G56" s="23"/>
    </row>
    <row r="57" spans="1:7" x14ac:dyDescent="0.2">
      <c r="A57" s="22" t="s">
        <v>314</v>
      </c>
      <c r="B57" s="22" t="s">
        <v>313</v>
      </c>
      <c r="C57" s="22" t="s">
        <v>218</v>
      </c>
      <c r="D57" s="25">
        <v>2114681</v>
      </c>
      <c r="E57" s="23">
        <v>2503.7823039999998</v>
      </c>
      <c r="F57" s="24">
        <v>0.86649969356615197</v>
      </c>
      <c r="G57" s="23"/>
    </row>
    <row r="58" spans="1:7" x14ac:dyDescent="0.2">
      <c r="A58" s="21" t="s">
        <v>35</v>
      </c>
      <c r="B58" s="21"/>
      <c r="C58" s="21"/>
      <c r="D58" s="21"/>
      <c r="E58" s="26">
        <f>SUM(E56:E57)</f>
        <v>2503.7823039999998</v>
      </c>
      <c r="F58" s="27">
        <f>SUM(F56:F57)</f>
        <v>0.86649969356615197</v>
      </c>
      <c r="G58" s="26"/>
    </row>
    <row r="59" spans="1:7" x14ac:dyDescent="0.2">
      <c r="A59" s="22"/>
      <c r="B59" s="22"/>
      <c r="C59" s="22"/>
      <c r="D59" s="22"/>
      <c r="E59" s="23"/>
      <c r="F59" s="24"/>
      <c r="G59" s="23"/>
    </row>
    <row r="60" spans="1:7" x14ac:dyDescent="0.2">
      <c r="A60" s="21" t="s">
        <v>30</v>
      </c>
      <c r="B60" s="22"/>
      <c r="C60" s="22"/>
      <c r="D60" s="22"/>
      <c r="E60" s="23"/>
      <c r="F60" s="24"/>
      <c r="G60" s="23"/>
    </row>
    <row r="61" spans="1:7" x14ac:dyDescent="0.2">
      <c r="A61" s="21" t="s">
        <v>31</v>
      </c>
      <c r="B61" s="22"/>
      <c r="C61" s="22"/>
      <c r="D61" s="22"/>
      <c r="E61" s="23"/>
      <c r="F61" s="24"/>
      <c r="G61" s="23"/>
    </row>
    <row r="62" spans="1:7" x14ac:dyDescent="0.2">
      <c r="A62" s="22" t="s">
        <v>88</v>
      </c>
      <c r="B62" s="22" t="s">
        <v>87</v>
      </c>
      <c r="C62" s="22" t="s">
        <v>33</v>
      </c>
      <c r="D62" s="25">
        <v>5500</v>
      </c>
      <c r="E62" s="23">
        <v>5636.6285889999999</v>
      </c>
      <c r="F62" s="24">
        <v>1.95070351656048</v>
      </c>
      <c r="G62" s="23">
        <v>7.6449999999999996</v>
      </c>
    </row>
    <row r="63" spans="1:7" x14ac:dyDescent="0.2">
      <c r="A63" s="22" t="s">
        <v>316</v>
      </c>
      <c r="B63" s="22" t="s">
        <v>315</v>
      </c>
      <c r="C63" s="22" t="s">
        <v>33</v>
      </c>
      <c r="D63" s="25">
        <v>5000</v>
      </c>
      <c r="E63" s="23">
        <v>5253.1113014000002</v>
      </c>
      <c r="F63" s="24">
        <v>1.8179772760835</v>
      </c>
      <c r="G63" s="23">
        <v>8.01</v>
      </c>
    </row>
    <row r="64" spans="1:7" x14ac:dyDescent="0.2">
      <c r="A64" s="22" t="s">
        <v>318</v>
      </c>
      <c r="B64" s="22" t="s">
        <v>317</v>
      </c>
      <c r="C64" s="22" t="s">
        <v>33</v>
      </c>
      <c r="D64" s="25">
        <v>5000</v>
      </c>
      <c r="E64" s="23">
        <v>5152.1509588999998</v>
      </c>
      <c r="F64" s="24">
        <v>1.7830372951998501</v>
      </c>
      <c r="G64" s="23">
        <v>7.25</v>
      </c>
    </row>
    <row r="65" spans="1:7" x14ac:dyDescent="0.2">
      <c r="A65" s="22" t="s">
        <v>320</v>
      </c>
      <c r="B65" s="22" t="s">
        <v>319</v>
      </c>
      <c r="C65" s="22" t="s">
        <v>33</v>
      </c>
      <c r="D65" s="25">
        <v>500</v>
      </c>
      <c r="E65" s="23">
        <v>5025.2641781000002</v>
      </c>
      <c r="F65" s="24">
        <v>1.73912478870711</v>
      </c>
      <c r="G65" s="23">
        <v>7.7755999999999998</v>
      </c>
    </row>
    <row r="66" spans="1:7" x14ac:dyDescent="0.2">
      <c r="A66" s="22" t="s">
        <v>322</v>
      </c>
      <c r="B66" s="22" t="s">
        <v>321</v>
      </c>
      <c r="C66" s="22" t="s">
        <v>33</v>
      </c>
      <c r="D66" s="25">
        <v>3500</v>
      </c>
      <c r="E66" s="23">
        <v>3663.7725273999999</v>
      </c>
      <c r="F66" s="24">
        <v>1.2679448078279001</v>
      </c>
      <c r="G66" s="23">
        <v>7.4550000000000001</v>
      </c>
    </row>
    <row r="67" spans="1:7" x14ac:dyDescent="0.2">
      <c r="A67" s="22" t="s">
        <v>90</v>
      </c>
      <c r="B67" s="22" t="s">
        <v>89</v>
      </c>
      <c r="C67" s="22" t="s">
        <v>33</v>
      </c>
      <c r="D67" s="25">
        <v>2485</v>
      </c>
      <c r="E67" s="23">
        <v>2571.2256533999998</v>
      </c>
      <c r="F67" s="24">
        <v>0.88984023778791299</v>
      </c>
      <c r="G67" s="23">
        <v>7.96</v>
      </c>
    </row>
    <row r="68" spans="1:7" x14ac:dyDescent="0.2">
      <c r="A68" s="22" t="s">
        <v>324</v>
      </c>
      <c r="B68" s="22" t="s">
        <v>323</v>
      </c>
      <c r="C68" s="22" t="s">
        <v>33</v>
      </c>
      <c r="D68" s="25">
        <v>250</v>
      </c>
      <c r="E68" s="23">
        <v>2565.3575685000001</v>
      </c>
      <c r="F68" s="24">
        <v>0.88780943272968305</v>
      </c>
      <c r="G68" s="23">
        <v>7.25</v>
      </c>
    </row>
    <row r="69" spans="1:7" x14ac:dyDescent="0.2">
      <c r="A69" s="22" t="s">
        <v>92</v>
      </c>
      <c r="B69" s="22" t="s">
        <v>91</v>
      </c>
      <c r="C69" s="22" t="s">
        <v>32</v>
      </c>
      <c r="D69" s="25">
        <v>2000</v>
      </c>
      <c r="E69" s="23">
        <v>2014.2419178</v>
      </c>
      <c r="F69" s="24">
        <v>0.697081372351531</v>
      </c>
      <c r="G69" s="23">
        <v>7.5350000000000001</v>
      </c>
    </row>
    <row r="70" spans="1:7" x14ac:dyDescent="0.2">
      <c r="A70" s="21" t="s">
        <v>35</v>
      </c>
      <c r="B70" s="21"/>
      <c r="C70" s="21"/>
      <c r="D70" s="21"/>
      <c r="E70" s="26">
        <f>SUM(E61:E69)</f>
        <v>31881.752694499999</v>
      </c>
      <c r="F70" s="27">
        <f>SUM(F61:F69)</f>
        <v>11.033518727247968</v>
      </c>
      <c r="G70" s="26"/>
    </row>
    <row r="71" spans="1:7" x14ac:dyDescent="0.2">
      <c r="A71" s="22"/>
      <c r="B71" s="22"/>
      <c r="C71" s="22"/>
      <c r="D71" s="22"/>
      <c r="E71" s="23"/>
      <c r="F71" s="24"/>
      <c r="G71" s="23"/>
    </row>
    <row r="72" spans="1:7" x14ac:dyDescent="0.2">
      <c r="A72" s="21" t="s">
        <v>36</v>
      </c>
      <c r="B72" s="22"/>
      <c r="C72" s="22"/>
      <c r="D72" s="22"/>
      <c r="E72" s="23"/>
      <c r="F72" s="24"/>
      <c r="G72" s="23"/>
    </row>
    <row r="73" spans="1:7" x14ac:dyDescent="0.2">
      <c r="A73" s="21" t="s">
        <v>37</v>
      </c>
      <c r="B73" s="22"/>
      <c r="C73" s="22"/>
      <c r="D73" s="22"/>
      <c r="E73" s="23"/>
      <c r="F73" s="24"/>
      <c r="G73" s="23"/>
    </row>
    <row r="74" spans="1:7" x14ac:dyDescent="0.2">
      <c r="A74" s="22" t="s">
        <v>83</v>
      </c>
      <c r="B74" s="22" t="s">
        <v>82</v>
      </c>
      <c r="C74" s="22" t="s">
        <v>40</v>
      </c>
      <c r="D74" s="25">
        <v>300</v>
      </c>
      <c r="E74" s="23">
        <v>1436.7284999999999</v>
      </c>
      <c r="F74" s="24">
        <v>0.49721767064128802</v>
      </c>
      <c r="G74" s="23">
        <v>7.05</v>
      </c>
    </row>
    <row r="75" spans="1:7" x14ac:dyDescent="0.2">
      <c r="A75" s="22" t="s">
        <v>144</v>
      </c>
      <c r="B75" s="22" t="s">
        <v>143</v>
      </c>
      <c r="C75" s="22" t="s">
        <v>39</v>
      </c>
      <c r="D75" s="25">
        <v>100</v>
      </c>
      <c r="E75" s="23">
        <v>481.83449999999999</v>
      </c>
      <c r="F75" s="24">
        <v>0.166751496698652</v>
      </c>
      <c r="G75" s="23">
        <v>6.9499000000000004</v>
      </c>
    </row>
    <row r="76" spans="1:7" x14ac:dyDescent="0.2">
      <c r="A76" s="21" t="s">
        <v>35</v>
      </c>
      <c r="B76" s="21"/>
      <c r="C76" s="21"/>
      <c r="D76" s="21"/>
      <c r="E76" s="26">
        <f>SUM(E73:E75)</f>
        <v>1918.5629999999999</v>
      </c>
      <c r="F76" s="27">
        <f>SUM(F73:F75)</f>
        <v>0.66396916733994005</v>
      </c>
      <c r="G76" s="26"/>
    </row>
    <row r="77" spans="1:7" x14ac:dyDescent="0.2">
      <c r="A77" s="22"/>
      <c r="B77" s="22"/>
      <c r="C77" s="22"/>
      <c r="D77" s="22"/>
      <c r="E77" s="23"/>
      <c r="F77" s="24"/>
      <c r="G77" s="23"/>
    </row>
    <row r="78" spans="1:7" x14ac:dyDescent="0.2">
      <c r="A78" s="21" t="s">
        <v>42</v>
      </c>
      <c r="B78" s="22"/>
      <c r="C78" s="22"/>
      <c r="D78" s="22"/>
      <c r="E78" s="23"/>
      <c r="F78" s="24"/>
      <c r="G78" s="23"/>
    </row>
    <row r="79" spans="1:7" x14ac:dyDescent="0.2">
      <c r="A79" s="22" t="s">
        <v>140</v>
      </c>
      <c r="B79" s="22" t="s">
        <v>139</v>
      </c>
      <c r="C79" s="22" t="s">
        <v>38</v>
      </c>
      <c r="D79" s="25">
        <v>200</v>
      </c>
      <c r="E79" s="23">
        <v>961.32799999999997</v>
      </c>
      <c r="F79" s="24">
        <v>0.33269282879976803</v>
      </c>
      <c r="G79" s="23">
        <v>7.3049999999999997</v>
      </c>
    </row>
    <row r="80" spans="1:7" x14ac:dyDescent="0.2">
      <c r="A80" s="21" t="s">
        <v>35</v>
      </c>
      <c r="B80" s="21"/>
      <c r="C80" s="21"/>
      <c r="D80" s="21"/>
      <c r="E80" s="26">
        <f>SUM(E78:E79)</f>
        <v>961.32799999999997</v>
      </c>
      <c r="F80" s="27">
        <f>SUM(F78:F79)</f>
        <v>0.33269282879976803</v>
      </c>
      <c r="G80" s="26"/>
    </row>
    <row r="81" spans="1:7" x14ac:dyDescent="0.2">
      <c r="A81" s="22"/>
      <c r="B81" s="22"/>
      <c r="C81" s="22"/>
      <c r="D81" s="22"/>
      <c r="E81" s="23"/>
      <c r="F81" s="24"/>
      <c r="G81" s="23"/>
    </row>
    <row r="82" spans="1:7" x14ac:dyDescent="0.2">
      <c r="A82" s="21" t="s">
        <v>43</v>
      </c>
      <c r="B82" s="22"/>
      <c r="C82" s="22"/>
      <c r="D82" s="22"/>
      <c r="E82" s="23"/>
      <c r="F82" s="24"/>
      <c r="G82" s="23"/>
    </row>
    <row r="83" spans="1:7" x14ac:dyDescent="0.2">
      <c r="A83" s="22" t="s">
        <v>325</v>
      </c>
      <c r="B83" s="22" t="s">
        <v>1387</v>
      </c>
      <c r="C83" s="22" t="s">
        <v>45</v>
      </c>
      <c r="D83" s="25">
        <v>2000000</v>
      </c>
      <c r="E83" s="23">
        <v>1984.624</v>
      </c>
      <c r="F83" s="24">
        <v>0.68683131320830304</v>
      </c>
      <c r="G83" s="23">
        <v>5.2367999999999997</v>
      </c>
    </row>
    <row r="84" spans="1:7" x14ac:dyDescent="0.2">
      <c r="A84" s="22" t="s">
        <v>327</v>
      </c>
      <c r="B84" s="22" t="s">
        <v>326</v>
      </c>
      <c r="C84" s="22" t="s">
        <v>45</v>
      </c>
      <c r="D84" s="25">
        <v>1500000</v>
      </c>
      <c r="E84" s="23">
        <v>1485.327</v>
      </c>
      <c r="F84" s="24">
        <v>0.51403645927578701</v>
      </c>
      <c r="G84" s="23">
        <v>5.3025000000000002</v>
      </c>
    </row>
    <row r="85" spans="1:7" x14ac:dyDescent="0.2">
      <c r="A85" s="21" t="s">
        <v>35</v>
      </c>
      <c r="B85" s="21"/>
      <c r="C85" s="21"/>
      <c r="D85" s="21"/>
      <c r="E85" s="26">
        <f>SUM(E82:E84)</f>
        <v>3469.951</v>
      </c>
      <c r="F85" s="27">
        <f>SUM(F82:F84)</f>
        <v>1.2008677724840902</v>
      </c>
      <c r="G85" s="26"/>
    </row>
    <row r="86" spans="1:7" x14ac:dyDescent="0.2">
      <c r="A86" s="22"/>
      <c r="B86" s="22"/>
      <c r="C86" s="22"/>
      <c r="D86" s="22"/>
      <c r="E86" s="23"/>
      <c r="F86" s="24"/>
      <c r="G86" s="23"/>
    </row>
    <row r="87" spans="1:7" x14ac:dyDescent="0.2">
      <c r="A87" s="21" t="s">
        <v>67</v>
      </c>
      <c r="B87" s="22"/>
      <c r="C87" s="22"/>
      <c r="D87" s="22"/>
      <c r="E87" s="23"/>
      <c r="F87" s="24"/>
      <c r="G87" s="23"/>
    </row>
    <row r="88" spans="1:7" x14ac:dyDescent="0.2">
      <c r="A88" s="22" t="s">
        <v>122</v>
      </c>
      <c r="B88" s="22" t="s">
        <v>1386</v>
      </c>
      <c r="C88" s="22" t="s">
        <v>45</v>
      </c>
      <c r="D88" s="25">
        <v>250000</v>
      </c>
      <c r="E88" s="23">
        <v>233.65316670000001</v>
      </c>
      <c r="F88" s="24">
        <v>8.0861821342400206E-2</v>
      </c>
      <c r="G88" s="23">
        <v>7.7315145921999999</v>
      </c>
    </row>
    <row r="89" spans="1:7" x14ac:dyDescent="0.2">
      <c r="A89" s="21" t="s">
        <v>35</v>
      </c>
      <c r="B89" s="21"/>
      <c r="C89" s="21"/>
      <c r="D89" s="21"/>
      <c r="E89" s="26">
        <f>SUM(E88:E88)</f>
        <v>233.65316670000001</v>
      </c>
      <c r="F89" s="27">
        <f>SUM(F88:F88)</f>
        <v>8.0861821342400206E-2</v>
      </c>
      <c r="G89" s="26"/>
    </row>
    <row r="90" spans="1:7" x14ac:dyDescent="0.2">
      <c r="A90" s="22"/>
      <c r="B90" s="22"/>
      <c r="C90" s="22"/>
      <c r="D90" s="22"/>
      <c r="E90" s="23"/>
      <c r="F90" s="24"/>
      <c r="G90" s="23"/>
    </row>
    <row r="91" spans="1:7" x14ac:dyDescent="0.2">
      <c r="A91" s="21" t="s">
        <v>328</v>
      </c>
      <c r="B91" s="22"/>
      <c r="C91" s="22"/>
      <c r="D91" s="22"/>
      <c r="E91" s="23"/>
      <c r="F91" s="24"/>
      <c r="G91" s="23"/>
    </row>
    <row r="92" spans="1:7" x14ac:dyDescent="0.2">
      <c r="A92" s="22" t="s">
        <v>330</v>
      </c>
      <c r="B92" s="22" t="s">
        <v>329</v>
      </c>
      <c r="C92" s="22" t="s">
        <v>331</v>
      </c>
      <c r="D92" s="25">
        <v>30575121</v>
      </c>
      <c r="E92" s="23">
        <v>35806.5242</v>
      </c>
      <c r="F92" s="24">
        <v>12.3917890934055</v>
      </c>
      <c r="G92" s="23"/>
    </row>
    <row r="93" spans="1:7" x14ac:dyDescent="0.2">
      <c r="A93" s="22" t="s">
        <v>333</v>
      </c>
      <c r="B93" s="22" t="s">
        <v>332</v>
      </c>
      <c r="C93" s="22" t="s">
        <v>331</v>
      </c>
      <c r="D93" s="25">
        <v>3643954</v>
      </c>
      <c r="E93" s="23">
        <v>7525.1294049999997</v>
      </c>
      <c r="F93" s="24">
        <v>2.6042688747584299</v>
      </c>
      <c r="G93" s="23"/>
    </row>
    <row r="94" spans="1:7" x14ac:dyDescent="0.2">
      <c r="A94" s="21" t="s">
        <v>35</v>
      </c>
      <c r="B94" s="21"/>
      <c r="C94" s="21"/>
      <c r="D94" s="21"/>
      <c r="E94" s="26">
        <f>SUM(E92:E93)</f>
        <v>43331.653605</v>
      </c>
      <c r="F94" s="26">
        <f>SUM(F92:F93)</f>
        <v>14.99605796816393</v>
      </c>
      <c r="G94" s="26"/>
    </row>
    <row r="95" spans="1:7" x14ac:dyDescent="0.2">
      <c r="A95" s="22"/>
      <c r="B95" s="22"/>
      <c r="C95" s="22"/>
      <c r="D95" s="22"/>
      <c r="E95" s="23"/>
      <c r="F95" s="24"/>
      <c r="G95" s="23"/>
    </row>
    <row r="96" spans="1:7" x14ac:dyDescent="0.2">
      <c r="A96" s="21" t="s">
        <v>1151</v>
      </c>
      <c r="B96" s="22"/>
      <c r="C96" s="22"/>
      <c r="D96" s="22"/>
      <c r="E96" s="23"/>
      <c r="F96" s="24"/>
      <c r="G96" s="23"/>
    </row>
    <row r="97" spans="1:7" x14ac:dyDescent="0.2">
      <c r="A97" s="21"/>
      <c r="B97" s="22" t="s">
        <v>272</v>
      </c>
      <c r="C97" s="22"/>
      <c r="D97" s="22">
        <v>-10850</v>
      </c>
      <c r="E97" s="23">
        <v>-5.1320499999999996</v>
      </c>
      <c r="F97" s="24">
        <f>E97/$E$116*100</f>
        <v>-1.7760808298955732E-3</v>
      </c>
      <c r="G97" s="23"/>
    </row>
    <row r="98" spans="1:7" x14ac:dyDescent="0.2">
      <c r="A98" s="21"/>
      <c r="B98" s="22" t="s">
        <v>288</v>
      </c>
      <c r="C98" s="22"/>
      <c r="D98" s="22">
        <v>-321750</v>
      </c>
      <c r="E98" s="23">
        <v>-6.2741249999999997</v>
      </c>
      <c r="F98" s="24">
        <f t="shared" ref="F98:F107" si="0">E98/$E$116*100</f>
        <v>-2.1713259100882812E-3</v>
      </c>
      <c r="G98" s="23"/>
    </row>
    <row r="99" spans="1:7" x14ac:dyDescent="0.2">
      <c r="A99" s="21"/>
      <c r="B99" s="22" t="s">
        <v>274</v>
      </c>
      <c r="C99" s="22"/>
      <c r="D99" s="22">
        <v>-42750</v>
      </c>
      <c r="E99" s="23">
        <v>-8.2293749999999992</v>
      </c>
      <c r="F99" s="24">
        <f t="shared" si="0"/>
        <v>-2.8479915783209209E-3</v>
      </c>
      <c r="G99" s="23"/>
    </row>
    <row r="100" spans="1:7" x14ac:dyDescent="0.2">
      <c r="A100" s="21"/>
      <c r="B100" s="22" t="s">
        <v>167</v>
      </c>
      <c r="C100" s="22"/>
      <c r="D100" s="22">
        <v>-509250</v>
      </c>
      <c r="E100" s="23">
        <v>-11.458125000000001</v>
      </c>
      <c r="F100" s="24">
        <f t="shared" si="0"/>
        <v>-3.9653854033080771E-3</v>
      </c>
      <c r="G100" s="23"/>
    </row>
    <row r="101" spans="1:7" x14ac:dyDescent="0.2">
      <c r="A101" s="21"/>
      <c r="B101" s="22" t="s">
        <v>178</v>
      </c>
      <c r="C101" s="22"/>
      <c r="D101" s="22">
        <v>-13000</v>
      </c>
      <c r="E101" s="23">
        <v>-12.343500000000001</v>
      </c>
      <c r="F101" s="24">
        <f t="shared" si="0"/>
        <v>-4.2717926995676208E-3</v>
      </c>
      <c r="G101" s="23"/>
    </row>
    <row r="102" spans="1:7" x14ac:dyDescent="0.2">
      <c r="A102" s="21"/>
      <c r="B102" s="22" t="s">
        <v>270</v>
      </c>
      <c r="C102" s="22"/>
      <c r="D102" s="22">
        <v>-16875</v>
      </c>
      <c r="E102" s="23">
        <v>-14.664375</v>
      </c>
      <c r="F102" s="24">
        <v>-0.01</v>
      </c>
      <c r="G102" s="23"/>
    </row>
    <row r="103" spans="1:7" x14ac:dyDescent="0.2">
      <c r="A103" s="21"/>
      <c r="B103" s="22" t="s">
        <v>283</v>
      </c>
      <c r="C103" s="22"/>
      <c r="D103" s="22">
        <v>-98000</v>
      </c>
      <c r="E103" s="23">
        <v>-15.631</v>
      </c>
      <c r="F103" s="24">
        <v>-0.01</v>
      </c>
      <c r="G103" s="23"/>
    </row>
    <row r="104" spans="1:7" x14ac:dyDescent="0.2">
      <c r="A104" s="21"/>
      <c r="B104" s="22" t="s">
        <v>158</v>
      </c>
      <c r="C104" s="22"/>
      <c r="D104" s="22">
        <v>-80750</v>
      </c>
      <c r="E104" s="23">
        <v>-17.159375000000001</v>
      </c>
      <c r="F104" s="24">
        <v>-0.01</v>
      </c>
      <c r="G104" s="23"/>
    </row>
    <row r="105" spans="1:7" x14ac:dyDescent="0.2">
      <c r="A105" s="21"/>
      <c r="B105" s="22" t="s">
        <v>170</v>
      </c>
      <c r="C105" s="22"/>
      <c r="D105" s="22">
        <v>-41125</v>
      </c>
      <c r="E105" s="23">
        <v>-23.03</v>
      </c>
      <c r="F105" s="24">
        <v>-0.01</v>
      </c>
      <c r="G105" s="23"/>
    </row>
    <row r="106" spans="1:7" x14ac:dyDescent="0.2">
      <c r="A106" s="21"/>
      <c r="B106" s="22" t="s">
        <v>149</v>
      </c>
      <c r="C106" s="22"/>
      <c r="D106" s="22">
        <v>-240000</v>
      </c>
      <c r="E106" s="23">
        <v>-37.92</v>
      </c>
      <c r="F106" s="24">
        <f t="shared" si="0"/>
        <v>-1.3123212959663321E-2</v>
      </c>
      <c r="G106" s="23"/>
    </row>
    <row r="107" spans="1:7" x14ac:dyDescent="0.2">
      <c r="A107" s="21"/>
      <c r="B107" s="22" t="s">
        <v>161</v>
      </c>
      <c r="C107" s="22"/>
      <c r="D107" s="22">
        <v>-46000</v>
      </c>
      <c r="E107" s="23">
        <v>-38.686</v>
      </c>
      <c r="F107" s="24">
        <f t="shared" si="0"/>
        <v>-1.3388307398669178E-2</v>
      </c>
      <c r="G107" s="23"/>
    </row>
    <row r="108" spans="1:7" s="11" customFormat="1" x14ac:dyDescent="0.2">
      <c r="A108" s="21" t="s">
        <v>35</v>
      </c>
      <c r="B108" s="21"/>
      <c r="C108" s="21"/>
      <c r="D108" s="21"/>
      <c r="E108" s="26">
        <f>SUM(E97:E107)</f>
        <v>-190.52792500000001</v>
      </c>
      <c r="F108" s="27">
        <f>SUM(F97:F107)</f>
        <v>-8.1544096779512978E-2</v>
      </c>
      <c r="G108" s="26"/>
    </row>
    <row r="109" spans="1:7" x14ac:dyDescent="0.2">
      <c r="A109" s="22"/>
      <c r="B109" s="22"/>
      <c r="C109" s="22"/>
      <c r="D109" s="22"/>
      <c r="E109" s="23"/>
      <c r="F109" s="24"/>
      <c r="G109" s="23"/>
    </row>
    <row r="110" spans="1:7" x14ac:dyDescent="0.2">
      <c r="A110" s="21" t="s">
        <v>46</v>
      </c>
      <c r="B110" s="21"/>
      <c r="C110" s="21"/>
      <c r="D110" s="21"/>
      <c r="E110" s="26">
        <f>E54+E58+E70+E76+E80+E85+E89+E94+E108</f>
        <v>286367.32436649996</v>
      </c>
      <c r="F110" s="26">
        <f>F54+F58+F70+F76+F80+F85+F89+F94+F108</f>
        <v>99.089334618544768</v>
      </c>
      <c r="G110" s="26"/>
    </row>
    <row r="111" spans="1:7" x14ac:dyDescent="0.2">
      <c r="A111" s="21"/>
      <c r="B111" s="21"/>
      <c r="C111" s="21"/>
      <c r="D111" s="21"/>
      <c r="E111" s="26"/>
      <c r="F111" s="27"/>
      <c r="G111" s="26"/>
    </row>
    <row r="112" spans="1:7" x14ac:dyDescent="0.2">
      <c r="A112" s="44" t="s">
        <v>385</v>
      </c>
      <c r="B112" s="21"/>
      <c r="C112" s="21"/>
      <c r="D112" s="21"/>
      <c r="E112" s="26">
        <v>280.5255818</v>
      </c>
      <c r="F112" s="92">
        <f>E112/E116*100</f>
        <v>9.7083252916530929E-2</v>
      </c>
      <c r="G112" s="26"/>
    </row>
    <row r="113" spans="1:7" x14ac:dyDescent="0.2">
      <c r="A113" s="21"/>
      <c r="B113" s="21"/>
      <c r="C113" s="21"/>
      <c r="D113" s="21"/>
      <c r="E113" s="26"/>
      <c r="F113" s="27"/>
      <c r="G113" s="26"/>
    </row>
    <row r="114" spans="1:7" x14ac:dyDescent="0.2">
      <c r="A114" s="21" t="s">
        <v>48</v>
      </c>
      <c r="B114" s="21"/>
      <c r="C114" s="21"/>
      <c r="D114" s="21"/>
      <c r="E114" s="26">
        <f>E116-(E54+E58+E70+E76+E80+E85+E89+E94+E108+E112)</f>
        <v>2305.7783785000793</v>
      </c>
      <c r="F114" s="27">
        <f>F116-(F54+F58+F70+F76+F80+F85+F89+F94+F108+F112)</f>
        <v>0.81358212853869816</v>
      </c>
      <c r="G114" s="26"/>
    </row>
    <row r="115" spans="1:7" x14ac:dyDescent="0.2">
      <c r="A115" s="21"/>
      <c r="B115" s="21"/>
      <c r="C115" s="21"/>
      <c r="D115" s="21"/>
      <c r="E115" s="26"/>
      <c r="F115" s="27"/>
      <c r="G115" s="26"/>
    </row>
    <row r="116" spans="1:7" x14ac:dyDescent="0.2">
      <c r="A116" s="28" t="s">
        <v>47</v>
      </c>
      <c r="B116" s="28"/>
      <c r="C116" s="28"/>
      <c r="D116" s="28"/>
      <c r="E116" s="29">
        <v>288953.62832680001</v>
      </c>
      <c r="F116" s="30">
        <v>100</v>
      </c>
      <c r="G116" s="29"/>
    </row>
    <row r="117" spans="1:7" x14ac:dyDescent="0.2">
      <c r="A117" s="6" t="s">
        <v>1314</v>
      </c>
      <c r="F117" s="13" t="s">
        <v>1005</v>
      </c>
    </row>
    <row r="118" spans="1:7" x14ac:dyDescent="0.2">
      <c r="A118" s="6" t="s">
        <v>1379</v>
      </c>
    </row>
    <row r="119" spans="1:7" x14ac:dyDescent="0.2">
      <c r="A119" s="6" t="s">
        <v>1380</v>
      </c>
    </row>
    <row r="120" spans="1:7" x14ac:dyDescent="0.2">
      <c r="A120" s="6" t="s">
        <v>1381</v>
      </c>
    </row>
    <row r="121" spans="1:7" x14ac:dyDescent="0.2">
      <c r="A121" s="6" t="s">
        <v>1382</v>
      </c>
    </row>
    <row r="122" spans="1:7" x14ac:dyDescent="0.2">
      <c r="A122" s="6" t="s">
        <v>1383</v>
      </c>
    </row>
    <row r="123" spans="1:7" x14ac:dyDescent="0.2">
      <c r="A123" s="6" t="s">
        <v>1384</v>
      </c>
    </row>
    <row r="124" spans="1:7" x14ac:dyDescent="0.2">
      <c r="A124" s="6" t="s">
        <v>1385</v>
      </c>
    </row>
    <row r="126" spans="1:7" x14ac:dyDescent="0.2">
      <c r="A126" s="11" t="s">
        <v>49</v>
      </c>
    </row>
    <row r="127" spans="1:7" x14ac:dyDescent="0.2">
      <c r="A127" s="11" t="s">
        <v>50</v>
      </c>
    </row>
    <row r="129" spans="1:9" ht="23.25" customHeight="1" x14ac:dyDescent="0.2">
      <c r="A129" s="152" t="s">
        <v>1012</v>
      </c>
      <c r="B129" s="152"/>
      <c r="C129" s="152"/>
      <c r="D129" s="152"/>
      <c r="G129" s="10"/>
      <c r="H129" s="10"/>
      <c r="I129" s="9"/>
    </row>
    <row r="131" spans="1:9" x14ac:dyDescent="0.2">
      <c r="A131" s="11" t="s">
        <v>51</v>
      </c>
    </row>
    <row r="132" spans="1:9" x14ac:dyDescent="0.2">
      <c r="A132" s="11" t="s">
        <v>1013</v>
      </c>
    </row>
    <row r="133" spans="1:9" x14ac:dyDescent="0.2">
      <c r="A133" s="11" t="s">
        <v>52</v>
      </c>
      <c r="B133" s="11"/>
      <c r="C133" s="31" t="s">
        <v>54</v>
      </c>
      <c r="D133" s="11" t="s">
        <v>53</v>
      </c>
    </row>
    <row r="134" spans="1:9" x14ac:dyDescent="0.2">
      <c r="A134" s="6" t="s">
        <v>61</v>
      </c>
      <c r="C134" s="32">
        <v>10.8163</v>
      </c>
      <c r="D134" s="32">
        <v>10.974500000000001</v>
      </c>
    </row>
    <row r="135" spans="1:9" x14ac:dyDescent="0.2">
      <c r="A135" s="6" t="s">
        <v>135</v>
      </c>
      <c r="C135" s="32">
        <v>10.8163</v>
      </c>
      <c r="D135" s="32">
        <v>10.974500000000001</v>
      </c>
    </row>
    <row r="136" spans="1:9" x14ac:dyDescent="0.2">
      <c r="A136" s="6" t="s">
        <v>62</v>
      </c>
      <c r="C136" s="32">
        <v>10.980399999999999</v>
      </c>
      <c r="D136" s="32">
        <v>11.156000000000001</v>
      </c>
    </row>
    <row r="137" spans="1:9" x14ac:dyDescent="0.2">
      <c r="A137" s="6" t="s">
        <v>136</v>
      </c>
      <c r="C137" s="32">
        <v>10.980399999999999</v>
      </c>
      <c r="D137" s="32">
        <v>11.156000000000001</v>
      </c>
    </row>
    <row r="139" spans="1:9" x14ac:dyDescent="0.2">
      <c r="A139" s="6" t="s">
        <v>58</v>
      </c>
    </row>
    <row r="141" spans="1:9" x14ac:dyDescent="0.2">
      <c r="A141" s="11" t="s">
        <v>1014</v>
      </c>
      <c r="D141" s="31" t="s">
        <v>60</v>
      </c>
    </row>
    <row r="143" spans="1:9" x14ac:dyDescent="0.2">
      <c r="A143" s="11" t="s">
        <v>1016</v>
      </c>
      <c r="B143" s="11"/>
      <c r="C143" s="11"/>
      <c r="D143" s="31" t="s">
        <v>60</v>
      </c>
    </row>
    <row r="145" spans="1:8" x14ac:dyDescent="0.2">
      <c r="A145" s="11" t="s">
        <v>1022</v>
      </c>
    </row>
    <row r="147" spans="1:8" x14ac:dyDescent="0.2">
      <c r="A147" s="6" t="s">
        <v>1300</v>
      </c>
    </row>
    <row r="149" spans="1:8" ht="30.6" x14ac:dyDescent="0.2">
      <c r="A149" s="61" t="s">
        <v>1031</v>
      </c>
      <c r="B149" s="146" t="s">
        <v>1018</v>
      </c>
      <c r="C149" s="62" t="s">
        <v>1301</v>
      </c>
      <c r="D149" s="62" t="s">
        <v>1302</v>
      </c>
      <c r="E149" s="146" t="s">
        <v>1978</v>
      </c>
      <c r="F149" s="64" t="s">
        <v>1035</v>
      </c>
      <c r="G149" s="10"/>
      <c r="H149" s="9"/>
    </row>
    <row r="150" spans="1:8" x14ac:dyDescent="0.2">
      <c r="A150" s="65" t="s">
        <v>270</v>
      </c>
      <c r="B150" s="95">
        <v>135</v>
      </c>
      <c r="C150" s="147">
        <v>0.28389973082099595</v>
      </c>
      <c r="D150" s="93">
        <v>76.518500000000003</v>
      </c>
      <c r="E150" s="68">
        <v>86.9</v>
      </c>
      <c r="F150" s="68">
        <v>221.34178625000001</v>
      </c>
      <c r="G150" s="10"/>
      <c r="H150" s="9"/>
    </row>
    <row r="151" spans="1:8" x14ac:dyDescent="0.2">
      <c r="A151" s="65" t="s">
        <v>158</v>
      </c>
      <c r="B151" s="95">
        <v>170</v>
      </c>
      <c r="C151" s="147">
        <v>0.24914919022656379</v>
      </c>
      <c r="D151" s="93">
        <v>15.999700000000001</v>
      </c>
      <c r="E151" s="68">
        <v>21.25</v>
      </c>
      <c r="F151" s="68">
        <v>246.20675499999999</v>
      </c>
      <c r="G151" s="10"/>
      <c r="H151" s="9"/>
    </row>
    <row r="152" spans="1:8" x14ac:dyDescent="0.2">
      <c r="A152" s="65" t="s">
        <v>167</v>
      </c>
      <c r="B152" s="95">
        <v>210</v>
      </c>
      <c r="C152" s="147">
        <v>0.24794293782560009</v>
      </c>
      <c r="D152" s="93">
        <v>4.1856999999999998</v>
      </c>
      <c r="E152" s="68">
        <v>2.25</v>
      </c>
      <c r="F152" s="68">
        <v>244.52020687500001</v>
      </c>
      <c r="G152" s="10"/>
      <c r="H152" s="9"/>
    </row>
    <row r="153" spans="1:8" x14ac:dyDescent="0.2">
      <c r="A153" s="65" t="s">
        <v>283</v>
      </c>
      <c r="B153" s="95">
        <v>140</v>
      </c>
      <c r="C153" s="147">
        <v>0.24792426672603357</v>
      </c>
      <c r="D153" s="93">
        <v>12.2464</v>
      </c>
      <c r="E153" s="68">
        <v>15.95</v>
      </c>
      <c r="F153" s="68">
        <v>150.200435</v>
      </c>
      <c r="G153" s="10"/>
      <c r="H153" s="9"/>
    </row>
    <row r="154" spans="1:8" x14ac:dyDescent="0.2">
      <c r="A154" s="65" t="s">
        <v>170</v>
      </c>
      <c r="B154" s="95">
        <v>235</v>
      </c>
      <c r="C154" s="147">
        <v>0.24897835628878462</v>
      </c>
      <c r="D154" s="93">
        <v>64.004474000000002</v>
      </c>
      <c r="E154" s="68">
        <v>56</v>
      </c>
      <c r="F154" s="68">
        <v>257.31152187499998</v>
      </c>
      <c r="G154" s="10"/>
      <c r="H154" s="9"/>
    </row>
    <row r="155" spans="1:8" x14ac:dyDescent="0.2">
      <c r="A155" s="65" t="s">
        <v>161</v>
      </c>
      <c r="B155" s="95">
        <v>230</v>
      </c>
      <c r="C155" s="147">
        <v>0.24804797032052112</v>
      </c>
      <c r="D155" s="93">
        <v>43.924599999999998</v>
      </c>
      <c r="E155" s="68">
        <v>84.1</v>
      </c>
      <c r="F155" s="68">
        <v>289.95823999999999</v>
      </c>
      <c r="G155" s="10"/>
      <c r="H155" s="9"/>
    </row>
    <row r="156" spans="1:8" x14ac:dyDescent="0.2">
      <c r="A156" s="65" t="s">
        <v>288</v>
      </c>
      <c r="B156" s="95">
        <v>143</v>
      </c>
      <c r="C156" s="147">
        <v>0.28811282740094024</v>
      </c>
      <c r="D156" s="93">
        <v>2</v>
      </c>
      <c r="E156" s="68">
        <v>1.95</v>
      </c>
      <c r="F156" s="68">
        <v>99.351734625000006</v>
      </c>
      <c r="G156" s="10"/>
      <c r="H156" s="9"/>
    </row>
    <row r="157" spans="1:8" x14ac:dyDescent="0.2">
      <c r="A157" s="65" t="s">
        <v>149</v>
      </c>
      <c r="B157" s="95">
        <v>320</v>
      </c>
      <c r="C157" s="147">
        <v>0.25018711911617231</v>
      </c>
      <c r="D157" s="93">
        <v>13.0938</v>
      </c>
      <c r="E157" s="68">
        <v>15.8</v>
      </c>
      <c r="F157" s="68">
        <v>378.4776</v>
      </c>
      <c r="G157" s="10"/>
      <c r="H157" s="9"/>
    </row>
    <row r="158" spans="1:8" x14ac:dyDescent="0.2">
      <c r="A158" s="65" t="s">
        <v>272</v>
      </c>
      <c r="B158" s="95">
        <v>62</v>
      </c>
      <c r="C158" s="147">
        <v>0.10067923687922203</v>
      </c>
      <c r="D158" s="93">
        <v>47.022599999999997</v>
      </c>
      <c r="E158" s="68">
        <v>47.3</v>
      </c>
      <c r="F158" s="68">
        <v>77.154572000000002</v>
      </c>
      <c r="G158" s="6"/>
    </row>
    <row r="159" spans="1:8" x14ac:dyDescent="0.2">
      <c r="A159" s="65" t="s">
        <v>274</v>
      </c>
      <c r="B159" s="95">
        <v>190</v>
      </c>
      <c r="C159" s="147">
        <v>0.27774348845821506</v>
      </c>
      <c r="D159" s="93">
        <v>21.9132</v>
      </c>
      <c r="E159" s="68">
        <v>19.25</v>
      </c>
      <c r="F159" s="68">
        <v>191.96881250000001</v>
      </c>
      <c r="G159" s="6"/>
    </row>
    <row r="160" spans="1:8" x14ac:dyDescent="0.2">
      <c r="A160" s="65" t="s">
        <v>178</v>
      </c>
      <c r="B160" s="95">
        <v>260</v>
      </c>
      <c r="C160" s="147">
        <v>0.2466652752215244</v>
      </c>
      <c r="D160" s="93">
        <v>104.9538</v>
      </c>
      <c r="E160" s="68">
        <v>94.95</v>
      </c>
      <c r="F160" s="68">
        <v>227.76845</v>
      </c>
      <c r="G160" s="6"/>
    </row>
    <row r="162" spans="1:5" x14ac:dyDescent="0.2">
      <c r="A162" s="6" t="s">
        <v>1303</v>
      </c>
      <c r="C162" s="35"/>
    </row>
    <row r="163" spans="1:5" x14ac:dyDescent="0.2">
      <c r="A163" s="6" t="s">
        <v>1304</v>
      </c>
    </row>
    <row r="164" spans="1:5" x14ac:dyDescent="0.2">
      <c r="A164" s="6" t="s">
        <v>1023</v>
      </c>
    </row>
    <row r="166" spans="1:5" x14ac:dyDescent="0.2">
      <c r="A166" s="163" t="s">
        <v>1017</v>
      </c>
      <c r="B166" s="163" t="s">
        <v>1018</v>
      </c>
      <c r="C166" s="163" t="s">
        <v>1019</v>
      </c>
      <c r="D166" s="163" t="s">
        <v>1020</v>
      </c>
      <c r="E166" s="165" t="s">
        <v>1021</v>
      </c>
    </row>
    <row r="167" spans="1:5" x14ac:dyDescent="0.2">
      <c r="A167" s="164"/>
      <c r="B167" s="164"/>
      <c r="C167" s="164"/>
      <c r="D167" s="164"/>
      <c r="E167" s="166"/>
    </row>
    <row r="168" spans="1:5" x14ac:dyDescent="0.2">
      <c r="A168" s="57" t="s">
        <v>60</v>
      </c>
      <c r="B168" s="58">
        <v>1474</v>
      </c>
      <c r="C168" s="57" t="s">
        <v>60</v>
      </c>
      <c r="D168" s="59">
        <v>10649.082039199999</v>
      </c>
      <c r="E168" s="60">
        <v>80.822388200000006</v>
      </c>
    </row>
    <row r="170" spans="1:5" x14ac:dyDescent="0.2">
      <c r="A170" s="11" t="s">
        <v>1029</v>
      </c>
      <c r="D170" s="36">
        <v>0.40317050340885902</v>
      </c>
    </row>
    <row r="172" spans="1:5" x14ac:dyDescent="0.2">
      <c r="A172" s="11" t="s">
        <v>387</v>
      </c>
      <c r="D172" s="35">
        <v>0.98043127796352403</v>
      </c>
      <c r="E172" s="9" t="s">
        <v>59</v>
      </c>
    </row>
    <row r="174" spans="1:5" x14ac:dyDescent="0.2">
      <c r="A174" s="11" t="s">
        <v>388</v>
      </c>
      <c r="D174" s="31" t="s">
        <v>60</v>
      </c>
    </row>
    <row r="176" spans="1:5" x14ac:dyDescent="0.2">
      <c r="A176" s="11" t="s">
        <v>1024</v>
      </c>
      <c r="D176" s="31" t="s">
        <v>60</v>
      </c>
    </row>
    <row r="177" spans="1:9" x14ac:dyDescent="0.2">
      <c r="A177" s="11"/>
    </row>
    <row r="178" spans="1:9" x14ac:dyDescent="0.2">
      <c r="A178" s="11" t="s">
        <v>1025</v>
      </c>
      <c r="D178" s="31" t="s">
        <v>60</v>
      </c>
    </row>
    <row r="179" spans="1:9" x14ac:dyDescent="0.2">
      <c r="A179" s="11"/>
    </row>
    <row r="180" spans="1:9" x14ac:dyDescent="0.2">
      <c r="A180" s="11" t="s">
        <v>1026</v>
      </c>
      <c r="D180" s="31" t="s">
        <v>60</v>
      </c>
    </row>
    <row r="181" spans="1:9" x14ac:dyDescent="0.2">
      <c r="A181" s="11"/>
    </row>
    <row r="182" spans="1:9" x14ac:dyDescent="0.2">
      <c r="A182" s="11" t="s">
        <v>1027</v>
      </c>
      <c r="D182" s="31" t="s">
        <v>60</v>
      </c>
    </row>
    <row r="184" spans="1:9" x14ac:dyDescent="0.2">
      <c r="A184" s="11" t="s">
        <v>1028</v>
      </c>
    </row>
    <row r="186" spans="1:9" x14ac:dyDescent="0.2">
      <c r="A186" s="69" t="s">
        <v>1396</v>
      </c>
      <c r="G186" s="10"/>
      <c r="H186" s="10"/>
      <c r="I186" s="9"/>
    </row>
    <row r="187" spans="1:9" x14ac:dyDescent="0.2">
      <c r="G187" s="10"/>
      <c r="H187" s="10"/>
      <c r="I187" s="9"/>
    </row>
    <row r="188" spans="1:9" x14ac:dyDescent="0.2">
      <c r="G188" s="10"/>
      <c r="H188" s="10"/>
      <c r="I188" s="9"/>
    </row>
    <row r="189" spans="1:9" x14ac:dyDescent="0.2">
      <c r="G189" s="10"/>
      <c r="H189" s="10"/>
      <c r="I189" s="9"/>
    </row>
    <row r="190" spans="1:9" x14ac:dyDescent="0.2">
      <c r="G190" s="10"/>
      <c r="H190" s="10"/>
      <c r="I190" s="9"/>
    </row>
    <row r="191" spans="1:9" x14ac:dyDescent="0.2">
      <c r="G191" s="10"/>
      <c r="H191" s="10"/>
      <c r="I191" s="9"/>
    </row>
    <row r="192" spans="1:9" x14ac:dyDescent="0.2">
      <c r="G192" s="10"/>
      <c r="H192" s="10"/>
      <c r="I192" s="9"/>
    </row>
    <row r="193" spans="1:9" x14ac:dyDescent="0.2">
      <c r="G193" s="10"/>
      <c r="H193" s="10"/>
      <c r="I193" s="9"/>
    </row>
    <row r="194" spans="1:9" x14ac:dyDescent="0.2">
      <c r="G194" s="10"/>
      <c r="H194" s="10"/>
      <c r="I194" s="9"/>
    </row>
    <row r="195" spans="1:9" x14ac:dyDescent="0.2">
      <c r="G195" s="10"/>
      <c r="H195" s="10"/>
      <c r="I195" s="9"/>
    </row>
    <row r="196" spans="1:9" x14ac:dyDescent="0.2">
      <c r="G196" s="10"/>
      <c r="H196" s="10"/>
      <c r="I196" s="9"/>
    </row>
    <row r="197" spans="1:9" x14ac:dyDescent="0.2">
      <c r="G197" s="10"/>
      <c r="H197" s="10"/>
      <c r="I197" s="9"/>
    </row>
    <row r="198" spans="1:9" x14ac:dyDescent="0.2">
      <c r="G198" s="10"/>
      <c r="H198" s="10"/>
      <c r="I198" s="9"/>
    </row>
    <row r="199" spans="1:9" x14ac:dyDescent="0.2">
      <c r="G199" s="10"/>
      <c r="H199" s="10"/>
      <c r="I199" s="9"/>
    </row>
    <row r="200" spans="1:9" x14ac:dyDescent="0.2">
      <c r="G200" s="10"/>
      <c r="H200" s="10"/>
      <c r="I200" s="9"/>
    </row>
    <row r="201" spans="1:9" x14ac:dyDescent="0.2">
      <c r="G201" s="10"/>
      <c r="H201" s="10"/>
      <c r="I201" s="9"/>
    </row>
    <row r="202" spans="1:9" x14ac:dyDescent="0.2">
      <c r="G202" s="10"/>
      <c r="H202" s="10"/>
      <c r="I202" s="9"/>
    </row>
    <row r="203" spans="1:9" x14ac:dyDescent="0.2">
      <c r="G203" s="10"/>
      <c r="H203" s="10"/>
      <c r="I203" s="9"/>
    </row>
    <row r="204" spans="1:9" x14ac:dyDescent="0.2">
      <c r="G204" s="10"/>
      <c r="H204" s="10"/>
      <c r="I204" s="9"/>
    </row>
    <row r="205" spans="1:9" x14ac:dyDescent="0.2">
      <c r="A205" s="69" t="s">
        <v>1394</v>
      </c>
      <c r="G205" s="10"/>
      <c r="H205" s="10"/>
      <c r="I205" s="9"/>
    </row>
    <row r="206" spans="1:9" x14ac:dyDescent="0.2">
      <c r="A206" s="70"/>
      <c r="G206" s="10"/>
      <c r="H206" s="10"/>
      <c r="I206" s="9"/>
    </row>
    <row r="207" spans="1:9" x14ac:dyDescent="0.2">
      <c r="A207" s="69" t="s">
        <v>1397</v>
      </c>
      <c r="G207" s="10"/>
      <c r="H207" s="10"/>
      <c r="I207" s="9"/>
    </row>
    <row r="208" spans="1:9" x14ac:dyDescent="0.2">
      <c r="G208" s="10"/>
      <c r="H208" s="10"/>
      <c r="I208" s="9"/>
    </row>
    <row r="209" spans="7:9" x14ac:dyDescent="0.2">
      <c r="G209" s="10"/>
      <c r="H209" s="10"/>
      <c r="I209" s="9"/>
    </row>
    <row r="210" spans="7:9" x14ac:dyDescent="0.2">
      <c r="G210" s="10"/>
      <c r="H210" s="10"/>
      <c r="I210" s="9"/>
    </row>
    <row r="211" spans="7:9" x14ac:dyDescent="0.2">
      <c r="G211" s="10"/>
      <c r="H211" s="10"/>
      <c r="I211" s="9"/>
    </row>
    <row r="212" spans="7:9" x14ac:dyDescent="0.2">
      <c r="G212" s="10"/>
      <c r="H212" s="10"/>
      <c r="I212" s="9"/>
    </row>
    <row r="213" spans="7:9" x14ac:dyDescent="0.2">
      <c r="G213" s="10"/>
      <c r="H213" s="10"/>
      <c r="I213" s="9"/>
    </row>
    <row r="214" spans="7:9" x14ac:dyDescent="0.2">
      <c r="G214" s="10"/>
      <c r="H214" s="10"/>
      <c r="I214" s="9"/>
    </row>
    <row r="215" spans="7:9" x14ac:dyDescent="0.2">
      <c r="G215" s="10"/>
      <c r="H215" s="10"/>
      <c r="I215" s="9"/>
    </row>
    <row r="216" spans="7:9" x14ac:dyDescent="0.2">
      <c r="G216" s="10"/>
      <c r="H216" s="10"/>
      <c r="I216" s="9"/>
    </row>
    <row r="217" spans="7:9" x14ac:dyDescent="0.2">
      <c r="G217" s="10"/>
      <c r="H217" s="10"/>
      <c r="I217" s="9"/>
    </row>
    <row r="218" spans="7:9" x14ac:dyDescent="0.2">
      <c r="G218" s="10"/>
      <c r="H218" s="10"/>
      <c r="I218" s="9"/>
    </row>
    <row r="219" spans="7:9" x14ac:dyDescent="0.2">
      <c r="G219" s="10"/>
      <c r="H219" s="10"/>
      <c r="I219" s="9"/>
    </row>
    <row r="220" spans="7:9" x14ac:dyDescent="0.2">
      <c r="G220" s="10"/>
      <c r="H220" s="10"/>
      <c r="I220" s="9"/>
    </row>
    <row r="221" spans="7:9" x14ac:dyDescent="0.2">
      <c r="G221" s="10"/>
      <c r="H221" s="10"/>
      <c r="I221" s="9"/>
    </row>
    <row r="222" spans="7:9" x14ac:dyDescent="0.2">
      <c r="G222" s="10"/>
      <c r="H222" s="10"/>
      <c r="I222" s="9"/>
    </row>
    <row r="223" spans="7:9" x14ac:dyDescent="0.2">
      <c r="G223" s="10"/>
      <c r="H223" s="10"/>
      <c r="I223" s="9"/>
    </row>
    <row r="224" spans="7:9" x14ac:dyDescent="0.2">
      <c r="G224" s="10"/>
      <c r="H224" s="10"/>
      <c r="I224" s="9"/>
    </row>
    <row r="225" spans="1:9" x14ac:dyDescent="0.2">
      <c r="A225" s="70" t="s">
        <v>1395</v>
      </c>
      <c r="G225" s="10"/>
      <c r="H225" s="10"/>
      <c r="I225" s="9"/>
    </row>
    <row r="226" spans="1:9" x14ac:dyDescent="0.2">
      <c r="G226" s="10"/>
      <c r="H226" s="10"/>
      <c r="I226" s="9"/>
    </row>
    <row r="227" spans="1:9" x14ac:dyDescent="0.2">
      <c r="G227" s="10"/>
      <c r="H227" s="10"/>
      <c r="I227" s="9"/>
    </row>
    <row r="228" spans="1:9" x14ac:dyDescent="0.2">
      <c r="G228" s="10"/>
      <c r="H228" s="10"/>
      <c r="I228" s="9"/>
    </row>
    <row r="229" spans="1:9" x14ac:dyDescent="0.2">
      <c r="G229" s="10"/>
      <c r="H229" s="10"/>
      <c r="I229" s="9"/>
    </row>
  </sheetData>
  <mergeCells count="7">
    <mergeCell ref="A1:G1"/>
    <mergeCell ref="A129:D129"/>
    <mergeCell ref="A166:A167"/>
    <mergeCell ref="B166:B167"/>
    <mergeCell ref="C166:C167"/>
    <mergeCell ref="D166:D167"/>
    <mergeCell ref="E166:E167"/>
  </mergeCells>
  <conditionalFormatting sqref="F2:F3 F5:F93 F130:F148 G149:G157">
    <cfRule type="cellIs" dxfId="109" priority="7" stopIfTrue="1" operator="between">
      <formula>0.009</formula>
      <formula>-0.009</formula>
    </cfRule>
  </conditionalFormatting>
  <conditionalFormatting sqref="F95:F109">
    <cfRule type="cellIs" dxfId="108" priority="4" stopIfTrue="1" operator="between">
      <formula>0.009</formula>
      <formula>-0.009</formula>
    </cfRule>
  </conditionalFormatting>
  <conditionalFormatting sqref="F111:F128">
    <cfRule type="cellIs" dxfId="107" priority="1" stopIfTrue="1" operator="between">
      <formula>0.009</formula>
      <formula>-0.009</formula>
    </cfRule>
  </conditionalFormatting>
  <conditionalFormatting sqref="F161:F185 F230:F331">
    <cfRule type="cellIs" dxfId="106" priority="3" stopIfTrue="1" operator="between">
      <formula>0.009</formula>
      <formula>-0.009</formula>
    </cfRule>
  </conditionalFormatting>
  <conditionalFormatting sqref="F129:H129">
    <cfRule type="cellIs" dxfId="105" priority="6" stopIfTrue="1" operator="between">
      <formula>0.009</formula>
      <formula>-0.009</formula>
    </cfRule>
  </conditionalFormatting>
  <conditionalFormatting sqref="F186:H229">
    <cfRule type="cellIs" dxfId="104" priority="2" stopIfTrue="1" operator="between">
      <formula>0.009</formula>
      <formula>-0.009</formula>
    </cfRule>
  </conditionalFormatting>
  <pageMargins left="0.7" right="0.7" top="0.75" bottom="0.75" header="0.3" footer="0.3"/>
  <pageSetup paperSize="9" orientation="portrait" r:id="rId1"/>
  <headerFooter>
    <oddFooter>&amp;C_x000D_&amp;1#&amp;"Aptos"&amp;10&amp;K000000 RESTRICTED</oddFooter>
    <evenFooter>&amp;LPUBLIC</evenFooter>
    <firstFooter>&amp;LPUBLIC</first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A1A8C-5349-47B7-8D10-0755C5C44F1C}">
  <dimension ref="A1:J250"/>
  <sheetViews>
    <sheetView workbookViewId="0">
      <selection sqref="A1:G1"/>
    </sheetView>
  </sheetViews>
  <sheetFormatPr defaultColWidth="9.33203125" defaultRowHeight="10.199999999999999" x14ac:dyDescent="0.2"/>
  <cols>
    <col min="1" max="1" width="33.88671875" style="6" bestFit="1" customWidth="1"/>
    <col min="2" max="2" width="33.6640625" style="6" bestFit="1" customWidth="1"/>
    <col min="3" max="3" width="23" style="6" bestFit="1" customWidth="1"/>
    <col min="4" max="4" width="13.33203125" style="6" bestFit="1" customWidth="1"/>
    <col min="5" max="5" width="23.88671875" style="9" customWidth="1"/>
    <col min="6" max="6" width="27.6640625" style="10" bestFit="1" customWidth="1"/>
    <col min="7" max="7" width="30.109375" style="9" customWidth="1"/>
    <col min="8" max="8" width="28.5546875" style="6" customWidth="1"/>
    <col min="9" max="9" width="6.6640625" style="6" customWidth="1"/>
    <col min="10" max="16384" width="9.33203125" style="6"/>
  </cols>
  <sheetData>
    <row r="1" spans="1:10" s="1" customFormat="1" ht="13.8" x14ac:dyDescent="0.2">
      <c r="A1" s="150" t="s">
        <v>1313</v>
      </c>
      <c r="B1" s="151"/>
      <c r="C1" s="151"/>
      <c r="D1" s="151"/>
      <c r="E1" s="151"/>
      <c r="F1" s="151"/>
      <c r="G1" s="151"/>
    </row>
    <row r="2" spans="1:10" s="1" customFormat="1" ht="11.4" x14ac:dyDescent="0.2">
      <c r="E2" s="5"/>
      <c r="F2" s="8"/>
      <c r="G2" s="9"/>
    </row>
    <row r="3" spans="1:10" s="1" customFormat="1" ht="12" x14ac:dyDescent="0.2">
      <c r="A3" s="7" t="s">
        <v>7</v>
      </c>
      <c r="B3" s="2"/>
      <c r="C3" s="3"/>
      <c r="D3" s="3"/>
      <c r="E3" s="4"/>
      <c r="F3" s="8"/>
      <c r="G3" s="9"/>
    </row>
    <row r="4" spans="1:10" s="1" customFormat="1" ht="22.2" customHeight="1" x14ac:dyDescent="0.25">
      <c r="A4" s="38" t="s">
        <v>2</v>
      </c>
      <c r="B4" s="38" t="s">
        <v>0</v>
      </c>
      <c r="C4" s="39" t="s">
        <v>4</v>
      </c>
      <c r="D4" s="39" t="s">
        <v>1</v>
      </c>
      <c r="E4" s="41" t="s">
        <v>6</v>
      </c>
      <c r="F4" s="40" t="s">
        <v>334</v>
      </c>
      <c r="G4" s="41" t="s">
        <v>335</v>
      </c>
      <c r="H4" s="42" t="s">
        <v>336</v>
      </c>
      <c r="I4" s="43" t="s">
        <v>5</v>
      </c>
      <c r="J4" s="37"/>
    </row>
    <row r="5" spans="1:10" x14ac:dyDescent="0.2">
      <c r="A5" s="44" t="s">
        <v>145</v>
      </c>
      <c r="B5" s="45"/>
      <c r="C5" s="45"/>
      <c r="D5" s="45"/>
      <c r="E5" s="46"/>
      <c r="F5" s="47"/>
      <c r="G5" s="46"/>
      <c r="H5" s="45"/>
      <c r="I5" s="45"/>
    </row>
    <row r="6" spans="1:10" x14ac:dyDescent="0.2">
      <c r="A6" s="44" t="s">
        <v>31</v>
      </c>
      <c r="B6" s="45"/>
      <c r="C6" s="45"/>
      <c r="D6" s="45"/>
      <c r="E6" s="46"/>
      <c r="F6" s="47"/>
      <c r="G6" s="46"/>
      <c r="H6" s="45"/>
      <c r="I6" s="45"/>
    </row>
    <row r="7" spans="1:10" x14ac:dyDescent="0.2">
      <c r="A7" s="45" t="s">
        <v>154</v>
      </c>
      <c r="B7" s="45" t="s">
        <v>1335</v>
      </c>
      <c r="C7" s="45" t="s">
        <v>148</v>
      </c>
      <c r="D7" s="48">
        <v>294750</v>
      </c>
      <c r="E7" s="46">
        <v>3623.9512500000001</v>
      </c>
      <c r="F7" s="47">
        <v>6.0950018486262199</v>
      </c>
      <c r="G7" s="46">
        <v>-3196.08</v>
      </c>
      <c r="H7" s="46">
        <v>-5.3753795690152604</v>
      </c>
      <c r="I7" s="49"/>
    </row>
    <row r="8" spans="1:10" x14ac:dyDescent="0.2">
      <c r="A8" s="45" t="s">
        <v>159</v>
      </c>
      <c r="B8" s="45" t="s">
        <v>1336</v>
      </c>
      <c r="C8" s="45" t="s">
        <v>160</v>
      </c>
      <c r="D8" s="48">
        <v>143300</v>
      </c>
      <c r="E8" s="46">
        <v>2825.8760000000002</v>
      </c>
      <c r="F8" s="47">
        <v>4.7527458996553804</v>
      </c>
      <c r="G8" s="46">
        <v>-2027.8889999999999</v>
      </c>
      <c r="H8" s="46">
        <v>-3.41063837539448</v>
      </c>
      <c r="I8" s="49"/>
    </row>
    <row r="9" spans="1:10" x14ac:dyDescent="0.2">
      <c r="A9" s="45" t="s">
        <v>191</v>
      </c>
      <c r="B9" s="45" t="s">
        <v>1337</v>
      </c>
      <c r="C9" s="45" t="s">
        <v>192</v>
      </c>
      <c r="D9" s="48">
        <v>720000</v>
      </c>
      <c r="E9" s="46">
        <v>2500.1999999999998</v>
      </c>
      <c r="F9" s="47">
        <v>4.2050023774285803</v>
      </c>
      <c r="G9" s="46">
        <v>-1816.8209999999999</v>
      </c>
      <c r="H9" s="46">
        <v>-3.05565019772905</v>
      </c>
      <c r="I9" s="49"/>
    </row>
    <row r="10" spans="1:10" x14ac:dyDescent="0.2">
      <c r="A10" s="45" t="s">
        <v>162</v>
      </c>
      <c r="B10" s="45" t="s">
        <v>1333</v>
      </c>
      <c r="C10" s="45" t="s">
        <v>163</v>
      </c>
      <c r="D10" s="48">
        <v>68900</v>
      </c>
      <c r="E10" s="46">
        <v>2341.5664999999999</v>
      </c>
      <c r="F10" s="47">
        <v>3.9382020236009598</v>
      </c>
      <c r="G10" s="46">
        <v>-1912.1487999999999</v>
      </c>
      <c r="H10" s="46">
        <v>-3.2159788216931502</v>
      </c>
      <c r="I10" s="49"/>
    </row>
    <row r="11" spans="1:10" x14ac:dyDescent="0.2">
      <c r="A11" s="45" t="s">
        <v>233</v>
      </c>
      <c r="B11" s="45" t="s">
        <v>232</v>
      </c>
      <c r="C11" s="45" t="s">
        <v>186</v>
      </c>
      <c r="D11" s="48">
        <v>46500</v>
      </c>
      <c r="E11" s="46">
        <v>2160.6224999999999</v>
      </c>
      <c r="F11" s="47">
        <v>3.6338783894191198</v>
      </c>
      <c r="G11" s="46">
        <v>-1955.268</v>
      </c>
      <c r="H11" s="46">
        <v>-3.2884995554395799</v>
      </c>
      <c r="I11" s="49"/>
    </row>
    <row r="12" spans="1:10" x14ac:dyDescent="0.2">
      <c r="A12" s="45" t="s">
        <v>338</v>
      </c>
      <c r="B12" s="45" t="s">
        <v>1334</v>
      </c>
      <c r="C12" s="45" t="s">
        <v>148</v>
      </c>
      <c r="D12" s="48">
        <v>550000</v>
      </c>
      <c r="E12" s="46">
        <v>2146.65</v>
      </c>
      <c r="F12" s="47">
        <v>3.6103785111219402</v>
      </c>
      <c r="G12" s="46">
        <v>-2151.6</v>
      </c>
      <c r="H12" s="46">
        <v>-3.61870374981015</v>
      </c>
      <c r="I12" s="49"/>
    </row>
    <row r="13" spans="1:10" x14ac:dyDescent="0.2">
      <c r="A13" s="45" t="s">
        <v>273</v>
      </c>
      <c r="B13" s="45" t="s">
        <v>272</v>
      </c>
      <c r="C13" s="45" t="s">
        <v>201</v>
      </c>
      <c r="D13" s="48">
        <v>41125</v>
      </c>
      <c r="E13" s="46">
        <v>2004.9259999999999</v>
      </c>
      <c r="F13" s="47">
        <v>3.37201767721317</v>
      </c>
      <c r="G13" s="46">
        <v>-2008.339375</v>
      </c>
      <c r="H13" s="46">
        <v>-3.37775851794194</v>
      </c>
      <c r="I13" s="49"/>
    </row>
    <row r="14" spans="1:10" x14ac:dyDescent="0.2">
      <c r="A14" s="45" t="s">
        <v>156</v>
      </c>
      <c r="B14" s="45" t="s">
        <v>1328</v>
      </c>
      <c r="C14" s="45" t="s">
        <v>157</v>
      </c>
      <c r="D14" s="48">
        <v>134500</v>
      </c>
      <c r="E14" s="46">
        <v>1758.991</v>
      </c>
      <c r="F14" s="47">
        <v>2.9583878637210899</v>
      </c>
      <c r="G14" s="46">
        <v>-1121.1614999999999</v>
      </c>
      <c r="H14" s="46">
        <v>-1.8856438576839401</v>
      </c>
      <c r="I14" s="49"/>
    </row>
    <row r="15" spans="1:10" x14ac:dyDescent="0.2">
      <c r="A15" s="45" t="s">
        <v>271</v>
      </c>
      <c r="B15" s="45" t="s">
        <v>270</v>
      </c>
      <c r="C15" s="45" t="s">
        <v>198</v>
      </c>
      <c r="D15" s="48">
        <v>15350</v>
      </c>
      <c r="E15" s="46">
        <v>1374.8995</v>
      </c>
      <c r="F15" s="47">
        <v>2.3123972747081698</v>
      </c>
      <c r="G15" s="46">
        <v>-741.88125000000002</v>
      </c>
      <c r="H15" s="46">
        <v>-1.247745148396</v>
      </c>
      <c r="I15" s="49"/>
    </row>
    <row r="16" spans="1:10" x14ac:dyDescent="0.2">
      <c r="A16" s="45" t="s">
        <v>340</v>
      </c>
      <c r="B16" s="45" t="s">
        <v>339</v>
      </c>
      <c r="C16" s="45" t="s">
        <v>160</v>
      </c>
      <c r="D16" s="48">
        <v>9649125</v>
      </c>
      <c r="E16" s="46">
        <v>1255.351163</v>
      </c>
      <c r="F16" s="47">
        <v>2.1113329433336299</v>
      </c>
      <c r="G16" s="46">
        <v>-1261.1406374999999</v>
      </c>
      <c r="H16" s="46">
        <v>-2.1210700659784401</v>
      </c>
      <c r="I16" s="49"/>
    </row>
    <row r="17" spans="1:9" x14ac:dyDescent="0.2">
      <c r="A17" s="45" t="s">
        <v>171</v>
      </c>
      <c r="B17" s="45" t="s">
        <v>1330</v>
      </c>
      <c r="C17" s="45" t="s">
        <v>172</v>
      </c>
      <c r="D17" s="48">
        <v>30400</v>
      </c>
      <c r="E17" s="46">
        <v>1197.4256</v>
      </c>
      <c r="F17" s="47">
        <v>2.0139098851267301</v>
      </c>
      <c r="G17" s="46">
        <v>-608.96220000000005</v>
      </c>
      <c r="H17" s="46">
        <v>-1.0241930640605299</v>
      </c>
      <c r="I17" s="49"/>
    </row>
    <row r="18" spans="1:9" x14ac:dyDescent="0.2">
      <c r="A18" s="45" t="s">
        <v>152</v>
      </c>
      <c r="B18" s="45" t="s">
        <v>151</v>
      </c>
      <c r="C18" s="45" t="s">
        <v>148</v>
      </c>
      <c r="D18" s="48">
        <v>76900</v>
      </c>
      <c r="E18" s="46">
        <v>1103.8226</v>
      </c>
      <c r="F18" s="47">
        <v>1.8564821443322099</v>
      </c>
      <c r="G18" s="46">
        <v>-220.2662</v>
      </c>
      <c r="H18" s="46">
        <v>-0.37045832120116801</v>
      </c>
      <c r="I18" s="49"/>
    </row>
    <row r="19" spans="1:9" x14ac:dyDescent="0.2">
      <c r="A19" s="45" t="s">
        <v>147</v>
      </c>
      <c r="B19" s="45" t="s">
        <v>1331</v>
      </c>
      <c r="C19" s="45" t="s">
        <v>148</v>
      </c>
      <c r="D19" s="48">
        <v>143000</v>
      </c>
      <c r="E19" s="46">
        <v>1069.8544999999999</v>
      </c>
      <c r="F19" s="47">
        <v>1.79935233821401</v>
      </c>
      <c r="G19" s="46"/>
      <c r="H19" s="46"/>
      <c r="I19" s="49"/>
    </row>
    <row r="20" spans="1:9" x14ac:dyDescent="0.2">
      <c r="A20" s="45" t="s">
        <v>238</v>
      </c>
      <c r="B20" s="45" t="s">
        <v>237</v>
      </c>
      <c r="C20" s="45" t="s">
        <v>148</v>
      </c>
      <c r="D20" s="48">
        <v>279400</v>
      </c>
      <c r="E20" s="46">
        <v>1049.1469999999999</v>
      </c>
      <c r="F20" s="47">
        <v>1.76452508970165</v>
      </c>
      <c r="G20" s="46">
        <v>-1048.3088</v>
      </c>
      <c r="H20" s="46">
        <v>-1.7631153492837801</v>
      </c>
      <c r="I20" s="49"/>
    </row>
    <row r="21" spans="1:9" x14ac:dyDescent="0.2">
      <c r="A21" s="45" t="s">
        <v>342</v>
      </c>
      <c r="B21" s="45" t="s">
        <v>341</v>
      </c>
      <c r="C21" s="45" t="s">
        <v>241</v>
      </c>
      <c r="D21" s="48">
        <v>399500</v>
      </c>
      <c r="E21" s="46">
        <v>1024.5577000000001</v>
      </c>
      <c r="F21" s="47">
        <v>1.72316917219133</v>
      </c>
      <c r="G21" s="46">
        <v>-1028.0733</v>
      </c>
      <c r="H21" s="46">
        <v>-1.7290819417129999</v>
      </c>
      <c r="I21" s="49"/>
    </row>
    <row r="22" spans="1:9" x14ac:dyDescent="0.2">
      <c r="A22" s="45" t="s">
        <v>179</v>
      </c>
      <c r="B22" s="45" t="s">
        <v>178</v>
      </c>
      <c r="C22" s="45" t="s">
        <v>180</v>
      </c>
      <c r="D22" s="48">
        <v>8000</v>
      </c>
      <c r="E22" s="46">
        <v>952.24</v>
      </c>
      <c r="F22" s="47">
        <v>1.6015404623160501</v>
      </c>
      <c r="G22" s="46">
        <v>-596.29999999999995</v>
      </c>
      <c r="H22" s="46">
        <v>-1.0028969353094399</v>
      </c>
      <c r="I22" s="49"/>
    </row>
    <row r="23" spans="1:9" x14ac:dyDescent="0.2">
      <c r="A23" s="45" t="s">
        <v>344</v>
      </c>
      <c r="B23" s="45" t="s">
        <v>1338</v>
      </c>
      <c r="C23" s="45" t="s">
        <v>236</v>
      </c>
      <c r="D23" s="48">
        <v>159500</v>
      </c>
      <c r="E23" s="46">
        <v>874.85749999999996</v>
      </c>
      <c r="F23" s="47">
        <v>1.4713934354896501</v>
      </c>
      <c r="G23" s="46">
        <v>-539.82060000000001</v>
      </c>
      <c r="H23" s="46">
        <v>-0.90790613006356402</v>
      </c>
      <c r="I23" s="49"/>
    </row>
    <row r="24" spans="1:9" x14ac:dyDescent="0.2">
      <c r="A24" s="45" t="s">
        <v>277</v>
      </c>
      <c r="B24" s="45" t="s">
        <v>276</v>
      </c>
      <c r="C24" s="45" t="s">
        <v>192</v>
      </c>
      <c r="D24" s="48">
        <v>226200</v>
      </c>
      <c r="E24" s="46">
        <v>861.14340000000004</v>
      </c>
      <c r="F24" s="47">
        <v>1.4483281514706601</v>
      </c>
      <c r="G24" s="46">
        <v>-863.63160000000005</v>
      </c>
      <c r="H24" s="46">
        <v>-1.4525129714512599</v>
      </c>
      <c r="I24" s="49"/>
    </row>
    <row r="25" spans="1:9" x14ac:dyDescent="0.2">
      <c r="A25" s="45" t="s">
        <v>346</v>
      </c>
      <c r="B25" s="45" t="s">
        <v>1970</v>
      </c>
      <c r="C25" s="45" t="s">
        <v>163</v>
      </c>
      <c r="D25" s="48">
        <v>6500000</v>
      </c>
      <c r="E25" s="46">
        <v>679.25</v>
      </c>
      <c r="F25" s="47">
        <v>1.14240775332708</v>
      </c>
      <c r="G25" s="46"/>
      <c r="H25" s="46"/>
      <c r="I25" s="49"/>
    </row>
    <row r="26" spans="1:9" x14ac:dyDescent="0.2">
      <c r="A26" s="45" t="s">
        <v>165</v>
      </c>
      <c r="B26" s="45" t="s">
        <v>1329</v>
      </c>
      <c r="C26" s="45" t="s">
        <v>166</v>
      </c>
      <c r="D26" s="48">
        <v>56604</v>
      </c>
      <c r="E26" s="46">
        <v>639.68180400000006</v>
      </c>
      <c r="F26" s="47">
        <v>1.0758593339004101</v>
      </c>
      <c r="G26" s="46"/>
      <c r="H26" s="46"/>
      <c r="I26" s="49"/>
    </row>
    <row r="27" spans="1:9" x14ac:dyDescent="0.2">
      <c r="A27" s="45" t="s">
        <v>348</v>
      </c>
      <c r="B27" s="45" t="s">
        <v>347</v>
      </c>
      <c r="C27" s="45" t="s">
        <v>148</v>
      </c>
      <c r="D27" s="48">
        <v>263250</v>
      </c>
      <c r="E27" s="46">
        <v>638.64449999999999</v>
      </c>
      <c r="F27" s="47">
        <v>1.0741147271545</v>
      </c>
      <c r="G27" s="46">
        <v>-642.06674999999996</v>
      </c>
      <c r="H27" s="46">
        <v>-1.0798704944475801</v>
      </c>
      <c r="I27" s="49"/>
    </row>
    <row r="28" spans="1:9" x14ac:dyDescent="0.2">
      <c r="A28" s="45" t="s">
        <v>168</v>
      </c>
      <c r="B28" s="45" t="s">
        <v>167</v>
      </c>
      <c r="C28" s="45" t="s">
        <v>169</v>
      </c>
      <c r="D28" s="48">
        <v>210000</v>
      </c>
      <c r="E28" s="46">
        <v>635.14499999999998</v>
      </c>
      <c r="F28" s="47">
        <v>1.0682290356819</v>
      </c>
      <c r="G28" s="46"/>
      <c r="H28" s="46"/>
      <c r="I28" s="49"/>
    </row>
    <row r="29" spans="1:9" x14ac:dyDescent="0.2">
      <c r="A29" s="45" t="s">
        <v>350</v>
      </c>
      <c r="B29" s="45" t="s">
        <v>349</v>
      </c>
      <c r="C29" s="45" t="s">
        <v>160</v>
      </c>
      <c r="D29" s="48">
        <v>149600</v>
      </c>
      <c r="E29" s="46">
        <v>585.0856</v>
      </c>
      <c r="F29" s="47">
        <v>0.984035812734672</v>
      </c>
      <c r="G29" s="46">
        <v>-588.3768</v>
      </c>
      <c r="H29" s="46">
        <v>-0.98957117143581397</v>
      </c>
      <c r="I29" s="49"/>
    </row>
    <row r="30" spans="1:9" x14ac:dyDescent="0.2">
      <c r="A30" s="45" t="s">
        <v>352</v>
      </c>
      <c r="B30" s="45" t="s">
        <v>351</v>
      </c>
      <c r="C30" s="45" t="s">
        <v>241</v>
      </c>
      <c r="D30" s="48">
        <v>23100</v>
      </c>
      <c r="E30" s="46">
        <v>468.72210000000001</v>
      </c>
      <c r="F30" s="47">
        <v>0.78832795170518999</v>
      </c>
      <c r="G30" s="46">
        <v>-470.36219999999997</v>
      </c>
      <c r="H30" s="46">
        <v>-0.79108638079055205</v>
      </c>
      <c r="I30" s="49"/>
    </row>
    <row r="31" spans="1:9" x14ac:dyDescent="0.2">
      <c r="A31" s="45" t="s">
        <v>150</v>
      </c>
      <c r="B31" s="45" t="s">
        <v>1332</v>
      </c>
      <c r="C31" s="45" t="s">
        <v>148</v>
      </c>
      <c r="D31" s="48">
        <v>45200</v>
      </c>
      <c r="E31" s="46">
        <v>464.38479999999998</v>
      </c>
      <c r="F31" s="47">
        <v>0.78103319256127401</v>
      </c>
      <c r="G31" s="46"/>
      <c r="H31" s="46"/>
      <c r="I31" s="49"/>
    </row>
    <row r="32" spans="1:9" x14ac:dyDescent="0.2">
      <c r="A32" s="45" t="s">
        <v>182</v>
      </c>
      <c r="B32" s="45" t="s">
        <v>181</v>
      </c>
      <c r="C32" s="45" t="s">
        <v>183</v>
      </c>
      <c r="D32" s="48">
        <v>29750</v>
      </c>
      <c r="E32" s="46">
        <v>438.27699999999999</v>
      </c>
      <c r="F32" s="47">
        <v>0.73712336092003305</v>
      </c>
      <c r="G32" s="46">
        <v>-439.02075000000002</v>
      </c>
      <c r="H32" s="46">
        <v>-0.73837424905626703</v>
      </c>
      <c r="I32" s="49"/>
    </row>
    <row r="33" spans="1:9" x14ac:dyDescent="0.2">
      <c r="A33" s="45" t="s">
        <v>194</v>
      </c>
      <c r="B33" s="45" t="s">
        <v>193</v>
      </c>
      <c r="C33" s="45" t="s">
        <v>195</v>
      </c>
      <c r="D33" s="48">
        <v>8000</v>
      </c>
      <c r="E33" s="46">
        <v>433.32</v>
      </c>
      <c r="F33" s="47">
        <v>0.72878634916700802</v>
      </c>
      <c r="G33" s="46"/>
      <c r="H33" s="46"/>
      <c r="I33" s="49"/>
    </row>
    <row r="34" spans="1:9" x14ac:dyDescent="0.2">
      <c r="A34" s="45" t="s">
        <v>174</v>
      </c>
      <c r="B34" s="45" t="s">
        <v>173</v>
      </c>
      <c r="C34" s="45" t="s">
        <v>166</v>
      </c>
      <c r="D34" s="48">
        <v>28000</v>
      </c>
      <c r="E34" s="46">
        <v>377.13200000000001</v>
      </c>
      <c r="F34" s="47">
        <v>0.63428563979057495</v>
      </c>
      <c r="G34" s="46"/>
      <c r="H34" s="46"/>
      <c r="I34" s="49"/>
    </row>
    <row r="35" spans="1:9" x14ac:dyDescent="0.2">
      <c r="A35" s="45" t="s">
        <v>354</v>
      </c>
      <c r="B35" s="45" t="s">
        <v>353</v>
      </c>
      <c r="C35" s="45" t="s">
        <v>148</v>
      </c>
      <c r="D35" s="48">
        <v>35000</v>
      </c>
      <c r="E35" s="46">
        <v>366.55500000000001</v>
      </c>
      <c r="F35" s="47">
        <v>0.61649653886022504</v>
      </c>
      <c r="G35" s="46">
        <v>-368.51499999999999</v>
      </c>
      <c r="H35" s="46">
        <v>-0.61979299700747703</v>
      </c>
      <c r="I35" s="49"/>
    </row>
    <row r="36" spans="1:9" x14ac:dyDescent="0.2">
      <c r="A36" s="45" t="s">
        <v>356</v>
      </c>
      <c r="B36" s="45" t="s">
        <v>355</v>
      </c>
      <c r="C36" s="45" t="s">
        <v>218</v>
      </c>
      <c r="D36" s="48">
        <v>17225</v>
      </c>
      <c r="E36" s="46">
        <v>362.70682499999998</v>
      </c>
      <c r="F36" s="47">
        <v>0.61002442262001899</v>
      </c>
      <c r="G36" s="46">
        <v>-364.03314999999998</v>
      </c>
      <c r="H36" s="46">
        <v>-0.6122551240752</v>
      </c>
      <c r="I36" s="49"/>
    </row>
    <row r="37" spans="1:9" x14ac:dyDescent="0.2">
      <c r="A37" s="45" t="s">
        <v>243</v>
      </c>
      <c r="B37" s="45" t="s">
        <v>242</v>
      </c>
      <c r="C37" s="45" t="s">
        <v>163</v>
      </c>
      <c r="D37" s="48">
        <v>2500</v>
      </c>
      <c r="E37" s="46">
        <v>355.85</v>
      </c>
      <c r="F37" s="47">
        <v>0.59849215903046205</v>
      </c>
      <c r="G37" s="46">
        <v>-70.63</v>
      </c>
      <c r="H37" s="46">
        <v>-0.118790223949196</v>
      </c>
      <c r="I37" s="49"/>
    </row>
    <row r="38" spans="1:9" x14ac:dyDescent="0.2">
      <c r="A38" s="45" t="s">
        <v>358</v>
      </c>
      <c r="B38" s="45" t="s">
        <v>357</v>
      </c>
      <c r="C38" s="45" t="s">
        <v>241</v>
      </c>
      <c r="D38" s="48">
        <v>30000</v>
      </c>
      <c r="E38" s="46">
        <v>342.36</v>
      </c>
      <c r="F38" s="47">
        <v>0.57580378127207799</v>
      </c>
      <c r="G38" s="46">
        <v>-343.44</v>
      </c>
      <c r="H38" s="46">
        <v>-0.57762019698586997</v>
      </c>
      <c r="I38" s="49"/>
    </row>
    <row r="39" spans="1:9" x14ac:dyDescent="0.2">
      <c r="A39" s="45" t="s">
        <v>360</v>
      </c>
      <c r="B39" s="45" t="s">
        <v>359</v>
      </c>
      <c r="C39" s="45" t="s">
        <v>180</v>
      </c>
      <c r="D39" s="48">
        <v>76800</v>
      </c>
      <c r="E39" s="46">
        <v>331.92959999999999</v>
      </c>
      <c r="F39" s="47">
        <v>0.55826124195621096</v>
      </c>
      <c r="G39" s="46">
        <v>-333.73439999999999</v>
      </c>
      <c r="H39" s="46">
        <v>-0.56129667443792597</v>
      </c>
      <c r="I39" s="49"/>
    </row>
    <row r="40" spans="1:9" x14ac:dyDescent="0.2">
      <c r="A40" s="45" t="s">
        <v>362</v>
      </c>
      <c r="B40" s="45" t="s">
        <v>361</v>
      </c>
      <c r="C40" s="45" t="s">
        <v>157</v>
      </c>
      <c r="D40" s="48">
        <v>81000</v>
      </c>
      <c r="E40" s="46">
        <v>315.69749999999999</v>
      </c>
      <c r="F40" s="47">
        <v>0.53096101833783704</v>
      </c>
      <c r="G40" s="46">
        <v>-317.358</v>
      </c>
      <c r="H40" s="46">
        <v>-0.53375375749779197</v>
      </c>
      <c r="I40" s="49"/>
    </row>
    <row r="41" spans="1:9" x14ac:dyDescent="0.2">
      <c r="A41" s="45" t="s">
        <v>364</v>
      </c>
      <c r="B41" s="45" t="s">
        <v>363</v>
      </c>
      <c r="C41" s="45" t="s">
        <v>249</v>
      </c>
      <c r="D41" s="48">
        <v>112125</v>
      </c>
      <c r="E41" s="46">
        <v>315.07125000000002</v>
      </c>
      <c r="F41" s="47">
        <v>0.52990774950379804</v>
      </c>
      <c r="G41" s="46">
        <v>-315.96825000000001</v>
      </c>
      <c r="H41" s="46">
        <v>-0.53141638366608601</v>
      </c>
      <c r="I41" s="49"/>
    </row>
    <row r="42" spans="1:9" x14ac:dyDescent="0.2">
      <c r="A42" s="45" t="s">
        <v>240</v>
      </c>
      <c r="B42" s="45" t="s">
        <v>239</v>
      </c>
      <c r="C42" s="45" t="s">
        <v>241</v>
      </c>
      <c r="D42" s="48">
        <v>17000</v>
      </c>
      <c r="E42" s="46">
        <v>314.483</v>
      </c>
      <c r="F42" s="47">
        <v>0.52891839159302201</v>
      </c>
      <c r="G42" s="46"/>
      <c r="H42" s="46"/>
      <c r="I42" s="49"/>
    </row>
    <row r="43" spans="1:9" x14ac:dyDescent="0.2">
      <c r="A43" s="45" t="s">
        <v>366</v>
      </c>
      <c r="B43" s="45" t="s">
        <v>365</v>
      </c>
      <c r="C43" s="45" t="s">
        <v>183</v>
      </c>
      <c r="D43" s="48">
        <v>12500</v>
      </c>
      <c r="E43" s="46">
        <v>308.7</v>
      </c>
      <c r="F43" s="47">
        <v>0.51919215819222597</v>
      </c>
      <c r="G43" s="46"/>
      <c r="H43" s="46"/>
      <c r="I43" s="49"/>
    </row>
    <row r="44" spans="1:9" x14ac:dyDescent="0.2">
      <c r="A44" s="45" t="s">
        <v>188</v>
      </c>
      <c r="B44" s="45" t="s">
        <v>187</v>
      </c>
      <c r="C44" s="45" t="s">
        <v>189</v>
      </c>
      <c r="D44" s="48">
        <v>33000</v>
      </c>
      <c r="E44" s="46">
        <v>287.31450000000001</v>
      </c>
      <c r="F44" s="47">
        <v>0.483224604259541</v>
      </c>
      <c r="G44" s="46"/>
      <c r="H44" s="46"/>
      <c r="I44" s="49"/>
    </row>
    <row r="45" spans="1:9" x14ac:dyDescent="0.2">
      <c r="A45" s="45" t="s">
        <v>368</v>
      </c>
      <c r="B45" s="45" t="s">
        <v>367</v>
      </c>
      <c r="C45" s="45" t="s">
        <v>183</v>
      </c>
      <c r="D45" s="48">
        <v>14000</v>
      </c>
      <c r="E45" s="46">
        <v>278.67</v>
      </c>
      <c r="F45" s="47">
        <v>0.46868571015039701</v>
      </c>
      <c r="G45" s="46">
        <v>-279.10399999999998</v>
      </c>
      <c r="H45" s="46">
        <v>-0.46941564016871701</v>
      </c>
      <c r="I45" s="49"/>
    </row>
    <row r="46" spans="1:9" x14ac:dyDescent="0.2">
      <c r="A46" s="45" t="s">
        <v>213</v>
      </c>
      <c r="B46" s="45" t="s">
        <v>212</v>
      </c>
      <c r="C46" s="45" t="s">
        <v>211</v>
      </c>
      <c r="D46" s="48">
        <v>200000</v>
      </c>
      <c r="E46" s="46">
        <v>277.94</v>
      </c>
      <c r="F46" s="47">
        <v>0.46745794767718601</v>
      </c>
      <c r="G46" s="46"/>
      <c r="H46" s="46"/>
      <c r="I46" s="49"/>
    </row>
    <row r="47" spans="1:9" x14ac:dyDescent="0.2">
      <c r="A47" s="45" t="s">
        <v>248</v>
      </c>
      <c r="B47" s="45" t="s">
        <v>247</v>
      </c>
      <c r="C47" s="45" t="s">
        <v>249</v>
      </c>
      <c r="D47" s="48">
        <v>13200</v>
      </c>
      <c r="E47" s="46">
        <v>277.3716</v>
      </c>
      <c r="F47" s="47">
        <v>0.46650197481448302</v>
      </c>
      <c r="G47" s="46">
        <v>-25.273199999999999</v>
      </c>
      <c r="H47" s="46">
        <v>-4.25061459424158E-2</v>
      </c>
      <c r="I47" s="49"/>
    </row>
    <row r="48" spans="1:9" x14ac:dyDescent="0.2">
      <c r="A48" s="45" t="s">
        <v>370</v>
      </c>
      <c r="B48" s="45" t="s">
        <v>369</v>
      </c>
      <c r="C48" s="45" t="s">
        <v>148</v>
      </c>
      <c r="D48" s="48">
        <v>140400</v>
      </c>
      <c r="E48" s="46">
        <v>244.47852</v>
      </c>
      <c r="F48" s="47">
        <v>0.41118020871539102</v>
      </c>
      <c r="G48" s="46">
        <v>-243.65016</v>
      </c>
      <c r="H48" s="46">
        <v>-0.40978701786291299</v>
      </c>
      <c r="I48" s="49"/>
    </row>
    <row r="49" spans="1:9" x14ac:dyDescent="0.2">
      <c r="A49" s="45" t="s">
        <v>372</v>
      </c>
      <c r="B49" s="45" t="s">
        <v>371</v>
      </c>
      <c r="C49" s="45" t="s">
        <v>236</v>
      </c>
      <c r="D49" s="48">
        <v>11625</v>
      </c>
      <c r="E49" s="46">
        <v>218.7825</v>
      </c>
      <c r="F49" s="47">
        <v>0.36796293602102598</v>
      </c>
      <c r="G49" s="46">
        <v>-219.23587499999999</v>
      </c>
      <c r="H49" s="46">
        <v>-0.36872545220087799</v>
      </c>
      <c r="I49" s="49"/>
    </row>
    <row r="50" spans="1:9" x14ac:dyDescent="0.2">
      <c r="A50" s="45" t="s">
        <v>203</v>
      </c>
      <c r="B50" s="45" t="s">
        <v>202</v>
      </c>
      <c r="C50" s="45" t="s">
        <v>204</v>
      </c>
      <c r="D50" s="48">
        <v>93500</v>
      </c>
      <c r="E50" s="46">
        <v>177.36015</v>
      </c>
      <c r="F50" s="47">
        <v>0.29829607727825402</v>
      </c>
      <c r="G50" s="46">
        <v>-178.22970000000001</v>
      </c>
      <c r="H50" s="46">
        <v>-0.299758544207817</v>
      </c>
      <c r="I50" s="49"/>
    </row>
    <row r="51" spans="1:9" x14ac:dyDescent="0.2">
      <c r="A51" s="45" t="s">
        <v>210</v>
      </c>
      <c r="B51" s="45" t="s">
        <v>209</v>
      </c>
      <c r="C51" s="45" t="s">
        <v>211</v>
      </c>
      <c r="D51" s="48">
        <v>10000</v>
      </c>
      <c r="E51" s="46">
        <v>160.15</v>
      </c>
      <c r="F51" s="47">
        <v>0.26935090422573699</v>
      </c>
      <c r="G51" s="46"/>
      <c r="H51" s="46"/>
      <c r="I51" s="49"/>
    </row>
    <row r="52" spans="1:9" x14ac:dyDescent="0.2">
      <c r="A52" s="45" t="s">
        <v>215</v>
      </c>
      <c r="B52" s="45" t="s">
        <v>214</v>
      </c>
      <c r="C52" s="45" t="s">
        <v>201</v>
      </c>
      <c r="D52" s="48">
        <v>5000</v>
      </c>
      <c r="E52" s="46">
        <v>137.36500000000001</v>
      </c>
      <c r="F52" s="47">
        <v>0.23102957826393</v>
      </c>
      <c r="G52" s="46"/>
      <c r="H52" s="46"/>
      <c r="I52" s="49"/>
    </row>
    <row r="53" spans="1:9" x14ac:dyDescent="0.2">
      <c r="A53" s="45" t="s">
        <v>235</v>
      </c>
      <c r="B53" s="45" t="s">
        <v>234</v>
      </c>
      <c r="C53" s="45" t="s">
        <v>236</v>
      </c>
      <c r="D53" s="48">
        <v>8000</v>
      </c>
      <c r="E53" s="46">
        <v>129.89599999999999</v>
      </c>
      <c r="F53" s="47">
        <v>0.21846771810993601</v>
      </c>
      <c r="G53" s="46"/>
      <c r="H53" s="46"/>
      <c r="I53" s="49"/>
    </row>
    <row r="54" spans="1:9" x14ac:dyDescent="0.2">
      <c r="A54" s="45" t="s">
        <v>374</v>
      </c>
      <c r="B54" s="45" t="s">
        <v>373</v>
      </c>
      <c r="C54" s="45" t="s">
        <v>236</v>
      </c>
      <c r="D54" s="48">
        <v>8000</v>
      </c>
      <c r="E54" s="46">
        <v>119.92</v>
      </c>
      <c r="F54" s="47">
        <v>0.201689418886983</v>
      </c>
      <c r="G54" s="46">
        <v>-120.568</v>
      </c>
      <c r="H54" s="46">
        <v>-0.202779268315258</v>
      </c>
      <c r="I54" s="49"/>
    </row>
    <row r="55" spans="1:9" x14ac:dyDescent="0.2">
      <c r="A55" s="45" t="s">
        <v>185</v>
      </c>
      <c r="B55" s="45" t="s">
        <v>184</v>
      </c>
      <c r="C55" s="45" t="s">
        <v>186</v>
      </c>
      <c r="D55" s="48">
        <v>26000</v>
      </c>
      <c r="E55" s="46">
        <v>100.84099999999999</v>
      </c>
      <c r="F55" s="47">
        <v>0.16960108980972499</v>
      </c>
      <c r="G55" s="46"/>
      <c r="H55" s="46"/>
      <c r="I55" s="49"/>
    </row>
    <row r="56" spans="1:9" x14ac:dyDescent="0.2">
      <c r="A56" s="45" t="s">
        <v>376</v>
      </c>
      <c r="B56" s="45" t="s">
        <v>375</v>
      </c>
      <c r="C56" s="45" t="s">
        <v>148</v>
      </c>
      <c r="D56" s="48">
        <v>248800</v>
      </c>
      <c r="E56" s="46">
        <v>56.651760000000003</v>
      </c>
      <c r="F56" s="47">
        <v>9.5280691738866302E-2</v>
      </c>
      <c r="G56" s="46">
        <v>-56.80104</v>
      </c>
      <c r="H56" s="46">
        <v>-9.5531760755306006E-2</v>
      </c>
      <c r="I56" s="49"/>
    </row>
    <row r="57" spans="1:9" x14ac:dyDescent="0.2">
      <c r="A57" s="45" t="s">
        <v>378</v>
      </c>
      <c r="B57" s="45" t="s">
        <v>377</v>
      </c>
      <c r="C57" s="45" t="s">
        <v>204</v>
      </c>
      <c r="D57" s="48">
        <v>1350</v>
      </c>
      <c r="E57" s="46">
        <v>17.145</v>
      </c>
      <c r="F57" s="47">
        <v>2.8835599456448702E-2</v>
      </c>
      <c r="G57" s="46">
        <v>-17.240849999999998</v>
      </c>
      <c r="H57" s="46">
        <v>-2.8996806351047701E-2</v>
      </c>
      <c r="I57" s="49"/>
    </row>
    <row r="58" spans="1:9" x14ac:dyDescent="0.2">
      <c r="A58" s="44" t="s">
        <v>35</v>
      </c>
      <c r="B58" s="44"/>
      <c r="C58" s="44"/>
      <c r="D58" s="44"/>
      <c r="E58" s="50">
        <f>SUM(E7:E57)</f>
        <v>40982.964221999995</v>
      </c>
      <c r="F58" s="51">
        <f>SUM(F7:F57)</f>
        <v>68.927870565386982</v>
      </c>
      <c r="G58" s="50">
        <f>SUM(G7:G57)</f>
        <v>-28491.300387499992</v>
      </c>
      <c r="H58" s="50">
        <f>SUM(H7:H57)</f>
        <v>-47.918560861318852</v>
      </c>
      <c r="I58" s="44"/>
    </row>
    <row r="59" spans="1:9" x14ac:dyDescent="0.2">
      <c r="A59" s="45"/>
      <c r="B59" s="45"/>
      <c r="C59" s="45"/>
      <c r="D59" s="45"/>
      <c r="E59" s="46"/>
      <c r="F59" s="47"/>
      <c r="G59" s="46"/>
      <c r="H59" s="45"/>
      <c r="I59" s="45"/>
    </row>
    <row r="60" spans="1:9" x14ac:dyDescent="0.2">
      <c r="A60" s="44" t="s">
        <v>30</v>
      </c>
      <c r="B60" s="45"/>
      <c r="C60" s="45"/>
      <c r="D60" s="45"/>
      <c r="E60" s="46"/>
      <c r="F60" s="47"/>
      <c r="G60" s="46"/>
      <c r="H60" s="45"/>
      <c r="I60" s="45"/>
    </row>
    <row r="61" spans="1:9" x14ac:dyDescent="0.2">
      <c r="A61" s="44" t="s">
        <v>31</v>
      </c>
      <c r="B61" s="45"/>
      <c r="C61" s="45"/>
      <c r="D61" s="45"/>
      <c r="E61" s="46"/>
      <c r="F61" s="47"/>
      <c r="G61" s="46"/>
      <c r="H61" s="45"/>
      <c r="I61" s="45"/>
    </row>
    <row r="62" spans="1:9" x14ac:dyDescent="0.2">
      <c r="A62" s="45" t="s">
        <v>74</v>
      </c>
      <c r="B62" s="45" t="s">
        <v>73</v>
      </c>
      <c r="C62" s="45" t="s">
        <v>34</v>
      </c>
      <c r="D62" s="48">
        <v>2327</v>
      </c>
      <c r="E62" s="46">
        <v>2588.4593930000001</v>
      </c>
      <c r="F62" s="47">
        <v>4.35344288514613</v>
      </c>
      <c r="G62" s="49"/>
      <c r="H62" s="49"/>
      <c r="I62" s="49">
        <v>8.8512000000000004</v>
      </c>
    </row>
    <row r="63" spans="1:9" x14ac:dyDescent="0.2">
      <c r="A63" s="45" t="s">
        <v>97</v>
      </c>
      <c r="B63" s="45" t="s">
        <v>96</v>
      </c>
      <c r="C63" s="45" t="s">
        <v>33</v>
      </c>
      <c r="D63" s="48">
        <v>1500</v>
      </c>
      <c r="E63" s="46">
        <v>1501.1101438000001</v>
      </c>
      <c r="F63" s="47">
        <v>2.5246667160471801</v>
      </c>
      <c r="G63" s="49"/>
      <c r="H63" s="49"/>
      <c r="I63" s="49">
        <v>7.7945000000000002</v>
      </c>
    </row>
    <row r="64" spans="1:9" x14ac:dyDescent="0.2">
      <c r="A64" s="45" t="s">
        <v>142</v>
      </c>
      <c r="B64" s="45" t="s">
        <v>141</v>
      </c>
      <c r="C64" s="45" t="s">
        <v>33</v>
      </c>
      <c r="D64" s="48">
        <v>1000</v>
      </c>
      <c r="E64" s="46">
        <v>1076.3663699000001</v>
      </c>
      <c r="F64" s="47">
        <v>1.8103044334108001</v>
      </c>
      <c r="G64" s="49"/>
      <c r="H64" s="49"/>
      <c r="I64" s="49">
        <v>7.6950000000000003</v>
      </c>
    </row>
    <row r="65" spans="1:9" x14ac:dyDescent="0.2">
      <c r="A65" s="45" t="s">
        <v>79</v>
      </c>
      <c r="B65" s="45" t="s">
        <v>78</v>
      </c>
      <c r="C65" s="45" t="s">
        <v>33</v>
      </c>
      <c r="D65" s="48">
        <v>1000</v>
      </c>
      <c r="E65" s="46">
        <v>1015.1888082</v>
      </c>
      <c r="F65" s="47">
        <v>1.7074119478521299</v>
      </c>
      <c r="G65" s="49"/>
      <c r="H65" s="49"/>
      <c r="I65" s="49">
        <v>8.07</v>
      </c>
    </row>
    <row r="66" spans="1:9" x14ac:dyDescent="0.2">
      <c r="A66" s="45" t="s">
        <v>72</v>
      </c>
      <c r="B66" s="45" t="s">
        <v>71</v>
      </c>
      <c r="C66" s="45" t="s">
        <v>34</v>
      </c>
      <c r="D66" s="48">
        <v>800</v>
      </c>
      <c r="E66" s="46">
        <v>888.40719999999999</v>
      </c>
      <c r="F66" s="47">
        <v>1.49418222067221</v>
      </c>
      <c r="G66" s="49"/>
      <c r="H66" s="49"/>
      <c r="I66" s="49">
        <v>8.7058</v>
      </c>
    </row>
    <row r="67" spans="1:9" x14ac:dyDescent="0.2">
      <c r="A67" s="45" t="s">
        <v>99</v>
      </c>
      <c r="B67" s="45" t="s">
        <v>98</v>
      </c>
      <c r="C67" s="45" t="s">
        <v>33</v>
      </c>
      <c r="D67" s="48">
        <v>313</v>
      </c>
      <c r="E67" s="46">
        <v>180.75843900000001</v>
      </c>
      <c r="F67" s="47">
        <v>0.30401154537048197</v>
      </c>
      <c r="G67" s="49"/>
      <c r="H67" s="49"/>
      <c r="I67" s="49">
        <v>6.875</v>
      </c>
    </row>
    <row r="68" spans="1:9" x14ac:dyDescent="0.2">
      <c r="A68" s="44" t="s">
        <v>35</v>
      </c>
      <c r="B68" s="44"/>
      <c r="C68" s="44"/>
      <c r="D68" s="44"/>
      <c r="E68" s="50">
        <f>SUM(E61:E67)</f>
        <v>7250.2903539000008</v>
      </c>
      <c r="F68" s="51">
        <f>SUM(F61:F67)</f>
        <v>12.194019748498933</v>
      </c>
      <c r="G68" s="50"/>
      <c r="H68" s="44"/>
      <c r="I68" s="44"/>
    </row>
    <row r="69" spans="1:9" x14ac:dyDescent="0.2">
      <c r="A69" s="45"/>
      <c r="B69" s="45"/>
      <c r="C69" s="45"/>
      <c r="D69" s="45"/>
      <c r="E69" s="46"/>
      <c r="F69" s="47"/>
      <c r="G69" s="46"/>
      <c r="H69" s="45"/>
      <c r="I69" s="45"/>
    </row>
    <row r="70" spans="1:9" x14ac:dyDescent="0.2">
      <c r="A70" s="44" t="s">
        <v>36</v>
      </c>
      <c r="B70" s="45"/>
      <c r="C70" s="45"/>
      <c r="D70" s="45"/>
      <c r="E70" s="46"/>
      <c r="F70" s="47"/>
      <c r="G70" s="46"/>
      <c r="H70" s="45"/>
      <c r="I70" s="45"/>
    </row>
    <row r="71" spans="1:9" x14ac:dyDescent="0.2">
      <c r="A71" s="44" t="s">
        <v>37</v>
      </c>
      <c r="B71" s="45"/>
      <c r="C71" s="45"/>
      <c r="D71" s="45"/>
      <c r="E71" s="46"/>
      <c r="F71" s="47"/>
      <c r="G71" s="46"/>
      <c r="H71" s="45"/>
      <c r="I71" s="45"/>
    </row>
    <row r="72" spans="1:9" x14ac:dyDescent="0.2">
      <c r="A72" s="45" t="s">
        <v>132</v>
      </c>
      <c r="B72" s="45" t="s">
        <v>131</v>
      </c>
      <c r="C72" s="45" t="s">
        <v>40</v>
      </c>
      <c r="D72" s="48">
        <v>200</v>
      </c>
      <c r="E72" s="46">
        <v>970.601</v>
      </c>
      <c r="F72" s="47">
        <v>1.6324212113169201</v>
      </c>
      <c r="G72" s="49"/>
      <c r="H72" s="49"/>
      <c r="I72" s="49">
        <v>6.9099000000000004</v>
      </c>
    </row>
    <row r="73" spans="1:9" x14ac:dyDescent="0.2">
      <c r="A73" s="44" t="s">
        <v>35</v>
      </c>
      <c r="B73" s="44"/>
      <c r="C73" s="44"/>
      <c r="D73" s="44"/>
      <c r="E73" s="50">
        <f>SUM(E71:E72)</f>
        <v>970.601</v>
      </c>
      <c r="F73" s="51">
        <f>SUM(F71:F72)</f>
        <v>1.6324212113169201</v>
      </c>
      <c r="G73" s="50"/>
      <c r="H73" s="44"/>
      <c r="I73" s="44"/>
    </row>
    <row r="74" spans="1:9" x14ac:dyDescent="0.2">
      <c r="A74" s="45"/>
      <c r="B74" s="45"/>
      <c r="C74" s="45"/>
      <c r="D74" s="45"/>
      <c r="E74" s="46"/>
      <c r="F74" s="47"/>
      <c r="G74" s="46"/>
      <c r="H74" s="45"/>
      <c r="I74" s="45"/>
    </row>
    <row r="75" spans="1:9" x14ac:dyDescent="0.2">
      <c r="A75" s="44" t="s">
        <v>67</v>
      </c>
      <c r="B75" s="45"/>
      <c r="C75" s="45"/>
      <c r="D75" s="45"/>
      <c r="E75" s="46"/>
      <c r="F75" s="47"/>
      <c r="G75" s="46"/>
      <c r="H75" s="45"/>
      <c r="I75" s="45"/>
    </row>
    <row r="76" spans="1:9" x14ac:dyDescent="0.2">
      <c r="A76" s="45" t="s">
        <v>379</v>
      </c>
      <c r="B76" s="45" t="s">
        <v>1326</v>
      </c>
      <c r="C76" s="45" t="s">
        <v>45</v>
      </c>
      <c r="D76" s="48">
        <v>2500000</v>
      </c>
      <c r="E76" s="46">
        <v>2614.0369443999998</v>
      </c>
      <c r="F76" s="47">
        <v>4.3964609094825002</v>
      </c>
      <c r="G76" s="49"/>
      <c r="H76" s="49"/>
      <c r="I76" s="49">
        <v>6.2126027012499998</v>
      </c>
    </row>
    <row r="77" spans="1:9" x14ac:dyDescent="0.2">
      <c r="A77" s="45" t="s">
        <v>106</v>
      </c>
      <c r="B77" s="45" t="s">
        <v>84</v>
      </c>
      <c r="C77" s="45" t="s">
        <v>45</v>
      </c>
      <c r="D77" s="48">
        <v>1583000</v>
      </c>
      <c r="E77" s="46">
        <v>1635.7904117</v>
      </c>
      <c r="F77" s="47">
        <v>2.75118093359466</v>
      </c>
      <c r="G77" s="49"/>
      <c r="H77" s="49"/>
      <c r="I77" s="49">
        <v>7.7847091449999999</v>
      </c>
    </row>
    <row r="78" spans="1:9" x14ac:dyDescent="0.2">
      <c r="A78" s="45" t="s">
        <v>381</v>
      </c>
      <c r="B78" s="45" t="s">
        <v>380</v>
      </c>
      <c r="C78" s="45" t="s">
        <v>45</v>
      </c>
      <c r="D78" s="48">
        <v>1500000</v>
      </c>
      <c r="E78" s="46">
        <v>1541.6255000000001</v>
      </c>
      <c r="F78" s="47">
        <v>2.59280813239122</v>
      </c>
      <c r="G78" s="49"/>
      <c r="H78" s="49"/>
      <c r="I78" s="49">
        <v>7.3580890300000004</v>
      </c>
    </row>
    <row r="79" spans="1:9" x14ac:dyDescent="0.2">
      <c r="A79" s="45" t="s">
        <v>382</v>
      </c>
      <c r="B79" s="45" t="s">
        <v>1327</v>
      </c>
      <c r="C79" s="45" t="s">
        <v>45</v>
      </c>
      <c r="D79" s="48">
        <v>1000000</v>
      </c>
      <c r="E79" s="46">
        <v>1038.2193333</v>
      </c>
      <c r="F79" s="47">
        <v>1.7461462142303901</v>
      </c>
      <c r="G79" s="49"/>
      <c r="H79" s="49"/>
      <c r="I79" s="49">
        <v>6.1053237775125</v>
      </c>
    </row>
    <row r="80" spans="1:9" x14ac:dyDescent="0.2">
      <c r="A80" s="45" t="s">
        <v>384</v>
      </c>
      <c r="B80" s="45" t="s">
        <v>383</v>
      </c>
      <c r="C80" s="45" t="s">
        <v>45</v>
      </c>
      <c r="D80" s="48">
        <v>1000000</v>
      </c>
      <c r="E80" s="46">
        <v>1015.0172222</v>
      </c>
      <c r="F80" s="47">
        <v>1.7071233631237299</v>
      </c>
      <c r="G80" s="49"/>
      <c r="H80" s="49"/>
      <c r="I80" s="49">
        <v>7.3012478999999999</v>
      </c>
    </row>
    <row r="81" spans="1:9" x14ac:dyDescent="0.2">
      <c r="A81" s="45" t="s">
        <v>122</v>
      </c>
      <c r="B81" s="45" t="s">
        <v>121</v>
      </c>
      <c r="C81" s="45" t="s">
        <v>45</v>
      </c>
      <c r="D81" s="48">
        <v>40000</v>
      </c>
      <c r="E81" s="46">
        <v>37.384506700000003</v>
      </c>
      <c r="F81" s="47">
        <v>6.2875745761337004E-2</v>
      </c>
      <c r="G81" s="49"/>
      <c r="H81" s="49"/>
      <c r="I81" s="49">
        <v>7.7315145921999999</v>
      </c>
    </row>
    <row r="82" spans="1:9" x14ac:dyDescent="0.2">
      <c r="A82" s="44" t="s">
        <v>35</v>
      </c>
      <c r="B82" s="44"/>
      <c r="C82" s="44"/>
      <c r="D82" s="44"/>
      <c r="E82" s="50">
        <f>SUM(E76:E81)</f>
        <v>7882.0739183000005</v>
      </c>
      <c r="F82" s="51">
        <f>SUM(F76:F81)</f>
        <v>13.256595298583836</v>
      </c>
      <c r="G82" s="50"/>
      <c r="H82" s="44"/>
      <c r="I82" s="44"/>
    </row>
    <row r="83" spans="1:9" x14ac:dyDescent="0.2">
      <c r="A83" s="45"/>
      <c r="B83" s="45"/>
      <c r="C83" s="45"/>
      <c r="D83" s="45"/>
      <c r="E83" s="46"/>
      <c r="F83" s="47"/>
      <c r="G83" s="46"/>
      <c r="H83" s="45"/>
      <c r="I83" s="45"/>
    </row>
    <row r="84" spans="1:9" x14ac:dyDescent="0.2">
      <c r="A84" s="44" t="s">
        <v>46</v>
      </c>
      <c r="B84" s="44"/>
      <c r="C84" s="44"/>
      <c r="D84" s="44"/>
      <c r="E84" s="50">
        <f>E58+E68+E73+E82</f>
        <v>57085.929494199998</v>
      </c>
      <c r="F84" s="51">
        <f>F58+F68+F73+F82</f>
        <v>96.010906823786669</v>
      </c>
      <c r="G84" s="50"/>
      <c r="H84" s="44"/>
      <c r="I84" s="44"/>
    </row>
    <row r="85" spans="1:9" x14ac:dyDescent="0.2">
      <c r="A85" s="44"/>
      <c r="B85" s="44"/>
      <c r="C85" s="44"/>
      <c r="D85" s="44"/>
      <c r="E85" s="50"/>
      <c r="F85" s="51"/>
      <c r="G85" s="50"/>
      <c r="H85" s="44"/>
      <c r="I85" s="44"/>
    </row>
    <row r="86" spans="1:9" x14ac:dyDescent="0.2">
      <c r="A86" s="44" t="s">
        <v>385</v>
      </c>
      <c r="B86" s="44"/>
      <c r="C86" s="44"/>
      <c r="D86" s="44"/>
      <c r="E86" s="92">
        <v>1266.6311539999999</v>
      </c>
      <c r="F86" s="92">
        <f>E86/E90*100</f>
        <v>2.1303043812075462</v>
      </c>
      <c r="G86" s="50"/>
      <c r="H86" s="44"/>
      <c r="I86" s="44"/>
    </row>
    <row r="87" spans="1:9" x14ac:dyDescent="0.2">
      <c r="A87" s="44"/>
      <c r="B87" s="44"/>
      <c r="C87" s="44"/>
      <c r="D87" s="44"/>
      <c r="E87" s="50"/>
      <c r="F87" s="51"/>
      <c r="G87" s="50"/>
      <c r="H87" s="44"/>
      <c r="I87" s="44"/>
    </row>
    <row r="88" spans="1:9" x14ac:dyDescent="0.2">
      <c r="A88" s="44" t="s">
        <v>48</v>
      </c>
      <c r="B88" s="44"/>
      <c r="C88" s="44"/>
      <c r="D88" s="44"/>
      <c r="E88" s="50">
        <f>E90-(E58+E68+E73+E82+E86)</f>
        <v>1105.1940826999999</v>
      </c>
      <c r="F88" s="51">
        <f>F90-(F58+F68+F73+F82+F86)</f>
        <v>1.8587887950057791</v>
      </c>
      <c r="G88" s="50"/>
      <c r="H88" s="44"/>
      <c r="I88" s="44"/>
    </row>
    <row r="89" spans="1:9" x14ac:dyDescent="0.2">
      <c r="A89" s="45"/>
      <c r="B89" s="45"/>
      <c r="C89" s="45"/>
      <c r="D89" s="45"/>
      <c r="E89" s="46"/>
      <c r="F89" s="47"/>
      <c r="G89" s="46"/>
      <c r="H89" s="45"/>
      <c r="I89" s="45"/>
    </row>
    <row r="90" spans="1:9" x14ac:dyDescent="0.2">
      <c r="A90" s="52" t="s">
        <v>47</v>
      </c>
      <c r="B90" s="52"/>
      <c r="C90" s="52"/>
      <c r="D90" s="52"/>
      <c r="E90" s="53">
        <v>59457.7547309</v>
      </c>
      <c r="F90" s="54">
        <v>100</v>
      </c>
      <c r="G90" s="53"/>
      <c r="H90" s="52"/>
      <c r="I90" s="52"/>
    </row>
    <row r="91" spans="1:9" x14ac:dyDescent="0.2">
      <c r="A91" s="6" t="s">
        <v>1314</v>
      </c>
    </row>
    <row r="92" spans="1:9" x14ac:dyDescent="0.2">
      <c r="A92" s="6" t="s">
        <v>1315</v>
      </c>
    </row>
    <row r="93" spans="1:9" x14ac:dyDescent="0.2">
      <c r="A93" s="6" t="s">
        <v>1316</v>
      </c>
    </row>
    <row r="94" spans="1:9" x14ac:dyDescent="0.2">
      <c r="A94" s="6" t="s">
        <v>1317</v>
      </c>
    </row>
    <row r="95" spans="1:9" x14ac:dyDescent="0.2">
      <c r="A95" s="6" t="s">
        <v>1318</v>
      </c>
    </row>
    <row r="96" spans="1:9" x14ac:dyDescent="0.2">
      <c r="A96" s="6" t="s">
        <v>1319</v>
      </c>
    </row>
    <row r="97" spans="1:9" x14ac:dyDescent="0.2">
      <c r="A97" s="6" t="s">
        <v>1320</v>
      </c>
    </row>
    <row r="98" spans="1:9" x14ac:dyDescent="0.2">
      <c r="A98" s="6" t="s">
        <v>1321</v>
      </c>
    </row>
    <row r="99" spans="1:9" x14ac:dyDescent="0.2">
      <c r="A99" s="6" t="s">
        <v>1322</v>
      </c>
    </row>
    <row r="100" spans="1:9" x14ac:dyDescent="0.2">
      <c r="A100" s="6" t="s">
        <v>1323</v>
      </c>
    </row>
    <row r="101" spans="1:9" x14ac:dyDescent="0.2">
      <c r="A101" s="6" t="s">
        <v>1324</v>
      </c>
    </row>
    <row r="102" spans="1:9" x14ac:dyDescent="0.2">
      <c r="A102" s="6" t="s">
        <v>1325</v>
      </c>
    </row>
    <row r="104" spans="1:9" x14ac:dyDescent="0.2">
      <c r="A104" s="11" t="s">
        <v>50</v>
      </c>
    </row>
    <row r="106" spans="1:9" ht="23.25" customHeight="1" x14ac:dyDescent="0.2">
      <c r="A106" s="152" t="s">
        <v>1012</v>
      </c>
      <c r="B106" s="152"/>
      <c r="C106" s="152"/>
      <c r="D106" s="152"/>
      <c r="G106" s="10"/>
      <c r="H106" s="10"/>
      <c r="I106" s="9"/>
    </row>
    <row r="108" spans="1:9" x14ac:dyDescent="0.2">
      <c r="A108" s="11" t="s">
        <v>51</v>
      </c>
    </row>
    <row r="109" spans="1:9" x14ac:dyDescent="0.2">
      <c r="A109" s="11" t="s">
        <v>1013</v>
      </c>
    </row>
    <row r="110" spans="1:9" x14ac:dyDescent="0.2">
      <c r="A110" s="11" t="s">
        <v>52</v>
      </c>
      <c r="B110" s="11"/>
      <c r="C110" s="31" t="s">
        <v>54</v>
      </c>
      <c r="D110" s="11" t="s">
        <v>53</v>
      </c>
    </row>
    <row r="111" spans="1:9" x14ac:dyDescent="0.2">
      <c r="A111" s="6" t="s">
        <v>61</v>
      </c>
      <c r="C111" s="32">
        <v>16.862300000000001</v>
      </c>
      <c r="D111" s="32">
        <v>17.0123</v>
      </c>
    </row>
    <row r="112" spans="1:9" x14ac:dyDescent="0.2">
      <c r="A112" s="6" t="s">
        <v>135</v>
      </c>
      <c r="C112" s="32">
        <v>13.8203</v>
      </c>
      <c r="D112" s="32">
        <v>13.943199999999999</v>
      </c>
    </row>
    <row r="113" spans="1:4" x14ac:dyDescent="0.2">
      <c r="A113" s="6" t="s">
        <v>123</v>
      </c>
      <c r="C113" s="32">
        <v>13.1557</v>
      </c>
      <c r="D113" s="32">
        <v>13.217499999999999</v>
      </c>
    </row>
    <row r="114" spans="1:4" x14ac:dyDescent="0.2">
      <c r="A114" s="6" t="s">
        <v>124</v>
      </c>
      <c r="C114" s="32">
        <v>12.229699999999999</v>
      </c>
      <c r="D114" s="32">
        <v>12.3385</v>
      </c>
    </row>
    <row r="115" spans="1:4" x14ac:dyDescent="0.2">
      <c r="A115" s="6" t="s">
        <v>62</v>
      </c>
      <c r="C115" s="32">
        <v>18.568200000000001</v>
      </c>
      <c r="D115" s="32">
        <v>18.745999999999999</v>
      </c>
    </row>
    <row r="116" spans="1:4" x14ac:dyDescent="0.2">
      <c r="A116" s="6" t="s">
        <v>136</v>
      </c>
      <c r="C116" s="32">
        <v>15.1568</v>
      </c>
      <c r="D116" s="32">
        <v>15.3018</v>
      </c>
    </row>
    <row r="117" spans="1:4" x14ac:dyDescent="0.2">
      <c r="A117" s="6" t="s">
        <v>125</v>
      </c>
      <c r="C117" s="32">
        <v>13.665800000000001</v>
      </c>
      <c r="D117" s="32">
        <v>13.721399999999999</v>
      </c>
    </row>
    <row r="118" spans="1:4" x14ac:dyDescent="0.2">
      <c r="A118" s="6" t="s">
        <v>126</v>
      </c>
      <c r="C118" s="32">
        <v>13.843400000000001</v>
      </c>
      <c r="D118" s="32">
        <v>13.975899999999999</v>
      </c>
    </row>
    <row r="120" spans="1:4" x14ac:dyDescent="0.2">
      <c r="A120" s="11" t="s">
        <v>1014</v>
      </c>
    </row>
    <row r="121" spans="1:4" x14ac:dyDescent="0.2">
      <c r="A121" s="153" t="s">
        <v>55</v>
      </c>
      <c r="B121" s="154"/>
      <c r="C121" s="33" t="s">
        <v>56</v>
      </c>
    </row>
    <row r="122" spans="1:4" x14ac:dyDescent="0.2">
      <c r="A122" s="148" t="s">
        <v>123</v>
      </c>
      <c r="B122" s="149"/>
      <c r="C122" s="34">
        <v>5.5E-2</v>
      </c>
    </row>
    <row r="123" spans="1:4" x14ac:dyDescent="0.2">
      <c r="A123" s="148" t="s">
        <v>125</v>
      </c>
      <c r="B123" s="149"/>
      <c r="C123" s="34">
        <v>7.4999999999999997E-2</v>
      </c>
    </row>
    <row r="124" spans="1:4" x14ac:dyDescent="0.2">
      <c r="A124" s="6" t="s">
        <v>57</v>
      </c>
    </row>
    <row r="125" spans="1:4" x14ac:dyDescent="0.2">
      <c r="A125" s="6" t="s">
        <v>58</v>
      </c>
    </row>
    <row r="127" spans="1:4" x14ac:dyDescent="0.2">
      <c r="A127" s="11" t="s">
        <v>1016</v>
      </c>
      <c r="B127" s="11"/>
      <c r="C127" s="11"/>
      <c r="D127" s="31" t="s">
        <v>60</v>
      </c>
    </row>
    <row r="129" spans="1:5" x14ac:dyDescent="0.2">
      <c r="A129" s="12" t="s">
        <v>1030</v>
      </c>
    </row>
    <row r="131" spans="1:5" x14ac:dyDescent="0.2">
      <c r="A131" s="9" t="s">
        <v>1152</v>
      </c>
    </row>
    <row r="133" spans="1:5" ht="20.399999999999999" x14ac:dyDescent="0.2">
      <c r="A133" s="61" t="s">
        <v>1031</v>
      </c>
      <c r="B133" s="62" t="s">
        <v>1032</v>
      </c>
      <c r="C133" s="62" t="s">
        <v>1033</v>
      </c>
      <c r="D133" s="63" t="s">
        <v>1034</v>
      </c>
      <c r="E133" s="64" t="s">
        <v>1035</v>
      </c>
    </row>
    <row r="134" spans="1:5" x14ac:dyDescent="0.2">
      <c r="A134" s="65" t="s">
        <v>1153</v>
      </c>
      <c r="B134" s="66" t="s">
        <v>1036</v>
      </c>
      <c r="C134" s="67">
        <v>441.89925599999998</v>
      </c>
      <c r="D134" s="68">
        <v>434.55</v>
      </c>
      <c r="E134" s="68">
        <v>113.488704</v>
      </c>
    </row>
    <row r="135" spans="1:5" x14ac:dyDescent="0.2">
      <c r="A135" s="65" t="s">
        <v>1154</v>
      </c>
      <c r="B135" s="66" t="s">
        <v>1036</v>
      </c>
      <c r="C135" s="67">
        <v>8916.7197090000009</v>
      </c>
      <c r="D135" s="68">
        <v>8992.5</v>
      </c>
      <c r="E135" s="68">
        <v>130.36547375000001</v>
      </c>
    </row>
    <row r="136" spans="1:5" x14ac:dyDescent="0.2">
      <c r="A136" s="65" t="s">
        <v>1155</v>
      </c>
      <c r="B136" s="66" t="s">
        <v>1036</v>
      </c>
      <c r="C136" s="67">
        <v>1004.954309</v>
      </c>
      <c r="D136" s="68">
        <v>1052.9000000000001</v>
      </c>
      <c r="E136" s="68">
        <v>79.622024999999994</v>
      </c>
    </row>
    <row r="137" spans="1:5" x14ac:dyDescent="0.2">
      <c r="A137" s="65" t="s">
        <v>1063</v>
      </c>
      <c r="B137" s="66" t="s">
        <v>1036</v>
      </c>
      <c r="C137" s="67">
        <v>1234.8200529999999</v>
      </c>
      <c r="D137" s="68">
        <v>1235.2</v>
      </c>
      <c r="E137" s="68">
        <v>565.37392999999997</v>
      </c>
    </row>
    <row r="138" spans="1:5" x14ac:dyDescent="0.2">
      <c r="A138" s="65" t="s">
        <v>1064</v>
      </c>
      <c r="B138" s="66" t="s">
        <v>1036</v>
      </c>
      <c r="C138" s="67">
        <v>1896.559716</v>
      </c>
      <c r="D138" s="68">
        <v>2036.2</v>
      </c>
      <c r="E138" s="68">
        <v>111.35747699999999</v>
      </c>
    </row>
    <row r="139" spans="1:5" x14ac:dyDescent="0.2">
      <c r="A139" s="65" t="s">
        <v>1065</v>
      </c>
      <c r="B139" s="66" t="s">
        <v>1036</v>
      </c>
      <c r="C139" s="67">
        <v>1032.3575000000001</v>
      </c>
      <c r="D139" s="68">
        <v>1144.8</v>
      </c>
      <c r="E139" s="68">
        <v>93.245400000000004</v>
      </c>
    </row>
    <row r="140" spans="1:5" x14ac:dyDescent="0.2">
      <c r="A140" s="65" t="s">
        <v>1156</v>
      </c>
      <c r="B140" s="66" t="s">
        <v>1036</v>
      </c>
      <c r="C140" s="67">
        <v>173.8015</v>
      </c>
      <c r="D140" s="68">
        <v>173.54</v>
      </c>
      <c r="E140" s="68">
        <v>104.05731960000001</v>
      </c>
    </row>
    <row r="141" spans="1:5" x14ac:dyDescent="0.2">
      <c r="A141" s="65" t="s">
        <v>1157</v>
      </c>
      <c r="B141" s="66" t="s">
        <v>1036</v>
      </c>
      <c r="C141" s="67">
        <v>245.40111300000001</v>
      </c>
      <c r="D141" s="68">
        <v>243.9</v>
      </c>
      <c r="E141" s="68">
        <v>127.29849125</v>
      </c>
    </row>
    <row r="142" spans="1:5" x14ac:dyDescent="0.2">
      <c r="A142" s="65" t="s">
        <v>1037</v>
      </c>
      <c r="B142" s="66" t="s">
        <v>1036</v>
      </c>
      <c r="C142" s="67">
        <v>1875.353255</v>
      </c>
      <c r="D142" s="68">
        <v>1976.5</v>
      </c>
      <c r="E142" s="68">
        <v>373.83079500000002</v>
      </c>
    </row>
    <row r="143" spans="1:5" x14ac:dyDescent="0.2">
      <c r="A143" s="65" t="s">
        <v>1072</v>
      </c>
      <c r="B143" s="66" t="s">
        <v>1036</v>
      </c>
      <c r="C143" s="67">
        <v>1432.132834</v>
      </c>
      <c r="D143" s="68">
        <v>1475.7</v>
      </c>
      <c r="E143" s="68">
        <v>78.474406250000001</v>
      </c>
    </row>
    <row r="144" spans="1:5" x14ac:dyDescent="0.2">
      <c r="A144" s="65" t="s">
        <v>1079</v>
      </c>
      <c r="B144" s="66" t="s">
        <v>1036</v>
      </c>
      <c r="C144" s="67">
        <v>2049.3641379999999</v>
      </c>
      <c r="D144" s="68">
        <v>2113.4</v>
      </c>
      <c r="E144" s="68">
        <v>84.42989025</v>
      </c>
    </row>
    <row r="145" spans="1:5" x14ac:dyDescent="0.2">
      <c r="A145" s="65" t="s">
        <v>1158</v>
      </c>
      <c r="B145" s="66" t="s">
        <v>1036</v>
      </c>
      <c r="C145" s="67">
        <v>4586.1978790000003</v>
      </c>
      <c r="D145" s="68">
        <v>4655.3999999999996</v>
      </c>
      <c r="E145" s="68">
        <v>415.21578</v>
      </c>
    </row>
    <row r="146" spans="1:5" x14ac:dyDescent="0.2">
      <c r="A146" s="65" t="s">
        <v>1081</v>
      </c>
      <c r="B146" s="66" t="s">
        <v>1036</v>
      </c>
      <c r="C146" s="67">
        <v>555.640491</v>
      </c>
      <c r="D146" s="68">
        <v>551.4</v>
      </c>
      <c r="E146" s="68">
        <v>98.153560999999996</v>
      </c>
    </row>
    <row r="147" spans="1:5" x14ac:dyDescent="0.2">
      <c r="A147" s="65" t="s">
        <v>1083</v>
      </c>
      <c r="B147" s="66" t="s">
        <v>1036</v>
      </c>
      <c r="C147" s="67">
        <v>380.03500000000003</v>
      </c>
      <c r="D147" s="68">
        <v>391.8</v>
      </c>
      <c r="E147" s="68">
        <v>73.906829999999999</v>
      </c>
    </row>
    <row r="148" spans="1:5" x14ac:dyDescent="0.2">
      <c r="A148" s="65" t="s">
        <v>1084</v>
      </c>
      <c r="B148" s="66" t="s">
        <v>1036</v>
      </c>
      <c r="C148" s="67">
        <v>2158.6</v>
      </c>
      <c r="D148" s="68">
        <v>2106.1</v>
      </c>
      <c r="E148" s="68">
        <v>4.353402</v>
      </c>
    </row>
    <row r="149" spans="1:5" x14ac:dyDescent="0.2">
      <c r="A149" s="65" t="s">
        <v>1086</v>
      </c>
      <c r="B149" s="66" t="s">
        <v>1036</v>
      </c>
      <c r="C149" s="67">
        <v>1460.5908999999999</v>
      </c>
      <c r="D149" s="68">
        <v>1430.3</v>
      </c>
      <c r="E149" s="68">
        <v>39.427157000000001</v>
      </c>
    </row>
    <row r="150" spans="1:5" x14ac:dyDescent="0.2">
      <c r="A150" s="65" t="s">
        <v>1087</v>
      </c>
      <c r="B150" s="66" t="s">
        <v>1036</v>
      </c>
      <c r="C150" s="67">
        <v>13.346500000000001</v>
      </c>
      <c r="D150" s="68">
        <v>13.07</v>
      </c>
      <c r="E150" s="68">
        <v>573.92512793700007</v>
      </c>
    </row>
    <row r="151" spans="1:5" x14ac:dyDescent="0.2">
      <c r="A151" s="65" t="s">
        <v>1159</v>
      </c>
      <c r="B151" s="66" t="s">
        <v>1036</v>
      </c>
      <c r="C151" s="67">
        <v>393.70795500000003</v>
      </c>
      <c r="D151" s="68">
        <v>393.3</v>
      </c>
      <c r="E151" s="68">
        <v>196.15626800000001</v>
      </c>
    </row>
    <row r="152" spans="1:5" x14ac:dyDescent="0.2">
      <c r="A152" s="65" t="s">
        <v>1089</v>
      </c>
      <c r="B152" s="66" t="s">
        <v>1036</v>
      </c>
      <c r="C152" s="67">
        <v>282.87000599999999</v>
      </c>
      <c r="D152" s="68">
        <v>281.8</v>
      </c>
      <c r="E152" s="68">
        <v>50.941748750000002</v>
      </c>
    </row>
    <row r="153" spans="1:5" x14ac:dyDescent="0.2">
      <c r="A153" s="65" t="s">
        <v>1090</v>
      </c>
      <c r="B153" s="66" t="s">
        <v>1036</v>
      </c>
      <c r="C153" s="67">
        <v>236.95061899999999</v>
      </c>
      <c r="D153" s="68">
        <v>257.33999999999997</v>
      </c>
      <c r="E153" s="68">
        <v>246.8786155</v>
      </c>
    </row>
    <row r="154" spans="1:5" x14ac:dyDescent="0.2">
      <c r="A154" s="65" t="s">
        <v>1092</v>
      </c>
      <c r="B154" s="66" t="s">
        <v>1036</v>
      </c>
      <c r="C154" s="67">
        <v>1276.7</v>
      </c>
      <c r="D154" s="68">
        <v>1277.0999999999999</v>
      </c>
      <c r="E154" s="68">
        <v>3.0392397499999997</v>
      </c>
    </row>
    <row r="155" spans="1:5" x14ac:dyDescent="0.2">
      <c r="A155" s="65" t="s">
        <v>1160</v>
      </c>
      <c r="B155" s="66" t="s">
        <v>1036</v>
      </c>
      <c r="C155" s="67">
        <v>386.50923899999998</v>
      </c>
      <c r="D155" s="68">
        <v>391.2</v>
      </c>
      <c r="E155" s="68">
        <v>383.63600000000002</v>
      </c>
    </row>
    <row r="156" spans="1:5" x14ac:dyDescent="0.2">
      <c r="A156" s="65" t="s">
        <v>1095</v>
      </c>
      <c r="B156" s="66" t="s">
        <v>1036</v>
      </c>
      <c r="C156" s="67">
        <v>3816.2</v>
      </c>
      <c r="D156" s="68">
        <v>3954.3</v>
      </c>
      <c r="E156" s="68">
        <v>108.097297</v>
      </c>
    </row>
    <row r="157" spans="1:5" x14ac:dyDescent="0.2">
      <c r="A157" s="65" t="s">
        <v>1096</v>
      </c>
      <c r="B157" s="66" t="s">
        <v>1036</v>
      </c>
      <c r="C157" s="67">
        <v>3189.788939</v>
      </c>
      <c r="D157" s="68">
        <v>3402.4</v>
      </c>
      <c r="E157" s="68">
        <v>422.71054799999996</v>
      </c>
    </row>
    <row r="158" spans="1:5" x14ac:dyDescent="0.2">
      <c r="A158" s="65" t="s">
        <v>1098</v>
      </c>
      <c r="B158" s="66" t="s">
        <v>1036</v>
      </c>
      <c r="C158" s="67">
        <v>13390.4</v>
      </c>
      <c r="D158" s="68">
        <v>14126</v>
      </c>
      <c r="E158" s="68">
        <v>12.874549999999999</v>
      </c>
    </row>
    <row r="159" spans="1:5" x14ac:dyDescent="0.2">
      <c r="A159" s="65" t="s">
        <v>1161</v>
      </c>
      <c r="B159" s="66" t="s">
        <v>1036</v>
      </c>
      <c r="C159" s="67">
        <v>1526.8050149999999</v>
      </c>
      <c r="D159" s="68">
        <v>1507.1</v>
      </c>
      <c r="E159" s="68">
        <v>20.759879999999999</v>
      </c>
    </row>
    <row r="160" spans="1:5" x14ac:dyDescent="0.2">
      <c r="A160" s="65" t="s">
        <v>1162</v>
      </c>
      <c r="B160" s="66" t="s">
        <v>1036</v>
      </c>
      <c r="C160" s="67">
        <v>345.55676699999998</v>
      </c>
      <c r="D160" s="68">
        <v>348.05</v>
      </c>
      <c r="E160" s="68">
        <v>332.366535</v>
      </c>
    </row>
    <row r="161" spans="1:5" x14ac:dyDescent="0.2">
      <c r="A161" s="65" t="s">
        <v>1163</v>
      </c>
      <c r="B161" s="66" t="s">
        <v>1036</v>
      </c>
      <c r="C161" s="67">
        <v>367.2955</v>
      </c>
      <c r="D161" s="68">
        <v>375.2</v>
      </c>
      <c r="E161" s="68">
        <v>381.30276799999996</v>
      </c>
    </row>
    <row r="162" spans="1:5" x14ac:dyDescent="0.2">
      <c r="A162" s="65" t="s">
        <v>1106</v>
      </c>
      <c r="B162" s="66" t="s">
        <v>1036</v>
      </c>
      <c r="C162" s="67">
        <v>1307.981268</v>
      </c>
      <c r="D162" s="68">
        <v>1311.3</v>
      </c>
      <c r="E162" s="68">
        <v>210.50570250000001</v>
      </c>
    </row>
    <row r="163" spans="1:5" x14ac:dyDescent="0.2">
      <c r="A163" s="65" t="s">
        <v>1108</v>
      </c>
      <c r="B163" s="66" t="s">
        <v>1036</v>
      </c>
      <c r="C163" s="67">
        <v>1816.4645</v>
      </c>
      <c r="D163" s="68">
        <v>1885.9</v>
      </c>
      <c r="E163" s="68">
        <v>39.292090625</v>
      </c>
    </row>
    <row r="164" spans="1:5" x14ac:dyDescent="0.2">
      <c r="A164" s="65" t="s">
        <v>1164</v>
      </c>
      <c r="B164" s="66" t="s">
        <v>1036</v>
      </c>
      <c r="C164" s="67">
        <v>1944.31</v>
      </c>
      <c r="D164" s="68">
        <v>1993.6</v>
      </c>
      <c r="E164" s="68">
        <v>47.514040000000001</v>
      </c>
    </row>
    <row r="165" spans="1:5" x14ac:dyDescent="0.2">
      <c r="A165" s="65" t="s">
        <v>1113</v>
      </c>
      <c r="B165" s="66" t="s">
        <v>1036</v>
      </c>
      <c r="C165" s="67">
        <v>380.71413100000001</v>
      </c>
      <c r="D165" s="68">
        <v>381.8</v>
      </c>
      <c r="E165" s="68">
        <v>161.53620599999999</v>
      </c>
    </row>
    <row r="166" spans="1:5" x14ac:dyDescent="0.2">
      <c r="A166" s="65" t="s">
        <v>1165</v>
      </c>
      <c r="B166" s="66" t="s">
        <v>1036</v>
      </c>
      <c r="C166" s="67">
        <v>187.17615000000001</v>
      </c>
      <c r="D166" s="68">
        <v>190.62</v>
      </c>
      <c r="E166" s="68">
        <v>35.054739500000004</v>
      </c>
    </row>
    <row r="167" spans="1:5" x14ac:dyDescent="0.2">
      <c r="A167" s="65" t="s">
        <v>1166</v>
      </c>
      <c r="B167" s="66" t="s">
        <v>1036</v>
      </c>
      <c r="C167" s="67">
        <v>4711.7484770000001</v>
      </c>
      <c r="D167" s="68">
        <v>4883.5</v>
      </c>
      <c r="E167" s="68">
        <v>365.03475312500001</v>
      </c>
    </row>
    <row r="168" spans="1:5" x14ac:dyDescent="0.2">
      <c r="A168" s="65" t="s">
        <v>1116</v>
      </c>
      <c r="B168" s="66" t="s">
        <v>1036</v>
      </c>
      <c r="C168" s="67">
        <v>11915.570030000001</v>
      </c>
      <c r="D168" s="68">
        <v>11926</v>
      </c>
      <c r="E168" s="68">
        <v>107.91849999999999</v>
      </c>
    </row>
    <row r="169" spans="1:5" x14ac:dyDescent="0.2">
      <c r="A169" s="65" t="s">
        <v>1118</v>
      </c>
      <c r="B169" s="66" t="s">
        <v>1036</v>
      </c>
      <c r="C169" s="67">
        <v>23.48</v>
      </c>
      <c r="D169" s="68">
        <v>22.83</v>
      </c>
      <c r="E169" s="68">
        <v>12.2883564</v>
      </c>
    </row>
    <row r="171" spans="1:5" x14ac:dyDescent="0.2">
      <c r="A171" s="9" t="s">
        <v>1167</v>
      </c>
      <c r="D171" s="35"/>
    </row>
    <row r="172" spans="1:5" x14ac:dyDescent="0.2">
      <c r="A172" s="9" t="s">
        <v>1168</v>
      </c>
    </row>
    <row r="173" spans="1:5" x14ac:dyDescent="0.2">
      <c r="A173" s="9" t="s">
        <v>1169</v>
      </c>
    </row>
    <row r="174" spans="1:5" x14ac:dyDescent="0.2">
      <c r="A174" s="9"/>
    </row>
    <row r="175" spans="1:5" x14ac:dyDescent="0.2">
      <c r="A175" s="167" t="s">
        <v>1017</v>
      </c>
      <c r="B175" s="167" t="s">
        <v>1018</v>
      </c>
      <c r="C175" s="167" t="s">
        <v>1038</v>
      </c>
      <c r="D175" s="167" t="s">
        <v>1039</v>
      </c>
      <c r="E175" s="169" t="s">
        <v>1040</v>
      </c>
    </row>
    <row r="176" spans="1:5" ht="19.2" customHeight="1" x14ac:dyDescent="0.2">
      <c r="A176" s="168"/>
      <c r="B176" s="168"/>
      <c r="C176" s="168"/>
      <c r="D176" s="168"/>
      <c r="E176" s="170"/>
    </row>
    <row r="177" spans="1:5" x14ac:dyDescent="0.2">
      <c r="A177" s="131" t="s">
        <v>60</v>
      </c>
      <c r="B177" s="132">
        <v>4044</v>
      </c>
      <c r="C177" s="131" t="s">
        <v>60</v>
      </c>
      <c r="D177" s="133">
        <v>28963.7639175</v>
      </c>
      <c r="E177" s="134">
        <v>706.49115650000567</v>
      </c>
    </row>
    <row r="179" spans="1:5" x14ac:dyDescent="0.2">
      <c r="A179" s="135" t="s">
        <v>1974</v>
      </c>
      <c r="B179" s="10"/>
      <c r="C179" s="10"/>
      <c r="D179" s="10"/>
      <c r="E179" s="10"/>
    </row>
    <row r="180" spans="1:5" ht="14.4" x14ac:dyDescent="0.3">
      <c r="A180" s="136"/>
      <c r="B180" s="10"/>
      <c r="C180" s="10"/>
      <c r="D180" s="10"/>
      <c r="E180" s="10"/>
    </row>
    <row r="181" spans="1:5" ht="14.4" x14ac:dyDescent="0.3">
      <c r="A181" s="6" t="s">
        <v>1975</v>
      </c>
      <c r="B181" s="137"/>
      <c r="C181" s="137"/>
      <c r="D181" s="137"/>
      <c r="E181" s="138"/>
    </row>
    <row r="182" spans="1:5" ht="14.4" x14ac:dyDescent="0.2">
      <c r="A182" s="6" t="s">
        <v>1976</v>
      </c>
      <c r="B182" s="139"/>
      <c r="C182" s="140"/>
      <c r="D182" s="141"/>
      <c r="E182" s="142"/>
    </row>
    <row r="183" spans="1:5" ht="14.4" x14ac:dyDescent="0.2">
      <c r="A183" s="6" t="s">
        <v>1973</v>
      </c>
      <c r="B183" s="139"/>
      <c r="C183" s="140"/>
      <c r="D183" s="141"/>
      <c r="E183" s="142"/>
    </row>
    <row r="184" spans="1:5" ht="14.4" x14ac:dyDescent="0.2">
      <c r="A184" s="6" t="s">
        <v>1977</v>
      </c>
      <c r="B184" s="139"/>
      <c r="C184" s="140"/>
      <c r="D184" s="141"/>
      <c r="E184" s="142"/>
    </row>
    <row r="185" spans="1:5" ht="14.4" x14ac:dyDescent="0.3">
      <c r="A185" s="143"/>
      <c r="B185" s="139"/>
      <c r="C185" s="140"/>
      <c r="D185" s="141"/>
      <c r="E185" s="142"/>
    </row>
    <row r="186" spans="1:5" x14ac:dyDescent="0.2">
      <c r="A186" s="163" t="s">
        <v>1017</v>
      </c>
      <c r="B186" s="163" t="s">
        <v>1018</v>
      </c>
      <c r="C186" s="163" t="s">
        <v>1019</v>
      </c>
      <c r="D186" s="163" t="s">
        <v>1020</v>
      </c>
      <c r="E186" s="165" t="s">
        <v>1021</v>
      </c>
    </row>
    <row r="187" spans="1:5" x14ac:dyDescent="0.2">
      <c r="A187" s="164"/>
      <c r="B187" s="164"/>
      <c r="C187" s="164"/>
      <c r="D187" s="164"/>
      <c r="E187" s="166"/>
    </row>
    <row r="188" spans="1:5" x14ac:dyDescent="0.2">
      <c r="A188" s="57" t="s">
        <v>60</v>
      </c>
      <c r="B188" s="58">
        <v>54</v>
      </c>
      <c r="C188" s="57" t="s">
        <v>60</v>
      </c>
      <c r="D188" s="59">
        <v>482.62594049999996</v>
      </c>
      <c r="E188" s="60">
        <v>4.3609401999999999</v>
      </c>
    </row>
    <row r="190" spans="1:5" x14ac:dyDescent="0.2">
      <c r="A190" s="11" t="s">
        <v>1041</v>
      </c>
      <c r="D190" s="35">
        <f>ABS(+H58)</f>
        <v>47.918560861318852</v>
      </c>
    </row>
    <row r="192" spans="1:5" x14ac:dyDescent="0.2">
      <c r="A192" s="11" t="s">
        <v>1042</v>
      </c>
      <c r="D192" s="36">
        <v>6.4894454267075101</v>
      </c>
    </row>
    <row r="194" spans="1:9" x14ac:dyDescent="0.2">
      <c r="A194" s="11" t="s">
        <v>1049</v>
      </c>
      <c r="D194" s="35">
        <v>3.95220291520216</v>
      </c>
      <c r="E194" s="9" t="s">
        <v>59</v>
      </c>
    </row>
    <row r="196" spans="1:9" x14ac:dyDescent="0.2">
      <c r="A196" s="11" t="s">
        <v>1043</v>
      </c>
      <c r="D196" s="31" t="s">
        <v>60</v>
      </c>
    </row>
    <row r="198" spans="1:9" x14ac:dyDescent="0.2">
      <c r="A198" s="11" t="s">
        <v>1044</v>
      </c>
      <c r="D198" s="31" t="s">
        <v>60</v>
      </c>
    </row>
    <row r="199" spans="1:9" x14ac:dyDescent="0.2">
      <c r="A199" s="11"/>
    </row>
    <row r="200" spans="1:9" x14ac:dyDescent="0.2">
      <c r="A200" s="11" t="s">
        <v>1045</v>
      </c>
      <c r="D200" s="31" t="s">
        <v>60</v>
      </c>
    </row>
    <row r="201" spans="1:9" x14ac:dyDescent="0.2">
      <c r="A201" s="11"/>
    </row>
    <row r="202" spans="1:9" x14ac:dyDescent="0.2">
      <c r="A202" s="11" t="s">
        <v>1046</v>
      </c>
      <c r="D202" s="31" t="s">
        <v>60</v>
      </c>
    </row>
    <row r="203" spans="1:9" x14ac:dyDescent="0.2">
      <c r="A203" s="11"/>
    </row>
    <row r="204" spans="1:9" x14ac:dyDescent="0.2">
      <c r="A204" s="11" t="s">
        <v>1047</v>
      </c>
      <c r="D204" s="31" t="s">
        <v>60</v>
      </c>
    </row>
    <row r="206" spans="1:9" x14ac:dyDescent="0.2">
      <c r="A206" s="69" t="s">
        <v>1048</v>
      </c>
      <c r="B206" s="70"/>
      <c r="C206" s="70"/>
      <c r="D206" s="70"/>
    </row>
    <row r="208" spans="1:9" x14ac:dyDescent="0.2">
      <c r="A208" s="69" t="s">
        <v>1396</v>
      </c>
      <c r="B208" s="70"/>
      <c r="C208" s="70"/>
      <c r="D208" s="70"/>
      <c r="E208" s="10"/>
      <c r="G208" s="10"/>
      <c r="H208" s="10"/>
      <c r="I208" s="10"/>
    </row>
    <row r="209" spans="1:9" x14ac:dyDescent="0.2">
      <c r="A209" s="96"/>
      <c r="B209" s="70"/>
      <c r="C209" s="70"/>
      <c r="D209" s="70"/>
      <c r="E209" s="10"/>
      <c r="G209" s="10"/>
      <c r="H209" s="10"/>
      <c r="I209" s="10"/>
    </row>
    <row r="210" spans="1:9" x14ac:dyDescent="0.2">
      <c r="A210" s="70"/>
      <c r="B210" s="70"/>
      <c r="C210" s="70"/>
      <c r="D210" s="70"/>
      <c r="E210" s="10"/>
      <c r="G210" s="10"/>
      <c r="H210" s="10"/>
      <c r="I210" s="10"/>
    </row>
    <row r="211" spans="1:9" x14ac:dyDescent="0.2">
      <c r="A211" s="70"/>
      <c r="B211" s="70"/>
      <c r="C211" s="70"/>
      <c r="D211" s="70"/>
      <c r="E211" s="10"/>
      <c r="G211" s="10"/>
      <c r="H211" s="10"/>
      <c r="I211" s="10"/>
    </row>
    <row r="212" spans="1:9" x14ac:dyDescent="0.2">
      <c r="A212" s="70"/>
      <c r="B212" s="70"/>
      <c r="C212" s="70"/>
      <c r="D212" s="70"/>
      <c r="E212" s="10"/>
      <c r="G212" s="10"/>
      <c r="H212" s="10"/>
      <c r="I212" s="10"/>
    </row>
    <row r="213" spans="1:9" x14ac:dyDescent="0.2">
      <c r="A213" s="70"/>
      <c r="B213" s="70"/>
      <c r="C213" s="70"/>
      <c r="D213" s="70"/>
      <c r="E213" s="10"/>
      <c r="G213" s="10"/>
      <c r="H213" s="10"/>
      <c r="I213" s="10"/>
    </row>
    <row r="214" spans="1:9" x14ac:dyDescent="0.2">
      <c r="A214" s="70"/>
      <c r="B214" s="70"/>
      <c r="C214" s="70"/>
      <c r="D214" s="70"/>
      <c r="E214" s="10"/>
      <c r="G214" s="10"/>
      <c r="H214" s="10"/>
      <c r="I214" s="10"/>
    </row>
    <row r="215" spans="1:9" x14ac:dyDescent="0.2">
      <c r="A215" s="70"/>
      <c r="B215" s="70"/>
      <c r="C215" s="70"/>
      <c r="D215" s="70"/>
      <c r="E215" s="10"/>
      <c r="G215" s="10"/>
      <c r="H215" s="10"/>
      <c r="I215" s="10"/>
    </row>
    <row r="216" spans="1:9" x14ac:dyDescent="0.2">
      <c r="A216" s="70"/>
      <c r="B216" s="70"/>
      <c r="C216" s="70"/>
      <c r="D216" s="70"/>
      <c r="E216" s="10"/>
      <c r="G216" s="10"/>
      <c r="H216" s="10"/>
      <c r="I216" s="10"/>
    </row>
    <row r="217" spans="1:9" x14ac:dyDescent="0.2">
      <c r="A217" s="70"/>
      <c r="B217" s="70"/>
      <c r="C217" s="70"/>
      <c r="D217" s="70"/>
      <c r="E217" s="10"/>
      <c r="G217" s="10"/>
      <c r="H217" s="10"/>
      <c r="I217" s="10"/>
    </row>
    <row r="218" spans="1:9" x14ac:dyDescent="0.2">
      <c r="A218" s="70"/>
      <c r="B218" s="70"/>
      <c r="C218" s="70"/>
      <c r="D218" s="70"/>
      <c r="E218" s="10"/>
      <c r="G218" s="10"/>
      <c r="H218" s="10"/>
      <c r="I218" s="10"/>
    </row>
    <row r="219" spans="1:9" x14ac:dyDescent="0.2">
      <c r="A219" s="70"/>
      <c r="B219" s="70"/>
      <c r="C219" s="70"/>
      <c r="D219" s="70"/>
      <c r="E219" s="10"/>
      <c r="G219" s="10"/>
      <c r="H219" s="10"/>
      <c r="I219" s="10"/>
    </row>
    <row r="220" spans="1:9" x14ac:dyDescent="0.2">
      <c r="A220" s="70"/>
      <c r="B220" s="70"/>
      <c r="C220" s="70"/>
      <c r="D220" s="70"/>
      <c r="E220" s="10"/>
      <c r="G220" s="10"/>
      <c r="H220" s="10"/>
      <c r="I220" s="10"/>
    </row>
    <row r="221" spans="1:9" x14ac:dyDescent="0.2">
      <c r="A221" s="70"/>
      <c r="B221" s="70"/>
      <c r="C221" s="70"/>
      <c r="D221" s="70"/>
      <c r="E221" s="10"/>
      <c r="G221" s="10"/>
      <c r="H221" s="10"/>
      <c r="I221" s="10"/>
    </row>
    <row r="222" spans="1:9" x14ac:dyDescent="0.2">
      <c r="A222" s="70"/>
      <c r="B222" s="70"/>
      <c r="C222" s="70"/>
      <c r="D222" s="70"/>
      <c r="E222" s="10"/>
      <c r="G222" s="10"/>
      <c r="H222" s="10"/>
      <c r="I222" s="10"/>
    </row>
    <row r="223" spans="1:9" x14ac:dyDescent="0.2">
      <c r="A223" s="70"/>
      <c r="B223" s="70"/>
      <c r="C223" s="70"/>
      <c r="D223" s="70"/>
      <c r="E223" s="10"/>
      <c r="G223" s="10"/>
      <c r="H223" s="10"/>
      <c r="I223" s="10"/>
    </row>
    <row r="224" spans="1:9" x14ac:dyDescent="0.2">
      <c r="A224" s="70"/>
      <c r="B224" s="70"/>
      <c r="C224" s="70"/>
      <c r="D224" s="70"/>
      <c r="E224" s="10"/>
      <c r="G224" s="10"/>
      <c r="H224" s="10"/>
      <c r="I224" s="10"/>
    </row>
    <row r="225" spans="1:9" x14ac:dyDescent="0.2">
      <c r="A225" s="69" t="s">
        <v>1398</v>
      </c>
      <c r="B225" s="70"/>
      <c r="C225" s="70"/>
      <c r="D225" s="70"/>
      <c r="E225" s="10"/>
      <c r="G225" s="10"/>
      <c r="H225" s="10"/>
      <c r="I225" s="10"/>
    </row>
    <row r="226" spans="1:9" x14ac:dyDescent="0.2">
      <c r="A226" s="70"/>
      <c r="B226" s="70"/>
      <c r="C226" s="70"/>
      <c r="D226" s="70"/>
      <c r="E226" s="10"/>
      <c r="G226" s="10"/>
      <c r="H226" s="10"/>
      <c r="I226" s="10"/>
    </row>
    <row r="227" spans="1:9" x14ac:dyDescent="0.2">
      <c r="A227" s="69" t="s">
        <v>1397</v>
      </c>
      <c r="B227" s="70"/>
      <c r="C227" s="70"/>
      <c r="D227" s="70"/>
      <c r="E227" s="10"/>
      <c r="G227" s="10"/>
      <c r="H227" s="10"/>
      <c r="I227" s="10"/>
    </row>
    <row r="228" spans="1:9" x14ac:dyDescent="0.2">
      <c r="A228" s="70"/>
      <c r="B228" s="70"/>
      <c r="C228" s="70"/>
      <c r="D228" s="70"/>
      <c r="E228" s="10"/>
      <c r="G228" s="10"/>
      <c r="H228" s="10"/>
      <c r="I228" s="10"/>
    </row>
    <row r="229" spans="1:9" x14ac:dyDescent="0.2">
      <c r="A229" s="70"/>
      <c r="B229" s="70"/>
      <c r="C229" s="70"/>
      <c r="D229" s="70"/>
      <c r="E229" s="10"/>
      <c r="G229" s="10"/>
      <c r="H229" s="10"/>
      <c r="I229" s="10"/>
    </row>
    <row r="230" spans="1:9" x14ac:dyDescent="0.2">
      <c r="A230" s="70"/>
      <c r="B230" s="70"/>
      <c r="C230" s="70"/>
      <c r="D230" s="70"/>
      <c r="E230" s="10"/>
      <c r="G230" s="10"/>
      <c r="H230" s="10"/>
      <c r="I230" s="10"/>
    </row>
    <row r="231" spans="1:9" x14ac:dyDescent="0.2">
      <c r="A231" s="70"/>
      <c r="B231" s="70"/>
      <c r="C231" s="70"/>
      <c r="D231" s="70"/>
      <c r="E231" s="10"/>
      <c r="G231" s="10"/>
      <c r="H231" s="10"/>
      <c r="I231" s="10"/>
    </row>
    <row r="232" spans="1:9" x14ac:dyDescent="0.2">
      <c r="A232" s="70"/>
      <c r="B232" s="70"/>
      <c r="C232" s="70"/>
      <c r="D232" s="70"/>
      <c r="E232" s="10"/>
      <c r="G232" s="10"/>
      <c r="H232" s="10"/>
      <c r="I232" s="10"/>
    </row>
    <row r="233" spans="1:9" x14ac:dyDescent="0.2">
      <c r="A233" s="70"/>
      <c r="B233" s="70"/>
      <c r="C233" s="70"/>
      <c r="D233" s="70"/>
      <c r="E233" s="10"/>
      <c r="G233" s="10"/>
      <c r="H233" s="10"/>
      <c r="I233" s="10"/>
    </row>
    <row r="234" spans="1:9" x14ac:dyDescent="0.2">
      <c r="A234" s="70"/>
      <c r="B234" s="70"/>
      <c r="C234" s="70"/>
      <c r="D234" s="70"/>
      <c r="E234" s="10"/>
      <c r="G234" s="10"/>
      <c r="H234" s="10"/>
      <c r="I234" s="10"/>
    </row>
    <row r="235" spans="1:9" x14ac:dyDescent="0.2">
      <c r="A235" s="70"/>
      <c r="B235" s="70"/>
      <c r="C235" s="70"/>
      <c r="D235" s="70"/>
      <c r="E235" s="10"/>
      <c r="G235" s="10"/>
      <c r="H235" s="10"/>
      <c r="I235" s="10"/>
    </row>
    <row r="236" spans="1:9" x14ac:dyDescent="0.2">
      <c r="A236" s="70"/>
      <c r="B236" s="70"/>
      <c r="C236" s="70"/>
      <c r="D236" s="70"/>
      <c r="E236" s="10"/>
      <c r="G236" s="10"/>
      <c r="H236" s="10"/>
      <c r="I236" s="10"/>
    </row>
    <row r="237" spans="1:9" x14ac:dyDescent="0.2">
      <c r="A237" s="70"/>
      <c r="B237" s="70"/>
      <c r="C237" s="70"/>
      <c r="D237" s="70"/>
      <c r="E237" s="10"/>
      <c r="G237" s="10"/>
      <c r="H237" s="10"/>
      <c r="I237" s="10"/>
    </row>
    <row r="238" spans="1:9" x14ac:dyDescent="0.2">
      <c r="A238" s="70"/>
      <c r="B238" s="70"/>
      <c r="C238" s="70"/>
      <c r="D238" s="70"/>
      <c r="E238" s="10"/>
      <c r="G238" s="10"/>
      <c r="H238" s="10"/>
      <c r="I238" s="10"/>
    </row>
    <row r="239" spans="1:9" x14ac:dyDescent="0.2">
      <c r="A239" s="70"/>
      <c r="B239" s="70"/>
      <c r="C239" s="70"/>
      <c r="D239" s="70"/>
      <c r="E239" s="10"/>
      <c r="G239" s="10"/>
      <c r="H239" s="10"/>
      <c r="I239" s="10"/>
    </row>
    <row r="240" spans="1:9" x14ac:dyDescent="0.2">
      <c r="A240" s="70"/>
      <c r="B240" s="70"/>
      <c r="C240" s="70"/>
      <c r="D240" s="70"/>
      <c r="E240" s="10"/>
      <c r="G240" s="10"/>
      <c r="H240" s="10"/>
      <c r="I240" s="10"/>
    </row>
    <row r="241" spans="1:9" x14ac:dyDescent="0.2">
      <c r="A241" s="70"/>
      <c r="B241" s="70"/>
      <c r="C241" s="70"/>
      <c r="D241" s="70"/>
      <c r="E241" s="10"/>
      <c r="G241" s="10"/>
      <c r="H241" s="10"/>
      <c r="I241" s="10"/>
    </row>
    <row r="242" spans="1:9" x14ac:dyDescent="0.2">
      <c r="A242" s="70"/>
      <c r="B242" s="70"/>
      <c r="C242" s="70"/>
      <c r="D242" s="70"/>
      <c r="E242" s="10"/>
      <c r="G242" s="10"/>
      <c r="H242" s="10"/>
      <c r="I242" s="10"/>
    </row>
    <row r="243" spans="1:9" x14ac:dyDescent="0.2">
      <c r="A243" s="70" t="s">
        <v>1395</v>
      </c>
      <c r="B243" s="70"/>
      <c r="C243" s="70"/>
      <c r="D243" s="70"/>
      <c r="E243" s="10"/>
      <c r="G243" s="10"/>
      <c r="H243" s="70"/>
      <c r="I243" s="70"/>
    </row>
    <row r="244" spans="1:9" x14ac:dyDescent="0.2">
      <c r="A244" s="70"/>
      <c r="B244" s="70"/>
      <c r="C244" s="70"/>
      <c r="D244" s="70"/>
      <c r="E244" s="10"/>
      <c r="G244" s="10"/>
      <c r="H244" s="70"/>
      <c r="I244" s="70"/>
    </row>
    <row r="245" spans="1:9" x14ac:dyDescent="0.2">
      <c r="A245" s="70"/>
      <c r="B245" s="70"/>
      <c r="C245" s="70"/>
      <c r="D245" s="70"/>
      <c r="E245" s="10"/>
      <c r="G245" s="10"/>
      <c r="H245" s="70"/>
      <c r="I245" s="70"/>
    </row>
    <row r="246" spans="1:9" x14ac:dyDescent="0.2">
      <c r="A246" s="70"/>
      <c r="B246" s="70"/>
      <c r="C246" s="70"/>
      <c r="D246" s="70"/>
      <c r="E246" s="10"/>
      <c r="G246" s="10"/>
      <c r="H246" s="70"/>
      <c r="I246" s="70"/>
    </row>
    <row r="247" spans="1:9" x14ac:dyDescent="0.2">
      <c r="A247" s="70"/>
      <c r="B247" s="70"/>
      <c r="C247" s="70"/>
      <c r="D247" s="70"/>
      <c r="E247" s="10"/>
      <c r="G247" s="10"/>
      <c r="H247" s="70"/>
      <c r="I247" s="70"/>
    </row>
    <row r="248" spans="1:9" x14ac:dyDescent="0.2">
      <c r="A248" s="70"/>
      <c r="B248" s="70"/>
      <c r="C248" s="70"/>
      <c r="D248" s="70"/>
      <c r="E248" s="10"/>
      <c r="G248" s="10"/>
      <c r="H248" s="70"/>
      <c r="I248" s="70"/>
    </row>
    <row r="249" spans="1:9" x14ac:dyDescent="0.2">
      <c r="A249" s="70"/>
      <c r="B249" s="70"/>
      <c r="C249" s="70"/>
      <c r="D249" s="70"/>
      <c r="E249" s="10"/>
      <c r="G249" s="10"/>
      <c r="H249" s="70"/>
      <c r="I249" s="70"/>
    </row>
    <row r="250" spans="1:9" x14ac:dyDescent="0.2">
      <c r="A250" s="70"/>
      <c r="B250" s="70"/>
      <c r="C250" s="70"/>
      <c r="D250" s="70"/>
      <c r="E250" s="10"/>
      <c r="G250" s="10"/>
      <c r="H250" s="70"/>
      <c r="I250" s="70"/>
    </row>
  </sheetData>
  <mergeCells count="15">
    <mergeCell ref="A186:A187"/>
    <mergeCell ref="B186:B187"/>
    <mergeCell ref="C186:C187"/>
    <mergeCell ref="D186:D187"/>
    <mergeCell ref="E186:E187"/>
    <mergeCell ref="A175:A176"/>
    <mergeCell ref="B175:B176"/>
    <mergeCell ref="C175:C176"/>
    <mergeCell ref="D175:D176"/>
    <mergeCell ref="E175:E176"/>
    <mergeCell ref="A1:G1"/>
    <mergeCell ref="A121:B121"/>
    <mergeCell ref="A122:B122"/>
    <mergeCell ref="A123:B123"/>
    <mergeCell ref="A106:D106"/>
  </mergeCells>
  <conditionalFormatting sqref="B179:E180">
    <cfRule type="cellIs" dxfId="103" priority="1" stopIfTrue="1" operator="between">
      <formula>0.009</formula>
      <formula>-0.009</formula>
    </cfRule>
  </conditionalFormatting>
  <conditionalFormatting sqref="F2:F3 F5:F105 F107:F207">
    <cfRule type="cellIs" dxfId="102" priority="4" stopIfTrue="1" operator="between">
      <formula>0.009</formula>
      <formula>-0.009</formula>
    </cfRule>
  </conditionalFormatting>
  <conditionalFormatting sqref="F251:F352">
    <cfRule type="cellIs" dxfId="101" priority="2" stopIfTrue="1" operator="between">
      <formula>0.009</formula>
      <formula>-0.009</formula>
    </cfRule>
  </conditionalFormatting>
  <conditionalFormatting sqref="F106:H106">
    <cfRule type="cellIs" dxfId="100" priority="3" stopIfTrue="1" operator="between">
      <formula>0.009</formula>
      <formula>-0.009</formula>
    </cfRule>
  </conditionalFormatting>
  <pageMargins left="0.7" right="0.7" top="0.75" bottom="0.75" header="0.3" footer="0.3"/>
  <pageSetup paperSize="9" orientation="portrait" r:id="rId1"/>
  <headerFooter>
    <oddFooter>&amp;C_x000D_&amp;1#&amp;"Aptos"&amp;10&amp;K000000 RESTRICTED</oddFooter>
    <evenFooter>&amp;LPUBLIC</evenFooter>
    <firstFooter>&amp;LPUBLIC</first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ED012-0E7A-47F4-BFB8-49B9B379F6E1}">
  <dimension ref="A1:J233"/>
  <sheetViews>
    <sheetView workbookViewId="0">
      <selection sqref="A1:G1"/>
    </sheetView>
  </sheetViews>
  <sheetFormatPr defaultColWidth="9.33203125" defaultRowHeight="10.199999999999999" x14ac:dyDescent="0.2"/>
  <cols>
    <col min="1" max="1" width="33.88671875" style="6" bestFit="1" customWidth="1"/>
    <col min="2" max="2" width="49.33203125" style="6" bestFit="1" customWidth="1"/>
    <col min="3" max="3" width="32.33203125" style="6" bestFit="1" customWidth="1"/>
    <col min="4" max="4" width="13.33203125" style="6" bestFit="1" customWidth="1"/>
    <col min="5" max="5" width="23.88671875" style="9" customWidth="1"/>
    <col min="6" max="6" width="27.6640625" style="10" bestFit="1" customWidth="1"/>
    <col min="7" max="7" width="30.33203125" style="9" customWidth="1"/>
    <col min="8" max="8" width="28.6640625" style="6" customWidth="1"/>
    <col min="9" max="9" width="6.6640625" style="6" customWidth="1"/>
    <col min="10" max="16384" width="9.33203125" style="6"/>
  </cols>
  <sheetData>
    <row r="1" spans="1:10" s="1" customFormat="1" ht="13.8" x14ac:dyDescent="0.2">
      <c r="A1" s="150" t="s">
        <v>10</v>
      </c>
      <c r="B1" s="151"/>
      <c r="C1" s="151"/>
      <c r="D1" s="151"/>
      <c r="E1" s="151"/>
      <c r="F1" s="151"/>
      <c r="G1" s="151"/>
    </row>
    <row r="2" spans="1:10" s="1" customFormat="1" ht="11.4" x14ac:dyDescent="0.2">
      <c r="E2" s="5"/>
      <c r="F2" s="8"/>
      <c r="G2" s="9"/>
    </row>
    <row r="3" spans="1:10" s="1" customFormat="1" ht="12" x14ac:dyDescent="0.2">
      <c r="A3" s="7" t="s">
        <v>7</v>
      </c>
      <c r="B3" s="2"/>
      <c r="C3" s="3"/>
      <c r="D3" s="3"/>
      <c r="E3" s="4"/>
      <c r="F3" s="8"/>
      <c r="G3" s="9"/>
    </row>
    <row r="4" spans="1:10" s="1" customFormat="1" ht="22.2" customHeight="1" x14ac:dyDescent="0.25">
      <c r="A4" s="38" t="s">
        <v>2</v>
      </c>
      <c r="B4" s="38" t="s">
        <v>0</v>
      </c>
      <c r="C4" s="39" t="s">
        <v>4</v>
      </c>
      <c r="D4" s="39" t="s">
        <v>1</v>
      </c>
      <c r="E4" s="41" t="s">
        <v>6</v>
      </c>
      <c r="F4" s="40" t="s">
        <v>334</v>
      </c>
      <c r="G4" s="41" t="s">
        <v>335</v>
      </c>
      <c r="H4" s="42" t="s">
        <v>336</v>
      </c>
      <c r="I4" s="43" t="s">
        <v>5</v>
      </c>
      <c r="J4" s="37"/>
    </row>
    <row r="5" spans="1:10" x14ac:dyDescent="0.2">
      <c r="A5" s="44" t="s">
        <v>145</v>
      </c>
      <c r="B5" s="45"/>
      <c r="C5" s="45"/>
      <c r="D5" s="45"/>
      <c r="E5" s="46"/>
      <c r="F5" s="47"/>
      <c r="G5" s="46"/>
      <c r="H5" s="45"/>
      <c r="I5" s="45"/>
    </row>
    <row r="6" spans="1:10" x14ac:dyDescent="0.2">
      <c r="A6" s="44" t="s">
        <v>31</v>
      </c>
      <c r="B6" s="45"/>
      <c r="C6" s="45"/>
      <c r="D6" s="45"/>
      <c r="E6" s="46"/>
      <c r="F6" s="47"/>
      <c r="G6" s="46"/>
      <c r="H6" s="45"/>
      <c r="I6" s="45"/>
    </row>
    <row r="7" spans="1:10" x14ac:dyDescent="0.2">
      <c r="A7" s="45" t="s">
        <v>147</v>
      </c>
      <c r="B7" s="45" t="s">
        <v>1349</v>
      </c>
      <c r="C7" s="45" t="s">
        <v>148</v>
      </c>
      <c r="D7" s="48">
        <v>1819600</v>
      </c>
      <c r="E7" s="46">
        <v>13613.3374</v>
      </c>
      <c r="F7" s="47">
        <v>4.80293447959074</v>
      </c>
      <c r="G7" s="46">
        <v>-1388.192</v>
      </c>
      <c r="H7" s="46">
        <v>-0.48976933614324603</v>
      </c>
      <c r="I7" s="49"/>
    </row>
    <row r="8" spans="1:10" x14ac:dyDescent="0.2">
      <c r="A8" s="45" t="s">
        <v>159</v>
      </c>
      <c r="B8" s="45" t="s">
        <v>1352</v>
      </c>
      <c r="C8" s="45" t="s">
        <v>160</v>
      </c>
      <c r="D8" s="48">
        <v>560000</v>
      </c>
      <c r="E8" s="46">
        <v>11043.2</v>
      </c>
      <c r="F8" s="47">
        <v>3.8961618658637298</v>
      </c>
      <c r="G8" s="46">
        <v>-5820.7924999999996</v>
      </c>
      <c r="H8" s="46">
        <v>-2.0536393226243801</v>
      </c>
      <c r="I8" s="49"/>
    </row>
    <row r="9" spans="1:10" x14ac:dyDescent="0.2">
      <c r="A9" s="45" t="s">
        <v>152</v>
      </c>
      <c r="B9" s="45" t="s">
        <v>1350</v>
      </c>
      <c r="C9" s="45" t="s">
        <v>148</v>
      </c>
      <c r="D9" s="48">
        <v>760000</v>
      </c>
      <c r="E9" s="46">
        <v>10909.04</v>
      </c>
      <c r="F9" s="47">
        <v>3.8488287490203898</v>
      </c>
      <c r="G9" s="46">
        <v>-2503.0250000000001</v>
      </c>
      <c r="H9" s="46">
        <v>-0.88309462423061702</v>
      </c>
      <c r="I9" s="49"/>
    </row>
    <row r="10" spans="1:10" x14ac:dyDescent="0.2">
      <c r="A10" s="45" t="s">
        <v>150</v>
      </c>
      <c r="B10" s="45" t="s">
        <v>149</v>
      </c>
      <c r="C10" s="45" t="s">
        <v>148</v>
      </c>
      <c r="D10" s="48">
        <v>822000</v>
      </c>
      <c r="E10" s="46">
        <v>8445.2279999999992</v>
      </c>
      <c r="F10" s="47">
        <v>2.9795689005111399</v>
      </c>
      <c r="G10" s="46"/>
      <c r="H10" s="46"/>
      <c r="I10" s="49"/>
    </row>
    <row r="11" spans="1:10" x14ac:dyDescent="0.2">
      <c r="A11" s="45" t="s">
        <v>156</v>
      </c>
      <c r="B11" s="45" t="s">
        <v>1980</v>
      </c>
      <c r="C11" s="45" t="s">
        <v>157</v>
      </c>
      <c r="D11" s="48">
        <v>635000</v>
      </c>
      <c r="E11" s="46">
        <v>8304.5300000000007</v>
      </c>
      <c r="F11" s="47">
        <v>2.9299291056868699</v>
      </c>
      <c r="G11" s="46">
        <v>-1311.3</v>
      </c>
      <c r="H11" s="46">
        <v>-0.46264099669544201</v>
      </c>
      <c r="I11" s="49"/>
    </row>
    <row r="12" spans="1:10" x14ac:dyDescent="0.2">
      <c r="A12" s="45" t="s">
        <v>154</v>
      </c>
      <c r="B12" s="45" t="s">
        <v>1351</v>
      </c>
      <c r="C12" s="45" t="s">
        <v>148</v>
      </c>
      <c r="D12" s="48">
        <v>645000</v>
      </c>
      <c r="E12" s="46">
        <v>7930.2749999999996</v>
      </c>
      <c r="F12" s="47">
        <v>2.7978878441767301</v>
      </c>
      <c r="G12" s="46">
        <v>-386</v>
      </c>
      <c r="H12" s="46">
        <v>-0.13618502609962699</v>
      </c>
      <c r="I12" s="49"/>
    </row>
    <row r="13" spans="1:10" x14ac:dyDescent="0.2">
      <c r="A13" s="45" t="s">
        <v>171</v>
      </c>
      <c r="B13" s="45" t="s">
        <v>170</v>
      </c>
      <c r="C13" s="45" t="s">
        <v>172</v>
      </c>
      <c r="D13" s="48">
        <v>180375</v>
      </c>
      <c r="E13" s="46">
        <v>7104.7908749999997</v>
      </c>
      <c r="F13" s="47">
        <v>2.5066480071094901</v>
      </c>
      <c r="G13" s="46">
        <v>-2110.6076250000001</v>
      </c>
      <c r="H13" s="46">
        <v>-0.74464547797071601</v>
      </c>
      <c r="I13" s="49"/>
    </row>
    <row r="14" spans="1:10" x14ac:dyDescent="0.2">
      <c r="A14" s="45" t="s">
        <v>179</v>
      </c>
      <c r="B14" s="45" t="s">
        <v>178</v>
      </c>
      <c r="C14" s="45" t="s">
        <v>180</v>
      </c>
      <c r="D14" s="48">
        <v>50000</v>
      </c>
      <c r="E14" s="46">
        <v>5951.5</v>
      </c>
      <c r="F14" s="47">
        <v>2.0997543596682098</v>
      </c>
      <c r="G14" s="46">
        <v>-2283.8290000000002</v>
      </c>
      <c r="H14" s="46">
        <v>-0.80575987557534801</v>
      </c>
      <c r="I14" s="49"/>
    </row>
    <row r="15" spans="1:10" x14ac:dyDescent="0.2">
      <c r="A15" s="45" t="s">
        <v>168</v>
      </c>
      <c r="B15" s="45" t="s">
        <v>167</v>
      </c>
      <c r="C15" s="45" t="s">
        <v>169</v>
      </c>
      <c r="D15" s="48">
        <v>1910000</v>
      </c>
      <c r="E15" s="46">
        <v>5776.7950000000001</v>
      </c>
      <c r="F15" s="47">
        <v>2.0381165229201899</v>
      </c>
      <c r="G15" s="46">
        <v>-663.69825000000003</v>
      </c>
      <c r="H15" s="46">
        <v>-0.23416000906354001</v>
      </c>
      <c r="I15" s="49"/>
    </row>
    <row r="16" spans="1:10" x14ac:dyDescent="0.2">
      <c r="A16" s="45" t="s">
        <v>162</v>
      </c>
      <c r="B16" s="45" t="s">
        <v>161</v>
      </c>
      <c r="C16" s="45" t="s">
        <v>163</v>
      </c>
      <c r="D16" s="48">
        <v>162000</v>
      </c>
      <c r="E16" s="46">
        <v>5505.57</v>
      </c>
      <c r="F16" s="47">
        <v>1.9424253734282999</v>
      </c>
      <c r="G16" s="46"/>
      <c r="H16" s="46"/>
      <c r="I16" s="49"/>
    </row>
    <row r="17" spans="1:9" x14ac:dyDescent="0.2">
      <c r="A17" s="45" t="s">
        <v>203</v>
      </c>
      <c r="B17" s="45" t="s">
        <v>202</v>
      </c>
      <c r="C17" s="45" t="s">
        <v>204</v>
      </c>
      <c r="D17" s="48">
        <v>2876500</v>
      </c>
      <c r="E17" s="46">
        <v>5456.4328500000001</v>
      </c>
      <c r="F17" s="47">
        <v>1.9250892489329301</v>
      </c>
      <c r="G17" s="46">
        <v>-2752.0762500000001</v>
      </c>
      <c r="H17" s="46">
        <v>-0.97096263195443699</v>
      </c>
      <c r="I17" s="49"/>
    </row>
    <row r="18" spans="1:9" x14ac:dyDescent="0.2">
      <c r="A18" s="45" t="s">
        <v>174</v>
      </c>
      <c r="B18" s="45" t="s">
        <v>1353</v>
      </c>
      <c r="C18" s="45" t="s">
        <v>166</v>
      </c>
      <c r="D18" s="48">
        <v>355000</v>
      </c>
      <c r="E18" s="46">
        <v>4781.4949999999999</v>
      </c>
      <c r="F18" s="47">
        <v>1.68696378593325</v>
      </c>
      <c r="G18" s="46"/>
      <c r="H18" s="46"/>
      <c r="I18" s="49"/>
    </row>
    <row r="19" spans="1:9" x14ac:dyDescent="0.2">
      <c r="A19" s="45" t="s">
        <v>191</v>
      </c>
      <c r="B19" s="45" t="s">
        <v>190</v>
      </c>
      <c r="C19" s="45" t="s">
        <v>192</v>
      </c>
      <c r="D19" s="48">
        <v>1350000</v>
      </c>
      <c r="E19" s="46">
        <v>4687.875</v>
      </c>
      <c r="F19" s="47">
        <v>1.65393362493986</v>
      </c>
      <c r="G19" s="46">
        <v>-939.73500000000001</v>
      </c>
      <c r="H19" s="46">
        <v>-0.33154879663661302</v>
      </c>
      <c r="I19" s="49"/>
    </row>
    <row r="20" spans="1:9" x14ac:dyDescent="0.2">
      <c r="A20" s="45" t="s">
        <v>165</v>
      </c>
      <c r="B20" s="45" t="s">
        <v>1348</v>
      </c>
      <c r="C20" s="45" t="s">
        <v>166</v>
      </c>
      <c r="D20" s="48">
        <v>410000</v>
      </c>
      <c r="E20" s="46">
        <v>4633.41</v>
      </c>
      <c r="F20" s="47">
        <v>1.63471777663283</v>
      </c>
      <c r="G20" s="46"/>
      <c r="H20" s="46"/>
      <c r="I20" s="49"/>
    </row>
    <row r="21" spans="1:9" x14ac:dyDescent="0.2">
      <c r="A21" s="45" t="s">
        <v>240</v>
      </c>
      <c r="B21" s="45" t="s">
        <v>239</v>
      </c>
      <c r="C21" s="45" t="s">
        <v>241</v>
      </c>
      <c r="D21" s="48">
        <v>217500</v>
      </c>
      <c r="E21" s="46">
        <v>4023.5324999999998</v>
      </c>
      <c r="F21" s="47">
        <v>1.41954631742279</v>
      </c>
      <c r="G21" s="46"/>
      <c r="H21" s="46"/>
      <c r="I21" s="49"/>
    </row>
    <row r="22" spans="1:9" x14ac:dyDescent="0.2">
      <c r="A22" s="45" t="s">
        <v>224</v>
      </c>
      <c r="B22" s="45" t="s">
        <v>223</v>
      </c>
      <c r="C22" s="45" t="s">
        <v>225</v>
      </c>
      <c r="D22" s="48">
        <v>71000</v>
      </c>
      <c r="E22" s="46">
        <v>3671.41</v>
      </c>
      <c r="F22" s="47">
        <v>1.29531364422909</v>
      </c>
      <c r="G22" s="46">
        <v>-467.23500000000001</v>
      </c>
      <c r="H22" s="46">
        <v>-0.16484562349652601</v>
      </c>
      <c r="I22" s="49"/>
    </row>
    <row r="23" spans="1:9" x14ac:dyDescent="0.2">
      <c r="A23" s="45" t="s">
        <v>176</v>
      </c>
      <c r="B23" s="45" t="s">
        <v>175</v>
      </c>
      <c r="C23" s="45" t="s">
        <v>177</v>
      </c>
      <c r="D23" s="48">
        <v>166734</v>
      </c>
      <c r="E23" s="46">
        <v>3651.1411320000002</v>
      </c>
      <c r="F23" s="47">
        <v>1.28816256568612</v>
      </c>
      <c r="G23" s="46"/>
      <c r="H23" s="46"/>
      <c r="I23" s="49"/>
    </row>
    <row r="24" spans="1:9" x14ac:dyDescent="0.2">
      <c r="A24" s="45" t="s">
        <v>194</v>
      </c>
      <c r="B24" s="45" t="s">
        <v>193</v>
      </c>
      <c r="C24" s="45" t="s">
        <v>195</v>
      </c>
      <c r="D24" s="48">
        <v>65000</v>
      </c>
      <c r="E24" s="46">
        <v>3520.7249999999999</v>
      </c>
      <c r="F24" s="47">
        <v>1.2421503264627201</v>
      </c>
      <c r="G24" s="46"/>
      <c r="H24" s="46"/>
      <c r="I24" s="49"/>
    </row>
    <row r="25" spans="1:9" x14ac:dyDescent="0.2">
      <c r="A25" s="45" t="s">
        <v>185</v>
      </c>
      <c r="B25" s="45" t="s">
        <v>184</v>
      </c>
      <c r="C25" s="45" t="s">
        <v>186</v>
      </c>
      <c r="D25" s="48">
        <v>880000</v>
      </c>
      <c r="E25" s="46">
        <v>3413.08</v>
      </c>
      <c r="F25" s="47">
        <v>1.2041719919173901</v>
      </c>
      <c r="G25" s="46"/>
      <c r="H25" s="46"/>
      <c r="I25" s="49"/>
    </row>
    <row r="26" spans="1:9" x14ac:dyDescent="0.2">
      <c r="A26" s="45" t="s">
        <v>188</v>
      </c>
      <c r="B26" s="45" t="s">
        <v>187</v>
      </c>
      <c r="C26" s="45" t="s">
        <v>189</v>
      </c>
      <c r="D26" s="48">
        <v>390000</v>
      </c>
      <c r="E26" s="46">
        <v>3395.5349999999999</v>
      </c>
      <c r="F26" s="47">
        <v>1.19798192382693</v>
      </c>
      <c r="G26" s="46"/>
      <c r="H26" s="46"/>
      <c r="I26" s="49"/>
    </row>
    <row r="27" spans="1:9" x14ac:dyDescent="0.2">
      <c r="A27" s="45" t="s">
        <v>182</v>
      </c>
      <c r="B27" s="45" t="s">
        <v>181</v>
      </c>
      <c r="C27" s="45" t="s">
        <v>183</v>
      </c>
      <c r="D27" s="48">
        <v>225000</v>
      </c>
      <c r="E27" s="46">
        <v>3314.7</v>
      </c>
      <c r="F27" s="47">
        <v>1.16946245080941</v>
      </c>
      <c r="G27" s="46"/>
      <c r="H27" s="46"/>
      <c r="I27" s="49"/>
    </row>
    <row r="28" spans="1:9" x14ac:dyDescent="0.2">
      <c r="A28" s="45" t="s">
        <v>206</v>
      </c>
      <c r="B28" s="45" t="s">
        <v>205</v>
      </c>
      <c r="C28" s="45" t="s">
        <v>198</v>
      </c>
      <c r="D28" s="48">
        <v>500000</v>
      </c>
      <c r="E28" s="46">
        <v>2912.25</v>
      </c>
      <c r="F28" s="47">
        <v>1.02747368460787</v>
      </c>
      <c r="G28" s="46"/>
      <c r="H28" s="46"/>
      <c r="I28" s="49"/>
    </row>
    <row r="29" spans="1:9" x14ac:dyDescent="0.2">
      <c r="A29" s="45" t="s">
        <v>227</v>
      </c>
      <c r="B29" s="45" t="s">
        <v>226</v>
      </c>
      <c r="C29" s="45" t="s">
        <v>228</v>
      </c>
      <c r="D29" s="48">
        <v>1750000</v>
      </c>
      <c r="E29" s="46">
        <v>2908.15</v>
      </c>
      <c r="F29" s="47">
        <v>1.0260271597192501</v>
      </c>
      <c r="G29" s="46"/>
      <c r="H29" s="46"/>
      <c r="I29" s="49"/>
    </row>
    <row r="30" spans="1:9" x14ac:dyDescent="0.2">
      <c r="A30" s="45" t="s">
        <v>197</v>
      </c>
      <c r="B30" s="45" t="s">
        <v>196</v>
      </c>
      <c r="C30" s="45" t="s">
        <v>198</v>
      </c>
      <c r="D30" s="48">
        <v>206843</v>
      </c>
      <c r="E30" s="46">
        <v>2907.3852080000001</v>
      </c>
      <c r="F30" s="47">
        <v>1.02575733272836</v>
      </c>
      <c r="G30" s="46"/>
      <c r="H30" s="46"/>
      <c r="I30" s="49"/>
    </row>
    <row r="31" spans="1:9" x14ac:dyDescent="0.2">
      <c r="A31" s="45" t="s">
        <v>233</v>
      </c>
      <c r="B31" s="45" t="s">
        <v>232</v>
      </c>
      <c r="C31" s="45" t="s">
        <v>186</v>
      </c>
      <c r="D31" s="48">
        <v>60000</v>
      </c>
      <c r="E31" s="46">
        <v>2787.9</v>
      </c>
      <c r="F31" s="47">
        <v>0.98360164316878096</v>
      </c>
      <c r="G31" s="46"/>
      <c r="H31" s="46"/>
      <c r="I31" s="49"/>
    </row>
    <row r="32" spans="1:9" x14ac:dyDescent="0.2">
      <c r="A32" s="45" t="s">
        <v>390</v>
      </c>
      <c r="B32" s="45" t="s">
        <v>389</v>
      </c>
      <c r="C32" s="45" t="s">
        <v>261</v>
      </c>
      <c r="D32" s="48">
        <v>470000</v>
      </c>
      <c r="E32" s="46">
        <v>2769.0050000000001</v>
      </c>
      <c r="F32" s="47">
        <v>0.97693528029791998</v>
      </c>
      <c r="G32" s="46"/>
      <c r="H32" s="46"/>
      <c r="I32" s="49"/>
    </row>
    <row r="33" spans="1:9" x14ac:dyDescent="0.2">
      <c r="A33" s="45" t="s">
        <v>200</v>
      </c>
      <c r="B33" s="45" t="s">
        <v>199</v>
      </c>
      <c r="C33" s="45" t="s">
        <v>201</v>
      </c>
      <c r="D33" s="48">
        <v>18000</v>
      </c>
      <c r="E33" s="46">
        <v>2528.8200000000002</v>
      </c>
      <c r="F33" s="47">
        <v>0.89219538264574605</v>
      </c>
      <c r="G33" s="46"/>
      <c r="H33" s="46"/>
      <c r="I33" s="49"/>
    </row>
    <row r="34" spans="1:9" x14ac:dyDescent="0.2">
      <c r="A34" s="45" t="s">
        <v>235</v>
      </c>
      <c r="B34" s="45" t="s">
        <v>234</v>
      </c>
      <c r="C34" s="45" t="s">
        <v>236</v>
      </c>
      <c r="D34" s="48">
        <v>155000</v>
      </c>
      <c r="E34" s="46">
        <v>2516.7350000000001</v>
      </c>
      <c r="F34" s="47">
        <v>0.88793166233379295</v>
      </c>
      <c r="G34" s="46"/>
      <c r="H34" s="46"/>
      <c r="I34" s="49"/>
    </row>
    <row r="35" spans="1:9" x14ac:dyDescent="0.2">
      <c r="A35" s="45" t="s">
        <v>215</v>
      </c>
      <c r="B35" s="45" t="s">
        <v>214</v>
      </c>
      <c r="C35" s="45" t="s">
        <v>201</v>
      </c>
      <c r="D35" s="48">
        <v>90000</v>
      </c>
      <c r="E35" s="46">
        <v>2472.5700000000002</v>
      </c>
      <c r="F35" s="47">
        <v>0.87234976679573595</v>
      </c>
      <c r="G35" s="46"/>
      <c r="H35" s="46"/>
      <c r="I35" s="49"/>
    </row>
    <row r="36" spans="1:9" x14ac:dyDescent="0.2">
      <c r="A36" s="45" t="s">
        <v>210</v>
      </c>
      <c r="B36" s="45" t="s">
        <v>209</v>
      </c>
      <c r="C36" s="45" t="s">
        <v>211</v>
      </c>
      <c r="D36" s="48">
        <v>150000</v>
      </c>
      <c r="E36" s="46">
        <v>2402.25</v>
      </c>
      <c r="F36" s="47">
        <v>0.84754010090110998</v>
      </c>
      <c r="G36" s="46"/>
      <c r="H36" s="46"/>
      <c r="I36" s="49"/>
    </row>
    <row r="37" spans="1:9" x14ac:dyDescent="0.2">
      <c r="A37" s="45" t="s">
        <v>208</v>
      </c>
      <c r="B37" s="45" t="s">
        <v>207</v>
      </c>
      <c r="C37" s="45" t="s">
        <v>201</v>
      </c>
      <c r="D37" s="48">
        <v>32000</v>
      </c>
      <c r="E37" s="46">
        <v>2380.96</v>
      </c>
      <c r="F37" s="47">
        <v>0.84002875580872405</v>
      </c>
      <c r="G37" s="46"/>
      <c r="H37" s="46"/>
      <c r="I37" s="49"/>
    </row>
    <row r="38" spans="1:9" x14ac:dyDescent="0.2">
      <c r="A38" s="45" t="s">
        <v>217</v>
      </c>
      <c r="B38" s="45" t="s">
        <v>216</v>
      </c>
      <c r="C38" s="45" t="s">
        <v>218</v>
      </c>
      <c r="D38" s="48">
        <v>125000</v>
      </c>
      <c r="E38" s="46">
        <v>2366.625</v>
      </c>
      <c r="F38" s="47">
        <v>0.83497121086277004</v>
      </c>
      <c r="G38" s="46"/>
      <c r="H38" s="46"/>
      <c r="I38" s="49"/>
    </row>
    <row r="39" spans="1:9" x14ac:dyDescent="0.2">
      <c r="A39" s="45" t="s">
        <v>213</v>
      </c>
      <c r="B39" s="45" t="s">
        <v>212</v>
      </c>
      <c r="C39" s="45" t="s">
        <v>211</v>
      </c>
      <c r="D39" s="48">
        <v>1700000</v>
      </c>
      <c r="E39" s="46">
        <v>2362.4899999999998</v>
      </c>
      <c r="F39" s="47">
        <v>0.833512337590951</v>
      </c>
      <c r="G39" s="46"/>
      <c r="H39" s="46"/>
      <c r="I39" s="49"/>
    </row>
    <row r="40" spans="1:9" x14ac:dyDescent="0.2">
      <c r="A40" s="45" t="s">
        <v>230</v>
      </c>
      <c r="B40" s="45" t="s">
        <v>229</v>
      </c>
      <c r="C40" s="45" t="s">
        <v>231</v>
      </c>
      <c r="D40" s="48">
        <v>4900000</v>
      </c>
      <c r="E40" s="46">
        <v>2352.4899999999998</v>
      </c>
      <c r="F40" s="47">
        <v>0.82998422810650496</v>
      </c>
      <c r="G40" s="46"/>
      <c r="H40" s="46"/>
      <c r="I40" s="49"/>
    </row>
    <row r="41" spans="1:9" x14ac:dyDescent="0.2">
      <c r="A41" s="45" t="s">
        <v>222</v>
      </c>
      <c r="B41" s="45" t="s">
        <v>221</v>
      </c>
      <c r="C41" s="45" t="s">
        <v>192</v>
      </c>
      <c r="D41" s="48">
        <v>1400000</v>
      </c>
      <c r="E41" s="46">
        <v>2317.98</v>
      </c>
      <c r="F41" s="47">
        <v>0.81780872227568102</v>
      </c>
      <c r="G41" s="46"/>
      <c r="H41" s="46"/>
      <c r="I41" s="49"/>
    </row>
    <row r="42" spans="1:9" x14ac:dyDescent="0.2">
      <c r="A42" s="45" t="s">
        <v>238</v>
      </c>
      <c r="B42" s="45" t="s">
        <v>237</v>
      </c>
      <c r="C42" s="45" t="s">
        <v>148</v>
      </c>
      <c r="D42" s="48">
        <v>600000</v>
      </c>
      <c r="E42" s="46">
        <v>2253</v>
      </c>
      <c r="F42" s="47">
        <v>0.79488306684574905</v>
      </c>
      <c r="G42" s="46"/>
      <c r="H42" s="46"/>
      <c r="I42" s="49"/>
    </row>
    <row r="43" spans="1:9" x14ac:dyDescent="0.2">
      <c r="A43" s="45" t="s">
        <v>269</v>
      </c>
      <c r="B43" s="45" t="s">
        <v>268</v>
      </c>
      <c r="C43" s="45" t="s">
        <v>246</v>
      </c>
      <c r="D43" s="48">
        <v>500000</v>
      </c>
      <c r="E43" s="46">
        <v>2249</v>
      </c>
      <c r="F43" s="47">
        <v>0.79347182305196995</v>
      </c>
      <c r="G43" s="46"/>
      <c r="H43" s="46"/>
      <c r="I43" s="49"/>
    </row>
    <row r="44" spans="1:9" x14ac:dyDescent="0.2">
      <c r="A44" s="45" t="s">
        <v>220</v>
      </c>
      <c r="B44" s="45" t="s">
        <v>219</v>
      </c>
      <c r="C44" s="45" t="s">
        <v>183</v>
      </c>
      <c r="D44" s="48">
        <v>164229</v>
      </c>
      <c r="E44" s="46">
        <v>2224.8102629999998</v>
      </c>
      <c r="F44" s="47">
        <v>0.78493741899837399</v>
      </c>
      <c r="G44" s="46"/>
      <c r="H44" s="46"/>
      <c r="I44" s="49"/>
    </row>
    <row r="45" spans="1:9" x14ac:dyDescent="0.2">
      <c r="A45" s="45" t="s">
        <v>248</v>
      </c>
      <c r="B45" s="45" t="s">
        <v>247</v>
      </c>
      <c r="C45" s="45" t="s">
        <v>249</v>
      </c>
      <c r="D45" s="48">
        <v>90000</v>
      </c>
      <c r="E45" s="46">
        <v>1891.17</v>
      </c>
      <c r="F45" s="47">
        <v>0.66722548137002902</v>
      </c>
      <c r="G45" s="46"/>
      <c r="H45" s="46"/>
      <c r="I45" s="49"/>
    </row>
    <row r="46" spans="1:9" x14ac:dyDescent="0.2">
      <c r="A46" s="45" t="s">
        <v>243</v>
      </c>
      <c r="B46" s="45" t="s">
        <v>242</v>
      </c>
      <c r="C46" s="45" t="s">
        <v>163</v>
      </c>
      <c r="D46" s="48">
        <v>13000</v>
      </c>
      <c r="E46" s="46">
        <v>1850.42</v>
      </c>
      <c r="F46" s="47">
        <v>0.65284843522090996</v>
      </c>
      <c r="G46" s="46"/>
      <c r="H46" s="46"/>
      <c r="I46" s="49"/>
    </row>
    <row r="47" spans="1:9" x14ac:dyDescent="0.2">
      <c r="A47" s="45" t="s">
        <v>245</v>
      </c>
      <c r="B47" s="45" t="s">
        <v>244</v>
      </c>
      <c r="C47" s="45" t="s">
        <v>246</v>
      </c>
      <c r="D47" s="48">
        <v>4300000</v>
      </c>
      <c r="E47" s="46">
        <v>1746.23</v>
      </c>
      <c r="F47" s="47">
        <v>0.61608906250246398</v>
      </c>
      <c r="G47" s="46"/>
      <c r="H47" s="46"/>
      <c r="I47" s="49"/>
    </row>
    <row r="48" spans="1:9" x14ac:dyDescent="0.2">
      <c r="A48" s="45" t="s">
        <v>296</v>
      </c>
      <c r="B48" s="45" t="s">
        <v>295</v>
      </c>
      <c r="C48" s="45" t="s">
        <v>261</v>
      </c>
      <c r="D48" s="48">
        <v>150000</v>
      </c>
      <c r="E48" s="46">
        <v>1702.95</v>
      </c>
      <c r="F48" s="47">
        <v>0.60081940465378103</v>
      </c>
      <c r="G48" s="46"/>
      <c r="H48" s="46"/>
      <c r="I48" s="49"/>
    </row>
    <row r="49" spans="1:9" x14ac:dyDescent="0.2">
      <c r="A49" s="45" t="s">
        <v>251</v>
      </c>
      <c r="B49" s="45" t="s">
        <v>250</v>
      </c>
      <c r="C49" s="45" t="s">
        <v>169</v>
      </c>
      <c r="D49" s="48">
        <v>300000</v>
      </c>
      <c r="E49" s="46">
        <v>1684.2</v>
      </c>
      <c r="F49" s="47">
        <v>0.594204199370444</v>
      </c>
      <c r="G49" s="46"/>
      <c r="H49" s="46"/>
      <c r="I49" s="49"/>
    </row>
    <row r="50" spans="1:9" x14ac:dyDescent="0.2">
      <c r="A50" s="45" t="s">
        <v>258</v>
      </c>
      <c r="B50" s="45" t="s">
        <v>257</v>
      </c>
      <c r="C50" s="45" t="s">
        <v>246</v>
      </c>
      <c r="D50" s="48">
        <v>66000</v>
      </c>
      <c r="E50" s="46">
        <v>1595.8140000000001</v>
      </c>
      <c r="F50" s="47">
        <v>0.563020650881217</v>
      </c>
      <c r="G50" s="46"/>
      <c r="H50" s="46"/>
      <c r="I50" s="49"/>
    </row>
    <row r="51" spans="1:9" x14ac:dyDescent="0.2">
      <c r="A51" s="45" t="s">
        <v>392</v>
      </c>
      <c r="B51" s="45" t="s">
        <v>391</v>
      </c>
      <c r="C51" s="45" t="s">
        <v>241</v>
      </c>
      <c r="D51" s="48">
        <v>600000</v>
      </c>
      <c r="E51" s="46">
        <v>1567.2</v>
      </c>
      <c r="F51" s="47">
        <v>0.55292531840242198</v>
      </c>
      <c r="G51" s="46"/>
      <c r="H51" s="46"/>
      <c r="I51" s="49"/>
    </row>
    <row r="52" spans="1:9" x14ac:dyDescent="0.2">
      <c r="A52" s="45" t="s">
        <v>255</v>
      </c>
      <c r="B52" s="45" t="s">
        <v>254</v>
      </c>
      <c r="C52" s="45" t="s">
        <v>256</v>
      </c>
      <c r="D52" s="48">
        <v>1395690</v>
      </c>
      <c r="E52" s="46">
        <v>1525.4891700000001</v>
      </c>
      <c r="F52" s="47">
        <v>0.53820928090970999</v>
      </c>
      <c r="G52" s="46"/>
      <c r="H52" s="46"/>
      <c r="I52" s="49"/>
    </row>
    <row r="53" spans="1:9" x14ac:dyDescent="0.2">
      <c r="A53" s="45" t="s">
        <v>394</v>
      </c>
      <c r="B53" s="45" t="s">
        <v>393</v>
      </c>
      <c r="C53" s="45" t="s">
        <v>246</v>
      </c>
      <c r="D53" s="48">
        <v>239022</v>
      </c>
      <c r="E53" s="46">
        <v>1262.155671</v>
      </c>
      <c r="F53" s="47">
        <v>0.44530233937027702</v>
      </c>
      <c r="G53" s="46"/>
      <c r="H53" s="46"/>
      <c r="I53" s="49"/>
    </row>
    <row r="54" spans="1:9" x14ac:dyDescent="0.2">
      <c r="A54" s="45" t="s">
        <v>260</v>
      </c>
      <c r="B54" s="45" t="s">
        <v>259</v>
      </c>
      <c r="C54" s="45" t="s">
        <v>261</v>
      </c>
      <c r="D54" s="48">
        <v>400000</v>
      </c>
      <c r="E54" s="46">
        <v>1191.8</v>
      </c>
      <c r="F54" s="47">
        <v>0.42048008835630901</v>
      </c>
      <c r="G54" s="46"/>
      <c r="H54" s="46"/>
      <c r="I54" s="49"/>
    </row>
    <row r="55" spans="1:9" x14ac:dyDescent="0.2">
      <c r="A55" s="45" t="s">
        <v>253</v>
      </c>
      <c r="B55" s="45" t="s">
        <v>252</v>
      </c>
      <c r="C55" s="45" t="s">
        <v>231</v>
      </c>
      <c r="D55" s="48">
        <v>302369</v>
      </c>
      <c r="E55" s="46">
        <v>960.32394399999998</v>
      </c>
      <c r="F55" s="47">
        <v>0.33881280149672699</v>
      </c>
      <c r="G55" s="46"/>
      <c r="H55" s="46"/>
      <c r="I55" s="49"/>
    </row>
    <row r="56" spans="1:9" x14ac:dyDescent="0.2">
      <c r="A56" s="45" t="s">
        <v>396</v>
      </c>
      <c r="B56" s="45" t="s">
        <v>395</v>
      </c>
      <c r="C56" s="45" t="s">
        <v>397</v>
      </c>
      <c r="D56" s="48">
        <v>73570</v>
      </c>
      <c r="E56" s="46">
        <v>229.83268000000001</v>
      </c>
      <c r="F56" s="47">
        <v>8.1087485814370905E-2</v>
      </c>
      <c r="G56" s="46"/>
      <c r="H56" s="46"/>
      <c r="I56" s="49"/>
    </row>
    <row r="57" spans="1:9" x14ac:dyDescent="0.2">
      <c r="A57" s="45" t="s">
        <v>399</v>
      </c>
      <c r="B57" s="45" t="s">
        <v>398</v>
      </c>
      <c r="C57" s="45" t="s">
        <v>241</v>
      </c>
      <c r="D57" s="48">
        <v>35455</v>
      </c>
      <c r="E57" s="46">
        <v>32.051319999999997</v>
      </c>
      <c r="F57" s="47">
        <v>1.13080566081023E-2</v>
      </c>
      <c r="G57" s="46"/>
      <c r="H57" s="46"/>
      <c r="I57" s="49"/>
    </row>
    <row r="58" spans="1:9" x14ac:dyDescent="0.2">
      <c r="A58" s="45" t="s">
        <v>263</v>
      </c>
      <c r="B58" s="45" t="s">
        <v>262</v>
      </c>
      <c r="C58" s="45" t="s">
        <v>186</v>
      </c>
      <c r="D58" s="48">
        <v>176</v>
      </c>
      <c r="E58" s="46">
        <v>7.5345599999999999</v>
      </c>
      <c r="F58" s="47">
        <v>2.6582752597129602E-3</v>
      </c>
      <c r="G58" s="46"/>
      <c r="H58" s="46"/>
      <c r="I58" s="49"/>
    </row>
    <row r="59" spans="1:9" x14ac:dyDescent="0.2">
      <c r="A59" s="44" t="s">
        <v>35</v>
      </c>
      <c r="B59" s="44"/>
      <c r="C59" s="44"/>
      <c r="D59" s="44"/>
      <c r="E59" s="50">
        <f>SUM(E7:E58)</f>
        <v>189093.19457300002</v>
      </c>
      <c r="F59" s="51">
        <f>SUM(F7:F58)</f>
        <v>66.714149321724889</v>
      </c>
      <c r="G59" s="50">
        <f>SUM(G7:G58)</f>
        <v>-20626.490624999999</v>
      </c>
      <c r="H59" s="50">
        <f>SUM(H7:H58)</f>
        <v>-7.2772517204904927</v>
      </c>
      <c r="I59" s="44"/>
    </row>
    <row r="60" spans="1:9" x14ac:dyDescent="0.2">
      <c r="A60" s="45"/>
      <c r="B60" s="45"/>
      <c r="C60" s="45"/>
      <c r="D60" s="45"/>
      <c r="E60" s="46"/>
      <c r="F60" s="47"/>
      <c r="G60" s="46"/>
      <c r="H60" s="45"/>
      <c r="I60" s="45"/>
    </row>
    <row r="61" spans="1:9" x14ac:dyDescent="0.2">
      <c r="A61" s="44" t="s">
        <v>30</v>
      </c>
      <c r="B61" s="45"/>
      <c r="C61" s="45"/>
      <c r="D61" s="45"/>
      <c r="E61" s="46"/>
      <c r="F61" s="47"/>
      <c r="G61" s="46"/>
      <c r="H61" s="45"/>
      <c r="I61" s="45"/>
    </row>
    <row r="62" spans="1:9" x14ac:dyDescent="0.2">
      <c r="A62" s="44" t="s">
        <v>31</v>
      </c>
      <c r="B62" s="45"/>
      <c r="C62" s="45"/>
      <c r="D62" s="45"/>
      <c r="E62" s="46"/>
      <c r="F62" s="47"/>
      <c r="G62" s="46"/>
      <c r="H62" s="45"/>
      <c r="I62" s="45"/>
    </row>
    <row r="63" spans="1:9" x14ac:dyDescent="0.2">
      <c r="A63" s="45" t="s">
        <v>74</v>
      </c>
      <c r="B63" s="45" t="s">
        <v>73</v>
      </c>
      <c r="C63" s="45" t="s">
        <v>34</v>
      </c>
      <c r="D63" s="48">
        <v>11897</v>
      </c>
      <c r="E63" s="46">
        <v>13233.73502</v>
      </c>
      <c r="F63" s="47">
        <v>4.6690066038711002</v>
      </c>
      <c r="G63" s="49"/>
      <c r="H63" s="49"/>
      <c r="I63" s="49">
        <v>8.8512000000000004</v>
      </c>
    </row>
    <row r="64" spans="1:9" x14ac:dyDescent="0.2">
      <c r="A64" s="45" t="s">
        <v>72</v>
      </c>
      <c r="B64" s="45" t="s">
        <v>71</v>
      </c>
      <c r="C64" s="45" t="s">
        <v>34</v>
      </c>
      <c r="D64" s="48">
        <v>7420</v>
      </c>
      <c r="E64" s="46">
        <v>8239.9767800000009</v>
      </c>
      <c r="F64" s="47">
        <v>2.9071540229135202</v>
      </c>
      <c r="G64" s="49"/>
      <c r="H64" s="49"/>
      <c r="I64" s="49">
        <v>8.7058</v>
      </c>
    </row>
    <row r="65" spans="1:9" x14ac:dyDescent="0.2">
      <c r="A65" s="45" t="s">
        <v>90</v>
      </c>
      <c r="B65" s="45" t="s">
        <v>89</v>
      </c>
      <c r="C65" s="45" t="s">
        <v>33</v>
      </c>
      <c r="D65" s="48">
        <v>5367</v>
      </c>
      <c r="E65" s="46">
        <v>5553.2265921999997</v>
      </c>
      <c r="F65" s="47">
        <v>1.95923914092202</v>
      </c>
      <c r="G65" s="49"/>
      <c r="H65" s="49"/>
      <c r="I65" s="49">
        <v>7.96</v>
      </c>
    </row>
    <row r="66" spans="1:9" x14ac:dyDescent="0.2">
      <c r="A66" s="45" t="s">
        <v>105</v>
      </c>
      <c r="B66" s="45" t="s">
        <v>104</v>
      </c>
      <c r="C66" s="45" t="s">
        <v>33</v>
      </c>
      <c r="D66" s="48">
        <v>5000</v>
      </c>
      <c r="E66" s="46">
        <v>5092.960411</v>
      </c>
      <c r="F66" s="47">
        <v>1.7968521929958601</v>
      </c>
      <c r="G66" s="49"/>
      <c r="H66" s="49"/>
      <c r="I66" s="49">
        <v>7.89</v>
      </c>
    </row>
    <row r="67" spans="1:9" x14ac:dyDescent="0.2">
      <c r="A67" s="45" t="s">
        <v>94</v>
      </c>
      <c r="B67" s="45" t="s">
        <v>93</v>
      </c>
      <c r="C67" s="45" t="s">
        <v>33</v>
      </c>
      <c r="D67" s="48">
        <v>5000</v>
      </c>
      <c r="E67" s="46">
        <v>5086.9205479000002</v>
      </c>
      <c r="F67" s="47">
        <v>1.7947212631670699</v>
      </c>
      <c r="G67" s="49"/>
      <c r="H67" s="49"/>
      <c r="I67" s="49">
        <v>7.7249999999999996</v>
      </c>
    </row>
    <row r="68" spans="1:9" x14ac:dyDescent="0.2">
      <c r="A68" s="45" t="s">
        <v>401</v>
      </c>
      <c r="B68" s="45" t="s">
        <v>400</v>
      </c>
      <c r="C68" s="45" t="s">
        <v>33</v>
      </c>
      <c r="D68" s="48">
        <v>3000</v>
      </c>
      <c r="E68" s="46">
        <v>3211.5279452</v>
      </c>
      <c r="F68" s="47">
        <v>1.1330622203024401</v>
      </c>
      <c r="G68" s="49"/>
      <c r="H68" s="49"/>
      <c r="I68" s="49">
        <v>8.01</v>
      </c>
    </row>
    <row r="69" spans="1:9" x14ac:dyDescent="0.2">
      <c r="A69" s="45" t="s">
        <v>103</v>
      </c>
      <c r="B69" s="45" t="s">
        <v>102</v>
      </c>
      <c r="C69" s="45" t="s">
        <v>33</v>
      </c>
      <c r="D69" s="48">
        <v>300</v>
      </c>
      <c r="E69" s="46">
        <v>3071.2180684999998</v>
      </c>
      <c r="F69" s="47">
        <v>1.0835593596277699</v>
      </c>
      <c r="G69" s="49"/>
      <c r="H69" s="49"/>
      <c r="I69" s="49">
        <v>7.3240999999999996</v>
      </c>
    </row>
    <row r="70" spans="1:9" x14ac:dyDescent="0.2">
      <c r="A70" s="45" t="s">
        <v>95</v>
      </c>
      <c r="B70" s="45" t="s">
        <v>1051</v>
      </c>
      <c r="C70" s="45" t="s">
        <v>33</v>
      </c>
      <c r="D70" s="48">
        <v>3000</v>
      </c>
      <c r="E70" s="46">
        <v>3049.9415752999998</v>
      </c>
      <c r="F70" s="47">
        <v>1.0760527798823001</v>
      </c>
      <c r="G70" s="49"/>
      <c r="H70" s="49"/>
      <c r="I70" s="49">
        <v>7.2591554471052397</v>
      </c>
    </row>
    <row r="71" spans="1:9" x14ac:dyDescent="0.2">
      <c r="A71" s="45" t="s">
        <v>403</v>
      </c>
      <c r="B71" s="45" t="s">
        <v>402</v>
      </c>
      <c r="C71" s="45" t="s">
        <v>33</v>
      </c>
      <c r="D71" s="48">
        <v>2500</v>
      </c>
      <c r="E71" s="46">
        <v>2703.5232534000002</v>
      </c>
      <c r="F71" s="47">
        <v>0.95383260317416296</v>
      </c>
      <c r="G71" s="49"/>
      <c r="H71" s="49"/>
      <c r="I71" s="49">
        <v>8.1150000000000002</v>
      </c>
    </row>
    <row r="72" spans="1:9" x14ac:dyDescent="0.2">
      <c r="A72" s="45" t="s">
        <v>101</v>
      </c>
      <c r="B72" s="45" t="s">
        <v>100</v>
      </c>
      <c r="C72" s="45" t="s">
        <v>77</v>
      </c>
      <c r="D72" s="48">
        <v>250</v>
      </c>
      <c r="E72" s="46">
        <v>2564.5621233000002</v>
      </c>
      <c r="F72" s="47">
        <v>0.90480559506664404</v>
      </c>
      <c r="G72" s="49"/>
      <c r="H72" s="49"/>
      <c r="I72" s="49">
        <v>7.415</v>
      </c>
    </row>
    <row r="73" spans="1:9" x14ac:dyDescent="0.2">
      <c r="A73" s="45" t="s">
        <v>405</v>
      </c>
      <c r="B73" s="45" t="s">
        <v>404</v>
      </c>
      <c r="C73" s="45" t="s">
        <v>33</v>
      </c>
      <c r="D73" s="48">
        <v>2500</v>
      </c>
      <c r="E73" s="46">
        <v>2550.7823288</v>
      </c>
      <c r="F73" s="47">
        <v>0.89994393269972695</v>
      </c>
      <c r="G73" s="49"/>
      <c r="H73" s="49"/>
      <c r="I73" s="49">
        <v>7.84</v>
      </c>
    </row>
    <row r="74" spans="1:9" x14ac:dyDescent="0.2">
      <c r="A74" s="45" t="s">
        <v>97</v>
      </c>
      <c r="B74" s="45" t="s">
        <v>96</v>
      </c>
      <c r="C74" s="45" t="s">
        <v>33</v>
      </c>
      <c r="D74" s="48">
        <v>2500</v>
      </c>
      <c r="E74" s="46">
        <v>2501.8502397000002</v>
      </c>
      <c r="F74" s="47">
        <v>0.88268015593497895</v>
      </c>
      <c r="G74" s="49"/>
      <c r="H74" s="49"/>
      <c r="I74" s="49">
        <v>7.7945000000000002</v>
      </c>
    </row>
    <row r="75" spans="1:9" x14ac:dyDescent="0.2">
      <c r="A75" s="45" t="s">
        <v>99</v>
      </c>
      <c r="B75" s="45" t="s">
        <v>98</v>
      </c>
      <c r="C75" s="45" t="s">
        <v>33</v>
      </c>
      <c r="D75" s="48">
        <v>4148</v>
      </c>
      <c r="E75" s="46">
        <v>2395.4824440000002</v>
      </c>
      <c r="F75" s="47">
        <v>0.84515243305009802</v>
      </c>
      <c r="G75" s="49"/>
      <c r="H75" s="49"/>
      <c r="I75" s="49">
        <v>6.875</v>
      </c>
    </row>
    <row r="76" spans="1:9" x14ac:dyDescent="0.2">
      <c r="A76" s="45" t="s">
        <v>407</v>
      </c>
      <c r="B76" s="45" t="s">
        <v>406</v>
      </c>
      <c r="C76" s="45" t="s">
        <v>32</v>
      </c>
      <c r="D76" s="48">
        <v>1000</v>
      </c>
      <c r="E76" s="46">
        <v>1056.5065615999999</v>
      </c>
      <c r="F76" s="47">
        <v>0.37274708203606999</v>
      </c>
      <c r="G76" s="49"/>
      <c r="H76" s="49"/>
      <c r="I76" s="49">
        <v>7.2671999999999999</v>
      </c>
    </row>
    <row r="77" spans="1:9" x14ac:dyDescent="0.2">
      <c r="A77" s="44" t="s">
        <v>35</v>
      </c>
      <c r="B77" s="44"/>
      <c r="C77" s="44"/>
      <c r="D77" s="44"/>
      <c r="E77" s="50">
        <f>SUM(E62:E76)</f>
        <v>60312.213890899999</v>
      </c>
      <c r="F77" s="51">
        <f>SUM(F62:F76)</f>
        <v>21.278809385643765</v>
      </c>
      <c r="G77" s="50"/>
      <c r="H77" s="44"/>
      <c r="I77" s="44"/>
    </row>
    <row r="78" spans="1:9" x14ac:dyDescent="0.2">
      <c r="A78" s="45"/>
      <c r="B78" s="45"/>
      <c r="C78" s="45"/>
      <c r="D78" s="45"/>
      <c r="E78" s="46"/>
      <c r="F78" s="47"/>
      <c r="G78" s="46"/>
      <c r="H78" s="45"/>
      <c r="I78" s="45"/>
    </row>
    <row r="79" spans="1:9" x14ac:dyDescent="0.2">
      <c r="A79" s="44" t="s">
        <v>36</v>
      </c>
      <c r="B79" s="45"/>
      <c r="C79" s="45"/>
      <c r="D79" s="45"/>
      <c r="E79" s="46"/>
      <c r="F79" s="47"/>
      <c r="G79" s="46"/>
      <c r="H79" s="45"/>
      <c r="I79" s="45"/>
    </row>
    <row r="80" spans="1:9" x14ac:dyDescent="0.2">
      <c r="A80" s="44" t="s">
        <v>43</v>
      </c>
      <c r="B80" s="45"/>
      <c r="C80" s="45"/>
      <c r="D80" s="45"/>
      <c r="E80" s="46"/>
      <c r="F80" s="47"/>
      <c r="G80" s="46"/>
      <c r="H80" s="45"/>
      <c r="I80" s="45"/>
    </row>
    <row r="81" spans="1:9" x14ac:dyDescent="0.2">
      <c r="A81" s="45" t="s">
        <v>44</v>
      </c>
      <c r="B81" s="45" t="s">
        <v>1347</v>
      </c>
      <c r="C81" s="45" t="s">
        <v>45</v>
      </c>
      <c r="D81" s="48">
        <v>2500000</v>
      </c>
      <c r="E81" s="46">
        <v>2478.0174999999999</v>
      </c>
      <c r="F81" s="47">
        <v>0.874271704437388</v>
      </c>
      <c r="G81" s="49"/>
      <c r="H81" s="49"/>
      <c r="I81" s="49">
        <v>5.3083999999999998</v>
      </c>
    </row>
    <row r="82" spans="1:9" x14ac:dyDescent="0.2">
      <c r="A82" s="44" t="s">
        <v>35</v>
      </c>
      <c r="B82" s="44"/>
      <c r="C82" s="44"/>
      <c r="D82" s="44"/>
      <c r="E82" s="50">
        <f>SUM(E80:E81)</f>
        <v>2478.0174999999999</v>
      </c>
      <c r="F82" s="51">
        <f>SUM(F80:F81)</f>
        <v>0.874271704437388</v>
      </c>
      <c r="G82" s="50"/>
      <c r="H82" s="44"/>
      <c r="I82" s="44"/>
    </row>
    <row r="83" spans="1:9" x14ac:dyDescent="0.2">
      <c r="A83" s="45"/>
      <c r="B83" s="45"/>
      <c r="C83" s="45"/>
      <c r="D83" s="45"/>
      <c r="E83" s="46"/>
      <c r="F83" s="47"/>
      <c r="G83" s="46"/>
      <c r="H83" s="45"/>
      <c r="I83" s="45"/>
    </row>
    <row r="84" spans="1:9" x14ac:dyDescent="0.2">
      <c r="A84" s="44" t="s">
        <v>67</v>
      </c>
      <c r="B84" s="45"/>
      <c r="C84" s="45"/>
      <c r="D84" s="45"/>
      <c r="E84" s="46"/>
      <c r="F84" s="47"/>
      <c r="G84" s="46"/>
      <c r="H84" s="45"/>
      <c r="I84" s="45"/>
    </row>
    <row r="85" spans="1:9" x14ac:dyDescent="0.2">
      <c r="A85" s="45" t="s">
        <v>107</v>
      </c>
      <c r="B85" s="45" t="s">
        <v>68</v>
      </c>
      <c r="C85" s="45" t="s">
        <v>45</v>
      </c>
      <c r="D85" s="48">
        <v>4000000</v>
      </c>
      <c r="E85" s="46">
        <v>4013.672</v>
      </c>
      <c r="F85" s="47">
        <v>1.41606742506565</v>
      </c>
      <c r="G85" s="49"/>
      <c r="H85" s="49"/>
      <c r="I85" s="49">
        <v>7.2153718500000004</v>
      </c>
    </row>
    <row r="86" spans="1:9" x14ac:dyDescent="0.2">
      <c r="A86" s="45" t="s">
        <v>381</v>
      </c>
      <c r="B86" s="45" t="s">
        <v>380</v>
      </c>
      <c r="C86" s="45" t="s">
        <v>45</v>
      </c>
      <c r="D86" s="48">
        <v>3500000</v>
      </c>
      <c r="E86" s="46">
        <v>3597.1261666999999</v>
      </c>
      <c r="F86" s="47">
        <v>1.2691054945484199</v>
      </c>
      <c r="G86" s="49"/>
      <c r="H86" s="49"/>
      <c r="I86" s="49">
        <v>7.3580890300000004</v>
      </c>
    </row>
    <row r="87" spans="1:9" x14ac:dyDescent="0.2">
      <c r="A87" s="45" t="s">
        <v>106</v>
      </c>
      <c r="B87" s="45" t="s">
        <v>84</v>
      </c>
      <c r="C87" s="45" t="s">
        <v>45</v>
      </c>
      <c r="D87" s="48">
        <v>3133000</v>
      </c>
      <c r="E87" s="46">
        <v>3237.4803283000001</v>
      </c>
      <c r="F87" s="47">
        <v>1.14221850519835</v>
      </c>
      <c r="G87" s="49"/>
      <c r="H87" s="49"/>
      <c r="I87" s="49">
        <v>7.7847091449999999</v>
      </c>
    </row>
    <row r="88" spans="1:9" x14ac:dyDescent="0.2">
      <c r="A88" s="45" t="s">
        <v>109</v>
      </c>
      <c r="B88" s="45" t="s">
        <v>108</v>
      </c>
      <c r="C88" s="45" t="s">
        <v>45</v>
      </c>
      <c r="D88" s="48">
        <v>2500000</v>
      </c>
      <c r="E88" s="46">
        <v>2533.02</v>
      </c>
      <c r="F88" s="47">
        <v>0.89367718862921397</v>
      </c>
      <c r="G88" s="49"/>
      <c r="H88" s="49"/>
      <c r="I88" s="49">
        <v>7.5084919699999997</v>
      </c>
    </row>
    <row r="89" spans="1:9" x14ac:dyDescent="0.2">
      <c r="A89" s="45" t="s">
        <v>116</v>
      </c>
      <c r="B89" s="45" t="s">
        <v>115</v>
      </c>
      <c r="C89" s="45" t="s">
        <v>45</v>
      </c>
      <c r="D89" s="48">
        <v>2343370</v>
      </c>
      <c r="E89" s="46">
        <v>2410.3463790000001</v>
      </c>
      <c r="F89" s="47">
        <v>0.85039659205506701</v>
      </c>
      <c r="G89" s="49"/>
      <c r="H89" s="49"/>
      <c r="I89" s="49">
        <v>7.3580890300000004</v>
      </c>
    </row>
    <row r="90" spans="1:9" x14ac:dyDescent="0.2">
      <c r="A90" s="45" t="s">
        <v>382</v>
      </c>
      <c r="B90" s="45" t="s">
        <v>1346</v>
      </c>
      <c r="C90" s="45" t="s">
        <v>45</v>
      </c>
      <c r="D90" s="48">
        <v>2000000</v>
      </c>
      <c r="E90" s="46">
        <v>2076.4386666999999</v>
      </c>
      <c r="F90" s="47">
        <v>0.732590295385528</v>
      </c>
      <c r="G90" s="49"/>
      <c r="H90" s="49"/>
      <c r="I90" s="49">
        <v>6.1053237775125</v>
      </c>
    </row>
    <row r="91" spans="1:9" x14ac:dyDescent="0.2">
      <c r="A91" s="45" t="s">
        <v>384</v>
      </c>
      <c r="B91" s="45" t="s">
        <v>383</v>
      </c>
      <c r="C91" s="45" t="s">
        <v>45</v>
      </c>
      <c r="D91" s="48">
        <v>2000000</v>
      </c>
      <c r="E91" s="46">
        <v>2030.0344444</v>
      </c>
      <c r="F91" s="47">
        <v>0.71621837770402896</v>
      </c>
      <c r="G91" s="49"/>
      <c r="H91" s="49"/>
      <c r="I91" s="49">
        <v>7.3012478999999999</v>
      </c>
    </row>
    <row r="92" spans="1:9" x14ac:dyDescent="0.2">
      <c r="A92" s="45" t="s">
        <v>111</v>
      </c>
      <c r="B92" s="45" t="s">
        <v>110</v>
      </c>
      <c r="C92" s="45" t="s">
        <v>45</v>
      </c>
      <c r="D92" s="48">
        <v>1562190</v>
      </c>
      <c r="E92" s="46">
        <v>1603.2138909</v>
      </c>
      <c r="F92" s="47">
        <v>0.56563141340803302</v>
      </c>
      <c r="G92" s="49"/>
      <c r="H92" s="49"/>
      <c r="I92" s="49">
        <v>7.4555161099999996</v>
      </c>
    </row>
    <row r="93" spans="1:9" x14ac:dyDescent="0.2">
      <c r="A93" s="45" t="s">
        <v>113</v>
      </c>
      <c r="B93" s="45" t="s">
        <v>112</v>
      </c>
      <c r="C93" s="45" t="s">
        <v>45</v>
      </c>
      <c r="D93" s="48">
        <v>687800</v>
      </c>
      <c r="E93" s="46">
        <v>689.35855479999998</v>
      </c>
      <c r="F93" s="47">
        <v>0.243213245537407</v>
      </c>
      <c r="G93" s="49"/>
      <c r="H93" s="49"/>
      <c r="I93" s="49">
        <v>7.7346127899999999</v>
      </c>
    </row>
    <row r="94" spans="1:9" x14ac:dyDescent="0.2">
      <c r="A94" s="45" t="s">
        <v>114</v>
      </c>
      <c r="B94" s="45" t="s">
        <v>85</v>
      </c>
      <c r="C94" s="45" t="s">
        <v>45</v>
      </c>
      <c r="D94" s="48">
        <v>637800</v>
      </c>
      <c r="E94" s="46">
        <v>637.71772380000004</v>
      </c>
      <c r="F94" s="47">
        <v>0.22499379497382799</v>
      </c>
      <c r="G94" s="49"/>
      <c r="H94" s="49"/>
      <c r="I94" s="49">
        <v>7.7651401250000003</v>
      </c>
    </row>
    <row r="95" spans="1:9" x14ac:dyDescent="0.2">
      <c r="A95" s="45" t="s">
        <v>409</v>
      </c>
      <c r="B95" s="45" t="s">
        <v>1308</v>
      </c>
      <c r="C95" s="45" t="s">
        <v>45</v>
      </c>
      <c r="D95" s="48">
        <v>480000</v>
      </c>
      <c r="E95" s="46">
        <v>490.63920000000002</v>
      </c>
      <c r="F95" s="47">
        <v>0.173102881496114</v>
      </c>
      <c r="G95" s="49"/>
      <c r="H95" s="49"/>
      <c r="I95" s="49">
        <v>5.8370360078125003</v>
      </c>
    </row>
    <row r="96" spans="1:9" x14ac:dyDescent="0.2">
      <c r="A96" s="45" t="s">
        <v>118</v>
      </c>
      <c r="B96" s="45" t="s">
        <v>117</v>
      </c>
      <c r="C96" s="45" t="s">
        <v>45</v>
      </c>
      <c r="D96" s="48">
        <v>52560</v>
      </c>
      <c r="E96" s="46">
        <v>53.269016899999997</v>
      </c>
      <c r="F96" s="47">
        <v>1.8793892375202001E-2</v>
      </c>
      <c r="G96" s="49"/>
      <c r="H96" s="49"/>
      <c r="I96" s="49">
        <v>7.6855504249999997</v>
      </c>
    </row>
    <row r="97" spans="1:9" x14ac:dyDescent="0.2">
      <c r="A97" s="45" t="s">
        <v>120</v>
      </c>
      <c r="B97" s="45" t="s">
        <v>119</v>
      </c>
      <c r="C97" s="45" t="s">
        <v>45</v>
      </c>
      <c r="D97" s="48">
        <v>50000</v>
      </c>
      <c r="E97" s="46">
        <v>50.642233300000001</v>
      </c>
      <c r="F97" s="47">
        <v>1.78671343619272E-2</v>
      </c>
      <c r="G97" s="49"/>
      <c r="H97" s="49"/>
      <c r="I97" s="49">
        <v>7.6811613599999999</v>
      </c>
    </row>
    <row r="98" spans="1:9" x14ac:dyDescent="0.2">
      <c r="A98" s="45" t="s">
        <v>122</v>
      </c>
      <c r="B98" s="45" t="s">
        <v>121</v>
      </c>
      <c r="C98" s="45" t="s">
        <v>45</v>
      </c>
      <c r="D98" s="48">
        <v>21400</v>
      </c>
      <c r="E98" s="46">
        <v>20.0007111</v>
      </c>
      <c r="F98" s="47">
        <v>7.0564698527580197E-3</v>
      </c>
      <c r="G98" s="49"/>
      <c r="H98" s="49"/>
      <c r="I98" s="49">
        <v>7.7315145921999999</v>
      </c>
    </row>
    <row r="99" spans="1:9" x14ac:dyDescent="0.2">
      <c r="A99" s="45" t="s">
        <v>411</v>
      </c>
      <c r="B99" s="45" t="s">
        <v>410</v>
      </c>
      <c r="C99" s="45" t="s">
        <v>45</v>
      </c>
      <c r="D99" s="48">
        <v>14900</v>
      </c>
      <c r="E99" s="46">
        <v>14.573635400000001</v>
      </c>
      <c r="F99" s="47">
        <v>5.1417381277602198E-3</v>
      </c>
      <c r="G99" s="49"/>
      <c r="H99" s="49"/>
      <c r="I99" s="49">
        <v>7.7780219700000002</v>
      </c>
    </row>
    <row r="100" spans="1:9" x14ac:dyDescent="0.2">
      <c r="A100" s="44" t="s">
        <v>35</v>
      </c>
      <c r="B100" s="44"/>
      <c r="C100" s="44"/>
      <c r="D100" s="44"/>
      <c r="E100" s="50">
        <f>SUM(E85:E99)</f>
        <v>23457.532951300007</v>
      </c>
      <c r="F100" s="51">
        <f>SUM(F85:F99)</f>
        <v>8.2760744487192852</v>
      </c>
      <c r="G100" s="50"/>
      <c r="H100" s="44"/>
      <c r="I100" s="44"/>
    </row>
    <row r="101" spans="1:9" x14ac:dyDescent="0.2">
      <c r="A101" s="45"/>
      <c r="B101" s="45"/>
      <c r="C101" s="45"/>
      <c r="D101" s="45"/>
      <c r="E101" s="46"/>
      <c r="F101" s="47"/>
      <c r="G101" s="46"/>
      <c r="H101" s="45"/>
      <c r="I101" s="45"/>
    </row>
    <row r="102" spans="1:9" x14ac:dyDescent="0.2">
      <c r="A102" s="44" t="s">
        <v>46</v>
      </c>
      <c r="B102" s="44"/>
      <c r="C102" s="44"/>
      <c r="D102" s="44"/>
      <c r="E102" s="50">
        <f>E59+E77+E82+E100</f>
        <v>275340.95891520003</v>
      </c>
      <c r="F102" s="51">
        <f>F59+F77+F82+F100</f>
        <v>97.143304860525333</v>
      </c>
      <c r="G102" s="50"/>
      <c r="H102" s="44"/>
      <c r="I102" s="44"/>
    </row>
    <row r="103" spans="1:9" x14ac:dyDescent="0.2">
      <c r="A103" s="44"/>
      <c r="B103" s="44"/>
      <c r="C103" s="44"/>
      <c r="D103" s="44"/>
      <c r="E103" s="50"/>
      <c r="F103" s="51"/>
      <c r="G103" s="50"/>
      <c r="H103" s="44"/>
      <c r="I103" s="44"/>
    </row>
    <row r="104" spans="1:9" x14ac:dyDescent="0.2">
      <c r="A104" s="44" t="s">
        <v>385</v>
      </c>
      <c r="B104" s="44"/>
      <c r="C104" s="44"/>
      <c r="D104" s="44"/>
      <c r="E104" s="92">
        <v>1944.4907172000001</v>
      </c>
      <c r="F104" s="92">
        <f>E104/E108*100</f>
        <v>0.68603761417710862</v>
      </c>
      <c r="G104" s="50"/>
      <c r="H104" s="44"/>
      <c r="I104" s="44"/>
    </row>
    <row r="105" spans="1:9" x14ac:dyDescent="0.2">
      <c r="A105" s="44"/>
      <c r="B105" s="44"/>
      <c r="C105" s="44"/>
      <c r="D105" s="44"/>
      <c r="E105" s="50"/>
      <c r="F105" s="51"/>
      <c r="G105" s="50"/>
      <c r="H105" s="44"/>
      <c r="I105" s="44"/>
    </row>
    <row r="106" spans="1:9" x14ac:dyDescent="0.2">
      <c r="A106" s="44" t="s">
        <v>48</v>
      </c>
      <c r="B106" s="44"/>
      <c r="C106" s="44"/>
      <c r="D106" s="44"/>
      <c r="E106" s="50">
        <f>E108-(E59+E77+E82+E100+E104)</f>
        <v>6152.4664550999878</v>
      </c>
      <c r="F106" s="51">
        <f>F108-(F59+F77+F82+F100+F104)</f>
        <v>2.1706575252975568</v>
      </c>
      <c r="G106" s="50"/>
      <c r="H106" s="44"/>
      <c r="I106" s="44"/>
    </row>
    <row r="107" spans="1:9" x14ac:dyDescent="0.2">
      <c r="A107" s="45"/>
      <c r="B107" s="45"/>
      <c r="C107" s="45"/>
      <c r="D107" s="45"/>
      <c r="E107" s="46"/>
      <c r="F107" s="47"/>
      <c r="G107" s="46"/>
      <c r="H107" s="45"/>
      <c r="I107" s="45"/>
    </row>
    <row r="108" spans="1:9" x14ac:dyDescent="0.2">
      <c r="A108" s="52" t="s">
        <v>47</v>
      </c>
      <c r="B108" s="52"/>
      <c r="C108" s="52"/>
      <c r="D108" s="52"/>
      <c r="E108" s="53">
        <v>283437.91608749999</v>
      </c>
      <c r="F108" s="54">
        <v>100</v>
      </c>
      <c r="G108" s="53"/>
      <c r="H108" s="52"/>
      <c r="I108" s="52"/>
    </row>
    <row r="109" spans="1:9" x14ac:dyDescent="0.2">
      <c r="A109" s="6" t="s">
        <v>1307</v>
      </c>
      <c r="B109" s="11"/>
      <c r="C109" s="11"/>
      <c r="D109" s="11"/>
      <c r="E109" s="12"/>
      <c r="F109" s="13" t="s">
        <v>1005</v>
      </c>
      <c r="G109" s="12"/>
      <c r="H109" s="11"/>
      <c r="I109" s="11"/>
    </row>
    <row r="110" spans="1:9" x14ac:dyDescent="0.2">
      <c r="A110" s="6" t="s">
        <v>1339</v>
      </c>
      <c r="B110" s="11"/>
      <c r="C110" s="11"/>
      <c r="D110" s="11"/>
      <c r="E110" s="12"/>
      <c r="F110" s="13"/>
      <c r="G110" s="12"/>
      <c r="H110" s="11"/>
      <c r="I110" s="11"/>
    </row>
    <row r="111" spans="1:9" x14ac:dyDescent="0.2">
      <c r="A111" s="6" t="s">
        <v>1979</v>
      </c>
      <c r="B111" s="11"/>
      <c r="C111" s="11"/>
      <c r="D111" s="11"/>
      <c r="E111" s="12"/>
      <c r="F111" s="13"/>
      <c r="G111" s="12"/>
      <c r="H111" s="11"/>
      <c r="I111" s="11"/>
    </row>
    <row r="112" spans="1:9" x14ac:dyDescent="0.2">
      <c r="A112" s="6" t="s">
        <v>1340</v>
      </c>
      <c r="B112" s="11"/>
      <c r="C112" s="11"/>
      <c r="D112" s="11"/>
      <c r="E112" s="12"/>
      <c r="F112" s="13"/>
      <c r="G112" s="12"/>
      <c r="H112" s="11"/>
      <c r="I112" s="11"/>
    </row>
    <row r="113" spans="1:9" x14ac:dyDescent="0.2">
      <c r="A113" s="6" t="s">
        <v>1341</v>
      </c>
      <c r="B113" s="11"/>
      <c r="C113" s="11"/>
      <c r="D113" s="11"/>
      <c r="E113" s="12"/>
      <c r="F113" s="13"/>
      <c r="G113" s="12"/>
      <c r="H113" s="11"/>
      <c r="I113" s="11"/>
    </row>
    <row r="114" spans="1:9" x14ac:dyDescent="0.2">
      <c r="A114" s="6" t="s">
        <v>1344</v>
      </c>
      <c r="B114" s="11"/>
      <c r="C114" s="11"/>
      <c r="D114" s="11"/>
      <c r="E114" s="12"/>
      <c r="F114" s="13"/>
      <c r="G114" s="12"/>
      <c r="H114" s="11"/>
      <c r="I114" s="11"/>
    </row>
    <row r="115" spans="1:9" x14ac:dyDescent="0.2">
      <c r="A115" s="6" t="s">
        <v>1342</v>
      </c>
      <c r="B115" s="11"/>
      <c r="C115" s="11"/>
      <c r="D115" s="11"/>
      <c r="E115" s="12"/>
      <c r="F115" s="13"/>
      <c r="G115" s="12"/>
      <c r="H115" s="11"/>
      <c r="I115" s="11"/>
    </row>
    <row r="116" spans="1:9" x14ac:dyDescent="0.2">
      <c r="A116" s="6" t="s">
        <v>1345</v>
      </c>
      <c r="B116" s="11"/>
      <c r="C116" s="11"/>
      <c r="D116" s="11"/>
      <c r="E116" s="12"/>
      <c r="F116" s="13"/>
      <c r="G116" s="12"/>
      <c r="H116" s="11"/>
      <c r="I116" s="11"/>
    </row>
    <row r="117" spans="1:9" x14ac:dyDescent="0.2">
      <c r="A117" s="6" t="s">
        <v>1343</v>
      </c>
      <c r="B117" s="11"/>
      <c r="C117" s="11"/>
      <c r="D117" s="11"/>
      <c r="E117" s="12"/>
      <c r="F117" s="13"/>
      <c r="G117" s="12"/>
      <c r="H117" s="11"/>
      <c r="I117" s="11"/>
    </row>
    <row r="119" spans="1:9" x14ac:dyDescent="0.2">
      <c r="A119" s="11" t="s">
        <v>50</v>
      </c>
    </row>
    <row r="121" spans="1:9" x14ac:dyDescent="0.2">
      <c r="A121" s="11" t="s">
        <v>86</v>
      </c>
    </row>
    <row r="123" spans="1:9" ht="34.950000000000003" customHeight="1" x14ac:dyDescent="0.2">
      <c r="A123" s="155" t="s">
        <v>69</v>
      </c>
      <c r="B123" s="155"/>
      <c r="C123" s="155"/>
      <c r="D123" s="155"/>
      <c r="E123" s="155"/>
      <c r="F123" s="155"/>
      <c r="G123" s="155"/>
    </row>
    <row r="125" spans="1:9" ht="23.25" customHeight="1" x14ac:dyDescent="0.2">
      <c r="A125" s="152" t="s">
        <v>1012</v>
      </c>
      <c r="B125" s="152"/>
      <c r="C125" s="152"/>
      <c r="D125" s="152"/>
      <c r="G125" s="10"/>
      <c r="H125" s="10"/>
      <c r="I125" s="9"/>
    </row>
    <row r="127" spans="1:9" x14ac:dyDescent="0.2">
      <c r="A127" s="11" t="s">
        <v>51</v>
      </c>
    </row>
    <row r="128" spans="1:9" x14ac:dyDescent="0.2">
      <c r="A128" s="11" t="s">
        <v>1013</v>
      </c>
    </row>
    <row r="129" spans="1:4" x14ac:dyDescent="0.2">
      <c r="A129" s="11" t="s">
        <v>52</v>
      </c>
      <c r="B129" s="11"/>
      <c r="C129" s="31" t="s">
        <v>54</v>
      </c>
      <c r="D129" s="11" t="s">
        <v>53</v>
      </c>
    </row>
    <row r="130" spans="1:4" x14ac:dyDescent="0.2">
      <c r="A130" s="6" t="s">
        <v>61</v>
      </c>
      <c r="C130" s="32">
        <v>14.358499999999999</v>
      </c>
      <c r="D130" s="32">
        <v>14.4793</v>
      </c>
    </row>
    <row r="131" spans="1:4" x14ac:dyDescent="0.2">
      <c r="A131" s="6" t="s">
        <v>135</v>
      </c>
      <c r="C131" s="32">
        <v>13.353999999999999</v>
      </c>
      <c r="D131" s="32">
        <v>13.4664</v>
      </c>
    </row>
    <row r="132" spans="1:4" x14ac:dyDescent="0.2">
      <c r="A132" s="6" t="s">
        <v>62</v>
      </c>
      <c r="C132" s="32">
        <v>15.270300000000001</v>
      </c>
      <c r="D132" s="32">
        <v>15.417400000000001</v>
      </c>
    </row>
    <row r="133" spans="1:4" x14ac:dyDescent="0.2">
      <c r="A133" s="6" t="s">
        <v>136</v>
      </c>
      <c r="C133" s="32">
        <v>13.631</v>
      </c>
      <c r="D133" s="32">
        <v>13.7622</v>
      </c>
    </row>
    <row r="135" spans="1:4" x14ac:dyDescent="0.2">
      <c r="A135" s="6" t="s">
        <v>58</v>
      </c>
    </row>
    <row r="137" spans="1:4" x14ac:dyDescent="0.2">
      <c r="A137" s="11" t="s">
        <v>1014</v>
      </c>
      <c r="D137" s="31" t="s">
        <v>60</v>
      </c>
    </row>
    <row r="139" spans="1:4" x14ac:dyDescent="0.2">
      <c r="A139" s="11" t="s">
        <v>1016</v>
      </c>
      <c r="B139" s="11"/>
      <c r="C139" s="11"/>
      <c r="D139" s="31" t="s">
        <v>60</v>
      </c>
    </row>
    <row r="141" spans="1:4" x14ac:dyDescent="0.2">
      <c r="A141" s="11" t="s">
        <v>1030</v>
      </c>
    </row>
    <row r="143" spans="1:4" x14ac:dyDescent="0.2">
      <c r="A143" s="9" t="s">
        <v>1152</v>
      </c>
    </row>
    <row r="145" spans="1:5" ht="20.399999999999999" x14ac:dyDescent="0.2">
      <c r="A145" s="61" t="s">
        <v>1031</v>
      </c>
      <c r="B145" s="62" t="s">
        <v>1032</v>
      </c>
      <c r="C145" s="62" t="s">
        <v>1033</v>
      </c>
      <c r="D145" s="63" t="s">
        <v>1034</v>
      </c>
      <c r="E145" s="64" t="s">
        <v>1035</v>
      </c>
    </row>
    <row r="146" spans="1:5" x14ac:dyDescent="0.2">
      <c r="A146" s="65" t="s">
        <v>1063</v>
      </c>
      <c r="B146" s="66" t="s">
        <v>1036</v>
      </c>
      <c r="C146" s="67">
        <v>1236.78</v>
      </c>
      <c r="D146" s="68">
        <v>1235.2</v>
      </c>
      <c r="E146" s="71">
        <v>68.281880000000001</v>
      </c>
    </row>
    <row r="147" spans="1:5" x14ac:dyDescent="0.2">
      <c r="A147" s="65" t="s">
        <v>1037</v>
      </c>
      <c r="B147" s="66" t="s">
        <v>1036</v>
      </c>
      <c r="C147" s="67">
        <v>1879.710491</v>
      </c>
      <c r="D147" s="68">
        <v>1976.5</v>
      </c>
      <c r="E147" s="71">
        <v>1073.0328374999999</v>
      </c>
    </row>
    <row r="148" spans="1:5" x14ac:dyDescent="0.2">
      <c r="A148" s="65" t="s">
        <v>1077</v>
      </c>
      <c r="B148" s="66" t="s">
        <v>1036</v>
      </c>
      <c r="C148" s="67">
        <v>282.50336700000003</v>
      </c>
      <c r="D148" s="68">
        <v>304.10000000000002</v>
      </c>
      <c r="E148" s="71">
        <v>135.71548874999999</v>
      </c>
    </row>
    <row r="149" spans="1:5" x14ac:dyDescent="0.2">
      <c r="A149" s="65" t="s">
        <v>1080</v>
      </c>
      <c r="B149" s="66" t="s">
        <v>1036</v>
      </c>
      <c r="C149" s="67">
        <v>756.35421499999995</v>
      </c>
      <c r="D149" s="68">
        <v>752</v>
      </c>
      <c r="E149" s="71">
        <v>236.06648000000001</v>
      </c>
    </row>
    <row r="150" spans="1:5" x14ac:dyDescent="0.2">
      <c r="A150" s="65" t="s">
        <v>1086</v>
      </c>
      <c r="B150" s="66" t="s">
        <v>1036</v>
      </c>
      <c r="C150" s="67">
        <v>1429.154421</v>
      </c>
      <c r="D150" s="68">
        <v>1430.3</v>
      </c>
      <c r="E150" s="71">
        <v>448.03587499999998</v>
      </c>
    </row>
    <row r="151" spans="1:5" x14ac:dyDescent="0.2">
      <c r="A151" s="65" t="s">
        <v>1170</v>
      </c>
      <c r="B151" s="66" t="s">
        <v>1036</v>
      </c>
      <c r="C151" s="67">
        <v>5122.9083000000001</v>
      </c>
      <c r="D151" s="68">
        <v>5191.5</v>
      </c>
      <c r="E151" s="71">
        <v>95.969925000000003</v>
      </c>
    </row>
    <row r="152" spans="1:5" x14ac:dyDescent="0.2">
      <c r="A152" s="65" t="s">
        <v>1095</v>
      </c>
      <c r="B152" s="66" t="s">
        <v>1036</v>
      </c>
      <c r="C152" s="67">
        <v>3833.8885500000001</v>
      </c>
      <c r="D152" s="68">
        <v>3954.3</v>
      </c>
      <c r="E152" s="71">
        <v>374.655401875</v>
      </c>
    </row>
    <row r="153" spans="1:5" x14ac:dyDescent="0.2">
      <c r="A153" s="65" t="s">
        <v>1162</v>
      </c>
      <c r="B153" s="66" t="s">
        <v>1036</v>
      </c>
      <c r="C153" s="67">
        <v>346.3458</v>
      </c>
      <c r="D153" s="68">
        <v>348.05</v>
      </c>
      <c r="E153" s="71">
        <v>171.913725</v>
      </c>
    </row>
    <row r="154" spans="1:5" x14ac:dyDescent="0.2">
      <c r="A154" s="65" t="s">
        <v>1106</v>
      </c>
      <c r="B154" s="66" t="s">
        <v>1036</v>
      </c>
      <c r="C154" s="67">
        <v>1297.0085140000001</v>
      </c>
      <c r="D154" s="68">
        <v>1311.3</v>
      </c>
      <c r="E154" s="71">
        <v>246.2055</v>
      </c>
    </row>
    <row r="155" spans="1:5" x14ac:dyDescent="0.2">
      <c r="A155" s="65" t="s">
        <v>1165</v>
      </c>
      <c r="B155" s="66" t="s">
        <v>1036</v>
      </c>
      <c r="C155" s="67">
        <v>186.05110199999999</v>
      </c>
      <c r="D155" s="68">
        <v>190.62</v>
      </c>
      <c r="E155" s="71">
        <v>541.28642375000004</v>
      </c>
    </row>
    <row r="156" spans="1:5" x14ac:dyDescent="0.2">
      <c r="A156" s="65" t="s">
        <v>1116</v>
      </c>
      <c r="B156" s="66" t="s">
        <v>1036</v>
      </c>
      <c r="C156" s="67">
        <v>11908.843347</v>
      </c>
      <c r="D156" s="68">
        <v>11926</v>
      </c>
      <c r="E156" s="71">
        <v>413.327855</v>
      </c>
    </row>
    <row r="158" spans="1:5" x14ac:dyDescent="0.2">
      <c r="A158" s="9" t="s">
        <v>1171</v>
      </c>
      <c r="C158" s="35"/>
    </row>
    <row r="159" spans="1:5" x14ac:dyDescent="0.2">
      <c r="A159" s="9" t="s">
        <v>1172</v>
      </c>
    </row>
    <row r="160" spans="1:5" x14ac:dyDescent="0.2">
      <c r="A160" s="9" t="s">
        <v>1173</v>
      </c>
    </row>
    <row r="162" spans="1:5" x14ac:dyDescent="0.2">
      <c r="A162" s="167" t="s">
        <v>1017</v>
      </c>
      <c r="B162" s="167" t="s">
        <v>1018</v>
      </c>
      <c r="C162" s="167" t="s">
        <v>1038</v>
      </c>
      <c r="D162" s="167" t="s">
        <v>1039</v>
      </c>
      <c r="E162" s="169" t="s">
        <v>1050</v>
      </c>
    </row>
    <row r="163" spans="1:5" x14ac:dyDescent="0.2">
      <c r="A163" s="168"/>
      <c r="B163" s="168"/>
      <c r="C163" s="168"/>
      <c r="D163" s="168"/>
      <c r="E163" s="170"/>
    </row>
    <row r="164" spans="1:5" x14ac:dyDescent="0.2">
      <c r="A164" s="131" t="s">
        <v>60</v>
      </c>
      <c r="B164" s="132">
        <v>2450</v>
      </c>
      <c r="C164" s="131" t="s">
        <v>60</v>
      </c>
      <c r="D164" s="133">
        <v>15504.0140367</v>
      </c>
      <c r="E164" s="134">
        <v>274.10400900000093</v>
      </c>
    </row>
    <row r="167" spans="1:5" x14ac:dyDescent="0.2">
      <c r="A167" s="11" t="s">
        <v>1041</v>
      </c>
      <c r="D167" s="35">
        <f>ABS(+H59)</f>
        <v>7.2772517204904927</v>
      </c>
    </row>
    <row r="169" spans="1:5" x14ac:dyDescent="0.2">
      <c r="A169" s="11" t="s">
        <v>1042</v>
      </c>
      <c r="D169" s="36">
        <v>2.1860389802811202</v>
      </c>
    </row>
    <row r="171" spans="1:5" x14ac:dyDescent="0.2">
      <c r="A171" s="11" t="s">
        <v>1049</v>
      </c>
      <c r="D171" s="35">
        <v>3.6268506915485501</v>
      </c>
      <c r="E171" s="9" t="s">
        <v>59</v>
      </c>
    </row>
    <row r="173" spans="1:5" x14ac:dyDescent="0.2">
      <c r="A173" s="11" t="s">
        <v>1043</v>
      </c>
      <c r="D173" s="31" t="s">
        <v>60</v>
      </c>
    </row>
    <row r="175" spans="1:5" x14ac:dyDescent="0.2">
      <c r="A175" s="11" t="s">
        <v>1044</v>
      </c>
      <c r="D175" s="31" t="s">
        <v>60</v>
      </c>
    </row>
    <row r="176" spans="1:5" x14ac:dyDescent="0.2">
      <c r="A176" s="11"/>
    </row>
    <row r="177" spans="1:9" x14ac:dyDescent="0.2">
      <c r="A177" s="11" t="s">
        <v>1045</v>
      </c>
      <c r="D177" s="31" t="s">
        <v>60</v>
      </c>
    </row>
    <row r="178" spans="1:9" x14ac:dyDescent="0.2">
      <c r="A178" s="11"/>
    </row>
    <row r="179" spans="1:9" x14ac:dyDescent="0.2">
      <c r="A179" s="11" t="s">
        <v>1046</v>
      </c>
      <c r="D179" s="31" t="s">
        <v>60</v>
      </c>
    </row>
    <row r="180" spans="1:9" x14ac:dyDescent="0.2">
      <c r="A180" s="11"/>
    </row>
    <row r="181" spans="1:9" x14ac:dyDescent="0.2">
      <c r="A181" s="11" t="s">
        <v>1047</v>
      </c>
      <c r="D181" s="31" t="s">
        <v>60</v>
      </c>
    </row>
    <row r="183" spans="1:9" x14ac:dyDescent="0.2">
      <c r="A183" s="69" t="s">
        <v>1048</v>
      </c>
      <c r="B183" s="70"/>
      <c r="C183" s="70"/>
      <c r="D183" s="70"/>
    </row>
    <row r="185" spans="1:9" x14ac:dyDescent="0.2">
      <c r="A185" s="69" t="s">
        <v>1396</v>
      </c>
      <c r="B185" s="70"/>
      <c r="C185" s="70"/>
      <c r="D185" s="70"/>
      <c r="E185" s="10"/>
      <c r="G185" s="10"/>
      <c r="H185" s="10"/>
      <c r="I185" s="10"/>
    </row>
    <row r="186" spans="1:9" x14ac:dyDescent="0.2">
      <c r="A186" s="70"/>
      <c r="B186" s="70"/>
      <c r="C186" s="70"/>
      <c r="D186" s="70"/>
      <c r="E186" s="10"/>
      <c r="G186" s="10"/>
      <c r="H186" s="10"/>
      <c r="I186" s="10"/>
    </row>
    <row r="187" spans="1:9" x14ac:dyDescent="0.2">
      <c r="A187" s="70"/>
      <c r="B187" s="70"/>
      <c r="C187" s="70"/>
      <c r="D187" s="70"/>
      <c r="E187" s="10"/>
      <c r="G187" s="10"/>
      <c r="H187" s="10"/>
      <c r="I187" s="10"/>
    </row>
    <row r="188" spans="1:9" x14ac:dyDescent="0.2">
      <c r="A188" s="70"/>
      <c r="B188" s="70"/>
      <c r="C188" s="70"/>
      <c r="D188" s="70"/>
      <c r="E188" s="10"/>
      <c r="G188" s="10"/>
      <c r="H188" s="10"/>
      <c r="I188" s="10"/>
    </row>
    <row r="189" spans="1:9" x14ac:dyDescent="0.2">
      <c r="A189" s="70"/>
      <c r="B189" s="70"/>
      <c r="C189" s="70"/>
      <c r="D189" s="70"/>
      <c r="E189" s="10"/>
      <c r="G189" s="10"/>
      <c r="H189" s="10"/>
      <c r="I189" s="10"/>
    </row>
    <row r="190" spans="1:9" x14ac:dyDescent="0.2">
      <c r="A190" s="70"/>
      <c r="B190" s="70"/>
      <c r="C190" s="70"/>
      <c r="D190" s="70"/>
      <c r="E190" s="10"/>
      <c r="G190" s="10"/>
      <c r="H190" s="10"/>
      <c r="I190" s="10"/>
    </row>
    <row r="191" spans="1:9" x14ac:dyDescent="0.2">
      <c r="A191" s="70"/>
      <c r="B191" s="70"/>
      <c r="C191" s="70"/>
      <c r="D191" s="70"/>
      <c r="E191" s="10"/>
      <c r="G191" s="10"/>
      <c r="H191" s="10"/>
      <c r="I191" s="10"/>
    </row>
    <row r="192" spans="1:9" x14ac:dyDescent="0.2">
      <c r="A192" s="70"/>
      <c r="B192" s="70"/>
      <c r="C192" s="70"/>
      <c r="D192" s="70"/>
      <c r="E192" s="10"/>
      <c r="G192" s="10"/>
      <c r="H192" s="10"/>
      <c r="I192" s="10"/>
    </row>
    <row r="193" spans="1:9" x14ac:dyDescent="0.2">
      <c r="A193" s="70"/>
      <c r="B193" s="70"/>
      <c r="C193" s="70"/>
      <c r="D193" s="70"/>
      <c r="E193" s="10"/>
      <c r="G193" s="10"/>
      <c r="H193" s="10"/>
      <c r="I193" s="10"/>
    </row>
    <row r="194" spans="1:9" x14ac:dyDescent="0.2">
      <c r="A194" s="70"/>
      <c r="B194" s="70"/>
      <c r="C194" s="70"/>
      <c r="D194" s="70"/>
      <c r="E194" s="10"/>
      <c r="G194" s="10"/>
      <c r="H194" s="10"/>
      <c r="I194" s="10"/>
    </row>
    <row r="195" spans="1:9" x14ac:dyDescent="0.2">
      <c r="A195" s="70"/>
      <c r="B195" s="70"/>
      <c r="C195" s="70"/>
      <c r="D195" s="70"/>
      <c r="E195" s="10"/>
      <c r="G195" s="10"/>
      <c r="H195" s="10"/>
      <c r="I195" s="10"/>
    </row>
    <row r="196" spans="1:9" x14ac:dyDescent="0.2">
      <c r="A196" s="70"/>
      <c r="B196" s="70"/>
      <c r="C196" s="70"/>
      <c r="D196" s="70"/>
      <c r="E196" s="10"/>
      <c r="G196" s="10"/>
      <c r="H196" s="10"/>
      <c r="I196" s="10"/>
    </row>
    <row r="197" spans="1:9" x14ac:dyDescent="0.2">
      <c r="A197" s="70"/>
      <c r="B197" s="70"/>
      <c r="C197" s="70"/>
      <c r="D197" s="70"/>
      <c r="E197" s="10"/>
      <c r="G197" s="10"/>
      <c r="H197" s="10"/>
      <c r="I197" s="10"/>
    </row>
    <row r="198" spans="1:9" x14ac:dyDescent="0.2">
      <c r="A198" s="70"/>
      <c r="B198" s="70"/>
      <c r="C198" s="70"/>
      <c r="D198" s="70"/>
      <c r="E198" s="10"/>
      <c r="G198" s="10"/>
      <c r="H198" s="10"/>
      <c r="I198" s="10"/>
    </row>
    <row r="199" spans="1:9" x14ac:dyDescent="0.2">
      <c r="A199" s="70"/>
      <c r="B199" s="70"/>
      <c r="C199" s="70"/>
      <c r="D199" s="70"/>
      <c r="E199" s="10"/>
      <c r="G199" s="10"/>
      <c r="H199" s="10"/>
      <c r="I199" s="10"/>
    </row>
    <row r="200" spans="1:9" x14ac:dyDescent="0.2">
      <c r="A200" s="70"/>
      <c r="B200" s="70"/>
      <c r="C200" s="70"/>
      <c r="D200" s="70"/>
      <c r="E200" s="10"/>
      <c r="G200" s="10"/>
      <c r="H200" s="10"/>
      <c r="I200" s="10"/>
    </row>
    <row r="201" spans="1:9" x14ac:dyDescent="0.2">
      <c r="A201" s="70"/>
      <c r="B201" s="70"/>
      <c r="C201" s="70"/>
      <c r="D201" s="70"/>
      <c r="E201" s="10"/>
      <c r="G201" s="10"/>
      <c r="H201" s="10"/>
      <c r="I201" s="10"/>
    </row>
    <row r="202" spans="1:9" x14ac:dyDescent="0.2">
      <c r="A202" s="70"/>
      <c r="B202" s="70"/>
      <c r="C202" s="70"/>
      <c r="D202" s="70"/>
      <c r="E202" s="10"/>
      <c r="G202" s="10"/>
      <c r="H202" s="10"/>
      <c r="I202" s="10"/>
    </row>
    <row r="203" spans="1:9" x14ac:dyDescent="0.2">
      <c r="A203" s="69" t="s">
        <v>1399</v>
      </c>
      <c r="B203" s="70"/>
      <c r="C203" s="70"/>
      <c r="D203" s="70"/>
      <c r="E203" s="10"/>
      <c r="G203" s="10"/>
      <c r="H203" s="10"/>
      <c r="I203" s="10"/>
    </row>
    <row r="204" spans="1:9" x14ac:dyDescent="0.2">
      <c r="A204" s="70"/>
      <c r="B204" s="70"/>
      <c r="C204" s="70"/>
      <c r="D204" s="70"/>
      <c r="E204" s="10"/>
      <c r="G204" s="10"/>
      <c r="H204" s="10"/>
      <c r="I204" s="10"/>
    </row>
    <row r="205" spans="1:9" x14ac:dyDescent="0.2">
      <c r="A205" s="69" t="s">
        <v>1397</v>
      </c>
      <c r="B205" s="70"/>
      <c r="C205" s="70"/>
      <c r="D205" s="70"/>
      <c r="E205" s="10"/>
      <c r="G205" s="10"/>
      <c r="H205" s="10"/>
      <c r="I205" s="10"/>
    </row>
    <row r="206" spans="1:9" x14ac:dyDescent="0.2">
      <c r="A206" s="70"/>
      <c r="B206" s="70"/>
      <c r="C206" s="70"/>
      <c r="D206" s="70"/>
      <c r="E206" s="10"/>
      <c r="G206" s="10"/>
      <c r="H206" s="10"/>
      <c r="I206" s="10"/>
    </row>
    <row r="207" spans="1:9" x14ac:dyDescent="0.2">
      <c r="A207" s="70"/>
      <c r="B207" s="70"/>
      <c r="C207" s="70"/>
      <c r="D207" s="70"/>
      <c r="E207" s="10"/>
      <c r="G207" s="10"/>
      <c r="H207" s="10"/>
      <c r="I207" s="10"/>
    </row>
    <row r="208" spans="1:9" x14ac:dyDescent="0.2">
      <c r="A208" s="70"/>
      <c r="B208" s="70"/>
      <c r="C208" s="70"/>
      <c r="D208" s="70"/>
      <c r="E208" s="10"/>
      <c r="G208" s="10"/>
      <c r="H208" s="10"/>
      <c r="I208" s="10"/>
    </row>
    <row r="209" spans="1:9" x14ac:dyDescent="0.2">
      <c r="A209" s="70"/>
      <c r="B209" s="70"/>
      <c r="C209" s="70"/>
      <c r="D209" s="70"/>
      <c r="E209" s="10"/>
      <c r="G209" s="10"/>
      <c r="H209" s="10"/>
      <c r="I209" s="10"/>
    </row>
    <row r="210" spans="1:9" x14ac:dyDescent="0.2">
      <c r="A210" s="70"/>
      <c r="B210" s="70"/>
      <c r="C210" s="70"/>
      <c r="D210" s="70"/>
      <c r="E210" s="10"/>
      <c r="G210" s="10"/>
      <c r="H210" s="10"/>
      <c r="I210" s="10"/>
    </row>
    <row r="211" spans="1:9" x14ac:dyDescent="0.2">
      <c r="A211" s="70"/>
      <c r="B211" s="70"/>
      <c r="C211" s="70"/>
      <c r="D211" s="70"/>
      <c r="E211" s="10"/>
      <c r="G211" s="10"/>
      <c r="H211" s="10"/>
      <c r="I211" s="10"/>
    </row>
    <row r="212" spans="1:9" x14ac:dyDescent="0.2">
      <c r="A212" s="70"/>
      <c r="B212" s="70"/>
      <c r="C212" s="70"/>
      <c r="D212" s="70"/>
      <c r="E212" s="10"/>
      <c r="G212" s="10"/>
      <c r="H212" s="10"/>
      <c r="I212" s="10"/>
    </row>
    <row r="213" spans="1:9" x14ac:dyDescent="0.2">
      <c r="A213" s="70"/>
      <c r="B213" s="70"/>
      <c r="C213" s="70"/>
      <c r="D213" s="70"/>
      <c r="E213" s="10"/>
      <c r="G213" s="10"/>
      <c r="H213" s="10"/>
      <c r="I213" s="10"/>
    </row>
    <row r="214" spans="1:9" x14ac:dyDescent="0.2">
      <c r="A214" s="70"/>
      <c r="B214" s="70"/>
      <c r="C214" s="70"/>
      <c r="D214" s="70"/>
      <c r="E214" s="10"/>
      <c r="G214" s="10"/>
      <c r="H214" s="10"/>
      <c r="I214" s="10"/>
    </row>
    <row r="215" spans="1:9" x14ac:dyDescent="0.2">
      <c r="A215" s="70"/>
      <c r="B215" s="70"/>
      <c r="C215" s="70"/>
      <c r="D215" s="70"/>
      <c r="E215" s="10"/>
      <c r="G215" s="10"/>
      <c r="H215" s="10"/>
      <c r="I215" s="10"/>
    </row>
    <row r="216" spans="1:9" x14ac:dyDescent="0.2">
      <c r="A216" s="70"/>
      <c r="B216" s="70"/>
      <c r="C216" s="70"/>
      <c r="D216" s="70"/>
      <c r="E216" s="10"/>
      <c r="G216" s="10"/>
      <c r="H216" s="10"/>
      <c r="I216" s="10"/>
    </row>
    <row r="217" spans="1:9" x14ac:dyDescent="0.2">
      <c r="A217" s="70"/>
      <c r="B217" s="70"/>
      <c r="C217" s="70"/>
      <c r="D217" s="70"/>
      <c r="E217" s="10"/>
      <c r="G217" s="10"/>
      <c r="H217" s="10"/>
      <c r="I217" s="10"/>
    </row>
    <row r="218" spans="1:9" x14ac:dyDescent="0.2">
      <c r="A218" s="70"/>
      <c r="B218" s="70"/>
      <c r="C218" s="70"/>
      <c r="D218" s="70"/>
      <c r="E218" s="10"/>
      <c r="G218" s="10"/>
      <c r="H218" s="10"/>
      <c r="I218" s="10"/>
    </row>
    <row r="219" spans="1:9" x14ac:dyDescent="0.2">
      <c r="A219" s="70"/>
      <c r="B219" s="70"/>
      <c r="C219" s="70"/>
      <c r="D219" s="70"/>
      <c r="E219" s="10"/>
      <c r="G219" s="10"/>
      <c r="H219" s="70"/>
      <c r="I219" s="70"/>
    </row>
    <row r="220" spans="1:9" x14ac:dyDescent="0.2">
      <c r="A220" s="70"/>
      <c r="B220" s="70"/>
      <c r="C220" s="70"/>
      <c r="D220" s="70"/>
      <c r="E220" s="10"/>
      <c r="G220" s="10"/>
      <c r="H220" s="70"/>
      <c r="I220" s="70"/>
    </row>
    <row r="221" spans="1:9" x14ac:dyDescent="0.2">
      <c r="A221" s="70" t="s">
        <v>1395</v>
      </c>
      <c r="B221" s="70"/>
      <c r="C221" s="70"/>
      <c r="D221" s="70"/>
      <c r="E221" s="10"/>
      <c r="G221" s="10"/>
      <c r="H221" s="70"/>
      <c r="I221" s="70"/>
    </row>
    <row r="222" spans="1:9" x14ac:dyDescent="0.2">
      <c r="A222" s="70"/>
      <c r="B222" s="70"/>
      <c r="C222" s="70"/>
      <c r="D222" s="70"/>
      <c r="E222" s="10"/>
      <c r="G222" s="10"/>
      <c r="H222" s="70"/>
      <c r="I222" s="70"/>
    </row>
    <row r="223" spans="1:9" x14ac:dyDescent="0.2">
      <c r="A223" s="70"/>
      <c r="B223" s="70"/>
      <c r="C223" s="70"/>
      <c r="D223" s="70"/>
      <c r="E223" s="10"/>
      <c r="G223" s="10"/>
      <c r="H223" s="70"/>
      <c r="I223" s="70"/>
    </row>
    <row r="224" spans="1:9" x14ac:dyDescent="0.2">
      <c r="A224" s="70"/>
      <c r="B224" s="70"/>
      <c r="C224" s="70"/>
      <c r="D224" s="70"/>
      <c r="E224" s="10"/>
      <c r="G224" s="10"/>
      <c r="H224" s="70"/>
      <c r="I224" s="70"/>
    </row>
    <row r="225" spans="1:9" x14ac:dyDescent="0.2">
      <c r="A225" s="70"/>
      <c r="B225" s="70"/>
      <c r="C225" s="70"/>
      <c r="D225" s="70"/>
      <c r="E225" s="10"/>
      <c r="G225" s="10"/>
      <c r="H225" s="70"/>
      <c r="I225" s="70"/>
    </row>
    <row r="226" spans="1:9" x14ac:dyDescent="0.2">
      <c r="A226" s="70"/>
      <c r="B226" s="70"/>
      <c r="C226" s="70"/>
      <c r="D226" s="70"/>
      <c r="E226" s="10"/>
      <c r="G226" s="10"/>
      <c r="H226" s="70"/>
      <c r="I226" s="70"/>
    </row>
    <row r="227" spans="1:9" x14ac:dyDescent="0.2">
      <c r="A227" s="70"/>
      <c r="B227" s="70"/>
      <c r="C227" s="70"/>
      <c r="D227" s="70"/>
      <c r="E227" s="10"/>
      <c r="G227" s="10"/>
      <c r="H227" s="70"/>
      <c r="I227" s="70"/>
    </row>
    <row r="228" spans="1:9" x14ac:dyDescent="0.2">
      <c r="A228" s="70"/>
      <c r="B228" s="70"/>
      <c r="C228" s="70"/>
      <c r="D228" s="70"/>
      <c r="E228" s="10"/>
      <c r="G228" s="10"/>
      <c r="H228" s="70"/>
      <c r="I228" s="70"/>
    </row>
    <row r="229" spans="1:9" x14ac:dyDescent="0.2">
      <c r="A229" s="70"/>
      <c r="B229" s="70"/>
      <c r="C229" s="70"/>
      <c r="D229" s="70"/>
      <c r="E229" s="10"/>
      <c r="G229" s="10"/>
      <c r="H229" s="70"/>
      <c r="I229" s="70"/>
    </row>
    <row r="230" spans="1:9" x14ac:dyDescent="0.2">
      <c r="A230" s="70"/>
      <c r="B230" s="70"/>
      <c r="C230" s="70"/>
      <c r="D230" s="70"/>
      <c r="E230" s="10"/>
      <c r="G230" s="10"/>
      <c r="H230" s="70"/>
      <c r="I230" s="70"/>
    </row>
    <row r="231" spans="1:9" x14ac:dyDescent="0.2">
      <c r="A231" s="70"/>
      <c r="B231" s="70"/>
      <c r="C231" s="70"/>
      <c r="D231" s="70"/>
      <c r="E231" s="10"/>
      <c r="G231" s="10"/>
      <c r="H231" s="70"/>
      <c r="I231" s="70"/>
    </row>
    <row r="232" spans="1:9" x14ac:dyDescent="0.2">
      <c r="A232" s="70"/>
      <c r="B232" s="70"/>
      <c r="C232" s="70"/>
      <c r="D232" s="70"/>
      <c r="E232" s="10"/>
      <c r="G232" s="10"/>
      <c r="H232" s="70"/>
      <c r="I232" s="70"/>
    </row>
    <row r="233" spans="1:9" x14ac:dyDescent="0.2">
      <c r="A233" s="70"/>
      <c r="B233" s="70"/>
      <c r="C233" s="70"/>
      <c r="D233" s="70"/>
      <c r="E233" s="10"/>
      <c r="G233" s="10"/>
      <c r="H233" s="70"/>
      <c r="I233" s="70"/>
    </row>
  </sheetData>
  <mergeCells count="8">
    <mergeCell ref="A1:G1"/>
    <mergeCell ref="A123:G123"/>
    <mergeCell ref="A125:D125"/>
    <mergeCell ref="A162:A163"/>
    <mergeCell ref="B162:B163"/>
    <mergeCell ref="C162:C163"/>
    <mergeCell ref="D162:D163"/>
    <mergeCell ref="E162:E163"/>
  </mergeCells>
  <conditionalFormatting sqref="F2:F3 F124">
    <cfRule type="cellIs" dxfId="99" priority="5" stopIfTrue="1" operator="between">
      <formula>0.009</formula>
      <formula>-0.009</formula>
    </cfRule>
  </conditionalFormatting>
  <conditionalFormatting sqref="F5:F122">
    <cfRule type="cellIs" dxfId="98" priority="1" stopIfTrue="1" operator="between">
      <formula>0.009</formula>
      <formula>-0.009</formula>
    </cfRule>
  </conditionalFormatting>
  <conditionalFormatting sqref="F126:F184 F234:F335">
    <cfRule type="cellIs" dxfId="97" priority="3" stopIfTrue="1" operator="between">
      <formula>0.009</formula>
      <formula>-0.009</formula>
    </cfRule>
  </conditionalFormatting>
  <conditionalFormatting sqref="F125:H125">
    <cfRule type="cellIs" dxfId="96" priority="4" stopIfTrue="1" operator="between">
      <formula>0.009</formula>
      <formula>-0.009</formula>
    </cfRule>
  </conditionalFormatting>
  <conditionalFormatting sqref="F185:I218">
    <cfRule type="cellIs" dxfId="95" priority="2" stopIfTrue="1" operator="between">
      <formula>0.009</formula>
      <formula>-0.009</formula>
    </cfRule>
  </conditionalFormatting>
  <pageMargins left="0.7" right="0.7" top="0.75" bottom="0.75" header="0.3" footer="0.3"/>
  <pageSetup paperSize="9" orientation="portrait" r:id="rId1"/>
  <headerFooter>
    <oddFooter>&amp;C_x000D_&amp;1#&amp;"Aptos"&amp;10&amp;K000000 RESTRICTED</oddFooter>
    <evenFooter>&amp;LPUBLIC</evenFooter>
    <firstFooter>&amp;LPUBLIC</first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BBC07-AF27-4295-A11B-C43078DA2FD4}">
  <dimension ref="A1:I192"/>
  <sheetViews>
    <sheetView workbookViewId="0">
      <selection sqref="A1:G1"/>
    </sheetView>
  </sheetViews>
  <sheetFormatPr defaultColWidth="9.33203125" defaultRowHeight="10.199999999999999" x14ac:dyDescent="0.2"/>
  <cols>
    <col min="1" max="1" width="33.88671875" style="6" bestFit="1" customWidth="1"/>
    <col min="2" max="2" width="49.33203125" style="6" bestFit="1" customWidth="1"/>
    <col min="3" max="3" width="32.33203125" style="6" bestFit="1" customWidth="1"/>
    <col min="4" max="4" width="15.6640625" style="6" customWidth="1"/>
    <col min="5" max="5" width="23.88671875" style="9" customWidth="1"/>
    <col min="6" max="6" width="11.6640625" style="10" bestFit="1" customWidth="1"/>
    <col min="7" max="7" width="6.6640625" style="9" customWidth="1"/>
    <col min="8" max="16384" width="9.33203125" style="6"/>
  </cols>
  <sheetData>
    <row r="1" spans="1:7" s="1" customFormat="1" ht="13.8" x14ac:dyDescent="0.2">
      <c r="A1" s="150" t="s">
        <v>11</v>
      </c>
      <c r="B1" s="151"/>
      <c r="C1" s="151"/>
      <c r="D1" s="151"/>
      <c r="E1" s="151"/>
      <c r="F1" s="151"/>
      <c r="G1" s="151"/>
    </row>
    <row r="2" spans="1:7" s="1" customFormat="1" ht="11.4" x14ac:dyDescent="0.2">
      <c r="E2" s="5"/>
      <c r="F2" s="8"/>
      <c r="G2" s="9"/>
    </row>
    <row r="3" spans="1:7" s="1" customFormat="1" ht="12" x14ac:dyDescent="0.2">
      <c r="A3" s="7" t="s">
        <v>7</v>
      </c>
      <c r="B3" s="2"/>
      <c r="C3" s="3"/>
      <c r="D3" s="3"/>
      <c r="E3" s="4"/>
      <c r="F3" s="8"/>
      <c r="G3" s="9"/>
    </row>
    <row r="4" spans="1:7" s="1" customFormat="1" ht="22.2" customHeight="1" x14ac:dyDescent="0.2">
      <c r="A4" s="14" t="s">
        <v>2</v>
      </c>
      <c r="B4" s="14" t="s">
        <v>0</v>
      </c>
      <c r="C4" s="15" t="s">
        <v>4</v>
      </c>
      <c r="D4" s="15" t="s">
        <v>1</v>
      </c>
      <c r="E4" s="56" t="s">
        <v>6</v>
      </c>
      <c r="F4" s="16" t="s">
        <v>3</v>
      </c>
      <c r="G4" s="16" t="s">
        <v>5</v>
      </c>
    </row>
    <row r="5" spans="1:7" x14ac:dyDescent="0.2">
      <c r="A5" s="17" t="s">
        <v>145</v>
      </c>
      <c r="B5" s="18"/>
      <c r="C5" s="18"/>
      <c r="D5" s="18"/>
      <c r="E5" s="19"/>
      <c r="F5" s="20"/>
      <c r="G5" s="19"/>
    </row>
    <row r="6" spans="1:7" x14ac:dyDescent="0.2">
      <c r="A6" s="21" t="s">
        <v>31</v>
      </c>
      <c r="B6" s="22"/>
      <c r="C6" s="22"/>
      <c r="D6" s="22"/>
      <c r="E6" s="23"/>
      <c r="F6" s="24"/>
      <c r="G6" s="23"/>
    </row>
    <row r="7" spans="1:7" x14ac:dyDescent="0.2">
      <c r="A7" s="22" t="s">
        <v>147</v>
      </c>
      <c r="B7" s="22" t="s">
        <v>146</v>
      </c>
      <c r="C7" s="22" t="s">
        <v>148</v>
      </c>
      <c r="D7" s="25">
        <v>1500000</v>
      </c>
      <c r="E7" s="23">
        <v>11222.25</v>
      </c>
      <c r="F7" s="24">
        <v>4.7479674221097099</v>
      </c>
      <c r="G7" s="23"/>
    </row>
    <row r="8" spans="1:7" x14ac:dyDescent="0.2">
      <c r="A8" s="22" t="s">
        <v>150</v>
      </c>
      <c r="B8" s="22" t="s">
        <v>149</v>
      </c>
      <c r="C8" s="22" t="s">
        <v>148</v>
      </c>
      <c r="D8" s="25">
        <v>800000</v>
      </c>
      <c r="E8" s="23">
        <v>8219.2000000000007</v>
      </c>
      <c r="F8" s="24">
        <v>3.4774215363054699</v>
      </c>
      <c r="G8" s="23"/>
    </row>
    <row r="9" spans="1:7" x14ac:dyDescent="0.2">
      <c r="A9" s="22" t="s">
        <v>152</v>
      </c>
      <c r="B9" s="22" t="s">
        <v>151</v>
      </c>
      <c r="C9" s="22" t="s">
        <v>148</v>
      </c>
      <c r="D9" s="25">
        <v>570000</v>
      </c>
      <c r="E9" s="23">
        <v>8181.78</v>
      </c>
      <c r="F9" s="24">
        <v>3.46158968966729</v>
      </c>
      <c r="G9" s="23"/>
    </row>
    <row r="10" spans="1:7" x14ac:dyDescent="0.2">
      <c r="A10" s="22" t="s">
        <v>154</v>
      </c>
      <c r="B10" s="22" t="s">
        <v>153</v>
      </c>
      <c r="C10" s="22" t="s">
        <v>148</v>
      </c>
      <c r="D10" s="25">
        <v>600000</v>
      </c>
      <c r="E10" s="23">
        <v>7377</v>
      </c>
      <c r="F10" s="24">
        <v>3.1210992156566899</v>
      </c>
      <c r="G10" s="23"/>
    </row>
    <row r="11" spans="1:7" x14ac:dyDescent="0.2">
      <c r="A11" s="22" t="s">
        <v>156</v>
      </c>
      <c r="B11" s="22" t="s">
        <v>155</v>
      </c>
      <c r="C11" s="22" t="s">
        <v>157</v>
      </c>
      <c r="D11" s="25">
        <v>475000</v>
      </c>
      <c r="E11" s="23">
        <v>6212.05</v>
      </c>
      <c r="F11" s="24">
        <v>2.6282261600406902</v>
      </c>
      <c r="G11" s="23"/>
    </row>
    <row r="12" spans="1:7" x14ac:dyDescent="0.2">
      <c r="A12" s="22" t="s">
        <v>162</v>
      </c>
      <c r="B12" s="22" t="s">
        <v>161</v>
      </c>
      <c r="C12" s="22" t="s">
        <v>163</v>
      </c>
      <c r="D12" s="25">
        <v>157000</v>
      </c>
      <c r="E12" s="23">
        <v>5335.6450000000004</v>
      </c>
      <c r="F12" s="24">
        <v>2.25743221153891</v>
      </c>
      <c r="G12" s="23"/>
    </row>
    <row r="13" spans="1:7" x14ac:dyDescent="0.2">
      <c r="A13" s="22" t="s">
        <v>159</v>
      </c>
      <c r="B13" s="22" t="s">
        <v>158</v>
      </c>
      <c r="C13" s="22" t="s">
        <v>160</v>
      </c>
      <c r="D13" s="25">
        <v>267000</v>
      </c>
      <c r="E13" s="23">
        <v>5265.24</v>
      </c>
      <c r="F13" s="24">
        <v>2.2276449009413399</v>
      </c>
      <c r="G13" s="23"/>
    </row>
    <row r="14" spans="1:7" x14ac:dyDescent="0.2">
      <c r="A14" s="22" t="s">
        <v>168</v>
      </c>
      <c r="B14" s="22" t="s">
        <v>167</v>
      </c>
      <c r="C14" s="22" t="s">
        <v>169</v>
      </c>
      <c r="D14" s="25">
        <v>1700000</v>
      </c>
      <c r="E14" s="23">
        <v>5141.6499999999996</v>
      </c>
      <c r="F14" s="24">
        <v>2.1753558061788301</v>
      </c>
      <c r="G14" s="23"/>
    </row>
    <row r="15" spans="1:7" x14ac:dyDescent="0.2">
      <c r="A15" s="22" t="s">
        <v>165</v>
      </c>
      <c r="B15" s="22" t="s">
        <v>164</v>
      </c>
      <c r="C15" s="22" t="s">
        <v>166</v>
      </c>
      <c r="D15" s="25">
        <v>435100</v>
      </c>
      <c r="E15" s="23">
        <v>4917.0650999999998</v>
      </c>
      <c r="F15" s="24">
        <v>2.0803372681229302</v>
      </c>
      <c r="G15" s="23"/>
    </row>
    <row r="16" spans="1:7" x14ac:dyDescent="0.2">
      <c r="A16" s="22" t="s">
        <v>171</v>
      </c>
      <c r="B16" s="22" t="s">
        <v>170</v>
      </c>
      <c r="C16" s="22" t="s">
        <v>172</v>
      </c>
      <c r="D16" s="25">
        <v>124000</v>
      </c>
      <c r="E16" s="23">
        <v>4884.2359999999999</v>
      </c>
      <c r="F16" s="24">
        <v>2.06644776313978</v>
      </c>
      <c r="G16" s="23"/>
    </row>
    <row r="17" spans="1:7" x14ac:dyDescent="0.2">
      <c r="A17" s="22" t="s">
        <v>174</v>
      </c>
      <c r="B17" s="22" t="s">
        <v>173</v>
      </c>
      <c r="C17" s="22" t="s">
        <v>166</v>
      </c>
      <c r="D17" s="25">
        <v>360000</v>
      </c>
      <c r="E17" s="23">
        <v>4848.84</v>
      </c>
      <c r="F17" s="24">
        <v>2.0514722408627901</v>
      </c>
      <c r="G17" s="23"/>
    </row>
    <row r="18" spans="1:7" x14ac:dyDescent="0.2">
      <c r="A18" s="22" t="s">
        <v>240</v>
      </c>
      <c r="B18" s="22" t="s">
        <v>239</v>
      </c>
      <c r="C18" s="22" t="s">
        <v>241</v>
      </c>
      <c r="D18" s="25">
        <v>200000</v>
      </c>
      <c r="E18" s="23">
        <v>3699.8</v>
      </c>
      <c r="F18" s="24">
        <v>1.56533047012154</v>
      </c>
      <c r="G18" s="23"/>
    </row>
    <row r="19" spans="1:7" x14ac:dyDescent="0.2">
      <c r="A19" s="22" t="s">
        <v>176</v>
      </c>
      <c r="B19" s="22" t="s">
        <v>175</v>
      </c>
      <c r="C19" s="22" t="s">
        <v>177</v>
      </c>
      <c r="D19" s="25">
        <v>156143</v>
      </c>
      <c r="E19" s="23">
        <v>3419.2194140000001</v>
      </c>
      <c r="F19" s="24">
        <v>1.44662098836838</v>
      </c>
      <c r="G19" s="23"/>
    </row>
    <row r="20" spans="1:7" x14ac:dyDescent="0.2">
      <c r="A20" s="22" t="s">
        <v>179</v>
      </c>
      <c r="B20" s="22" t="s">
        <v>178</v>
      </c>
      <c r="C20" s="22" t="s">
        <v>180</v>
      </c>
      <c r="D20" s="25">
        <v>28000</v>
      </c>
      <c r="E20" s="23">
        <v>3332.84</v>
      </c>
      <c r="F20" s="24">
        <v>1.41007514028863</v>
      </c>
      <c r="G20" s="23"/>
    </row>
    <row r="21" spans="1:7" x14ac:dyDescent="0.2">
      <c r="A21" s="22" t="s">
        <v>188</v>
      </c>
      <c r="B21" s="22" t="s">
        <v>187</v>
      </c>
      <c r="C21" s="22" t="s">
        <v>189</v>
      </c>
      <c r="D21" s="25">
        <v>375000</v>
      </c>
      <c r="E21" s="23">
        <v>3264.9375</v>
      </c>
      <c r="F21" s="24">
        <v>1.38134660030068</v>
      </c>
      <c r="G21" s="23"/>
    </row>
    <row r="22" spans="1:7" x14ac:dyDescent="0.2">
      <c r="A22" s="22" t="s">
        <v>185</v>
      </c>
      <c r="B22" s="22" t="s">
        <v>184</v>
      </c>
      <c r="C22" s="22" t="s">
        <v>186</v>
      </c>
      <c r="D22" s="25">
        <v>840000</v>
      </c>
      <c r="E22" s="23">
        <v>3257.94</v>
      </c>
      <c r="F22" s="24">
        <v>1.3783860619027499</v>
      </c>
      <c r="G22" s="23"/>
    </row>
    <row r="23" spans="1:7" x14ac:dyDescent="0.2">
      <c r="A23" s="22" t="s">
        <v>194</v>
      </c>
      <c r="B23" s="22" t="s">
        <v>193</v>
      </c>
      <c r="C23" s="22" t="s">
        <v>195</v>
      </c>
      <c r="D23" s="25">
        <v>60000</v>
      </c>
      <c r="E23" s="23">
        <v>3249.9</v>
      </c>
      <c r="F23" s="24">
        <v>1.3749844572268799</v>
      </c>
      <c r="G23" s="23"/>
    </row>
    <row r="24" spans="1:7" x14ac:dyDescent="0.2">
      <c r="A24" s="22" t="s">
        <v>182</v>
      </c>
      <c r="B24" s="22" t="s">
        <v>181</v>
      </c>
      <c r="C24" s="22" t="s">
        <v>183</v>
      </c>
      <c r="D24" s="25">
        <v>220000</v>
      </c>
      <c r="E24" s="23">
        <v>3241.04</v>
      </c>
      <c r="F24" s="24">
        <v>1.3712359227208799</v>
      </c>
      <c r="G24" s="23"/>
    </row>
    <row r="25" spans="1:7" x14ac:dyDescent="0.2">
      <c r="A25" s="22" t="s">
        <v>224</v>
      </c>
      <c r="B25" s="22" t="s">
        <v>223</v>
      </c>
      <c r="C25" s="22" t="s">
        <v>225</v>
      </c>
      <c r="D25" s="25">
        <v>61000</v>
      </c>
      <c r="E25" s="23">
        <v>3154.31</v>
      </c>
      <c r="F25" s="24">
        <v>1.3345417469076899</v>
      </c>
      <c r="G25" s="23"/>
    </row>
    <row r="26" spans="1:7" x14ac:dyDescent="0.2">
      <c r="A26" s="22" t="s">
        <v>191</v>
      </c>
      <c r="B26" s="22" t="s">
        <v>190</v>
      </c>
      <c r="C26" s="22" t="s">
        <v>192</v>
      </c>
      <c r="D26" s="25">
        <v>850000</v>
      </c>
      <c r="E26" s="23">
        <v>2951.625</v>
      </c>
      <c r="F26" s="24">
        <v>1.2487887315185999</v>
      </c>
      <c r="G26" s="23"/>
    </row>
    <row r="27" spans="1:7" x14ac:dyDescent="0.2">
      <c r="A27" s="22" t="s">
        <v>233</v>
      </c>
      <c r="B27" s="22" t="s">
        <v>232</v>
      </c>
      <c r="C27" s="22" t="s">
        <v>186</v>
      </c>
      <c r="D27" s="25">
        <v>63000</v>
      </c>
      <c r="E27" s="23">
        <v>2927.2950000000001</v>
      </c>
      <c r="F27" s="24">
        <v>1.23849506960767</v>
      </c>
      <c r="G27" s="23"/>
    </row>
    <row r="28" spans="1:7" x14ac:dyDescent="0.2">
      <c r="A28" s="22" t="s">
        <v>197</v>
      </c>
      <c r="B28" s="22" t="s">
        <v>196</v>
      </c>
      <c r="C28" s="22" t="s">
        <v>198</v>
      </c>
      <c r="D28" s="25">
        <v>206843</v>
      </c>
      <c r="E28" s="23">
        <v>2907.3852080000001</v>
      </c>
      <c r="F28" s="24">
        <v>1.2300715320998601</v>
      </c>
      <c r="G28" s="23"/>
    </row>
    <row r="29" spans="1:7" x14ac:dyDescent="0.2">
      <c r="A29" s="22" t="s">
        <v>390</v>
      </c>
      <c r="B29" s="22" t="s">
        <v>389</v>
      </c>
      <c r="C29" s="22" t="s">
        <v>261</v>
      </c>
      <c r="D29" s="25">
        <v>470000</v>
      </c>
      <c r="E29" s="23">
        <v>2769.0050000000001</v>
      </c>
      <c r="F29" s="24">
        <v>1.17152491983861</v>
      </c>
      <c r="G29" s="23"/>
    </row>
    <row r="30" spans="1:7" x14ac:dyDescent="0.2">
      <c r="A30" s="22" t="s">
        <v>206</v>
      </c>
      <c r="B30" s="22" t="s">
        <v>205</v>
      </c>
      <c r="C30" s="22" t="s">
        <v>198</v>
      </c>
      <c r="D30" s="25">
        <v>460000</v>
      </c>
      <c r="E30" s="23">
        <v>2679.27</v>
      </c>
      <c r="F30" s="24">
        <v>1.13355937312356</v>
      </c>
      <c r="G30" s="23"/>
    </row>
    <row r="31" spans="1:7" x14ac:dyDescent="0.2">
      <c r="A31" s="22" t="s">
        <v>227</v>
      </c>
      <c r="B31" s="22" t="s">
        <v>226</v>
      </c>
      <c r="C31" s="22" t="s">
        <v>228</v>
      </c>
      <c r="D31" s="25">
        <v>1550000</v>
      </c>
      <c r="E31" s="23">
        <v>2575.79</v>
      </c>
      <c r="F31" s="24">
        <v>1.0897785209023101</v>
      </c>
      <c r="G31" s="23"/>
    </row>
    <row r="32" spans="1:7" x14ac:dyDescent="0.2">
      <c r="A32" s="22" t="s">
        <v>200</v>
      </c>
      <c r="B32" s="22" t="s">
        <v>199</v>
      </c>
      <c r="C32" s="22" t="s">
        <v>201</v>
      </c>
      <c r="D32" s="25">
        <v>18000</v>
      </c>
      <c r="E32" s="23">
        <v>2528.8200000000002</v>
      </c>
      <c r="F32" s="24">
        <v>1.0699062109986399</v>
      </c>
      <c r="G32" s="23"/>
    </row>
    <row r="33" spans="1:7" x14ac:dyDescent="0.2">
      <c r="A33" s="22" t="s">
        <v>215</v>
      </c>
      <c r="B33" s="22" t="s">
        <v>214</v>
      </c>
      <c r="C33" s="22" t="s">
        <v>201</v>
      </c>
      <c r="D33" s="25">
        <v>90000</v>
      </c>
      <c r="E33" s="23">
        <v>2472.5700000000002</v>
      </c>
      <c r="F33" s="24">
        <v>1.04610767082232</v>
      </c>
      <c r="G33" s="23"/>
    </row>
    <row r="34" spans="1:7" x14ac:dyDescent="0.2">
      <c r="A34" s="22" t="s">
        <v>203</v>
      </c>
      <c r="B34" s="22" t="s">
        <v>202</v>
      </c>
      <c r="C34" s="22" t="s">
        <v>204</v>
      </c>
      <c r="D34" s="25">
        <v>1300000</v>
      </c>
      <c r="E34" s="23">
        <v>2465.9699999999998</v>
      </c>
      <c r="F34" s="24">
        <v>1.04331530877497</v>
      </c>
      <c r="G34" s="23"/>
    </row>
    <row r="35" spans="1:7" x14ac:dyDescent="0.2">
      <c r="A35" s="22" t="s">
        <v>210</v>
      </c>
      <c r="B35" s="22" t="s">
        <v>209</v>
      </c>
      <c r="C35" s="22" t="s">
        <v>211</v>
      </c>
      <c r="D35" s="25">
        <v>150000</v>
      </c>
      <c r="E35" s="23">
        <v>2402.25</v>
      </c>
      <c r="F35" s="24">
        <v>1.0163563224632399</v>
      </c>
      <c r="G35" s="23"/>
    </row>
    <row r="36" spans="1:7" x14ac:dyDescent="0.2">
      <c r="A36" s="22" t="s">
        <v>208</v>
      </c>
      <c r="B36" s="22" t="s">
        <v>207</v>
      </c>
      <c r="C36" s="22" t="s">
        <v>201</v>
      </c>
      <c r="D36" s="25">
        <v>32000</v>
      </c>
      <c r="E36" s="23">
        <v>2380.96</v>
      </c>
      <c r="F36" s="24">
        <v>1.0073488394347201</v>
      </c>
      <c r="G36" s="23"/>
    </row>
    <row r="37" spans="1:7" x14ac:dyDescent="0.2">
      <c r="A37" s="22" t="s">
        <v>235</v>
      </c>
      <c r="B37" s="22" t="s">
        <v>234</v>
      </c>
      <c r="C37" s="22" t="s">
        <v>236</v>
      </c>
      <c r="D37" s="25">
        <v>145000</v>
      </c>
      <c r="E37" s="23">
        <v>2354.3649999999998</v>
      </c>
      <c r="F37" s="24">
        <v>0.99609688963936105</v>
      </c>
      <c r="G37" s="23"/>
    </row>
    <row r="38" spans="1:7" x14ac:dyDescent="0.2">
      <c r="A38" s="22" t="s">
        <v>230</v>
      </c>
      <c r="B38" s="22" t="s">
        <v>229</v>
      </c>
      <c r="C38" s="22" t="s">
        <v>231</v>
      </c>
      <c r="D38" s="25">
        <v>4900000</v>
      </c>
      <c r="E38" s="23">
        <v>2352.4899999999998</v>
      </c>
      <c r="F38" s="24">
        <v>0.99530360496681702</v>
      </c>
      <c r="G38" s="23"/>
    </row>
    <row r="39" spans="1:7" x14ac:dyDescent="0.2">
      <c r="A39" s="22" t="s">
        <v>220</v>
      </c>
      <c r="B39" s="22" t="s">
        <v>219</v>
      </c>
      <c r="C39" s="22" t="s">
        <v>183</v>
      </c>
      <c r="D39" s="25">
        <v>173649</v>
      </c>
      <c r="E39" s="23">
        <v>2352.4230029999999</v>
      </c>
      <c r="F39" s="24">
        <v>0.99527525953044005</v>
      </c>
      <c r="G39" s="23"/>
    </row>
    <row r="40" spans="1:7" x14ac:dyDescent="0.2">
      <c r="A40" s="22" t="s">
        <v>222</v>
      </c>
      <c r="B40" s="22" t="s">
        <v>221</v>
      </c>
      <c r="C40" s="22" t="s">
        <v>192</v>
      </c>
      <c r="D40" s="25">
        <v>1400000</v>
      </c>
      <c r="E40" s="23">
        <v>2317.98</v>
      </c>
      <c r="F40" s="24">
        <v>0.98070293614042203</v>
      </c>
      <c r="G40" s="23"/>
    </row>
    <row r="41" spans="1:7" x14ac:dyDescent="0.2">
      <c r="A41" s="22" t="s">
        <v>217</v>
      </c>
      <c r="B41" s="22" t="s">
        <v>216</v>
      </c>
      <c r="C41" s="22" t="s">
        <v>218</v>
      </c>
      <c r="D41" s="25">
        <v>120000</v>
      </c>
      <c r="E41" s="23">
        <v>2271.96</v>
      </c>
      <c r="F41" s="24">
        <v>0.96123255713750499</v>
      </c>
      <c r="G41" s="23"/>
    </row>
    <row r="42" spans="1:7" x14ac:dyDescent="0.2">
      <c r="A42" s="22" t="s">
        <v>238</v>
      </c>
      <c r="B42" s="22" t="s">
        <v>237</v>
      </c>
      <c r="C42" s="22" t="s">
        <v>148</v>
      </c>
      <c r="D42" s="25">
        <v>600000</v>
      </c>
      <c r="E42" s="23">
        <v>2253</v>
      </c>
      <c r="F42" s="24">
        <v>0.95321086252874099</v>
      </c>
      <c r="G42" s="23"/>
    </row>
    <row r="43" spans="1:7" x14ac:dyDescent="0.2">
      <c r="A43" s="22" t="s">
        <v>269</v>
      </c>
      <c r="B43" s="22" t="s">
        <v>268</v>
      </c>
      <c r="C43" s="22" t="s">
        <v>246</v>
      </c>
      <c r="D43" s="25">
        <v>500000</v>
      </c>
      <c r="E43" s="23">
        <v>2249</v>
      </c>
      <c r="F43" s="24">
        <v>0.95151852189398101</v>
      </c>
      <c r="G43" s="23"/>
    </row>
    <row r="44" spans="1:7" x14ac:dyDescent="0.2">
      <c r="A44" s="22" t="s">
        <v>213</v>
      </c>
      <c r="B44" s="22" t="s">
        <v>212</v>
      </c>
      <c r="C44" s="22" t="s">
        <v>211</v>
      </c>
      <c r="D44" s="25">
        <v>1600000</v>
      </c>
      <c r="E44" s="23">
        <v>2223.52</v>
      </c>
      <c r="F44" s="24">
        <v>0.94073831205055802</v>
      </c>
      <c r="G44" s="23"/>
    </row>
    <row r="45" spans="1:7" x14ac:dyDescent="0.2">
      <c r="A45" s="22" t="s">
        <v>248</v>
      </c>
      <c r="B45" s="22" t="s">
        <v>247</v>
      </c>
      <c r="C45" s="22" t="s">
        <v>249</v>
      </c>
      <c r="D45" s="25">
        <v>90000</v>
      </c>
      <c r="E45" s="23">
        <v>1891.17</v>
      </c>
      <c r="F45" s="24">
        <v>0.80012595955991095</v>
      </c>
      <c r="G45" s="23"/>
    </row>
    <row r="46" spans="1:7" x14ac:dyDescent="0.2">
      <c r="A46" s="22" t="s">
        <v>243</v>
      </c>
      <c r="B46" s="22" t="s">
        <v>242</v>
      </c>
      <c r="C46" s="22" t="s">
        <v>163</v>
      </c>
      <c r="D46" s="25">
        <v>13000</v>
      </c>
      <c r="E46" s="23">
        <v>1850.42</v>
      </c>
      <c r="F46" s="24">
        <v>0.78288523934329002</v>
      </c>
      <c r="G46" s="23"/>
    </row>
    <row r="47" spans="1:7" x14ac:dyDescent="0.2">
      <c r="A47" s="22" t="s">
        <v>245</v>
      </c>
      <c r="B47" s="22" t="s">
        <v>244</v>
      </c>
      <c r="C47" s="22" t="s">
        <v>246</v>
      </c>
      <c r="D47" s="25">
        <v>4300000</v>
      </c>
      <c r="E47" s="23">
        <v>1746.23</v>
      </c>
      <c r="F47" s="24">
        <v>0.73880399665937102</v>
      </c>
      <c r="G47" s="23"/>
    </row>
    <row r="48" spans="1:7" x14ac:dyDescent="0.2">
      <c r="A48" s="22" t="s">
        <v>296</v>
      </c>
      <c r="B48" s="22" t="s">
        <v>295</v>
      </c>
      <c r="C48" s="22" t="s">
        <v>261</v>
      </c>
      <c r="D48" s="25">
        <v>150000</v>
      </c>
      <c r="E48" s="23">
        <v>1702.95</v>
      </c>
      <c r="F48" s="24">
        <v>0.72049287099126502</v>
      </c>
      <c r="G48" s="23"/>
    </row>
    <row r="49" spans="1:7" x14ac:dyDescent="0.2">
      <c r="A49" s="22" t="s">
        <v>258</v>
      </c>
      <c r="B49" s="22" t="s">
        <v>257</v>
      </c>
      <c r="C49" s="22" t="s">
        <v>246</v>
      </c>
      <c r="D49" s="25">
        <v>70000</v>
      </c>
      <c r="E49" s="23">
        <v>1692.53</v>
      </c>
      <c r="F49" s="24">
        <v>0.71608432363771402</v>
      </c>
      <c r="G49" s="23"/>
    </row>
    <row r="50" spans="1:7" x14ac:dyDescent="0.2">
      <c r="A50" s="22" t="s">
        <v>251</v>
      </c>
      <c r="B50" s="22" t="s">
        <v>250</v>
      </c>
      <c r="C50" s="22" t="s">
        <v>169</v>
      </c>
      <c r="D50" s="25">
        <v>300000</v>
      </c>
      <c r="E50" s="23">
        <v>1684.2</v>
      </c>
      <c r="F50" s="24">
        <v>0.71256002426582599</v>
      </c>
      <c r="G50" s="23"/>
    </row>
    <row r="51" spans="1:7" x14ac:dyDescent="0.2">
      <c r="A51" s="22" t="s">
        <v>392</v>
      </c>
      <c r="B51" s="22" t="s">
        <v>391</v>
      </c>
      <c r="C51" s="22" t="s">
        <v>241</v>
      </c>
      <c r="D51" s="25">
        <v>600000</v>
      </c>
      <c r="E51" s="23">
        <v>1567.2</v>
      </c>
      <c r="F51" s="24">
        <v>0.66305906069908704</v>
      </c>
      <c r="G51" s="23"/>
    </row>
    <row r="52" spans="1:7" x14ac:dyDescent="0.2">
      <c r="A52" s="22" t="s">
        <v>255</v>
      </c>
      <c r="B52" s="22" t="s">
        <v>254</v>
      </c>
      <c r="C52" s="22" t="s">
        <v>256</v>
      </c>
      <c r="D52" s="25">
        <v>1349310</v>
      </c>
      <c r="E52" s="23">
        <v>1474.79583</v>
      </c>
      <c r="F52" s="24">
        <v>0.62396422777101201</v>
      </c>
      <c r="G52" s="23"/>
    </row>
    <row r="53" spans="1:7" x14ac:dyDescent="0.2">
      <c r="A53" s="22" t="s">
        <v>394</v>
      </c>
      <c r="B53" s="22" t="s">
        <v>393</v>
      </c>
      <c r="C53" s="22" t="s">
        <v>246</v>
      </c>
      <c r="D53" s="25">
        <v>239022</v>
      </c>
      <c r="E53" s="23">
        <v>1262.155671</v>
      </c>
      <c r="F53" s="24">
        <v>0.53399933235661401</v>
      </c>
      <c r="G53" s="23"/>
    </row>
    <row r="54" spans="1:7" x14ac:dyDescent="0.2">
      <c r="A54" s="22" t="s">
        <v>260</v>
      </c>
      <c r="B54" s="22" t="s">
        <v>259</v>
      </c>
      <c r="C54" s="22" t="s">
        <v>261</v>
      </c>
      <c r="D54" s="25">
        <v>400000</v>
      </c>
      <c r="E54" s="23">
        <v>1191.8</v>
      </c>
      <c r="F54" s="24">
        <v>0.50423289212683298</v>
      </c>
      <c r="G54" s="23"/>
    </row>
    <row r="55" spans="1:7" x14ac:dyDescent="0.2">
      <c r="A55" s="22" t="s">
        <v>253</v>
      </c>
      <c r="B55" s="22" t="s">
        <v>252</v>
      </c>
      <c r="C55" s="22" t="s">
        <v>231</v>
      </c>
      <c r="D55" s="25">
        <v>302368</v>
      </c>
      <c r="E55" s="23">
        <v>960.32076800000004</v>
      </c>
      <c r="F55" s="24">
        <v>0.40629746452265603</v>
      </c>
      <c r="G55" s="23"/>
    </row>
    <row r="56" spans="1:7" x14ac:dyDescent="0.2">
      <c r="A56" s="22" t="s">
        <v>396</v>
      </c>
      <c r="B56" s="22" t="s">
        <v>395</v>
      </c>
      <c r="C56" s="22" t="s">
        <v>397</v>
      </c>
      <c r="D56" s="25">
        <v>73570</v>
      </c>
      <c r="E56" s="23">
        <v>229.83268000000001</v>
      </c>
      <c r="F56" s="24">
        <v>9.7238795889965507E-2</v>
      </c>
      <c r="G56" s="23"/>
    </row>
    <row r="57" spans="1:7" x14ac:dyDescent="0.2">
      <c r="A57" s="22" t="s">
        <v>263</v>
      </c>
      <c r="B57" s="22" t="s">
        <v>262</v>
      </c>
      <c r="C57" s="22" t="s">
        <v>186</v>
      </c>
      <c r="D57" s="25">
        <v>176</v>
      </c>
      <c r="E57" s="23">
        <v>7.5345599999999999</v>
      </c>
      <c r="F57" s="24">
        <v>3.1877605132598998E-3</v>
      </c>
      <c r="G57" s="23"/>
    </row>
    <row r="58" spans="1:7" x14ac:dyDescent="0.2">
      <c r="A58" s="21" t="s">
        <v>35</v>
      </c>
      <c r="B58" s="21"/>
      <c r="C58" s="21"/>
      <c r="D58" s="21"/>
      <c r="E58" s="26">
        <f>SUM(E7:E57)</f>
        <v>162921.76073400004</v>
      </c>
      <c r="F58" s="27">
        <f>SUM(F7:F57)</f>
        <v>68.929778994210992</v>
      </c>
      <c r="G58" s="26"/>
    </row>
    <row r="59" spans="1:7" x14ac:dyDescent="0.2">
      <c r="A59" s="22"/>
      <c r="B59" s="22"/>
      <c r="C59" s="22"/>
      <c r="D59" s="22"/>
      <c r="E59" s="23"/>
      <c r="F59" s="24"/>
      <c r="G59" s="23"/>
    </row>
    <row r="60" spans="1:7" x14ac:dyDescent="0.2">
      <c r="A60" s="21" t="s">
        <v>1981</v>
      </c>
      <c r="B60" s="22"/>
      <c r="C60" s="22"/>
      <c r="D60" s="22"/>
      <c r="E60" s="23"/>
      <c r="F60" s="24"/>
      <c r="G60" s="23"/>
    </row>
    <row r="61" spans="1:7" x14ac:dyDescent="0.2">
      <c r="A61" s="22" t="s">
        <v>413</v>
      </c>
      <c r="B61" s="22" t="s">
        <v>412</v>
      </c>
      <c r="C61" s="22" t="s">
        <v>414</v>
      </c>
      <c r="D61" s="25">
        <v>27000</v>
      </c>
      <c r="E61" s="23">
        <v>2.7000000000000001E-3</v>
      </c>
      <c r="F61" s="24">
        <v>1.1423299284632099E-6</v>
      </c>
      <c r="G61" s="23"/>
    </row>
    <row r="62" spans="1:7" x14ac:dyDescent="0.2">
      <c r="A62" s="21" t="s">
        <v>35</v>
      </c>
      <c r="B62" s="21"/>
      <c r="C62" s="21"/>
      <c r="D62" s="21"/>
      <c r="E62" s="26">
        <f>SUM(E60:E61)</f>
        <v>2.7000000000000001E-3</v>
      </c>
      <c r="F62" s="27">
        <f>SUM(F60:F61)</f>
        <v>1.1423299284632099E-6</v>
      </c>
      <c r="G62" s="26"/>
    </row>
    <row r="63" spans="1:7" x14ac:dyDescent="0.2">
      <c r="A63" s="22"/>
      <c r="B63" s="22"/>
      <c r="C63" s="22"/>
      <c r="D63" s="22"/>
      <c r="E63" s="23"/>
      <c r="F63" s="24"/>
      <c r="G63" s="23"/>
    </row>
    <row r="64" spans="1:7" x14ac:dyDescent="0.2">
      <c r="A64" s="21" t="s">
        <v>30</v>
      </c>
      <c r="B64" s="22"/>
      <c r="C64" s="22"/>
      <c r="D64" s="22"/>
      <c r="E64" s="23"/>
      <c r="F64" s="24"/>
      <c r="G64" s="23"/>
    </row>
    <row r="65" spans="1:7" x14ac:dyDescent="0.2">
      <c r="A65" s="21" t="s">
        <v>31</v>
      </c>
      <c r="B65" s="22"/>
      <c r="C65" s="22"/>
      <c r="D65" s="22"/>
      <c r="E65" s="23"/>
      <c r="F65" s="24"/>
      <c r="G65" s="23"/>
    </row>
    <row r="66" spans="1:7" x14ac:dyDescent="0.2">
      <c r="A66" s="22" t="s">
        <v>74</v>
      </c>
      <c r="B66" s="22" t="s">
        <v>73</v>
      </c>
      <c r="C66" s="22" t="s">
        <v>34</v>
      </c>
      <c r="D66" s="25">
        <v>9994</v>
      </c>
      <c r="E66" s="23">
        <v>11116.915849999999</v>
      </c>
      <c r="F66" s="24">
        <v>4.7034021065414704</v>
      </c>
      <c r="G66" s="23">
        <v>8.8512000000000004</v>
      </c>
    </row>
    <row r="67" spans="1:7" x14ac:dyDescent="0.2">
      <c r="A67" s="22" t="s">
        <v>72</v>
      </c>
      <c r="B67" s="22" t="s">
        <v>71</v>
      </c>
      <c r="C67" s="22" t="s">
        <v>34</v>
      </c>
      <c r="D67" s="25">
        <v>6136</v>
      </c>
      <c r="E67" s="23">
        <v>6814.083224</v>
      </c>
      <c r="F67" s="24">
        <v>2.8829374821534199</v>
      </c>
      <c r="G67" s="23">
        <v>8.7058</v>
      </c>
    </row>
    <row r="68" spans="1:7" x14ac:dyDescent="0.2">
      <c r="A68" s="22" t="s">
        <v>105</v>
      </c>
      <c r="B68" s="22" t="s">
        <v>104</v>
      </c>
      <c r="C68" s="22" t="s">
        <v>33</v>
      </c>
      <c r="D68" s="25">
        <v>5000</v>
      </c>
      <c r="E68" s="23">
        <v>5092.960411</v>
      </c>
      <c r="F68" s="24">
        <v>2.1547559636902101</v>
      </c>
      <c r="G68" s="23">
        <v>7.89</v>
      </c>
    </row>
    <row r="69" spans="1:7" x14ac:dyDescent="0.2">
      <c r="A69" s="22" t="s">
        <v>401</v>
      </c>
      <c r="B69" s="22" t="s">
        <v>400</v>
      </c>
      <c r="C69" s="22" t="s">
        <v>33</v>
      </c>
      <c r="D69" s="25">
        <v>3500</v>
      </c>
      <c r="E69" s="23">
        <v>3746.7826027000001</v>
      </c>
      <c r="F69" s="24">
        <v>1.5852081120405499</v>
      </c>
      <c r="G69" s="23">
        <v>8.01</v>
      </c>
    </row>
    <row r="70" spans="1:7" x14ac:dyDescent="0.2">
      <c r="A70" s="22" t="s">
        <v>403</v>
      </c>
      <c r="B70" s="22" t="s">
        <v>402</v>
      </c>
      <c r="C70" s="22" t="s">
        <v>33</v>
      </c>
      <c r="D70" s="25">
        <v>2500</v>
      </c>
      <c r="E70" s="23">
        <v>2703.5232534000002</v>
      </c>
      <c r="F70" s="24">
        <v>1.1438205646870501</v>
      </c>
      <c r="G70" s="23">
        <v>8.1150000000000002</v>
      </c>
    </row>
    <row r="71" spans="1:7" x14ac:dyDescent="0.2">
      <c r="A71" s="22" t="s">
        <v>101</v>
      </c>
      <c r="B71" s="22" t="s">
        <v>100</v>
      </c>
      <c r="C71" s="22" t="s">
        <v>77</v>
      </c>
      <c r="D71" s="25">
        <v>250</v>
      </c>
      <c r="E71" s="23">
        <v>2564.5621233000002</v>
      </c>
      <c r="F71" s="24">
        <v>1.08502817290694</v>
      </c>
      <c r="G71" s="23">
        <v>7.415</v>
      </c>
    </row>
    <row r="72" spans="1:7" x14ac:dyDescent="0.2">
      <c r="A72" s="22" t="s">
        <v>103</v>
      </c>
      <c r="B72" s="22" t="s">
        <v>102</v>
      </c>
      <c r="C72" s="22" t="s">
        <v>33</v>
      </c>
      <c r="D72" s="25">
        <v>250</v>
      </c>
      <c r="E72" s="23">
        <v>2559.3483904</v>
      </c>
      <c r="F72" s="24">
        <v>1.08282231989557</v>
      </c>
      <c r="G72" s="23">
        <v>7.3240999999999996</v>
      </c>
    </row>
    <row r="73" spans="1:7" x14ac:dyDescent="0.2">
      <c r="A73" s="22" t="s">
        <v>94</v>
      </c>
      <c r="B73" s="22" t="s">
        <v>93</v>
      </c>
      <c r="C73" s="22" t="s">
        <v>33</v>
      </c>
      <c r="D73" s="25">
        <v>2500</v>
      </c>
      <c r="E73" s="23">
        <v>2543.460274</v>
      </c>
      <c r="F73" s="24">
        <v>1.07610029364719</v>
      </c>
      <c r="G73" s="23">
        <v>7.7249999999999996</v>
      </c>
    </row>
    <row r="74" spans="1:7" x14ac:dyDescent="0.2">
      <c r="A74" s="22" t="s">
        <v>95</v>
      </c>
      <c r="B74" s="22" t="s">
        <v>1051</v>
      </c>
      <c r="C74" s="22" t="s">
        <v>33</v>
      </c>
      <c r="D74" s="25">
        <v>2500</v>
      </c>
      <c r="E74" s="23">
        <v>2541.6179794999998</v>
      </c>
      <c r="F74" s="24">
        <v>1.07532084618631</v>
      </c>
      <c r="G74" s="23">
        <v>7.2591554471052397</v>
      </c>
    </row>
    <row r="75" spans="1:7" x14ac:dyDescent="0.2">
      <c r="A75" s="22" t="s">
        <v>416</v>
      </c>
      <c r="B75" s="22" t="s">
        <v>415</v>
      </c>
      <c r="C75" s="22" t="s">
        <v>33</v>
      </c>
      <c r="D75" s="25">
        <v>2500</v>
      </c>
      <c r="E75" s="23">
        <v>2509.5640752999998</v>
      </c>
      <c r="F75" s="24">
        <v>1.0617593150412099</v>
      </c>
      <c r="G75" s="23">
        <v>7.84</v>
      </c>
    </row>
    <row r="76" spans="1:7" x14ac:dyDescent="0.2">
      <c r="A76" s="22" t="s">
        <v>97</v>
      </c>
      <c r="B76" s="22" t="s">
        <v>96</v>
      </c>
      <c r="C76" s="22" t="s">
        <v>33</v>
      </c>
      <c r="D76" s="25">
        <v>2500</v>
      </c>
      <c r="E76" s="23">
        <v>2501.8502397000002</v>
      </c>
      <c r="F76" s="24">
        <v>1.0584957056822799</v>
      </c>
      <c r="G76" s="23">
        <v>7.7945000000000002</v>
      </c>
    </row>
    <row r="77" spans="1:7" x14ac:dyDescent="0.2">
      <c r="A77" s="22" t="s">
        <v>99</v>
      </c>
      <c r="B77" s="22" t="s">
        <v>98</v>
      </c>
      <c r="C77" s="22" t="s">
        <v>33</v>
      </c>
      <c r="D77" s="25">
        <v>2035</v>
      </c>
      <c r="E77" s="23">
        <v>1175.218605</v>
      </c>
      <c r="F77" s="24">
        <v>0.497217549991955</v>
      </c>
      <c r="G77" s="23">
        <v>6.875</v>
      </c>
    </row>
    <row r="78" spans="1:7" x14ac:dyDescent="0.2">
      <c r="A78" s="22" t="s">
        <v>76</v>
      </c>
      <c r="B78" s="22" t="s">
        <v>75</v>
      </c>
      <c r="C78" s="22" t="s">
        <v>77</v>
      </c>
      <c r="D78" s="25">
        <v>500</v>
      </c>
      <c r="E78" s="23">
        <v>517.04995210000004</v>
      </c>
      <c r="F78" s="24">
        <v>0.21875616103492501</v>
      </c>
      <c r="G78" s="23">
        <v>7.8650000000000002</v>
      </c>
    </row>
    <row r="79" spans="1:7" x14ac:dyDescent="0.2">
      <c r="A79" s="22" t="s">
        <v>128</v>
      </c>
      <c r="B79" s="22" t="s">
        <v>127</v>
      </c>
      <c r="C79" s="22" t="s">
        <v>33</v>
      </c>
      <c r="D79" s="25">
        <v>500</v>
      </c>
      <c r="E79" s="23">
        <v>514.5488014</v>
      </c>
      <c r="F79" s="24">
        <v>0.21769796129410701</v>
      </c>
      <c r="G79" s="23">
        <v>7.45</v>
      </c>
    </row>
    <row r="80" spans="1:7" x14ac:dyDescent="0.2">
      <c r="A80" s="21" t="s">
        <v>35</v>
      </c>
      <c r="B80" s="21"/>
      <c r="C80" s="21"/>
      <c r="D80" s="21"/>
      <c r="E80" s="26">
        <f>SUM(E65:E79)</f>
        <v>46901.485781799995</v>
      </c>
      <c r="F80" s="27">
        <f>SUM(F65:F79)</f>
        <v>19.84332255479319</v>
      </c>
      <c r="G80" s="26"/>
    </row>
    <row r="81" spans="1:7" x14ac:dyDescent="0.2">
      <c r="A81" s="22"/>
      <c r="B81" s="22"/>
      <c r="C81" s="22"/>
      <c r="D81" s="22"/>
      <c r="E81" s="23"/>
      <c r="F81" s="24"/>
      <c r="G81" s="23"/>
    </row>
    <row r="82" spans="1:7" x14ac:dyDescent="0.2">
      <c r="A82" s="21" t="s">
        <v>36</v>
      </c>
      <c r="B82" s="22"/>
      <c r="C82" s="22"/>
      <c r="D82" s="22"/>
      <c r="E82" s="23"/>
      <c r="F82" s="24"/>
      <c r="G82" s="23"/>
    </row>
    <row r="83" spans="1:7" x14ac:dyDescent="0.2">
      <c r="A83" s="21" t="s">
        <v>37</v>
      </c>
      <c r="B83" s="22"/>
      <c r="C83" s="22"/>
      <c r="D83" s="22"/>
      <c r="E83" s="23"/>
      <c r="F83" s="24"/>
      <c r="G83" s="23"/>
    </row>
    <row r="84" spans="1:7" x14ac:dyDescent="0.2">
      <c r="A84" s="22" t="s">
        <v>134</v>
      </c>
      <c r="B84" s="22" t="s">
        <v>133</v>
      </c>
      <c r="C84" s="22" t="s">
        <v>41</v>
      </c>
      <c r="D84" s="25">
        <v>100</v>
      </c>
      <c r="E84" s="23">
        <v>479.803</v>
      </c>
      <c r="F84" s="24">
        <v>0.20299752839497501</v>
      </c>
      <c r="G84" s="23">
        <v>6.8898999999999999</v>
      </c>
    </row>
    <row r="85" spans="1:7" x14ac:dyDescent="0.2">
      <c r="A85" s="21" t="s">
        <v>35</v>
      </c>
      <c r="B85" s="21"/>
      <c r="C85" s="21"/>
      <c r="D85" s="21"/>
      <c r="E85" s="26">
        <f>SUM(E83:E84)</f>
        <v>479.803</v>
      </c>
      <c r="F85" s="27">
        <f>SUM(F83:F84)</f>
        <v>0.20299752839497501</v>
      </c>
      <c r="G85" s="26"/>
    </row>
    <row r="86" spans="1:7" x14ac:dyDescent="0.2">
      <c r="A86" s="22"/>
      <c r="B86" s="22"/>
      <c r="C86" s="22"/>
      <c r="D86" s="22"/>
      <c r="E86" s="23"/>
      <c r="F86" s="24"/>
      <c r="G86" s="23"/>
    </row>
    <row r="87" spans="1:7" x14ac:dyDescent="0.2">
      <c r="A87" s="21" t="s">
        <v>67</v>
      </c>
      <c r="B87" s="22"/>
      <c r="C87" s="22"/>
      <c r="D87" s="22"/>
      <c r="E87" s="23"/>
      <c r="F87" s="24"/>
      <c r="G87" s="23"/>
    </row>
    <row r="88" spans="1:7" x14ac:dyDescent="0.2">
      <c r="A88" s="22" t="s">
        <v>107</v>
      </c>
      <c r="B88" s="22" t="s">
        <v>68</v>
      </c>
      <c r="C88" s="22" t="s">
        <v>45</v>
      </c>
      <c r="D88" s="25">
        <v>4000000</v>
      </c>
      <c r="E88" s="23">
        <v>4013.672</v>
      </c>
      <c r="F88" s="24">
        <v>1.6981250550499101</v>
      </c>
      <c r="G88" s="23">
        <v>7.2153718500000004</v>
      </c>
    </row>
    <row r="89" spans="1:7" x14ac:dyDescent="0.2">
      <c r="A89" s="22" t="s">
        <v>381</v>
      </c>
      <c r="B89" s="22" t="s">
        <v>380</v>
      </c>
      <c r="C89" s="22" t="s">
        <v>45</v>
      </c>
      <c r="D89" s="25">
        <v>3500000</v>
      </c>
      <c r="E89" s="23">
        <v>3597.1261666999999</v>
      </c>
      <c r="F89" s="24">
        <v>1.5218906950664901</v>
      </c>
      <c r="G89" s="23">
        <v>7.3580890300000004</v>
      </c>
    </row>
    <row r="90" spans="1:7" x14ac:dyDescent="0.2">
      <c r="A90" s="22" t="s">
        <v>109</v>
      </c>
      <c r="B90" s="22" t="s">
        <v>108</v>
      </c>
      <c r="C90" s="22" t="s">
        <v>45</v>
      </c>
      <c r="D90" s="25">
        <v>2500000</v>
      </c>
      <c r="E90" s="23">
        <v>2533.02</v>
      </c>
      <c r="F90" s="24">
        <v>1.07168316866514</v>
      </c>
      <c r="G90" s="23">
        <v>7.5084919699999997</v>
      </c>
    </row>
    <row r="91" spans="1:7" x14ac:dyDescent="0.2">
      <c r="A91" s="22" t="s">
        <v>116</v>
      </c>
      <c r="B91" s="22" t="s">
        <v>115</v>
      </c>
      <c r="C91" s="22" t="s">
        <v>45</v>
      </c>
      <c r="D91" s="25">
        <v>2343370</v>
      </c>
      <c r="E91" s="23">
        <v>2410.3463790000001</v>
      </c>
      <c r="F91" s="24">
        <v>1.01978178025727</v>
      </c>
      <c r="G91" s="23">
        <v>7.3580890300000004</v>
      </c>
    </row>
    <row r="92" spans="1:7" x14ac:dyDescent="0.2">
      <c r="A92" s="22" t="s">
        <v>106</v>
      </c>
      <c r="B92" s="22" t="s">
        <v>84</v>
      </c>
      <c r="C92" s="22" t="s">
        <v>45</v>
      </c>
      <c r="D92" s="25">
        <v>2134000</v>
      </c>
      <c r="E92" s="23">
        <v>2205.1653433000001</v>
      </c>
      <c r="F92" s="24">
        <v>0.93297272920793695</v>
      </c>
      <c r="G92" s="23">
        <v>7.7847091449999999</v>
      </c>
    </row>
    <row r="93" spans="1:7" x14ac:dyDescent="0.2">
      <c r="A93" s="22" t="s">
        <v>384</v>
      </c>
      <c r="B93" s="22" t="s">
        <v>383</v>
      </c>
      <c r="C93" s="22" t="s">
        <v>45</v>
      </c>
      <c r="D93" s="25">
        <v>2000000</v>
      </c>
      <c r="E93" s="23">
        <v>2030.0344444</v>
      </c>
      <c r="F93" s="24">
        <v>0.85887744505529395</v>
      </c>
      <c r="G93" s="23">
        <v>7.3012478999999999</v>
      </c>
    </row>
    <row r="94" spans="1:7" x14ac:dyDescent="0.2">
      <c r="A94" s="22" t="s">
        <v>111</v>
      </c>
      <c r="B94" s="22" t="s">
        <v>110</v>
      </c>
      <c r="C94" s="22" t="s">
        <v>45</v>
      </c>
      <c r="D94" s="25">
        <v>1562190</v>
      </c>
      <c r="E94" s="23">
        <v>1603.2138909</v>
      </c>
      <c r="F94" s="24">
        <v>0.67829600344556096</v>
      </c>
      <c r="G94" s="23">
        <v>7.4555161099999996</v>
      </c>
    </row>
    <row r="95" spans="1:7" x14ac:dyDescent="0.2">
      <c r="A95" s="22" t="s">
        <v>113</v>
      </c>
      <c r="B95" s="22" t="s">
        <v>112</v>
      </c>
      <c r="C95" s="22" t="s">
        <v>45</v>
      </c>
      <c r="D95" s="25">
        <v>687800</v>
      </c>
      <c r="E95" s="23">
        <v>689.35855479999998</v>
      </c>
      <c r="F95" s="24">
        <v>0.29165737355192001</v>
      </c>
      <c r="G95" s="23">
        <v>7.7346127899999999</v>
      </c>
    </row>
    <row r="96" spans="1:7" x14ac:dyDescent="0.2">
      <c r="A96" s="22" t="s">
        <v>114</v>
      </c>
      <c r="B96" s="22" t="s">
        <v>85</v>
      </c>
      <c r="C96" s="22" t="s">
        <v>45</v>
      </c>
      <c r="D96" s="25">
        <v>637800</v>
      </c>
      <c r="E96" s="23">
        <v>637.71772380000004</v>
      </c>
      <c r="F96" s="24">
        <v>0.269808904373397</v>
      </c>
      <c r="G96" s="23">
        <v>7.7651401250000003</v>
      </c>
    </row>
    <row r="97" spans="1:7" x14ac:dyDescent="0.2">
      <c r="A97" s="22" t="s">
        <v>118</v>
      </c>
      <c r="B97" s="22" t="s">
        <v>117</v>
      </c>
      <c r="C97" s="22" t="s">
        <v>45</v>
      </c>
      <c r="D97" s="25">
        <v>52560</v>
      </c>
      <c r="E97" s="23">
        <v>53.269016899999997</v>
      </c>
      <c r="F97" s="24">
        <v>2.2537330468400799E-2</v>
      </c>
      <c r="G97" s="23">
        <v>7.6855504249999997</v>
      </c>
    </row>
    <row r="98" spans="1:7" x14ac:dyDescent="0.2">
      <c r="A98" s="22" t="s">
        <v>120</v>
      </c>
      <c r="B98" s="22" t="s">
        <v>119</v>
      </c>
      <c r="C98" s="22" t="s">
        <v>45</v>
      </c>
      <c r="D98" s="25">
        <v>50000</v>
      </c>
      <c r="E98" s="23">
        <v>50.642233300000001</v>
      </c>
      <c r="F98" s="24">
        <v>2.1425977312150402E-2</v>
      </c>
      <c r="G98" s="23">
        <v>7.6811613599999999</v>
      </c>
    </row>
    <row r="99" spans="1:7" x14ac:dyDescent="0.2">
      <c r="A99" s="22" t="s">
        <v>122</v>
      </c>
      <c r="B99" s="22" t="s">
        <v>121</v>
      </c>
      <c r="C99" s="22" t="s">
        <v>45</v>
      </c>
      <c r="D99" s="25">
        <v>36200</v>
      </c>
      <c r="E99" s="23">
        <v>33.832978500000003</v>
      </c>
      <c r="F99" s="24">
        <v>1.4314231077630401E-2</v>
      </c>
      <c r="G99" s="23">
        <v>7.7315145921999999</v>
      </c>
    </row>
    <row r="100" spans="1:7" x14ac:dyDescent="0.2">
      <c r="A100" s="22" t="s">
        <v>409</v>
      </c>
      <c r="B100" s="22" t="s">
        <v>408</v>
      </c>
      <c r="C100" s="22" t="s">
        <v>45</v>
      </c>
      <c r="D100" s="25">
        <v>20000</v>
      </c>
      <c r="E100" s="23">
        <v>20.443300000000001</v>
      </c>
      <c r="F100" s="24">
        <v>8.6492568246488294E-3</v>
      </c>
      <c r="G100" s="23">
        <v>5.8370360078125003</v>
      </c>
    </row>
    <row r="101" spans="1:7" x14ac:dyDescent="0.2">
      <c r="A101" s="21" t="s">
        <v>35</v>
      </c>
      <c r="B101" s="21"/>
      <c r="C101" s="21"/>
      <c r="D101" s="21"/>
      <c r="E101" s="26">
        <f>SUM(E88:E100)</f>
        <v>19877.842031600001</v>
      </c>
      <c r="F101" s="27">
        <f>SUM(F88:F100)</f>
        <v>8.4100199503557498</v>
      </c>
      <c r="G101" s="26"/>
    </row>
    <row r="102" spans="1:7" x14ac:dyDescent="0.2">
      <c r="A102" s="22"/>
      <c r="B102" s="22"/>
      <c r="C102" s="22"/>
      <c r="D102" s="22"/>
      <c r="E102" s="23"/>
      <c r="F102" s="24"/>
      <c r="G102" s="23"/>
    </row>
    <row r="103" spans="1:7" x14ac:dyDescent="0.2">
      <c r="A103" s="21" t="s">
        <v>46</v>
      </c>
      <c r="B103" s="21"/>
      <c r="C103" s="21"/>
      <c r="D103" s="21"/>
      <c r="E103" s="26">
        <f>E58+E62+E80+E85+E101</f>
        <v>230180.89424740008</v>
      </c>
      <c r="F103" s="27">
        <f>F58+F62+F80+F85+F101</f>
        <v>97.386120170084837</v>
      </c>
      <c r="G103" s="26"/>
    </row>
    <row r="104" spans="1:7" x14ac:dyDescent="0.2">
      <c r="A104" s="21"/>
      <c r="B104" s="21"/>
      <c r="C104" s="21"/>
      <c r="D104" s="21"/>
      <c r="E104" s="26"/>
      <c r="F104" s="27"/>
      <c r="G104" s="26"/>
    </row>
    <row r="105" spans="1:7" x14ac:dyDescent="0.2">
      <c r="A105" s="21" t="s">
        <v>48</v>
      </c>
      <c r="B105" s="21"/>
      <c r="C105" s="21"/>
      <c r="D105" s="21"/>
      <c r="E105" s="26">
        <f>E107-(E58+E62+E80+E85+E101)</f>
        <v>6178.141152499913</v>
      </c>
      <c r="F105" s="27">
        <f>F107-(F58+F62+F80+F85+F101)</f>
        <v>2.6138798299151631</v>
      </c>
      <c r="G105" s="26"/>
    </row>
    <row r="106" spans="1:7" x14ac:dyDescent="0.2">
      <c r="A106" s="21"/>
      <c r="B106" s="21"/>
      <c r="C106" s="21"/>
      <c r="D106" s="21"/>
      <c r="E106" s="26"/>
      <c r="F106" s="27"/>
      <c r="G106" s="26"/>
    </row>
    <row r="107" spans="1:7" x14ac:dyDescent="0.2">
      <c r="A107" s="28" t="s">
        <v>47</v>
      </c>
      <c r="B107" s="28"/>
      <c r="C107" s="28"/>
      <c r="D107" s="28"/>
      <c r="E107" s="29">
        <v>236359.03539989999</v>
      </c>
      <c r="F107" s="30">
        <v>100</v>
      </c>
      <c r="G107" s="29"/>
    </row>
    <row r="109" spans="1:7" x14ac:dyDescent="0.2">
      <c r="A109" s="11" t="s">
        <v>50</v>
      </c>
    </row>
    <row r="110" spans="1:7" x14ac:dyDescent="0.2">
      <c r="A110" s="11" t="s">
        <v>417</v>
      </c>
    </row>
    <row r="112" spans="1:7" x14ac:dyDescent="0.2">
      <c r="A112" s="11" t="s">
        <v>86</v>
      </c>
    </row>
    <row r="114" spans="1:9" ht="34.950000000000003" customHeight="1" x14ac:dyDescent="0.2">
      <c r="A114" s="155" t="s">
        <v>69</v>
      </c>
      <c r="B114" s="155"/>
      <c r="C114" s="155"/>
      <c r="D114" s="155"/>
      <c r="E114" s="155"/>
      <c r="F114" s="155"/>
      <c r="G114" s="155"/>
    </row>
    <row r="116" spans="1:9" ht="23.25" customHeight="1" x14ac:dyDescent="0.2">
      <c r="A116" s="152" t="s">
        <v>1012</v>
      </c>
      <c r="B116" s="152"/>
      <c r="C116" s="152"/>
      <c r="D116" s="152"/>
      <c r="G116" s="10"/>
      <c r="H116" s="10"/>
      <c r="I116" s="9"/>
    </row>
    <row r="118" spans="1:9" x14ac:dyDescent="0.2">
      <c r="A118" s="11" t="s">
        <v>51</v>
      </c>
    </row>
    <row r="119" spans="1:9" x14ac:dyDescent="0.2">
      <c r="A119" s="11" t="s">
        <v>1013</v>
      </c>
    </row>
    <row r="120" spans="1:9" x14ac:dyDescent="0.2">
      <c r="A120" s="11" t="s">
        <v>52</v>
      </c>
      <c r="B120" s="11"/>
      <c r="C120" s="31" t="s">
        <v>54</v>
      </c>
      <c r="D120" s="11" t="s">
        <v>53</v>
      </c>
    </row>
    <row r="121" spans="1:9" x14ac:dyDescent="0.2">
      <c r="A121" s="6" t="s">
        <v>61</v>
      </c>
      <c r="C121" s="32">
        <v>265.8075</v>
      </c>
      <c r="D121" s="32">
        <v>268.37479999999999</v>
      </c>
    </row>
    <row r="122" spans="1:9" x14ac:dyDescent="0.2">
      <c r="A122" s="6" t="s">
        <v>135</v>
      </c>
      <c r="C122" s="32">
        <v>28.198</v>
      </c>
      <c r="D122" s="32">
        <v>28.2944</v>
      </c>
    </row>
    <row r="123" spans="1:9" x14ac:dyDescent="0.2">
      <c r="A123" s="6" t="s">
        <v>62</v>
      </c>
      <c r="C123" s="32">
        <v>307.05630000000002</v>
      </c>
      <c r="D123" s="32">
        <v>310.31049999999999</v>
      </c>
    </row>
    <row r="124" spans="1:9" x14ac:dyDescent="0.2">
      <c r="A124" s="6" t="s">
        <v>136</v>
      </c>
      <c r="C124" s="32">
        <v>33.775599999999997</v>
      </c>
      <c r="D124" s="32">
        <v>33.9071</v>
      </c>
    </row>
    <row r="126" spans="1:9" x14ac:dyDescent="0.2">
      <c r="A126" s="11" t="s">
        <v>1014</v>
      </c>
    </row>
    <row r="127" spans="1:9" x14ac:dyDescent="0.2">
      <c r="A127" s="153" t="s">
        <v>55</v>
      </c>
      <c r="B127" s="154"/>
      <c r="C127" s="33" t="s">
        <v>56</v>
      </c>
    </row>
    <row r="128" spans="1:9" x14ac:dyDescent="0.2">
      <c r="A128" s="148" t="s">
        <v>135</v>
      </c>
      <c r="B128" s="149"/>
      <c r="C128" s="34">
        <v>0.17499999999999999</v>
      </c>
    </row>
    <row r="129" spans="1:5" x14ac:dyDescent="0.2">
      <c r="A129" s="148" t="s">
        <v>136</v>
      </c>
      <c r="B129" s="149"/>
      <c r="C129" s="34">
        <v>0.22500000000000001</v>
      </c>
    </row>
    <row r="130" spans="1:5" x14ac:dyDescent="0.2">
      <c r="A130" s="6" t="s">
        <v>57</v>
      </c>
    </row>
    <row r="131" spans="1:5" x14ac:dyDescent="0.2">
      <c r="A131" s="6" t="s">
        <v>58</v>
      </c>
    </row>
    <row r="133" spans="1:5" x14ac:dyDescent="0.2">
      <c r="A133" s="11" t="s">
        <v>1052</v>
      </c>
      <c r="B133" s="11"/>
      <c r="C133" s="11"/>
      <c r="D133" s="31" t="s">
        <v>60</v>
      </c>
    </row>
    <row r="135" spans="1:5" x14ac:dyDescent="0.2">
      <c r="A135" s="11" t="s">
        <v>1053</v>
      </c>
      <c r="B135" s="11"/>
      <c r="C135" s="11"/>
      <c r="D135" s="31" t="s">
        <v>60</v>
      </c>
    </row>
    <row r="137" spans="1:5" x14ac:dyDescent="0.2">
      <c r="A137" s="11" t="s">
        <v>1029</v>
      </c>
      <c r="D137" s="36">
        <v>0.86272922382799699</v>
      </c>
    </row>
    <row r="139" spans="1:5" x14ac:dyDescent="0.2">
      <c r="A139" s="11" t="s">
        <v>387</v>
      </c>
      <c r="D139" s="35">
        <v>3.63886698292528</v>
      </c>
      <c r="E139" s="9" t="s">
        <v>59</v>
      </c>
    </row>
    <row r="141" spans="1:5" x14ac:dyDescent="0.2">
      <c r="A141" s="11" t="s">
        <v>388</v>
      </c>
      <c r="D141" s="31" t="s">
        <v>60</v>
      </c>
    </row>
    <row r="143" spans="1:5" x14ac:dyDescent="0.2">
      <c r="A143" s="11" t="s">
        <v>1054</v>
      </c>
      <c r="D143" s="31"/>
    </row>
    <row r="144" spans="1:5" x14ac:dyDescent="0.2">
      <c r="A144" s="11"/>
    </row>
    <row r="145" spans="1:9" x14ac:dyDescent="0.2">
      <c r="A145" s="11" t="s">
        <v>1025</v>
      </c>
      <c r="D145" s="31" t="s">
        <v>60</v>
      </c>
    </row>
    <row r="146" spans="1:9" x14ac:dyDescent="0.2">
      <c r="A146" s="11"/>
    </row>
    <row r="147" spans="1:9" x14ac:dyDescent="0.2">
      <c r="A147" s="11" t="s">
        <v>1026</v>
      </c>
      <c r="D147" s="31" t="s">
        <v>60</v>
      </c>
    </row>
    <row r="148" spans="1:9" x14ac:dyDescent="0.2">
      <c r="A148" s="11"/>
    </row>
    <row r="149" spans="1:9" x14ac:dyDescent="0.2">
      <c r="A149" s="11" t="s">
        <v>1027</v>
      </c>
      <c r="D149" s="31" t="s">
        <v>60</v>
      </c>
    </row>
    <row r="151" spans="1:9" x14ac:dyDescent="0.2">
      <c r="A151" s="69" t="s">
        <v>1055</v>
      </c>
      <c r="B151" s="70"/>
      <c r="C151" s="70"/>
      <c r="D151" s="70"/>
    </row>
    <row r="153" spans="1:9" x14ac:dyDescent="0.2">
      <c r="A153" s="69" t="s">
        <v>1396</v>
      </c>
      <c r="B153" s="70"/>
      <c r="C153" s="70"/>
      <c r="D153" s="70"/>
      <c r="E153" s="10"/>
      <c r="G153" s="10"/>
      <c r="H153" s="70"/>
      <c r="I153" s="70"/>
    </row>
    <row r="154" spans="1:9" x14ac:dyDescent="0.2">
      <c r="A154" s="96"/>
      <c r="B154" s="70"/>
      <c r="C154" s="70"/>
      <c r="D154" s="70"/>
      <c r="E154" s="10"/>
      <c r="G154" s="10"/>
      <c r="H154" s="70"/>
      <c r="I154" s="70"/>
    </row>
    <row r="155" spans="1:9" x14ac:dyDescent="0.2">
      <c r="A155" s="70"/>
      <c r="B155" s="70"/>
      <c r="C155" s="70"/>
      <c r="D155" s="70"/>
      <c r="E155" s="10"/>
      <c r="G155" s="10"/>
      <c r="H155" s="70"/>
      <c r="I155" s="70"/>
    </row>
    <row r="156" spans="1:9" x14ac:dyDescent="0.2">
      <c r="A156" s="70"/>
      <c r="B156" s="70"/>
      <c r="C156" s="70"/>
      <c r="D156" s="70"/>
      <c r="E156" s="10"/>
      <c r="G156" s="10"/>
      <c r="H156" s="70"/>
      <c r="I156" s="70"/>
    </row>
    <row r="157" spans="1:9" x14ac:dyDescent="0.2">
      <c r="A157" s="70"/>
      <c r="B157" s="70"/>
      <c r="C157" s="70"/>
      <c r="D157" s="70"/>
      <c r="E157" s="10"/>
      <c r="G157" s="10"/>
      <c r="H157" s="70"/>
      <c r="I157" s="70"/>
    </row>
    <row r="158" spans="1:9" x14ac:dyDescent="0.2">
      <c r="A158" s="70"/>
      <c r="B158" s="70"/>
      <c r="C158" s="70"/>
      <c r="D158" s="70"/>
      <c r="E158" s="10"/>
      <c r="G158" s="10"/>
      <c r="H158" s="70"/>
      <c r="I158" s="70"/>
    </row>
    <row r="159" spans="1:9" x14ac:dyDescent="0.2">
      <c r="A159" s="70"/>
      <c r="B159" s="70"/>
      <c r="C159" s="70"/>
      <c r="D159" s="70"/>
      <c r="E159" s="10"/>
      <c r="G159" s="10"/>
      <c r="H159" s="70"/>
      <c r="I159" s="70"/>
    </row>
    <row r="160" spans="1:9" x14ac:dyDescent="0.2">
      <c r="A160" s="70"/>
      <c r="B160" s="70"/>
      <c r="C160" s="70"/>
      <c r="D160" s="70"/>
      <c r="E160" s="10"/>
      <c r="G160" s="10"/>
      <c r="H160" s="70"/>
      <c r="I160" s="70"/>
    </row>
    <row r="161" spans="1:9" x14ac:dyDescent="0.2">
      <c r="A161" s="70"/>
      <c r="B161" s="70"/>
      <c r="C161" s="70"/>
      <c r="D161" s="70"/>
      <c r="E161" s="10"/>
      <c r="G161" s="10"/>
      <c r="H161" s="70"/>
      <c r="I161" s="70"/>
    </row>
    <row r="162" spans="1:9" x14ac:dyDescent="0.2">
      <c r="A162" s="70"/>
      <c r="B162" s="70"/>
      <c r="C162" s="70"/>
      <c r="D162" s="70"/>
      <c r="E162" s="10"/>
      <c r="G162" s="10"/>
      <c r="H162" s="70"/>
      <c r="I162" s="70"/>
    </row>
    <row r="163" spans="1:9" x14ac:dyDescent="0.2">
      <c r="A163" s="70"/>
      <c r="B163" s="70"/>
      <c r="C163" s="70"/>
      <c r="D163" s="70"/>
      <c r="E163" s="10"/>
      <c r="G163" s="10"/>
      <c r="H163" s="70"/>
      <c r="I163" s="70"/>
    </row>
    <row r="164" spans="1:9" x14ac:dyDescent="0.2">
      <c r="A164" s="70"/>
      <c r="B164" s="70"/>
      <c r="C164" s="70"/>
      <c r="D164" s="70"/>
      <c r="E164" s="10"/>
      <c r="G164" s="10"/>
      <c r="H164" s="70"/>
      <c r="I164" s="70"/>
    </row>
    <row r="165" spans="1:9" x14ac:dyDescent="0.2">
      <c r="A165" s="70"/>
      <c r="B165" s="70"/>
      <c r="C165" s="70"/>
      <c r="D165" s="70"/>
      <c r="E165" s="10"/>
      <c r="G165" s="10"/>
      <c r="H165" s="70"/>
      <c r="I165" s="70"/>
    </row>
    <row r="166" spans="1:9" x14ac:dyDescent="0.2">
      <c r="A166" s="70"/>
      <c r="B166" s="70"/>
      <c r="C166" s="70"/>
      <c r="D166" s="70"/>
      <c r="E166" s="10"/>
      <c r="G166" s="10"/>
      <c r="H166" s="70"/>
      <c r="I166" s="70"/>
    </row>
    <row r="167" spans="1:9" x14ac:dyDescent="0.2">
      <c r="A167" s="70"/>
      <c r="B167" s="70"/>
      <c r="C167" s="70"/>
      <c r="D167" s="70"/>
      <c r="E167" s="10"/>
      <c r="G167" s="10"/>
      <c r="H167" s="70"/>
      <c r="I167" s="70"/>
    </row>
    <row r="168" spans="1:9" x14ac:dyDescent="0.2">
      <c r="A168" s="70"/>
      <c r="B168" s="70"/>
      <c r="C168" s="70"/>
      <c r="D168" s="70"/>
      <c r="E168" s="10"/>
      <c r="G168" s="10"/>
      <c r="H168" s="70"/>
      <c r="I168" s="70"/>
    </row>
    <row r="169" spans="1:9" x14ac:dyDescent="0.2">
      <c r="A169" s="70"/>
      <c r="B169" s="70"/>
      <c r="C169" s="70"/>
      <c r="D169" s="70"/>
      <c r="E169" s="10"/>
      <c r="G169" s="10"/>
      <c r="H169" s="70"/>
      <c r="I169" s="70"/>
    </row>
    <row r="170" spans="1:9" x14ac:dyDescent="0.2">
      <c r="A170" s="70"/>
      <c r="B170" s="70"/>
      <c r="C170" s="70"/>
      <c r="D170" s="70"/>
      <c r="E170" s="10"/>
      <c r="G170" s="10"/>
      <c r="H170" s="70"/>
      <c r="I170" s="70"/>
    </row>
    <row r="171" spans="1:9" x14ac:dyDescent="0.2">
      <c r="A171" s="69" t="s">
        <v>1400</v>
      </c>
      <c r="B171" s="70"/>
      <c r="C171" s="70"/>
      <c r="D171" s="70"/>
      <c r="E171" s="10"/>
      <c r="G171" s="10"/>
      <c r="H171" s="70"/>
      <c r="I171" s="70"/>
    </row>
    <row r="172" spans="1:9" x14ac:dyDescent="0.2">
      <c r="A172" s="70"/>
      <c r="B172" s="70"/>
      <c r="C172" s="70"/>
      <c r="D172" s="70"/>
      <c r="E172" s="10"/>
      <c r="G172" s="10"/>
      <c r="H172" s="70"/>
      <c r="I172" s="70"/>
    </row>
    <row r="173" spans="1:9" x14ac:dyDescent="0.2">
      <c r="A173" s="69" t="s">
        <v>1397</v>
      </c>
      <c r="B173" s="70"/>
      <c r="C173" s="70"/>
      <c r="D173" s="70"/>
      <c r="E173" s="10"/>
      <c r="G173" s="10"/>
      <c r="H173" s="70"/>
      <c r="I173" s="70"/>
    </row>
    <row r="174" spans="1:9" x14ac:dyDescent="0.2">
      <c r="A174" s="70"/>
      <c r="B174" s="70"/>
      <c r="C174" s="70"/>
      <c r="D174" s="70"/>
      <c r="E174" s="10"/>
      <c r="G174" s="10"/>
      <c r="H174" s="70"/>
      <c r="I174" s="70"/>
    </row>
    <row r="175" spans="1:9" x14ac:dyDescent="0.2">
      <c r="A175" s="70"/>
      <c r="B175" s="70"/>
      <c r="C175" s="70"/>
      <c r="D175" s="70"/>
      <c r="E175" s="10"/>
      <c r="G175" s="10"/>
      <c r="H175" s="70"/>
      <c r="I175" s="70"/>
    </row>
    <row r="176" spans="1:9" x14ac:dyDescent="0.2">
      <c r="A176" s="70"/>
      <c r="B176" s="70"/>
      <c r="C176" s="70"/>
      <c r="D176" s="70"/>
      <c r="E176" s="10"/>
      <c r="G176" s="10"/>
      <c r="H176" s="70"/>
      <c r="I176" s="70"/>
    </row>
    <row r="177" spans="1:9" x14ac:dyDescent="0.2">
      <c r="A177" s="70"/>
      <c r="B177" s="70"/>
      <c r="C177" s="70"/>
      <c r="D177" s="70"/>
      <c r="E177" s="10"/>
      <c r="G177" s="10"/>
      <c r="H177" s="70"/>
      <c r="I177" s="70"/>
    </row>
    <row r="178" spans="1:9" x14ac:dyDescent="0.2">
      <c r="A178" s="70"/>
      <c r="B178" s="70"/>
      <c r="C178" s="70"/>
      <c r="D178" s="70"/>
      <c r="E178" s="10"/>
      <c r="G178" s="10"/>
      <c r="H178" s="70"/>
      <c r="I178" s="70"/>
    </row>
    <row r="179" spans="1:9" x14ac:dyDescent="0.2">
      <c r="A179" s="70"/>
      <c r="B179" s="70"/>
      <c r="C179" s="70"/>
      <c r="D179" s="70"/>
      <c r="E179" s="10"/>
      <c r="G179" s="10"/>
      <c r="H179" s="70"/>
      <c r="I179" s="70"/>
    </row>
    <row r="180" spans="1:9" x14ac:dyDescent="0.2">
      <c r="A180" s="70"/>
      <c r="B180" s="70"/>
      <c r="C180" s="70"/>
      <c r="D180" s="70"/>
      <c r="E180" s="10"/>
      <c r="G180" s="10"/>
      <c r="H180" s="70"/>
      <c r="I180" s="70"/>
    </row>
    <row r="181" spans="1:9" x14ac:dyDescent="0.2">
      <c r="A181" s="70"/>
      <c r="B181" s="70"/>
      <c r="C181" s="70"/>
      <c r="D181" s="70"/>
      <c r="E181" s="10"/>
      <c r="G181" s="10"/>
      <c r="H181" s="70"/>
      <c r="I181" s="70"/>
    </row>
    <row r="182" spans="1:9" x14ac:dyDescent="0.2">
      <c r="A182" s="70"/>
      <c r="B182" s="70"/>
      <c r="C182" s="70"/>
      <c r="D182" s="70"/>
      <c r="E182" s="10"/>
      <c r="G182" s="10"/>
      <c r="H182" s="70"/>
      <c r="I182" s="70"/>
    </row>
    <row r="183" spans="1:9" x14ac:dyDescent="0.2">
      <c r="A183" s="70"/>
      <c r="B183" s="70"/>
      <c r="C183" s="70"/>
      <c r="D183" s="70"/>
      <c r="E183" s="10"/>
      <c r="G183" s="10"/>
      <c r="H183" s="70"/>
      <c r="I183" s="70"/>
    </row>
    <row r="184" spans="1:9" x14ac:dyDescent="0.2">
      <c r="A184" s="70"/>
      <c r="B184" s="70"/>
      <c r="C184" s="70"/>
      <c r="D184" s="70"/>
      <c r="E184" s="10"/>
      <c r="G184" s="10"/>
      <c r="H184" s="70"/>
      <c r="I184" s="70"/>
    </row>
    <row r="185" spans="1:9" x14ac:dyDescent="0.2">
      <c r="A185" s="70"/>
      <c r="B185" s="70"/>
      <c r="C185" s="70"/>
      <c r="D185" s="70"/>
      <c r="E185" s="10"/>
      <c r="G185" s="10"/>
      <c r="H185" s="70"/>
      <c r="I185" s="70"/>
    </row>
    <row r="186" spans="1:9" x14ac:dyDescent="0.2">
      <c r="A186" s="70"/>
      <c r="B186" s="70"/>
      <c r="C186" s="70"/>
      <c r="D186" s="70"/>
      <c r="E186" s="10"/>
      <c r="G186" s="10"/>
      <c r="H186" s="70"/>
      <c r="I186" s="70"/>
    </row>
    <row r="187" spans="1:9" x14ac:dyDescent="0.2">
      <c r="A187" s="70"/>
      <c r="B187" s="70"/>
      <c r="C187" s="70"/>
      <c r="D187" s="70"/>
      <c r="E187" s="10"/>
      <c r="G187" s="10"/>
      <c r="H187" s="70"/>
      <c r="I187" s="70"/>
    </row>
    <row r="188" spans="1:9" x14ac:dyDescent="0.2">
      <c r="A188" s="70" t="s">
        <v>1401</v>
      </c>
      <c r="B188" s="70"/>
      <c r="C188" s="70"/>
      <c r="D188" s="70"/>
      <c r="E188" s="10"/>
      <c r="G188" s="10"/>
      <c r="H188" s="70"/>
      <c r="I188" s="70"/>
    </row>
    <row r="189" spans="1:9" x14ac:dyDescent="0.2">
      <c r="A189" s="70"/>
      <c r="B189" s="70"/>
      <c r="C189" s="70"/>
      <c r="D189" s="70"/>
      <c r="E189" s="10"/>
      <c r="G189" s="10"/>
      <c r="H189" s="70"/>
      <c r="I189" s="70"/>
    </row>
    <row r="190" spans="1:9" x14ac:dyDescent="0.2">
      <c r="A190" s="70" t="s">
        <v>1395</v>
      </c>
      <c r="B190" s="70"/>
      <c r="C190" s="70"/>
      <c r="D190" s="70"/>
      <c r="E190" s="10"/>
      <c r="G190" s="10"/>
      <c r="H190" s="70"/>
      <c r="I190" s="70"/>
    </row>
    <row r="191" spans="1:9" x14ac:dyDescent="0.2">
      <c r="A191" s="70"/>
      <c r="B191" s="70"/>
      <c r="C191" s="70"/>
      <c r="D191" s="70"/>
      <c r="E191" s="10"/>
      <c r="G191" s="10"/>
      <c r="H191" s="70"/>
      <c r="I191" s="70"/>
    </row>
    <row r="192" spans="1:9" x14ac:dyDescent="0.2">
      <c r="A192" s="70"/>
      <c r="B192" s="70"/>
      <c r="C192" s="70"/>
      <c r="D192" s="70"/>
      <c r="E192" s="10"/>
      <c r="G192" s="10"/>
      <c r="H192" s="70"/>
      <c r="I192" s="70"/>
    </row>
  </sheetData>
  <mergeCells count="6">
    <mergeCell ref="A1:G1"/>
    <mergeCell ref="A127:B127"/>
    <mergeCell ref="A128:B128"/>
    <mergeCell ref="A129:B129"/>
    <mergeCell ref="A114:G114"/>
    <mergeCell ref="A116:D116"/>
  </mergeCells>
  <conditionalFormatting sqref="F2:F3 F5:F113 F115">
    <cfRule type="cellIs" dxfId="94" priority="4" stopIfTrue="1" operator="between">
      <formula>0.009</formula>
      <formula>-0.009</formula>
    </cfRule>
  </conditionalFormatting>
  <conditionalFormatting sqref="F117:F185">
    <cfRule type="cellIs" dxfId="93" priority="1" stopIfTrue="1" operator="between">
      <formula>0.009</formula>
      <formula>-0.009</formula>
    </cfRule>
  </conditionalFormatting>
  <conditionalFormatting sqref="F193:F294">
    <cfRule type="cellIs" dxfId="92" priority="2" stopIfTrue="1" operator="between">
      <formula>0.009</formula>
      <formula>-0.009</formula>
    </cfRule>
  </conditionalFormatting>
  <conditionalFormatting sqref="F116:H116">
    <cfRule type="cellIs" dxfId="91" priority="3" stopIfTrue="1" operator="between">
      <formula>0.009</formula>
      <formula>-0.009</formula>
    </cfRule>
  </conditionalFormatting>
  <pageMargins left="0.7" right="0.7" top="0.75" bottom="0.75" header="0.3" footer="0.3"/>
  <pageSetup paperSize="9" orientation="portrait" r:id="rId1"/>
  <headerFooter>
    <oddFooter>&amp;C_x000D_&amp;1#&amp;"Aptos"&amp;10&amp;K000000 RESTRICTED</oddFooter>
    <evenFooter>&amp;LPUBLIC</evenFooter>
    <firstFooter>&amp;LPUBLIC</first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6D52E-F364-446E-AD92-5FA25548A2B8}">
  <dimension ref="A1:J454"/>
  <sheetViews>
    <sheetView workbookViewId="0">
      <selection sqref="A1:G1"/>
    </sheetView>
  </sheetViews>
  <sheetFormatPr defaultColWidth="9.33203125" defaultRowHeight="10.199999999999999" x14ac:dyDescent="0.2"/>
  <cols>
    <col min="1" max="1" width="33.88671875" style="6" bestFit="1" customWidth="1"/>
    <col min="2" max="2" width="44.6640625" style="6" bestFit="1" customWidth="1"/>
    <col min="3" max="3" width="32.33203125" style="6" bestFit="1" customWidth="1"/>
    <col min="4" max="4" width="13.33203125" style="6" customWidth="1"/>
    <col min="5" max="5" width="23.88671875" style="9" customWidth="1"/>
    <col min="6" max="6" width="27.6640625" style="10" bestFit="1" customWidth="1"/>
    <col min="7" max="7" width="29.6640625" style="9" customWidth="1"/>
    <col min="8" max="8" width="27.33203125" style="6" customWidth="1"/>
    <col min="9" max="9" width="6.6640625" style="6" customWidth="1"/>
    <col min="10" max="16384" width="9.33203125" style="6"/>
  </cols>
  <sheetData>
    <row r="1" spans="1:10" s="1" customFormat="1" ht="13.8" x14ac:dyDescent="0.2">
      <c r="A1" s="150" t="s">
        <v>12</v>
      </c>
      <c r="B1" s="151"/>
      <c r="C1" s="151"/>
      <c r="D1" s="151"/>
      <c r="E1" s="151"/>
      <c r="F1" s="151"/>
      <c r="G1" s="151"/>
    </row>
    <row r="2" spans="1:10" s="1" customFormat="1" ht="11.4" x14ac:dyDescent="0.2">
      <c r="E2" s="5"/>
      <c r="F2" s="8"/>
      <c r="G2" s="9"/>
    </row>
    <row r="3" spans="1:10" s="1" customFormat="1" ht="12" x14ac:dyDescent="0.2">
      <c r="A3" s="7" t="s">
        <v>7</v>
      </c>
      <c r="B3" s="2"/>
      <c r="C3" s="3"/>
      <c r="D3" s="3"/>
      <c r="E3" s="4"/>
      <c r="F3" s="8"/>
      <c r="G3" s="9"/>
    </row>
    <row r="4" spans="1:10" s="1" customFormat="1" ht="22.2" customHeight="1" x14ac:dyDescent="0.25">
      <c r="A4" s="38" t="s">
        <v>2</v>
      </c>
      <c r="B4" s="38" t="s">
        <v>0</v>
      </c>
      <c r="C4" s="39" t="s">
        <v>4</v>
      </c>
      <c r="D4" s="39" t="s">
        <v>1</v>
      </c>
      <c r="E4" s="41" t="s">
        <v>6</v>
      </c>
      <c r="F4" s="40" t="s">
        <v>334</v>
      </c>
      <c r="G4" s="41" t="s">
        <v>335</v>
      </c>
      <c r="H4" s="42" t="s">
        <v>336</v>
      </c>
      <c r="I4" s="43" t="s">
        <v>5</v>
      </c>
      <c r="J4" s="37"/>
    </row>
    <row r="5" spans="1:10" x14ac:dyDescent="0.2">
      <c r="A5" s="44" t="s">
        <v>145</v>
      </c>
      <c r="B5" s="45"/>
      <c r="C5" s="45"/>
      <c r="D5" s="45"/>
      <c r="E5" s="46"/>
      <c r="F5" s="47"/>
      <c r="G5" s="46"/>
      <c r="H5" s="45"/>
      <c r="I5" s="45"/>
    </row>
    <row r="6" spans="1:10" x14ac:dyDescent="0.2">
      <c r="A6" s="44" t="s">
        <v>31</v>
      </c>
      <c r="B6" s="45"/>
      <c r="C6" s="45"/>
      <c r="D6" s="45"/>
      <c r="E6" s="46"/>
      <c r="F6" s="47"/>
      <c r="G6" s="46"/>
      <c r="H6" s="45"/>
      <c r="I6" s="45"/>
    </row>
    <row r="7" spans="1:10" x14ac:dyDescent="0.2">
      <c r="A7" s="45" t="s">
        <v>147</v>
      </c>
      <c r="B7" s="45" t="s">
        <v>1331</v>
      </c>
      <c r="C7" s="45" t="s">
        <v>148</v>
      </c>
      <c r="D7" s="48">
        <v>1021150</v>
      </c>
      <c r="E7" s="46">
        <v>7639.733725</v>
      </c>
      <c r="F7" s="47">
        <v>5.0759643619357098</v>
      </c>
      <c r="G7" s="46">
        <v>-7700.6946250000001</v>
      </c>
      <c r="H7" s="46">
        <v>-5.1164677835221104</v>
      </c>
      <c r="I7" s="49"/>
    </row>
    <row r="8" spans="1:10" x14ac:dyDescent="0.2">
      <c r="A8" s="45" t="s">
        <v>156</v>
      </c>
      <c r="B8" s="45" t="s">
        <v>1367</v>
      </c>
      <c r="C8" s="45" t="s">
        <v>157</v>
      </c>
      <c r="D8" s="48">
        <v>574000</v>
      </c>
      <c r="E8" s="46">
        <v>7506.7719999999999</v>
      </c>
      <c r="F8" s="47">
        <v>4.9876224115621097</v>
      </c>
      <c r="G8" s="46">
        <v>-7539.8580000000002</v>
      </c>
      <c r="H8" s="46">
        <v>-5.0096052925006704</v>
      </c>
      <c r="I8" s="49"/>
    </row>
    <row r="9" spans="1:10" x14ac:dyDescent="0.2">
      <c r="A9" s="45" t="s">
        <v>152</v>
      </c>
      <c r="B9" s="45" t="s">
        <v>1369</v>
      </c>
      <c r="C9" s="45" t="s">
        <v>148</v>
      </c>
      <c r="D9" s="48">
        <v>366800</v>
      </c>
      <c r="E9" s="46">
        <v>5265.0472</v>
      </c>
      <c r="F9" s="47">
        <v>3.4981836950226199</v>
      </c>
      <c r="G9" s="46">
        <v>-5254.7669999999998</v>
      </c>
      <c r="H9" s="46">
        <v>-3.4913533615696601</v>
      </c>
      <c r="I9" s="49"/>
    </row>
    <row r="10" spans="1:10" x14ac:dyDescent="0.2">
      <c r="A10" s="45" t="s">
        <v>419</v>
      </c>
      <c r="B10" s="45" t="s">
        <v>1370</v>
      </c>
      <c r="C10" s="45" t="s">
        <v>148</v>
      </c>
      <c r="D10" s="48">
        <v>4971400</v>
      </c>
      <c r="E10" s="46">
        <v>4209.7815199999995</v>
      </c>
      <c r="F10" s="47">
        <v>2.7970478731646602</v>
      </c>
      <c r="G10" s="46">
        <v>-4237.4312225000003</v>
      </c>
      <c r="H10" s="46">
        <v>-2.81541878890074</v>
      </c>
      <c r="I10" s="49"/>
    </row>
    <row r="11" spans="1:10" x14ac:dyDescent="0.2">
      <c r="A11" s="45" t="s">
        <v>340</v>
      </c>
      <c r="B11" s="45" t="s">
        <v>339</v>
      </c>
      <c r="C11" s="45" t="s">
        <v>160</v>
      </c>
      <c r="D11" s="48">
        <v>31091625</v>
      </c>
      <c r="E11" s="46">
        <v>4045.0204130000002</v>
      </c>
      <c r="F11" s="47">
        <v>2.68757789194943</v>
      </c>
      <c r="G11" s="46">
        <v>-4063.7468625000001</v>
      </c>
      <c r="H11" s="46">
        <v>-2.7000200520703399</v>
      </c>
      <c r="I11" s="49"/>
    </row>
    <row r="12" spans="1:10" x14ac:dyDescent="0.2">
      <c r="A12" s="45" t="s">
        <v>154</v>
      </c>
      <c r="B12" s="45" t="s">
        <v>1372</v>
      </c>
      <c r="C12" s="45" t="s">
        <v>148</v>
      </c>
      <c r="D12" s="48">
        <v>307500</v>
      </c>
      <c r="E12" s="46">
        <v>3780.7125000000001</v>
      </c>
      <c r="F12" s="47">
        <v>2.5119673804763201</v>
      </c>
      <c r="G12" s="46">
        <v>-3806.87</v>
      </c>
      <c r="H12" s="46">
        <v>-2.5293468524025302</v>
      </c>
      <c r="I12" s="49"/>
    </row>
    <row r="13" spans="1:10" x14ac:dyDescent="0.2">
      <c r="A13" s="45" t="s">
        <v>344</v>
      </c>
      <c r="B13" s="45" t="s">
        <v>343</v>
      </c>
      <c r="C13" s="45" t="s">
        <v>236</v>
      </c>
      <c r="D13" s="48">
        <v>686400</v>
      </c>
      <c r="E13" s="46">
        <v>3764.904</v>
      </c>
      <c r="F13" s="47">
        <v>2.50146395385124</v>
      </c>
      <c r="G13" s="46">
        <v>-3788.7806</v>
      </c>
      <c r="H13" s="46">
        <v>-2.5173279584156401</v>
      </c>
      <c r="I13" s="49"/>
    </row>
    <row r="14" spans="1:10" x14ac:dyDescent="0.2">
      <c r="A14" s="45" t="s">
        <v>284</v>
      </c>
      <c r="B14" s="45" t="s">
        <v>1368</v>
      </c>
      <c r="C14" s="45" t="s">
        <v>285</v>
      </c>
      <c r="D14" s="48">
        <v>322000</v>
      </c>
      <c r="E14" s="46">
        <v>3137.7289999999998</v>
      </c>
      <c r="F14" s="47">
        <v>2.0847585995429698</v>
      </c>
      <c r="G14" s="46">
        <v>-3154.1604499999999</v>
      </c>
      <c r="H14" s="46">
        <v>-2.09567592436307</v>
      </c>
      <c r="I14" s="49"/>
    </row>
    <row r="15" spans="1:10" x14ac:dyDescent="0.2">
      <c r="A15" s="45" t="s">
        <v>150</v>
      </c>
      <c r="B15" s="45" t="s">
        <v>149</v>
      </c>
      <c r="C15" s="45" t="s">
        <v>148</v>
      </c>
      <c r="D15" s="48">
        <v>291000</v>
      </c>
      <c r="E15" s="46">
        <v>2989.7339999999999</v>
      </c>
      <c r="F15" s="47">
        <v>1.9864282947462899</v>
      </c>
      <c r="G15" s="46">
        <v>-3006.8677499999999</v>
      </c>
      <c r="H15" s="46">
        <v>-1.9978122392025901</v>
      </c>
      <c r="I15" s="49"/>
    </row>
    <row r="16" spans="1:10" x14ac:dyDescent="0.2">
      <c r="A16" s="45" t="s">
        <v>421</v>
      </c>
      <c r="B16" s="45" t="s">
        <v>420</v>
      </c>
      <c r="C16" s="45" t="s">
        <v>169</v>
      </c>
      <c r="D16" s="48">
        <v>890625</v>
      </c>
      <c r="E16" s="46">
        <v>2969.34375</v>
      </c>
      <c r="F16" s="47">
        <v>1.97288067829046</v>
      </c>
      <c r="G16" s="46">
        <v>-2980.4765625</v>
      </c>
      <c r="H16" s="46">
        <v>-1.9802775014694201</v>
      </c>
      <c r="I16" s="49"/>
    </row>
    <row r="17" spans="1:9" x14ac:dyDescent="0.2">
      <c r="A17" s="45" t="s">
        <v>423</v>
      </c>
      <c r="B17" s="45" t="s">
        <v>1374</v>
      </c>
      <c r="C17" s="45" t="s">
        <v>424</v>
      </c>
      <c r="D17" s="48">
        <v>94554</v>
      </c>
      <c r="E17" s="46">
        <v>2845.6026299999999</v>
      </c>
      <c r="F17" s="47">
        <v>1.89066504907676</v>
      </c>
      <c r="G17" s="46">
        <v>-2861.059428</v>
      </c>
      <c r="H17" s="46">
        <v>-1.90093479912589</v>
      </c>
      <c r="I17" s="49"/>
    </row>
    <row r="18" spans="1:9" x14ac:dyDescent="0.2">
      <c r="A18" s="45" t="s">
        <v>358</v>
      </c>
      <c r="B18" s="45" t="s">
        <v>1373</v>
      </c>
      <c r="C18" s="45" t="s">
        <v>241</v>
      </c>
      <c r="D18" s="48">
        <v>231000</v>
      </c>
      <c r="E18" s="46">
        <v>2636.172</v>
      </c>
      <c r="F18" s="47">
        <v>1.75151590429715</v>
      </c>
      <c r="G18" s="46">
        <v>-2644.4879999999998</v>
      </c>
      <c r="H18" s="46">
        <v>-1.75704119106149</v>
      </c>
      <c r="I18" s="49"/>
    </row>
    <row r="19" spans="1:9" x14ac:dyDescent="0.2">
      <c r="A19" s="45" t="s">
        <v>159</v>
      </c>
      <c r="B19" s="45" t="s">
        <v>1336</v>
      </c>
      <c r="C19" s="45" t="s">
        <v>160</v>
      </c>
      <c r="D19" s="48">
        <v>128250</v>
      </c>
      <c r="E19" s="46">
        <v>2529.09</v>
      </c>
      <c r="F19" s="47">
        <v>1.6803688675848401</v>
      </c>
      <c r="G19" s="46">
        <v>-2534.9609999999998</v>
      </c>
      <c r="H19" s="46">
        <v>-1.6842696562565</v>
      </c>
      <c r="I19" s="49"/>
    </row>
    <row r="20" spans="1:9" x14ac:dyDescent="0.2">
      <c r="A20" s="45" t="s">
        <v>168</v>
      </c>
      <c r="B20" s="45" t="s">
        <v>1376</v>
      </c>
      <c r="C20" s="45" t="s">
        <v>169</v>
      </c>
      <c r="D20" s="48">
        <v>822075</v>
      </c>
      <c r="E20" s="46">
        <v>2486.3658380000002</v>
      </c>
      <c r="F20" s="47">
        <v>1.6519822337685499</v>
      </c>
      <c r="G20" s="46">
        <v>-2500.1434749999999</v>
      </c>
      <c r="H20" s="46">
        <v>-1.66113632171468</v>
      </c>
      <c r="I20" s="49"/>
    </row>
    <row r="21" spans="1:9" x14ac:dyDescent="0.2">
      <c r="A21" s="45" t="s">
        <v>185</v>
      </c>
      <c r="B21" s="45" t="s">
        <v>184</v>
      </c>
      <c r="C21" s="45" t="s">
        <v>186</v>
      </c>
      <c r="D21" s="48">
        <v>617025</v>
      </c>
      <c r="E21" s="46">
        <v>2393.1314630000002</v>
      </c>
      <c r="F21" s="47">
        <v>1.5900357861772301</v>
      </c>
      <c r="G21" s="46">
        <v>-2412.9639000000002</v>
      </c>
      <c r="H21" s="46">
        <v>-1.60321278252894</v>
      </c>
      <c r="I21" s="49"/>
    </row>
    <row r="22" spans="1:9" x14ac:dyDescent="0.2">
      <c r="A22" s="45" t="s">
        <v>426</v>
      </c>
      <c r="B22" s="45" t="s">
        <v>425</v>
      </c>
      <c r="C22" s="45" t="s">
        <v>211</v>
      </c>
      <c r="D22" s="48">
        <v>139925</v>
      </c>
      <c r="E22" s="46">
        <v>1879.1927499999999</v>
      </c>
      <c r="F22" s="47">
        <v>1.2485664777809999</v>
      </c>
      <c r="G22" s="46">
        <v>-1881.1516999999999</v>
      </c>
      <c r="H22" s="46">
        <v>-1.2498680362835299</v>
      </c>
      <c r="I22" s="49"/>
    </row>
    <row r="23" spans="1:9" x14ac:dyDescent="0.2">
      <c r="A23" s="45" t="s">
        <v>428</v>
      </c>
      <c r="B23" s="45" t="s">
        <v>427</v>
      </c>
      <c r="C23" s="45" t="s">
        <v>148</v>
      </c>
      <c r="D23" s="48">
        <v>1464000</v>
      </c>
      <c r="E23" s="46">
        <v>1650.0744</v>
      </c>
      <c r="F23" s="47">
        <v>1.09633648899752</v>
      </c>
      <c r="G23" s="46">
        <v>-1659.1648</v>
      </c>
      <c r="H23" s="46">
        <v>-1.1023762998203399</v>
      </c>
      <c r="I23" s="49"/>
    </row>
    <row r="24" spans="1:9" x14ac:dyDescent="0.2">
      <c r="A24" s="45" t="s">
        <v>248</v>
      </c>
      <c r="B24" s="45" t="s">
        <v>247</v>
      </c>
      <c r="C24" s="45" t="s">
        <v>249</v>
      </c>
      <c r="D24" s="48">
        <v>72000</v>
      </c>
      <c r="E24" s="46">
        <v>1512.9359999999999</v>
      </c>
      <c r="F24" s="47">
        <v>1.00521948726551</v>
      </c>
      <c r="G24" s="46">
        <v>-1516.6271999999999</v>
      </c>
      <c r="H24" s="46">
        <v>-1.00767198107318</v>
      </c>
      <c r="I24" s="49"/>
    </row>
    <row r="25" spans="1:9" x14ac:dyDescent="0.2">
      <c r="A25" s="45" t="s">
        <v>162</v>
      </c>
      <c r="B25" s="45" t="s">
        <v>161</v>
      </c>
      <c r="C25" s="45" t="s">
        <v>163</v>
      </c>
      <c r="D25" s="48">
        <v>42200</v>
      </c>
      <c r="E25" s="46">
        <v>1434.1669999999999</v>
      </c>
      <c r="F25" s="47">
        <v>0.95288407202493797</v>
      </c>
      <c r="G25" s="46">
        <v>-1436.9212</v>
      </c>
      <c r="H25" s="46">
        <v>-0.95471400766783798</v>
      </c>
      <c r="I25" s="49"/>
    </row>
    <row r="26" spans="1:9" x14ac:dyDescent="0.2">
      <c r="A26" s="45" t="s">
        <v>171</v>
      </c>
      <c r="B26" s="45" t="s">
        <v>170</v>
      </c>
      <c r="C26" s="45" t="s">
        <v>172</v>
      </c>
      <c r="D26" s="48">
        <v>33950</v>
      </c>
      <c r="E26" s="46">
        <v>1337.2565500000001</v>
      </c>
      <c r="F26" s="47">
        <v>0.88849517992396998</v>
      </c>
      <c r="G26" s="46">
        <v>-1348.08835</v>
      </c>
      <c r="H26" s="46">
        <v>-0.89569200546197203</v>
      </c>
      <c r="I26" s="49"/>
    </row>
    <row r="27" spans="1:9" x14ac:dyDescent="0.2">
      <c r="A27" s="45" t="s">
        <v>368</v>
      </c>
      <c r="B27" s="45" t="s">
        <v>367</v>
      </c>
      <c r="C27" s="45" t="s">
        <v>183</v>
      </c>
      <c r="D27" s="48">
        <v>63350</v>
      </c>
      <c r="E27" s="46">
        <v>1260.9817499999999</v>
      </c>
      <c r="F27" s="47">
        <v>0.837816952062858</v>
      </c>
      <c r="G27" s="46">
        <v>-1266.8306</v>
      </c>
      <c r="H27" s="46">
        <v>-0.84170302391129903</v>
      </c>
      <c r="I27" s="49"/>
    </row>
    <row r="28" spans="1:9" x14ac:dyDescent="0.2">
      <c r="A28" s="45" t="s">
        <v>277</v>
      </c>
      <c r="B28" s="45" t="s">
        <v>276</v>
      </c>
      <c r="C28" s="45" t="s">
        <v>192</v>
      </c>
      <c r="D28" s="48">
        <v>317550</v>
      </c>
      <c r="E28" s="46">
        <v>1208.9128499999999</v>
      </c>
      <c r="F28" s="47">
        <v>0.80322152108595002</v>
      </c>
      <c r="G28" s="46">
        <v>-1212.8039249999999</v>
      </c>
      <c r="H28" s="46">
        <v>-0.80580681512113195</v>
      </c>
      <c r="I28" s="49"/>
    </row>
    <row r="29" spans="1:9" x14ac:dyDescent="0.2">
      <c r="A29" s="45" t="s">
        <v>430</v>
      </c>
      <c r="B29" s="45" t="s">
        <v>429</v>
      </c>
      <c r="C29" s="45" t="s">
        <v>397</v>
      </c>
      <c r="D29" s="48">
        <v>68875</v>
      </c>
      <c r="E29" s="46">
        <v>1168.464375</v>
      </c>
      <c r="F29" s="47">
        <v>0.77634689102878196</v>
      </c>
      <c r="G29" s="46">
        <v>-1175.61835</v>
      </c>
      <c r="H29" s="46">
        <v>-0.78110010932843899</v>
      </c>
      <c r="I29" s="49"/>
    </row>
    <row r="30" spans="1:9" x14ac:dyDescent="0.2">
      <c r="A30" s="45" t="s">
        <v>376</v>
      </c>
      <c r="B30" s="45" t="s">
        <v>375</v>
      </c>
      <c r="C30" s="45" t="s">
        <v>148</v>
      </c>
      <c r="D30" s="48">
        <v>5131500</v>
      </c>
      <c r="E30" s="46">
        <v>1168.44255</v>
      </c>
      <c r="F30" s="47">
        <v>0.77633239014089905</v>
      </c>
      <c r="G30" s="46">
        <v>-1178.3572300000001</v>
      </c>
      <c r="H30" s="46">
        <v>-0.78291986611212405</v>
      </c>
      <c r="I30" s="49"/>
    </row>
    <row r="31" spans="1:9" x14ac:dyDescent="0.2">
      <c r="A31" s="45" t="s">
        <v>342</v>
      </c>
      <c r="B31" s="45" t="s">
        <v>341</v>
      </c>
      <c r="C31" s="45" t="s">
        <v>241</v>
      </c>
      <c r="D31" s="48">
        <v>451200</v>
      </c>
      <c r="E31" s="46">
        <v>1157.14752</v>
      </c>
      <c r="F31" s="47">
        <v>0.76882778699493104</v>
      </c>
      <c r="G31" s="46">
        <v>-1161.297855</v>
      </c>
      <c r="H31" s="46">
        <v>-0.77158533762541304</v>
      </c>
      <c r="I31" s="49"/>
    </row>
    <row r="32" spans="1:9" x14ac:dyDescent="0.2">
      <c r="A32" s="45" t="s">
        <v>338</v>
      </c>
      <c r="B32" s="45" t="s">
        <v>337</v>
      </c>
      <c r="C32" s="45" t="s">
        <v>148</v>
      </c>
      <c r="D32" s="48">
        <v>282000</v>
      </c>
      <c r="E32" s="46">
        <v>1100.646</v>
      </c>
      <c r="F32" s="47">
        <v>0.73128725060467903</v>
      </c>
      <c r="G32" s="46">
        <v>-1103.5060000000001</v>
      </c>
      <c r="H32" s="46">
        <v>-0.73318748150246904</v>
      </c>
      <c r="I32" s="49"/>
    </row>
    <row r="33" spans="1:9" x14ac:dyDescent="0.2">
      <c r="A33" s="45" t="s">
        <v>354</v>
      </c>
      <c r="B33" s="45" t="s">
        <v>353</v>
      </c>
      <c r="C33" s="45" t="s">
        <v>148</v>
      </c>
      <c r="D33" s="48">
        <v>102000</v>
      </c>
      <c r="E33" s="46">
        <v>1068.2460000000001</v>
      </c>
      <c r="F33" s="47">
        <v>0.70976015931502501</v>
      </c>
      <c r="G33" s="46">
        <v>-1074.088</v>
      </c>
      <c r="H33" s="46">
        <v>-0.71364167991114102</v>
      </c>
      <c r="I33" s="49"/>
    </row>
    <row r="34" spans="1:9" x14ac:dyDescent="0.2">
      <c r="A34" s="45" t="s">
        <v>356</v>
      </c>
      <c r="B34" s="45" t="s">
        <v>1375</v>
      </c>
      <c r="C34" s="45" t="s">
        <v>218</v>
      </c>
      <c r="D34" s="48">
        <v>48750</v>
      </c>
      <c r="E34" s="46">
        <v>1026.5287499999999</v>
      </c>
      <c r="F34" s="47">
        <v>0.68204253434270201</v>
      </c>
      <c r="G34" s="46">
        <v>-1030.2825</v>
      </c>
      <c r="H34" s="46">
        <v>-0.68453658739605205</v>
      </c>
      <c r="I34" s="49"/>
    </row>
    <row r="35" spans="1:9" x14ac:dyDescent="0.2">
      <c r="A35" s="45" t="s">
        <v>432</v>
      </c>
      <c r="B35" s="45" t="s">
        <v>431</v>
      </c>
      <c r="C35" s="45" t="s">
        <v>204</v>
      </c>
      <c r="D35" s="48">
        <v>578100</v>
      </c>
      <c r="E35" s="46">
        <v>977.16242999999997</v>
      </c>
      <c r="F35" s="47">
        <v>0.64924274183423802</v>
      </c>
      <c r="G35" s="46">
        <v>-978.83892000000003</v>
      </c>
      <c r="H35" s="46">
        <v>-0.65035662928103399</v>
      </c>
      <c r="I35" s="49"/>
    </row>
    <row r="36" spans="1:9" x14ac:dyDescent="0.2">
      <c r="A36" s="45" t="s">
        <v>188</v>
      </c>
      <c r="B36" s="45" t="s">
        <v>187</v>
      </c>
      <c r="C36" s="45" t="s">
        <v>189</v>
      </c>
      <c r="D36" s="48">
        <v>111600</v>
      </c>
      <c r="E36" s="46">
        <v>971.6454</v>
      </c>
      <c r="F36" s="47">
        <v>0.645577136634925</v>
      </c>
      <c r="G36" s="46">
        <v>-976.779</v>
      </c>
      <c r="H36" s="46">
        <v>-0.64898798465481899</v>
      </c>
      <c r="I36" s="49"/>
    </row>
    <row r="37" spans="1:9" x14ac:dyDescent="0.2">
      <c r="A37" s="45" t="s">
        <v>350</v>
      </c>
      <c r="B37" s="45" t="s">
        <v>349</v>
      </c>
      <c r="C37" s="45" t="s">
        <v>160</v>
      </c>
      <c r="D37" s="48">
        <v>244800</v>
      </c>
      <c r="E37" s="46">
        <v>957.41279999999995</v>
      </c>
      <c r="F37" s="47">
        <v>0.63612076381118599</v>
      </c>
      <c r="G37" s="46">
        <v>-963.5838</v>
      </c>
      <c r="H37" s="46">
        <v>-0.64022087740218803</v>
      </c>
      <c r="I37" s="49"/>
    </row>
    <row r="38" spans="1:9" x14ac:dyDescent="0.2">
      <c r="A38" s="45" t="s">
        <v>434</v>
      </c>
      <c r="B38" s="45" t="s">
        <v>433</v>
      </c>
      <c r="C38" s="45" t="s">
        <v>166</v>
      </c>
      <c r="D38" s="48">
        <v>40700</v>
      </c>
      <c r="E38" s="46">
        <v>953.31610000000001</v>
      </c>
      <c r="F38" s="47">
        <v>0.63339884915420097</v>
      </c>
      <c r="G38" s="46">
        <v>-952.90909999999997</v>
      </c>
      <c r="H38" s="46">
        <v>-0.63312843168028499</v>
      </c>
      <c r="I38" s="49"/>
    </row>
    <row r="39" spans="1:9" x14ac:dyDescent="0.2">
      <c r="A39" s="45" t="s">
        <v>227</v>
      </c>
      <c r="B39" s="45" t="s">
        <v>226</v>
      </c>
      <c r="C39" s="45" t="s">
        <v>228</v>
      </c>
      <c r="D39" s="48">
        <v>495000</v>
      </c>
      <c r="E39" s="46">
        <v>822.59100000000001</v>
      </c>
      <c r="F39" s="47">
        <v>0.54654294910639101</v>
      </c>
      <c r="G39" s="46">
        <v>-825.13250000000005</v>
      </c>
      <c r="H39" s="46">
        <v>-0.54823156338147305</v>
      </c>
      <c r="I39" s="49"/>
    </row>
    <row r="40" spans="1:9" x14ac:dyDescent="0.2">
      <c r="A40" s="45" t="s">
        <v>191</v>
      </c>
      <c r="B40" s="45" t="s">
        <v>190</v>
      </c>
      <c r="C40" s="45" t="s">
        <v>192</v>
      </c>
      <c r="D40" s="48">
        <v>229500</v>
      </c>
      <c r="E40" s="46">
        <v>796.93875000000003</v>
      </c>
      <c r="F40" s="47">
        <v>0.52949917356518805</v>
      </c>
      <c r="G40" s="46">
        <v>-795.21749999999997</v>
      </c>
      <c r="H40" s="46">
        <v>-0.52835554684042496</v>
      </c>
      <c r="I40" s="49"/>
    </row>
    <row r="41" spans="1:9" x14ac:dyDescent="0.2">
      <c r="A41" s="45" t="s">
        <v>289</v>
      </c>
      <c r="B41" s="45" t="s">
        <v>288</v>
      </c>
      <c r="C41" s="45" t="s">
        <v>290</v>
      </c>
      <c r="D41" s="48">
        <v>326250</v>
      </c>
      <c r="E41" s="46">
        <v>791.25412500000004</v>
      </c>
      <c r="F41" s="47">
        <v>0.52572221549968001</v>
      </c>
      <c r="G41" s="46">
        <v>-794.08259999999996</v>
      </c>
      <c r="H41" s="46">
        <v>-0.52760150067052902</v>
      </c>
      <c r="I41" s="49"/>
    </row>
    <row r="42" spans="1:9" x14ac:dyDescent="0.2">
      <c r="A42" s="45" t="s">
        <v>436</v>
      </c>
      <c r="B42" s="45" t="s">
        <v>435</v>
      </c>
      <c r="C42" s="45" t="s">
        <v>183</v>
      </c>
      <c r="D42" s="48">
        <v>43350</v>
      </c>
      <c r="E42" s="46">
        <v>787.32270000000005</v>
      </c>
      <c r="F42" s="47">
        <v>0.52311011226284598</v>
      </c>
      <c r="G42" s="46">
        <v>-785.89215000000002</v>
      </c>
      <c r="H42" s="46">
        <v>-0.52215963138493204</v>
      </c>
      <c r="I42" s="49"/>
    </row>
    <row r="43" spans="1:9" x14ac:dyDescent="0.2">
      <c r="A43" s="45" t="s">
        <v>243</v>
      </c>
      <c r="B43" s="45" t="s">
        <v>242</v>
      </c>
      <c r="C43" s="45" t="s">
        <v>163</v>
      </c>
      <c r="D43" s="48">
        <v>5350</v>
      </c>
      <c r="E43" s="46">
        <v>761.51900000000001</v>
      </c>
      <c r="F43" s="47">
        <v>0.50596571085819098</v>
      </c>
      <c r="G43" s="46">
        <v>-757.79449999999997</v>
      </c>
      <c r="H43" s="46">
        <v>-0.50349109198447695</v>
      </c>
      <c r="I43" s="49"/>
    </row>
    <row r="44" spans="1:9" x14ac:dyDescent="0.2">
      <c r="A44" s="45" t="s">
        <v>438</v>
      </c>
      <c r="B44" s="45" t="s">
        <v>437</v>
      </c>
      <c r="C44" s="45" t="s">
        <v>169</v>
      </c>
      <c r="D44" s="48">
        <v>57750</v>
      </c>
      <c r="E44" s="46">
        <v>708.15937499999995</v>
      </c>
      <c r="F44" s="47">
        <v>0.47051270102619502</v>
      </c>
      <c r="G44" s="46">
        <v>-709.63199999999995</v>
      </c>
      <c r="H44" s="46">
        <v>-0.47149113722404801</v>
      </c>
      <c r="I44" s="49"/>
    </row>
    <row r="45" spans="1:9" x14ac:dyDescent="0.2">
      <c r="A45" s="45" t="s">
        <v>440</v>
      </c>
      <c r="B45" s="45" t="s">
        <v>439</v>
      </c>
      <c r="C45" s="45" t="s">
        <v>148</v>
      </c>
      <c r="D45" s="48">
        <v>560250</v>
      </c>
      <c r="E45" s="46">
        <v>700.20045000000005</v>
      </c>
      <c r="F45" s="47">
        <v>0.465224660747106</v>
      </c>
      <c r="G45" s="46">
        <v>-702.68039999999996</v>
      </c>
      <c r="H45" s="46">
        <v>-0.466872380192901</v>
      </c>
      <c r="I45" s="49"/>
    </row>
    <row r="46" spans="1:9" x14ac:dyDescent="0.2">
      <c r="A46" s="45" t="s">
        <v>378</v>
      </c>
      <c r="B46" s="45" t="s">
        <v>377</v>
      </c>
      <c r="C46" s="45" t="s">
        <v>204</v>
      </c>
      <c r="D46" s="48">
        <v>50625</v>
      </c>
      <c r="E46" s="46">
        <v>642.9375</v>
      </c>
      <c r="F46" s="47">
        <v>0.42717821777905501</v>
      </c>
      <c r="G46" s="46">
        <v>-646.53187500000001</v>
      </c>
      <c r="H46" s="46">
        <v>-0.429566379469001</v>
      </c>
      <c r="I46" s="49"/>
    </row>
    <row r="47" spans="1:9" x14ac:dyDescent="0.2">
      <c r="A47" s="45" t="s">
        <v>364</v>
      </c>
      <c r="B47" s="45" t="s">
        <v>1371</v>
      </c>
      <c r="C47" s="45" t="s">
        <v>249</v>
      </c>
      <c r="D47" s="48">
        <v>224250</v>
      </c>
      <c r="E47" s="46">
        <v>630.14250000000004</v>
      </c>
      <c r="F47" s="47">
        <v>0.418677009968835</v>
      </c>
      <c r="G47" s="46">
        <v>-634.27387499999998</v>
      </c>
      <c r="H47" s="46">
        <v>-0.421421963264415</v>
      </c>
      <c r="I47" s="49"/>
    </row>
    <row r="48" spans="1:9" x14ac:dyDescent="0.2">
      <c r="A48" s="45" t="s">
        <v>372</v>
      </c>
      <c r="B48" s="45" t="s">
        <v>371</v>
      </c>
      <c r="C48" s="45" t="s">
        <v>236</v>
      </c>
      <c r="D48" s="48">
        <v>33375</v>
      </c>
      <c r="E48" s="46">
        <v>628.11749999999995</v>
      </c>
      <c r="F48" s="47">
        <v>0.41733156676323202</v>
      </c>
      <c r="G48" s="46">
        <v>-629.49075000000005</v>
      </c>
      <c r="H48" s="46">
        <v>-0.41824397658154999</v>
      </c>
      <c r="I48" s="49"/>
    </row>
    <row r="49" spans="1:9" x14ac:dyDescent="0.2">
      <c r="A49" s="45" t="s">
        <v>442</v>
      </c>
      <c r="B49" s="45" t="s">
        <v>441</v>
      </c>
      <c r="C49" s="45" t="s">
        <v>443</v>
      </c>
      <c r="D49" s="48">
        <v>137700</v>
      </c>
      <c r="E49" s="46">
        <v>609.0471</v>
      </c>
      <c r="F49" s="47">
        <v>0.40466088029007802</v>
      </c>
      <c r="G49" s="46">
        <v>-613.08438750000005</v>
      </c>
      <c r="H49" s="46">
        <v>-0.40734332030782699</v>
      </c>
      <c r="I49" s="49"/>
    </row>
    <row r="50" spans="1:9" x14ac:dyDescent="0.2">
      <c r="A50" s="45" t="s">
        <v>445</v>
      </c>
      <c r="B50" s="45" t="s">
        <v>444</v>
      </c>
      <c r="C50" s="45" t="s">
        <v>166</v>
      </c>
      <c r="D50" s="48">
        <v>25200</v>
      </c>
      <c r="E50" s="46">
        <v>596.13120000000004</v>
      </c>
      <c r="F50" s="47">
        <v>0.39607934453736099</v>
      </c>
      <c r="G50" s="46">
        <v>-599.00400000000002</v>
      </c>
      <c r="H50" s="46">
        <v>-0.39798807996504298</v>
      </c>
      <c r="I50" s="49"/>
    </row>
    <row r="51" spans="1:9" x14ac:dyDescent="0.2">
      <c r="A51" s="45" t="s">
        <v>447</v>
      </c>
      <c r="B51" s="45" t="s">
        <v>446</v>
      </c>
      <c r="C51" s="45" t="s">
        <v>163</v>
      </c>
      <c r="D51" s="48">
        <v>172800</v>
      </c>
      <c r="E51" s="46">
        <v>587.08799999999997</v>
      </c>
      <c r="F51" s="47">
        <v>0.39007089416851498</v>
      </c>
      <c r="G51" s="46">
        <v>-590.37840000000006</v>
      </c>
      <c r="H51" s="46">
        <v>-0.39225708988393099</v>
      </c>
      <c r="I51" s="49"/>
    </row>
    <row r="52" spans="1:9" x14ac:dyDescent="0.2">
      <c r="A52" s="45" t="s">
        <v>449</v>
      </c>
      <c r="B52" s="45" t="s">
        <v>448</v>
      </c>
      <c r="C52" s="45" t="s">
        <v>450</v>
      </c>
      <c r="D52" s="48">
        <v>129600</v>
      </c>
      <c r="E52" s="46">
        <v>536.73839999999996</v>
      </c>
      <c r="F52" s="47">
        <v>0.356617794304394</v>
      </c>
      <c r="G52" s="46">
        <v>-538.29359999999997</v>
      </c>
      <c r="H52" s="46">
        <v>-0.35765109468629802</v>
      </c>
      <c r="I52" s="49"/>
    </row>
    <row r="53" spans="1:9" x14ac:dyDescent="0.2">
      <c r="A53" s="45" t="s">
        <v>452</v>
      </c>
      <c r="B53" s="45" t="s">
        <v>451</v>
      </c>
      <c r="C53" s="45" t="s">
        <v>453</v>
      </c>
      <c r="D53" s="48">
        <v>195500</v>
      </c>
      <c r="E53" s="46">
        <v>516.60874999999999</v>
      </c>
      <c r="F53" s="47">
        <v>0.34324332476184</v>
      </c>
      <c r="G53" s="46">
        <v>-519.99147500000004</v>
      </c>
      <c r="H53" s="46">
        <v>-0.34549086272118501</v>
      </c>
      <c r="I53" s="49"/>
    </row>
    <row r="54" spans="1:9" x14ac:dyDescent="0.2">
      <c r="A54" s="45" t="s">
        <v>455</v>
      </c>
      <c r="B54" s="45" t="s">
        <v>454</v>
      </c>
      <c r="C54" s="45" t="s">
        <v>236</v>
      </c>
      <c r="D54" s="48">
        <v>99900</v>
      </c>
      <c r="E54" s="46">
        <v>514.88459999999998</v>
      </c>
      <c r="F54" s="47">
        <v>0.34209777122952301</v>
      </c>
      <c r="G54" s="46">
        <v>-516.99914999999999</v>
      </c>
      <c r="H54" s="46">
        <v>-0.343502712923552</v>
      </c>
      <c r="I54" s="49"/>
    </row>
    <row r="55" spans="1:9" x14ac:dyDescent="0.2">
      <c r="A55" s="45" t="s">
        <v>210</v>
      </c>
      <c r="B55" s="45" t="s">
        <v>209</v>
      </c>
      <c r="C55" s="45" t="s">
        <v>211</v>
      </c>
      <c r="D55" s="48">
        <v>31500</v>
      </c>
      <c r="E55" s="46">
        <v>504.47250000000003</v>
      </c>
      <c r="F55" s="47">
        <v>0.33517980125369001</v>
      </c>
      <c r="G55" s="46">
        <v>-505.73250000000002</v>
      </c>
      <c r="H55" s="46">
        <v>-0.336016965914954</v>
      </c>
      <c r="I55" s="49"/>
    </row>
    <row r="56" spans="1:9" x14ac:dyDescent="0.2">
      <c r="A56" s="45" t="s">
        <v>457</v>
      </c>
      <c r="B56" s="45" t="s">
        <v>456</v>
      </c>
      <c r="C56" s="45" t="s">
        <v>301</v>
      </c>
      <c r="D56" s="48">
        <v>176700</v>
      </c>
      <c r="E56" s="46">
        <v>496.08524999999997</v>
      </c>
      <c r="F56" s="47">
        <v>0.32960717482099999</v>
      </c>
      <c r="G56" s="46">
        <v>-497.05709999999999</v>
      </c>
      <c r="H56" s="46">
        <v>-0.33025288789723001</v>
      </c>
      <c r="I56" s="49"/>
    </row>
    <row r="57" spans="1:9" x14ac:dyDescent="0.2">
      <c r="A57" s="45" t="s">
        <v>352</v>
      </c>
      <c r="B57" s="45" t="s">
        <v>351</v>
      </c>
      <c r="C57" s="45" t="s">
        <v>241</v>
      </c>
      <c r="D57" s="48">
        <v>24300</v>
      </c>
      <c r="E57" s="46">
        <v>493.07130000000001</v>
      </c>
      <c r="F57" s="47">
        <v>0.32760465701876401</v>
      </c>
      <c r="G57" s="46">
        <v>-494.8356</v>
      </c>
      <c r="H57" s="46">
        <v>-0.328776886869454</v>
      </c>
      <c r="I57" s="49"/>
    </row>
    <row r="58" spans="1:9" x14ac:dyDescent="0.2">
      <c r="A58" s="45" t="s">
        <v>459</v>
      </c>
      <c r="B58" s="45" t="s">
        <v>458</v>
      </c>
      <c r="C58" s="45" t="s">
        <v>225</v>
      </c>
      <c r="D58" s="48">
        <v>93750</v>
      </c>
      <c r="E58" s="46">
        <v>492.65625</v>
      </c>
      <c r="F58" s="47">
        <v>0.32732889099284501</v>
      </c>
      <c r="G58" s="46">
        <v>-492.46875</v>
      </c>
      <c r="H58" s="46">
        <v>-0.32720431291825203</v>
      </c>
      <c r="I58" s="49"/>
    </row>
    <row r="59" spans="1:9" x14ac:dyDescent="0.2">
      <c r="A59" s="45" t="s">
        <v>460</v>
      </c>
      <c r="B59" s="45" t="s">
        <v>345</v>
      </c>
      <c r="C59" s="45" t="s">
        <v>163</v>
      </c>
      <c r="D59" s="48">
        <v>11375</v>
      </c>
      <c r="E59" s="46">
        <v>490.61512499999998</v>
      </c>
      <c r="F59" s="47">
        <v>0.32597273407282701</v>
      </c>
      <c r="G59" s="46">
        <v>-491.85062499999998</v>
      </c>
      <c r="H59" s="46">
        <v>-0.32679362053234401</v>
      </c>
      <c r="I59" s="49"/>
    </row>
    <row r="60" spans="1:9" x14ac:dyDescent="0.2">
      <c r="A60" s="45" t="s">
        <v>462</v>
      </c>
      <c r="B60" s="45" t="s">
        <v>461</v>
      </c>
      <c r="C60" s="45" t="s">
        <v>192</v>
      </c>
      <c r="D60" s="48">
        <v>230750</v>
      </c>
      <c r="E60" s="46">
        <v>487.597825</v>
      </c>
      <c r="F60" s="47">
        <v>0.323967990475658</v>
      </c>
      <c r="G60" s="46">
        <v>-490.83436</v>
      </c>
      <c r="H60" s="46">
        <v>-0.32611839740180498</v>
      </c>
      <c r="I60" s="49"/>
    </row>
    <row r="61" spans="1:9" x14ac:dyDescent="0.2">
      <c r="A61" s="45" t="s">
        <v>464</v>
      </c>
      <c r="B61" s="45" t="s">
        <v>463</v>
      </c>
      <c r="C61" s="45" t="s">
        <v>443</v>
      </c>
      <c r="D61" s="48">
        <v>32000</v>
      </c>
      <c r="E61" s="46">
        <v>485.08800000000002</v>
      </c>
      <c r="F61" s="47">
        <v>0.32230042158997702</v>
      </c>
      <c r="G61" s="46">
        <v>-486.24</v>
      </c>
      <c r="H61" s="46">
        <v>-0.323065829280276</v>
      </c>
      <c r="I61" s="49"/>
    </row>
    <row r="62" spans="1:9" x14ac:dyDescent="0.2">
      <c r="A62" s="45" t="s">
        <v>466</v>
      </c>
      <c r="B62" s="45" t="s">
        <v>465</v>
      </c>
      <c r="C62" s="45" t="s">
        <v>285</v>
      </c>
      <c r="D62" s="48">
        <v>89425</v>
      </c>
      <c r="E62" s="46">
        <v>482.17959999999999</v>
      </c>
      <c r="F62" s="47">
        <v>0.320368032938532</v>
      </c>
      <c r="G62" s="46">
        <v>-487.02202499999999</v>
      </c>
      <c r="H62" s="46">
        <v>-0.323585419513788</v>
      </c>
      <c r="I62" s="49"/>
    </row>
    <row r="63" spans="1:9" x14ac:dyDescent="0.2">
      <c r="A63" s="45" t="s">
        <v>468</v>
      </c>
      <c r="B63" s="45" t="s">
        <v>467</v>
      </c>
      <c r="C63" s="45" t="s">
        <v>195</v>
      </c>
      <c r="D63" s="48">
        <v>31500</v>
      </c>
      <c r="E63" s="46">
        <v>475.524</v>
      </c>
      <c r="F63" s="47">
        <v>0.31594594316114299</v>
      </c>
      <c r="G63" s="46">
        <v>-478.21499999999997</v>
      </c>
      <c r="H63" s="46">
        <v>-0.3177338876877</v>
      </c>
      <c r="I63" s="49"/>
    </row>
    <row r="64" spans="1:9" x14ac:dyDescent="0.2">
      <c r="A64" s="45" t="s">
        <v>271</v>
      </c>
      <c r="B64" s="45" t="s">
        <v>270</v>
      </c>
      <c r="C64" s="45" t="s">
        <v>198</v>
      </c>
      <c r="D64" s="48">
        <v>5125</v>
      </c>
      <c r="E64" s="46">
        <v>459.04624999999999</v>
      </c>
      <c r="F64" s="47">
        <v>0.30499785586181899</v>
      </c>
      <c r="G64" s="46">
        <v>-460.86562500000002</v>
      </c>
      <c r="H64" s="46">
        <v>-0.306206678445619</v>
      </c>
      <c r="I64" s="49"/>
    </row>
    <row r="65" spans="1:9" x14ac:dyDescent="0.2">
      <c r="A65" s="45" t="s">
        <v>179</v>
      </c>
      <c r="B65" s="45" t="s">
        <v>178</v>
      </c>
      <c r="C65" s="45" t="s">
        <v>180</v>
      </c>
      <c r="D65" s="48">
        <v>3700</v>
      </c>
      <c r="E65" s="46">
        <v>440.411</v>
      </c>
      <c r="F65" s="47">
        <v>0.29261629018418001</v>
      </c>
      <c r="G65" s="46">
        <v>-441.50700000000001</v>
      </c>
      <c r="H65" s="46">
        <v>-0.29334449055619999</v>
      </c>
      <c r="I65" s="49"/>
    </row>
    <row r="66" spans="1:9" x14ac:dyDescent="0.2">
      <c r="A66" s="45" t="s">
        <v>182</v>
      </c>
      <c r="B66" s="45" t="s">
        <v>181</v>
      </c>
      <c r="C66" s="45" t="s">
        <v>183</v>
      </c>
      <c r="D66" s="48">
        <v>28475</v>
      </c>
      <c r="E66" s="46">
        <v>419.49369999999999</v>
      </c>
      <c r="F66" s="47">
        <v>0.27871849306587598</v>
      </c>
      <c r="G66" s="46">
        <v>-420.4984</v>
      </c>
      <c r="H66" s="46">
        <v>-0.27938603222077402</v>
      </c>
      <c r="I66" s="49"/>
    </row>
    <row r="67" spans="1:9" x14ac:dyDescent="0.2">
      <c r="A67" s="45" t="s">
        <v>470</v>
      </c>
      <c r="B67" s="45" t="s">
        <v>469</v>
      </c>
      <c r="C67" s="45" t="s">
        <v>471</v>
      </c>
      <c r="D67" s="48">
        <v>2250</v>
      </c>
      <c r="E67" s="46">
        <v>413.79750000000001</v>
      </c>
      <c r="F67" s="47">
        <v>0.27493384438056301</v>
      </c>
      <c r="G67" s="46">
        <v>-416.25549999999998</v>
      </c>
      <c r="H67" s="46">
        <v>-0.27656697988642698</v>
      </c>
      <c r="I67" s="49"/>
    </row>
    <row r="68" spans="1:9" x14ac:dyDescent="0.2">
      <c r="A68" s="45" t="s">
        <v>473</v>
      </c>
      <c r="B68" s="45" t="s">
        <v>472</v>
      </c>
      <c r="C68" s="45" t="s">
        <v>285</v>
      </c>
      <c r="D68" s="48">
        <v>116250</v>
      </c>
      <c r="E68" s="46">
        <v>406.93312500000002</v>
      </c>
      <c r="F68" s="47">
        <v>0.27037304106971699</v>
      </c>
      <c r="G68" s="46">
        <v>-407.92124999999999</v>
      </c>
      <c r="H68" s="46">
        <v>-0.27102956752282198</v>
      </c>
      <c r="I68" s="49"/>
    </row>
    <row r="69" spans="1:9" x14ac:dyDescent="0.2">
      <c r="A69" s="45" t="s">
        <v>475</v>
      </c>
      <c r="B69" s="45" t="s">
        <v>474</v>
      </c>
      <c r="C69" s="45" t="s">
        <v>476</v>
      </c>
      <c r="D69" s="48">
        <v>445500</v>
      </c>
      <c r="E69" s="46">
        <v>378.85320000000002</v>
      </c>
      <c r="F69" s="47">
        <v>0.25171627844991401</v>
      </c>
      <c r="G69" s="46">
        <v>-379.99057499999998</v>
      </c>
      <c r="H69" s="46">
        <v>-0.25247196905039498</v>
      </c>
      <c r="I69" s="49"/>
    </row>
    <row r="70" spans="1:9" x14ac:dyDescent="0.2">
      <c r="A70" s="45" t="s">
        <v>370</v>
      </c>
      <c r="B70" s="45" t="s">
        <v>369</v>
      </c>
      <c r="C70" s="45" t="s">
        <v>148</v>
      </c>
      <c r="D70" s="48">
        <v>216000</v>
      </c>
      <c r="E70" s="46">
        <v>376.12079999999997</v>
      </c>
      <c r="F70" s="47">
        <v>0.24990082708448699</v>
      </c>
      <c r="G70" s="46">
        <v>-375.98183999999998</v>
      </c>
      <c r="H70" s="46">
        <v>-0.24980849978184499</v>
      </c>
      <c r="I70" s="49"/>
    </row>
    <row r="71" spans="1:9" x14ac:dyDescent="0.2">
      <c r="A71" s="45" t="s">
        <v>478</v>
      </c>
      <c r="B71" s="45" t="s">
        <v>477</v>
      </c>
      <c r="C71" s="45" t="s">
        <v>192</v>
      </c>
      <c r="D71" s="48">
        <v>26400</v>
      </c>
      <c r="E71" s="46">
        <v>365.11200000000002</v>
      </c>
      <c r="F71" s="47">
        <v>0.24258639984406899</v>
      </c>
      <c r="G71" s="46">
        <v>-367.24259999999998</v>
      </c>
      <c r="H71" s="46">
        <v>-0.244002005421283</v>
      </c>
      <c r="I71" s="49"/>
    </row>
    <row r="72" spans="1:9" x14ac:dyDescent="0.2">
      <c r="A72" s="45" t="s">
        <v>480</v>
      </c>
      <c r="B72" s="45" t="s">
        <v>479</v>
      </c>
      <c r="C72" s="45" t="s">
        <v>192</v>
      </c>
      <c r="D72" s="48">
        <v>19575</v>
      </c>
      <c r="E72" s="46">
        <v>322.08704999999998</v>
      </c>
      <c r="F72" s="47">
        <v>0.213999917548305</v>
      </c>
      <c r="G72" s="46">
        <v>-322.83089999999999</v>
      </c>
      <c r="H72" s="46">
        <v>-0.21449414368583</v>
      </c>
      <c r="I72" s="49"/>
    </row>
    <row r="73" spans="1:9" x14ac:dyDescent="0.2">
      <c r="A73" s="45" t="s">
        <v>482</v>
      </c>
      <c r="B73" s="45" t="s">
        <v>481</v>
      </c>
      <c r="C73" s="45" t="s">
        <v>231</v>
      </c>
      <c r="D73" s="48">
        <v>73500</v>
      </c>
      <c r="E73" s="46">
        <v>299.14499999999998</v>
      </c>
      <c r="F73" s="47">
        <v>0.198756843328497</v>
      </c>
      <c r="G73" s="46">
        <v>-300.68849999999998</v>
      </c>
      <c r="H73" s="46">
        <v>-0.19978237003854499</v>
      </c>
      <c r="I73" s="49"/>
    </row>
    <row r="74" spans="1:9" x14ac:dyDescent="0.2">
      <c r="A74" s="45" t="s">
        <v>484</v>
      </c>
      <c r="B74" s="45" t="s">
        <v>483</v>
      </c>
      <c r="C74" s="45" t="s">
        <v>172</v>
      </c>
      <c r="D74" s="48">
        <v>299000</v>
      </c>
      <c r="E74" s="46">
        <v>283.452</v>
      </c>
      <c r="F74" s="47">
        <v>0.188330156797369</v>
      </c>
      <c r="G74" s="46">
        <v>-285.03084999999999</v>
      </c>
      <c r="H74" s="46">
        <v>-0.18937917062708101</v>
      </c>
      <c r="I74" s="49"/>
    </row>
    <row r="75" spans="1:9" x14ac:dyDescent="0.2">
      <c r="A75" s="45" t="s">
        <v>486</v>
      </c>
      <c r="B75" s="45" t="s">
        <v>485</v>
      </c>
      <c r="C75" s="45" t="s">
        <v>192</v>
      </c>
      <c r="D75" s="48">
        <v>93100</v>
      </c>
      <c r="E75" s="46">
        <v>264.63675000000001</v>
      </c>
      <c r="F75" s="47">
        <v>0.175828996168121</v>
      </c>
      <c r="G75" s="46">
        <v>-265.02530000000002</v>
      </c>
      <c r="H75" s="46">
        <v>-0.17608715515949699</v>
      </c>
      <c r="I75" s="49"/>
    </row>
    <row r="76" spans="1:9" x14ac:dyDescent="0.2">
      <c r="A76" s="45" t="s">
        <v>488</v>
      </c>
      <c r="B76" s="45" t="s">
        <v>487</v>
      </c>
      <c r="C76" s="45" t="s">
        <v>241</v>
      </c>
      <c r="D76" s="48">
        <v>24700</v>
      </c>
      <c r="E76" s="46">
        <v>260.1157</v>
      </c>
      <c r="F76" s="47">
        <v>0.17282513641271699</v>
      </c>
      <c r="G76" s="46">
        <v>-260.36270000000002</v>
      </c>
      <c r="H76" s="46">
        <v>-0.17298924726298101</v>
      </c>
      <c r="I76" s="49"/>
    </row>
    <row r="77" spans="1:9" x14ac:dyDescent="0.2">
      <c r="A77" s="45" t="s">
        <v>165</v>
      </c>
      <c r="B77" s="45" t="s">
        <v>164</v>
      </c>
      <c r="C77" s="45" t="s">
        <v>166</v>
      </c>
      <c r="D77" s="48">
        <v>20000</v>
      </c>
      <c r="E77" s="46">
        <v>226.02</v>
      </c>
      <c r="F77" s="47">
        <v>0.150171394237266</v>
      </c>
      <c r="G77" s="46">
        <v>-226.38</v>
      </c>
      <c r="H77" s="46">
        <v>-0.150410584140484</v>
      </c>
      <c r="I77" s="49"/>
    </row>
    <row r="78" spans="1:9" x14ac:dyDescent="0.2">
      <c r="A78" s="45" t="s">
        <v>490</v>
      </c>
      <c r="B78" s="45" t="s">
        <v>489</v>
      </c>
      <c r="C78" s="45" t="s">
        <v>471</v>
      </c>
      <c r="D78" s="48">
        <v>14000</v>
      </c>
      <c r="E78" s="46">
        <v>225.596</v>
      </c>
      <c r="F78" s="47">
        <v>0.149889681684586</v>
      </c>
      <c r="G78" s="46">
        <v>-226.744</v>
      </c>
      <c r="H78" s="46">
        <v>-0.15065243170929399</v>
      </c>
      <c r="I78" s="49"/>
    </row>
    <row r="79" spans="1:9" x14ac:dyDescent="0.2">
      <c r="A79" s="45" t="s">
        <v>492</v>
      </c>
      <c r="B79" s="45" t="s">
        <v>491</v>
      </c>
      <c r="C79" s="45" t="s">
        <v>241</v>
      </c>
      <c r="D79" s="48">
        <v>48100</v>
      </c>
      <c r="E79" s="46">
        <v>204.11234999999999</v>
      </c>
      <c r="F79" s="47">
        <v>0.13561559233937101</v>
      </c>
      <c r="G79" s="46">
        <v>-204.76169999999999</v>
      </c>
      <c r="H79" s="46">
        <v>-0.13604703112730199</v>
      </c>
      <c r="I79" s="49"/>
    </row>
    <row r="80" spans="1:9" x14ac:dyDescent="0.2">
      <c r="A80" s="45" t="s">
        <v>494</v>
      </c>
      <c r="B80" s="45" t="s">
        <v>493</v>
      </c>
      <c r="C80" s="45" t="s">
        <v>241</v>
      </c>
      <c r="D80" s="48">
        <v>18975</v>
      </c>
      <c r="E80" s="46">
        <v>198.61132499999999</v>
      </c>
      <c r="F80" s="47">
        <v>0.13196062112450499</v>
      </c>
      <c r="G80" s="46">
        <v>-199.68629999999999</v>
      </c>
      <c r="H80" s="46">
        <v>-0.132674852141761</v>
      </c>
      <c r="I80" s="49"/>
    </row>
    <row r="81" spans="1:9" x14ac:dyDescent="0.2">
      <c r="A81" s="45" t="s">
        <v>496</v>
      </c>
      <c r="B81" s="45" t="s">
        <v>495</v>
      </c>
      <c r="C81" s="45" t="s">
        <v>183</v>
      </c>
      <c r="D81" s="48">
        <v>2200</v>
      </c>
      <c r="E81" s="46">
        <v>177.232</v>
      </c>
      <c r="F81" s="47">
        <v>0.117755847019994</v>
      </c>
      <c r="G81" s="46">
        <v>-177.87</v>
      </c>
      <c r="H81" s="46">
        <v>-0.118179744681809</v>
      </c>
      <c r="I81" s="49"/>
    </row>
    <row r="82" spans="1:9" x14ac:dyDescent="0.2">
      <c r="A82" s="45" t="s">
        <v>498</v>
      </c>
      <c r="B82" s="45" t="s">
        <v>497</v>
      </c>
      <c r="C82" s="45" t="s">
        <v>201</v>
      </c>
      <c r="D82" s="48">
        <v>28350</v>
      </c>
      <c r="E82" s="46">
        <v>173.6721</v>
      </c>
      <c r="F82" s="47">
        <v>0.115390591085363</v>
      </c>
      <c r="G82" s="46">
        <v>-174.01230000000001</v>
      </c>
      <c r="H82" s="46">
        <v>-0.11561662554390501</v>
      </c>
      <c r="I82" s="49"/>
    </row>
    <row r="83" spans="1:9" x14ac:dyDescent="0.2">
      <c r="A83" s="45" t="s">
        <v>500</v>
      </c>
      <c r="B83" s="45" t="s">
        <v>499</v>
      </c>
      <c r="C83" s="45" t="s">
        <v>241</v>
      </c>
      <c r="D83" s="48">
        <v>45000</v>
      </c>
      <c r="E83" s="46">
        <v>167.33250000000001</v>
      </c>
      <c r="F83" s="47">
        <v>0.111178456889688</v>
      </c>
      <c r="G83" s="46">
        <v>-168.07499999999999</v>
      </c>
      <c r="H83" s="46">
        <v>-0.111671786065076</v>
      </c>
      <c r="I83" s="49"/>
    </row>
    <row r="84" spans="1:9" x14ac:dyDescent="0.2">
      <c r="A84" s="45" t="s">
        <v>502</v>
      </c>
      <c r="B84" s="45" t="s">
        <v>501</v>
      </c>
      <c r="C84" s="45" t="s">
        <v>256</v>
      </c>
      <c r="D84" s="48">
        <v>36250</v>
      </c>
      <c r="E84" s="46">
        <v>158.86562499999999</v>
      </c>
      <c r="F84" s="47">
        <v>0.105552926301321</v>
      </c>
      <c r="G84" s="46">
        <v>-158.53937500000001</v>
      </c>
      <c r="H84" s="46">
        <v>-0.10533616045152901</v>
      </c>
      <c r="I84" s="49"/>
    </row>
    <row r="85" spans="1:9" x14ac:dyDescent="0.2">
      <c r="A85" s="45" t="s">
        <v>504</v>
      </c>
      <c r="B85" s="45" t="s">
        <v>503</v>
      </c>
      <c r="C85" s="45" t="s">
        <v>183</v>
      </c>
      <c r="D85" s="48">
        <v>6750</v>
      </c>
      <c r="E85" s="46">
        <v>150.78825000000001</v>
      </c>
      <c r="F85" s="47">
        <v>0.10018618589990901</v>
      </c>
      <c r="G85" s="46">
        <v>-151.30799999999999</v>
      </c>
      <c r="H85" s="46">
        <v>-0.10053151632268</v>
      </c>
      <c r="I85" s="49"/>
    </row>
    <row r="86" spans="1:9" x14ac:dyDescent="0.2">
      <c r="A86" s="45" t="s">
        <v>506</v>
      </c>
      <c r="B86" s="45" t="s">
        <v>505</v>
      </c>
      <c r="C86" s="45" t="s">
        <v>183</v>
      </c>
      <c r="D86" s="48">
        <v>35000</v>
      </c>
      <c r="E86" s="46">
        <v>148.995</v>
      </c>
      <c r="F86" s="47">
        <v>9.89947211945022E-2</v>
      </c>
      <c r="G86" s="46">
        <v>-149.6875</v>
      </c>
      <c r="H86" s="46">
        <v>-9.9454829549998694E-2</v>
      </c>
      <c r="I86" s="49"/>
    </row>
    <row r="87" spans="1:9" x14ac:dyDescent="0.2">
      <c r="A87" s="45" t="s">
        <v>508</v>
      </c>
      <c r="B87" s="45" t="s">
        <v>507</v>
      </c>
      <c r="C87" s="45" t="s">
        <v>157</v>
      </c>
      <c r="D87" s="48">
        <v>102375</v>
      </c>
      <c r="E87" s="46">
        <v>143.49903749999999</v>
      </c>
      <c r="F87" s="47">
        <v>9.5343113587650005E-2</v>
      </c>
      <c r="G87" s="46">
        <v>-143.81639999999999</v>
      </c>
      <c r="H87" s="46">
        <v>-9.5553974436706005E-2</v>
      </c>
      <c r="I87" s="49"/>
    </row>
    <row r="88" spans="1:9" x14ac:dyDescent="0.2">
      <c r="A88" s="45" t="s">
        <v>510</v>
      </c>
      <c r="B88" s="45" t="s">
        <v>509</v>
      </c>
      <c r="C88" s="45" t="s">
        <v>511</v>
      </c>
      <c r="D88" s="48">
        <v>33750</v>
      </c>
      <c r="E88" s="46">
        <v>142.239375</v>
      </c>
      <c r="F88" s="47">
        <v>9.4506173166920004E-2</v>
      </c>
      <c r="G88" s="46">
        <v>-143.2175</v>
      </c>
      <c r="H88" s="46">
        <v>-9.5156055456046301E-2</v>
      </c>
      <c r="I88" s="49"/>
    </row>
    <row r="89" spans="1:9" x14ac:dyDescent="0.2">
      <c r="A89" s="45" t="s">
        <v>307</v>
      </c>
      <c r="B89" s="45" t="s">
        <v>306</v>
      </c>
      <c r="C89" s="45" t="s">
        <v>201</v>
      </c>
      <c r="D89" s="48">
        <v>49450</v>
      </c>
      <c r="E89" s="46">
        <v>128.66890000000001</v>
      </c>
      <c r="F89" s="47">
        <v>8.5489727050594197E-2</v>
      </c>
      <c r="G89" s="46">
        <v>-129.456875</v>
      </c>
      <c r="H89" s="46">
        <v>-8.6013270561673405E-2</v>
      </c>
      <c r="I89" s="49"/>
    </row>
    <row r="90" spans="1:9" x14ac:dyDescent="0.2">
      <c r="A90" s="45" t="s">
        <v>513</v>
      </c>
      <c r="B90" s="45" t="s">
        <v>512</v>
      </c>
      <c r="C90" s="45" t="s">
        <v>166</v>
      </c>
      <c r="D90" s="48">
        <v>6175</v>
      </c>
      <c r="E90" s="46">
        <v>106.27175</v>
      </c>
      <c r="F90" s="47">
        <v>7.0608693325962896E-2</v>
      </c>
      <c r="G90" s="46">
        <v>-106.5558</v>
      </c>
      <c r="H90" s="46">
        <v>-7.0797420803766206E-2</v>
      </c>
      <c r="I90" s="49"/>
    </row>
    <row r="91" spans="1:9" x14ac:dyDescent="0.2">
      <c r="A91" s="45" t="s">
        <v>515</v>
      </c>
      <c r="B91" s="45" t="s">
        <v>514</v>
      </c>
      <c r="C91" s="45" t="s">
        <v>246</v>
      </c>
      <c r="D91" s="48">
        <v>67650</v>
      </c>
      <c r="E91" s="46">
        <v>101.982375</v>
      </c>
      <c r="F91" s="47">
        <v>6.7758762239525996E-2</v>
      </c>
      <c r="G91" s="46">
        <v>-102.5574</v>
      </c>
      <c r="H91" s="46">
        <v>-6.8140818278687496E-2</v>
      </c>
      <c r="I91" s="49"/>
    </row>
    <row r="92" spans="1:9" x14ac:dyDescent="0.2">
      <c r="A92" s="45" t="s">
        <v>240</v>
      </c>
      <c r="B92" s="45" t="s">
        <v>239</v>
      </c>
      <c r="C92" s="45" t="s">
        <v>241</v>
      </c>
      <c r="D92" s="48">
        <v>4375</v>
      </c>
      <c r="E92" s="46">
        <v>80.933125000000004</v>
      </c>
      <c r="F92" s="47">
        <v>5.3773295377528098E-2</v>
      </c>
      <c r="G92" s="46">
        <v>-81.243750000000006</v>
      </c>
      <c r="H92" s="46">
        <v>-5.39796797211037E-2</v>
      </c>
      <c r="I92" s="49"/>
    </row>
    <row r="93" spans="1:9" x14ac:dyDescent="0.2">
      <c r="A93" s="45" t="s">
        <v>517</v>
      </c>
      <c r="B93" s="45" t="s">
        <v>516</v>
      </c>
      <c r="C93" s="45" t="s">
        <v>231</v>
      </c>
      <c r="D93" s="48">
        <v>250</v>
      </c>
      <c r="E93" s="46">
        <v>80.4375</v>
      </c>
      <c r="F93" s="47">
        <v>5.3443994000354197E-2</v>
      </c>
      <c r="G93" s="46">
        <v>-80.875</v>
      </c>
      <c r="H93" s="46">
        <v>-5.3734676174404299E-2</v>
      </c>
      <c r="I93" s="49"/>
    </row>
    <row r="94" spans="1:9" x14ac:dyDescent="0.2">
      <c r="A94" s="45" t="s">
        <v>519</v>
      </c>
      <c r="B94" s="45" t="s">
        <v>518</v>
      </c>
      <c r="C94" s="45" t="s">
        <v>511</v>
      </c>
      <c r="D94" s="48">
        <v>3850</v>
      </c>
      <c r="E94" s="46">
        <v>79.929850000000002</v>
      </c>
      <c r="F94" s="47">
        <v>5.3106703015996397E-2</v>
      </c>
      <c r="G94" s="46">
        <v>-80.033799999999999</v>
      </c>
      <c r="H94" s="46">
        <v>-5.3175769100550697E-2</v>
      </c>
      <c r="I94" s="49"/>
    </row>
    <row r="95" spans="1:9" x14ac:dyDescent="0.2">
      <c r="A95" s="45" t="s">
        <v>521</v>
      </c>
      <c r="B95" s="45" t="s">
        <v>520</v>
      </c>
      <c r="C95" s="45" t="s">
        <v>183</v>
      </c>
      <c r="D95" s="48">
        <v>4950</v>
      </c>
      <c r="E95" s="46">
        <v>78.219899999999996</v>
      </c>
      <c r="F95" s="47">
        <v>5.1970584196529002E-2</v>
      </c>
      <c r="G95" s="46">
        <v>-78.427800000000005</v>
      </c>
      <c r="H95" s="46">
        <v>-5.2108716365637603E-2</v>
      </c>
      <c r="I95" s="49"/>
    </row>
    <row r="96" spans="1:9" x14ac:dyDescent="0.2">
      <c r="A96" s="45" t="s">
        <v>523</v>
      </c>
      <c r="B96" s="45" t="s">
        <v>522</v>
      </c>
      <c r="C96" s="45" t="s">
        <v>261</v>
      </c>
      <c r="D96" s="48">
        <v>2700</v>
      </c>
      <c r="E96" s="46">
        <v>72.689400000000006</v>
      </c>
      <c r="F96" s="47">
        <v>4.8296029308336902E-2</v>
      </c>
      <c r="G96" s="46">
        <v>-72.983699999999999</v>
      </c>
      <c r="H96" s="46">
        <v>-4.84915670542179E-2</v>
      </c>
      <c r="I96" s="49"/>
    </row>
    <row r="97" spans="1:9" x14ac:dyDescent="0.2">
      <c r="A97" s="45" t="s">
        <v>525</v>
      </c>
      <c r="B97" s="45" t="s">
        <v>524</v>
      </c>
      <c r="C97" s="45" t="s">
        <v>261</v>
      </c>
      <c r="D97" s="48">
        <v>52200</v>
      </c>
      <c r="E97" s="46">
        <v>69.02928</v>
      </c>
      <c r="F97" s="47">
        <v>4.5864185562315703E-2</v>
      </c>
      <c r="G97" s="46">
        <v>-69.574770000000001</v>
      </c>
      <c r="H97" s="46">
        <v>-4.6226618063167302E-2</v>
      </c>
      <c r="I97" s="49"/>
    </row>
    <row r="98" spans="1:9" x14ac:dyDescent="0.2">
      <c r="A98" s="45" t="s">
        <v>296</v>
      </c>
      <c r="B98" s="45" t="s">
        <v>295</v>
      </c>
      <c r="C98" s="45" t="s">
        <v>261</v>
      </c>
      <c r="D98" s="48">
        <v>6000</v>
      </c>
      <c r="E98" s="46">
        <v>68.117999999999995</v>
      </c>
      <c r="F98" s="47">
        <v>4.5258716187302303E-2</v>
      </c>
      <c r="G98" s="46">
        <v>-68.400000000000006</v>
      </c>
      <c r="H98" s="46">
        <v>-4.5446081611489997E-2</v>
      </c>
      <c r="I98" s="49"/>
    </row>
    <row r="99" spans="1:9" x14ac:dyDescent="0.2">
      <c r="A99" s="45" t="s">
        <v>527</v>
      </c>
      <c r="B99" s="45" t="s">
        <v>526</v>
      </c>
      <c r="C99" s="45" t="s">
        <v>261</v>
      </c>
      <c r="D99" s="48">
        <v>1800</v>
      </c>
      <c r="E99" s="46">
        <v>65.631600000000006</v>
      </c>
      <c r="F99" s="47">
        <v>4.3606711255740699E-2</v>
      </c>
      <c r="G99" s="46">
        <v>-65.784599999999998</v>
      </c>
      <c r="H99" s="46">
        <v>-4.37083669646086E-2</v>
      </c>
      <c r="I99" s="49"/>
    </row>
    <row r="100" spans="1:9" x14ac:dyDescent="0.2">
      <c r="A100" s="45" t="s">
        <v>529</v>
      </c>
      <c r="B100" s="45" t="s">
        <v>528</v>
      </c>
      <c r="C100" s="45" t="s">
        <v>148</v>
      </c>
      <c r="D100" s="48">
        <v>46800</v>
      </c>
      <c r="E100" s="46">
        <v>64.560599999999994</v>
      </c>
      <c r="F100" s="47">
        <v>4.28951212936661E-2</v>
      </c>
      <c r="G100" s="46">
        <v>-65.164320000000004</v>
      </c>
      <c r="H100" s="46">
        <v>-4.3296242761363297E-2</v>
      </c>
      <c r="I100" s="49"/>
    </row>
    <row r="101" spans="1:9" x14ac:dyDescent="0.2">
      <c r="A101" s="45" t="s">
        <v>531</v>
      </c>
      <c r="B101" s="45" t="s">
        <v>530</v>
      </c>
      <c r="C101" s="45" t="s">
        <v>198</v>
      </c>
      <c r="D101" s="48">
        <v>3875</v>
      </c>
      <c r="E101" s="46">
        <v>36.618749999999999</v>
      </c>
      <c r="F101" s="47">
        <v>2.4330097967993399E-2</v>
      </c>
      <c r="G101" s="46">
        <v>-36.7950625</v>
      </c>
      <c r="H101" s="46">
        <v>-2.4447242884135599E-2</v>
      </c>
      <c r="I101" s="49"/>
    </row>
    <row r="102" spans="1:9" x14ac:dyDescent="0.2">
      <c r="A102" s="45" t="s">
        <v>533</v>
      </c>
      <c r="B102" s="45" t="s">
        <v>532</v>
      </c>
      <c r="C102" s="45" t="s">
        <v>163</v>
      </c>
      <c r="D102" s="48">
        <v>600</v>
      </c>
      <c r="E102" s="46">
        <v>32.316000000000003</v>
      </c>
      <c r="F102" s="47">
        <v>2.14712803122355E-2</v>
      </c>
      <c r="G102" s="46">
        <v>-32.407200000000003</v>
      </c>
      <c r="H102" s="46">
        <v>-2.1531875087717499E-2</v>
      </c>
      <c r="I102" s="49"/>
    </row>
    <row r="103" spans="1:9" x14ac:dyDescent="0.2">
      <c r="A103" s="45" t="s">
        <v>294</v>
      </c>
      <c r="B103" s="45" t="s">
        <v>293</v>
      </c>
      <c r="C103" s="45" t="s">
        <v>157</v>
      </c>
      <c r="D103" s="48">
        <v>9875</v>
      </c>
      <c r="E103" s="46">
        <v>31.575312499999999</v>
      </c>
      <c r="F103" s="47">
        <v>2.09791553915687E-2</v>
      </c>
      <c r="G103" s="46">
        <v>-31.713562499999998</v>
      </c>
      <c r="H103" s="46">
        <v>-2.10710109585685E-2</v>
      </c>
      <c r="I103" s="49"/>
    </row>
    <row r="104" spans="1:9" x14ac:dyDescent="0.2">
      <c r="A104" s="45" t="s">
        <v>362</v>
      </c>
      <c r="B104" s="45" t="s">
        <v>361</v>
      </c>
      <c r="C104" s="45" t="s">
        <v>157</v>
      </c>
      <c r="D104" s="48">
        <v>8100</v>
      </c>
      <c r="E104" s="46">
        <v>31.569749999999999</v>
      </c>
      <c r="F104" s="47">
        <v>2.09754595753558E-2</v>
      </c>
      <c r="G104" s="46">
        <v>-31.817812499999999</v>
      </c>
      <c r="H104" s="46">
        <v>-2.11402763680422E-2</v>
      </c>
      <c r="I104" s="49"/>
    </row>
    <row r="105" spans="1:9" x14ac:dyDescent="0.2">
      <c r="A105" s="45" t="s">
        <v>535</v>
      </c>
      <c r="B105" s="45" t="s">
        <v>534</v>
      </c>
      <c r="C105" s="45" t="s">
        <v>177</v>
      </c>
      <c r="D105" s="48">
        <v>1400</v>
      </c>
      <c r="E105" s="46">
        <v>25.472999999999999</v>
      </c>
      <c r="F105" s="47">
        <v>1.6924678901893E-2</v>
      </c>
      <c r="G105" s="46">
        <v>-25.491199999999999</v>
      </c>
      <c r="H105" s="46">
        <v>-1.6936771280333499E-2</v>
      </c>
      <c r="I105" s="49"/>
    </row>
    <row r="106" spans="1:9" x14ac:dyDescent="0.2">
      <c r="A106" s="45" t="s">
        <v>537</v>
      </c>
      <c r="B106" s="45" t="s">
        <v>536</v>
      </c>
      <c r="C106" s="45" t="s">
        <v>192</v>
      </c>
      <c r="D106" s="48">
        <v>4300</v>
      </c>
      <c r="E106" s="46">
        <v>23.84995</v>
      </c>
      <c r="F106" s="47">
        <v>1.5846297867397E-2</v>
      </c>
      <c r="G106" s="46">
        <v>-23.97035</v>
      </c>
      <c r="H106" s="46">
        <v>-1.5926293601695601E-2</v>
      </c>
      <c r="I106" s="49"/>
    </row>
    <row r="107" spans="1:9" x14ac:dyDescent="0.2">
      <c r="A107" s="45" t="s">
        <v>194</v>
      </c>
      <c r="B107" s="45" t="s">
        <v>193</v>
      </c>
      <c r="C107" s="45" t="s">
        <v>195</v>
      </c>
      <c r="D107" s="48">
        <v>375</v>
      </c>
      <c r="E107" s="46">
        <v>20.311875000000001</v>
      </c>
      <c r="F107" s="47">
        <v>1.3495542820648901E-2</v>
      </c>
      <c r="G107" s="46">
        <v>-20.3475</v>
      </c>
      <c r="H107" s="46">
        <v>-1.35192126548215E-2</v>
      </c>
      <c r="I107" s="49"/>
    </row>
    <row r="108" spans="1:9" x14ac:dyDescent="0.2">
      <c r="A108" s="45" t="s">
        <v>203</v>
      </c>
      <c r="B108" s="45" t="s">
        <v>202</v>
      </c>
      <c r="C108" s="45" t="s">
        <v>204</v>
      </c>
      <c r="D108" s="48">
        <v>8250</v>
      </c>
      <c r="E108" s="46">
        <v>15.649425000000001</v>
      </c>
      <c r="F108" s="47">
        <v>1.0397734586591999E-2</v>
      </c>
      <c r="G108" s="46">
        <v>-15.812775</v>
      </c>
      <c r="H108" s="46">
        <v>-1.0506267005177299E-2</v>
      </c>
      <c r="I108" s="49"/>
    </row>
    <row r="109" spans="1:9" x14ac:dyDescent="0.2">
      <c r="A109" s="45" t="s">
        <v>539</v>
      </c>
      <c r="B109" s="45" t="s">
        <v>538</v>
      </c>
      <c r="C109" s="45" t="s">
        <v>231</v>
      </c>
      <c r="D109" s="48">
        <v>1700</v>
      </c>
      <c r="E109" s="46">
        <v>14.6778</v>
      </c>
      <c r="F109" s="47">
        <v>9.7521710040515807E-3</v>
      </c>
      <c r="G109" s="46">
        <v>-14.75515</v>
      </c>
      <c r="H109" s="46">
        <v>-9.8035636124236408E-3</v>
      </c>
      <c r="I109" s="49"/>
    </row>
    <row r="110" spans="1:9" x14ac:dyDescent="0.2">
      <c r="A110" s="45" t="s">
        <v>233</v>
      </c>
      <c r="B110" s="45" t="s">
        <v>232</v>
      </c>
      <c r="C110" s="45" t="s">
        <v>186</v>
      </c>
      <c r="D110" s="48">
        <v>300</v>
      </c>
      <c r="E110" s="46">
        <v>13.939500000000001</v>
      </c>
      <c r="F110" s="47">
        <v>9.2616323775345701E-3</v>
      </c>
      <c r="G110" s="46">
        <v>-14.051399999999999</v>
      </c>
      <c r="H110" s="46">
        <v>-9.3359805724516198E-3</v>
      </c>
      <c r="I110" s="49"/>
    </row>
    <row r="111" spans="1:9" x14ac:dyDescent="0.2">
      <c r="A111" s="45" t="s">
        <v>541</v>
      </c>
      <c r="B111" s="45" t="s">
        <v>540</v>
      </c>
      <c r="C111" s="45" t="s">
        <v>241</v>
      </c>
      <c r="D111" s="48">
        <v>3100</v>
      </c>
      <c r="E111" s="46">
        <v>12.533300000000001</v>
      </c>
      <c r="F111" s="47">
        <v>8.3273300389077095E-3</v>
      </c>
      <c r="G111" s="46">
        <v>-12.59065</v>
      </c>
      <c r="H111" s="46">
        <v>-8.3654343193231995E-3</v>
      </c>
      <c r="I111" s="49"/>
    </row>
    <row r="112" spans="1:9" x14ac:dyDescent="0.2">
      <c r="A112" s="45" t="s">
        <v>543</v>
      </c>
      <c r="B112" s="45" t="s">
        <v>542</v>
      </c>
      <c r="C112" s="45" t="s">
        <v>511</v>
      </c>
      <c r="D112" s="48">
        <v>1000</v>
      </c>
      <c r="E112" s="46">
        <v>10.704000000000001</v>
      </c>
      <c r="F112" s="47">
        <v>7.1119131223594898E-3</v>
      </c>
      <c r="G112" s="46">
        <v>-10.693</v>
      </c>
      <c r="H112" s="46">
        <v>-7.1046045419833701E-3</v>
      </c>
      <c r="I112" s="49"/>
    </row>
    <row r="113" spans="1:9" x14ac:dyDescent="0.2">
      <c r="A113" s="45" t="s">
        <v>545</v>
      </c>
      <c r="B113" s="45" t="s">
        <v>544</v>
      </c>
      <c r="C113" s="45" t="s">
        <v>225</v>
      </c>
      <c r="D113" s="48">
        <v>2075</v>
      </c>
      <c r="E113" s="46">
        <v>10.000462499999999</v>
      </c>
      <c r="F113" s="47">
        <v>6.6444712708720096E-3</v>
      </c>
      <c r="G113" s="46">
        <v>-10.007725000000001</v>
      </c>
      <c r="H113" s="46">
        <v>-6.6492965949612398E-3</v>
      </c>
      <c r="I113" s="49"/>
    </row>
    <row r="114" spans="1:9" x14ac:dyDescent="0.2">
      <c r="A114" s="45" t="s">
        <v>547</v>
      </c>
      <c r="B114" s="45" t="s">
        <v>546</v>
      </c>
      <c r="C114" s="45" t="s">
        <v>148</v>
      </c>
      <c r="D114" s="48">
        <v>700</v>
      </c>
      <c r="E114" s="46">
        <v>7.0871500000000003</v>
      </c>
      <c r="F114" s="47">
        <v>4.7088186738723902E-3</v>
      </c>
      <c r="G114" s="46">
        <v>-7.1288</v>
      </c>
      <c r="H114" s="46">
        <v>-4.7364916168419601E-3</v>
      </c>
      <c r="I114" s="49"/>
    </row>
    <row r="115" spans="1:9" x14ac:dyDescent="0.2">
      <c r="A115" s="45" t="s">
        <v>230</v>
      </c>
      <c r="B115" s="45" t="s">
        <v>229</v>
      </c>
      <c r="C115" s="45" t="s">
        <v>231</v>
      </c>
      <c r="D115" s="48">
        <v>12700</v>
      </c>
      <c r="E115" s="46">
        <v>6.09727</v>
      </c>
      <c r="F115" s="47">
        <v>4.0511261699896096E-3</v>
      </c>
      <c r="G115" s="46">
        <v>-6.1112399999999996</v>
      </c>
      <c r="H115" s="46">
        <v>-4.0604080670672803E-3</v>
      </c>
      <c r="I115" s="49"/>
    </row>
    <row r="116" spans="1:9" x14ac:dyDescent="0.2">
      <c r="A116" s="45" t="s">
        <v>549</v>
      </c>
      <c r="B116" s="45" t="s">
        <v>548</v>
      </c>
      <c r="C116" s="45" t="s">
        <v>550</v>
      </c>
      <c r="D116" s="48">
        <v>1075</v>
      </c>
      <c r="E116" s="46">
        <v>3.8119499999999999</v>
      </c>
      <c r="F116" s="47">
        <v>2.5327220877035001E-3</v>
      </c>
      <c r="G116" s="46">
        <v>-3.8436625000000002</v>
      </c>
      <c r="H116" s="46">
        <v>-2.5537923927196398E-3</v>
      </c>
      <c r="I116" s="49"/>
    </row>
    <row r="117" spans="1:9" x14ac:dyDescent="0.2">
      <c r="A117" s="44" t="s">
        <v>35</v>
      </c>
      <c r="B117" s="44"/>
      <c r="C117" s="44"/>
      <c r="D117" s="44"/>
      <c r="E117" s="50">
        <f>SUM(E7:E116)</f>
        <v>102167.49947650004</v>
      </c>
      <c r="F117" s="51">
        <f>SUM(F7:F116)</f>
        <v>67.881761977352042</v>
      </c>
      <c r="G117" s="50">
        <f>SUM(G7:G116)</f>
        <v>-102613.746548</v>
      </c>
      <c r="H117" s="50">
        <f>SUM(H7:H116)</f>
        <v>-68.178255849139717</v>
      </c>
      <c r="I117" s="44"/>
    </row>
    <row r="118" spans="1:9" x14ac:dyDescent="0.2">
      <c r="A118" s="45"/>
      <c r="B118" s="45"/>
      <c r="C118" s="45"/>
      <c r="D118" s="45"/>
      <c r="E118" s="46"/>
      <c r="F118" s="47"/>
      <c r="G118" s="46"/>
      <c r="H118" s="45"/>
      <c r="I118" s="45"/>
    </row>
    <row r="119" spans="1:9" x14ac:dyDescent="0.2">
      <c r="A119" s="44" t="s">
        <v>30</v>
      </c>
      <c r="B119" s="45"/>
      <c r="C119" s="45"/>
      <c r="D119" s="45"/>
      <c r="E119" s="46"/>
      <c r="F119" s="47"/>
      <c r="G119" s="46"/>
      <c r="H119" s="45"/>
      <c r="I119" s="45"/>
    </row>
    <row r="120" spans="1:9" x14ac:dyDescent="0.2">
      <c r="A120" s="44" t="s">
        <v>31</v>
      </c>
      <c r="B120" s="45"/>
      <c r="C120" s="45"/>
      <c r="D120" s="45"/>
      <c r="E120" s="46"/>
      <c r="F120" s="47"/>
      <c r="G120" s="46"/>
      <c r="H120" s="45"/>
      <c r="I120" s="45"/>
    </row>
    <row r="121" spans="1:9" x14ac:dyDescent="0.2">
      <c r="A121" s="45" t="s">
        <v>72</v>
      </c>
      <c r="B121" s="45" t="s">
        <v>71</v>
      </c>
      <c r="C121" s="45" t="s">
        <v>34</v>
      </c>
      <c r="D121" s="48">
        <v>1094</v>
      </c>
      <c r="E121" s="46">
        <v>1214.8968460000001</v>
      </c>
      <c r="F121" s="47">
        <v>0.80719738615289205</v>
      </c>
      <c r="G121" s="49"/>
      <c r="H121" s="49"/>
      <c r="I121" s="49">
        <v>8.7058</v>
      </c>
    </row>
    <row r="122" spans="1:9" x14ac:dyDescent="0.2">
      <c r="A122" s="44" t="s">
        <v>35</v>
      </c>
      <c r="B122" s="44"/>
      <c r="C122" s="44"/>
      <c r="D122" s="44"/>
      <c r="E122" s="50">
        <f>SUM(E120:E121)</f>
        <v>1214.8968460000001</v>
      </c>
      <c r="F122" s="51">
        <f>SUM(F120:F121)</f>
        <v>0.80719738615289205</v>
      </c>
      <c r="G122" s="50"/>
      <c r="H122" s="44"/>
      <c r="I122" s="44"/>
    </row>
    <row r="123" spans="1:9" x14ac:dyDescent="0.2">
      <c r="A123" s="45"/>
      <c r="B123" s="45"/>
      <c r="C123" s="45"/>
      <c r="D123" s="45"/>
      <c r="E123" s="46"/>
      <c r="F123" s="47"/>
      <c r="G123" s="46"/>
      <c r="H123" s="45"/>
      <c r="I123" s="45"/>
    </row>
    <row r="124" spans="1:9" x14ac:dyDescent="0.2">
      <c r="A124" s="44" t="s">
        <v>36</v>
      </c>
      <c r="B124" s="45"/>
      <c r="C124" s="45"/>
      <c r="D124" s="45"/>
      <c r="E124" s="46"/>
      <c r="F124" s="47"/>
      <c r="G124" s="46"/>
      <c r="H124" s="45"/>
      <c r="I124" s="45"/>
    </row>
    <row r="125" spans="1:9" x14ac:dyDescent="0.2">
      <c r="A125" s="44" t="s">
        <v>37</v>
      </c>
      <c r="B125" s="45"/>
      <c r="C125" s="45"/>
      <c r="D125" s="45"/>
      <c r="E125" s="46"/>
      <c r="F125" s="47"/>
      <c r="G125" s="46"/>
      <c r="H125" s="45"/>
      <c r="I125" s="45"/>
    </row>
    <row r="126" spans="1:9" x14ac:dyDescent="0.2">
      <c r="A126" s="45" t="s">
        <v>265</v>
      </c>
      <c r="B126" s="45" t="s">
        <v>264</v>
      </c>
      <c r="C126" s="45" t="s">
        <v>40</v>
      </c>
      <c r="D126" s="48">
        <v>1000</v>
      </c>
      <c r="E126" s="46">
        <v>4889.1400000000003</v>
      </c>
      <c r="F126" s="47">
        <v>3.2484247872807099</v>
      </c>
      <c r="G126" s="49"/>
      <c r="H126" s="49"/>
      <c r="I126" s="49">
        <v>6.8399000000000001</v>
      </c>
    </row>
    <row r="127" spans="1:9" x14ac:dyDescent="0.2">
      <c r="A127" s="45" t="s">
        <v>81</v>
      </c>
      <c r="B127" s="45" t="s">
        <v>80</v>
      </c>
      <c r="C127" s="45" t="s">
        <v>39</v>
      </c>
      <c r="D127" s="48">
        <v>1000</v>
      </c>
      <c r="E127" s="46">
        <v>4885.5200000000004</v>
      </c>
      <c r="F127" s="47">
        <v>3.2460195999205599</v>
      </c>
      <c r="G127" s="49"/>
      <c r="H127" s="49"/>
      <c r="I127" s="49">
        <v>6.8422999999999998</v>
      </c>
    </row>
    <row r="128" spans="1:9" x14ac:dyDescent="0.2">
      <c r="A128" s="45" t="s">
        <v>138</v>
      </c>
      <c r="B128" s="45" t="s">
        <v>137</v>
      </c>
      <c r="C128" s="45" t="s">
        <v>41</v>
      </c>
      <c r="D128" s="48">
        <v>1000</v>
      </c>
      <c r="E128" s="46">
        <v>4794.34</v>
      </c>
      <c r="F128" s="47">
        <v>3.1854381127665299</v>
      </c>
      <c r="G128" s="49"/>
      <c r="H128" s="49"/>
      <c r="I128" s="49">
        <v>6.8974000000000002</v>
      </c>
    </row>
    <row r="129" spans="1:9" x14ac:dyDescent="0.2">
      <c r="A129" s="45" t="s">
        <v>83</v>
      </c>
      <c r="B129" s="45" t="s">
        <v>82</v>
      </c>
      <c r="C129" s="45" t="s">
        <v>40</v>
      </c>
      <c r="D129" s="48">
        <v>1000</v>
      </c>
      <c r="E129" s="46">
        <v>4789.0950000000003</v>
      </c>
      <c r="F129" s="47">
        <v>3.1819532487599198</v>
      </c>
      <c r="G129" s="49"/>
      <c r="H129" s="49"/>
      <c r="I129" s="49">
        <v>7.05</v>
      </c>
    </row>
    <row r="130" spans="1:9" x14ac:dyDescent="0.2">
      <c r="A130" s="45" t="s">
        <v>130</v>
      </c>
      <c r="B130" s="45" t="s">
        <v>129</v>
      </c>
      <c r="C130" s="45" t="s">
        <v>40</v>
      </c>
      <c r="D130" s="48">
        <v>500</v>
      </c>
      <c r="E130" s="46">
        <v>2442.7775000000001</v>
      </c>
      <c r="F130" s="47">
        <v>1.6230214272472401</v>
      </c>
      <c r="G130" s="49"/>
      <c r="H130" s="49"/>
      <c r="I130" s="49">
        <v>6.8402000000000003</v>
      </c>
    </row>
    <row r="131" spans="1:9" x14ac:dyDescent="0.2">
      <c r="A131" s="45" t="s">
        <v>64</v>
      </c>
      <c r="B131" s="45" t="s">
        <v>63</v>
      </c>
      <c r="C131" s="45" t="s">
        <v>39</v>
      </c>
      <c r="D131" s="48">
        <v>500</v>
      </c>
      <c r="E131" s="46">
        <v>2405.1999999999998</v>
      </c>
      <c r="F131" s="47">
        <v>1.5980543200578301</v>
      </c>
      <c r="G131" s="49"/>
      <c r="H131" s="49"/>
      <c r="I131" s="49">
        <v>6.95</v>
      </c>
    </row>
    <row r="132" spans="1:9" x14ac:dyDescent="0.2">
      <c r="A132" s="45" t="s">
        <v>134</v>
      </c>
      <c r="B132" s="45" t="s">
        <v>133</v>
      </c>
      <c r="C132" s="45" t="s">
        <v>41</v>
      </c>
      <c r="D132" s="48">
        <v>200</v>
      </c>
      <c r="E132" s="46">
        <v>959.60599999999999</v>
      </c>
      <c r="F132" s="47">
        <v>0.63757796185490501</v>
      </c>
      <c r="G132" s="49"/>
      <c r="H132" s="49"/>
      <c r="I132" s="49">
        <v>6.8898999999999999</v>
      </c>
    </row>
    <row r="133" spans="1:9" x14ac:dyDescent="0.2">
      <c r="A133" s="44" t="s">
        <v>35</v>
      </c>
      <c r="B133" s="44"/>
      <c r="C133" s="44"/>
      <c r="D133" s="44"/>
      <c r="E133" s="50">
        <f>SUM(E125:E132)</f>
        <v>25165.678500000002</v>
      </c>
      <c r="F133" s="51">
        <f>SUM(F125:F132)</f>
        <v>16.720489457887695</v>
      </c>
      <c r="G133" s="50"/>
      <c r="H133" s="44"/>
      <c r="I133" s="44"/>
    </row>
    <row r="134" spans="1:9" x14ac:dyDescent="0.2">
      <c r="A134" s="45"/>
      <c r="B134" s="45"/>
      <c r="C134" s="45"/>
      <c r="D134" s="45"/>
      <c r="E134" s="46"/>
      <c r="F134" s="47"/>
      <c r="G134" s="46"/>
      <c r="H134" s="45"/>
      <c r="I134" s="45"/>
    </row>
    <row r="135" spans="1:9" x14ac:dyDescent="0.2">
      <c r="A135" s="44" t="s">
        <v>42</v>
      </c>
      <c r="B135" s="45"/>
      <c r="C135" s="45"/>
      <c r="D135" s="45"/>
      <c r="E135" s="46"/>
      <c r="F135" s="47"/>
      <c r="G135" s="46"/>
      <c r="H135" s="45"/>
      <c r="I135" s="45"/>
    </row>
    <row r="136" spans="1:9" x14ac:dyDescent="0.2">
      <c r="A136" s="45" t="s">
        <v>66</v>
      </c>
      <c r="B136" s="45" t="s">
        <v>65</v>
      </c>
      <c r="C136" s="45" t="s">
        <v>40</v>
      </c>
      <c r="D136" s="48">
        <v>800</v>
      </c>
      <c r="E136" s="46">
        <v>3822.4960000000001</v>
      </c>
      <c r="F136" s="47">
        <v>2.539729023035</v>
      </c>
      <c r="G136" s="49"/>
      <c r="H136" s="49"/>
      <c r="I136" s="49">
        <v>7.9950000000000001</v>
      </c>
    </row>
    <row r="137" spans="1:9" x14ac:dyDescent="0.2">
      <c r="A137" s="44" t="s">
        <v>35</v>
      </c>
      <c r="B137" s="44"/>
      <c r="C137" s="44"/>
      <c r="D137" s="44"/>
      <c r="E137" s="50">
        <f>SUM(E135:E136)</f>
        <v>3822.4960000000001</v>
      </c>
      <c r="F137" s="51">
        <f>SUM(F135:F136)</f>
        <v>2.539729023035</v>
      </c>
      <c r="G137" s="50"/>
      <c r="H137" s="44"/>
      <c r="I137" s="44"/>
    </row>
    <row r="138" spans="1:9" x14ac:dyDescent="0.2">
      <c r="A138" s="45"/>
      <c r="B138" s="45"/>
      <c r="C138" s="45"/>
      <c r="D138" s="45"/>
      <c r="E138" s="46"/>
      <c r="F138" s="47"/>
      <c r="G138" s="46"/>
      <c r="H138" s="45"/>
      <c r="I138" s="45"/>
    </row>
    <row r="139" spans="1:9" x14ac:dyDescent="0.2">
      <c r="A139" s="44" t="s">
        <v>266</v>
      </c>
      <c r="B139" s="45"/>
      <c r="C139" s="45"/>
      <c r="D139" s="45"/>
      <c r="E139" s="46"/>
      <c r="F139" s="47"/>
      <c r="G139" s="46"/>
      <c r="H139" s="45"/>
      <c r="I139" s="45"/>
    </row>
    <row r="140" spans="1:9" x14ac:dyDescent="0.2">
      <c r="A140" s="45" t="s">
        <v>551</v>
      </c>
      <c r="B140" s="45" t="s">
        <v>1377</v>
      </c>
      <c r="C140" s="45" t="s">
        <v>267</v>
      </c>
      <c r="D140" s="48">
        <v>29442779.852000002</v>
      </c>
      <c r="E140" s="46">
        <v>16364.32648</v>
      </c>
      <c r="F140" s="47">
        <v>10.872726852736101</v>
      </c>
      <c r="G140" s="49"/>
      <c r="H140" s="49"/>
      <c r="I140" s="49"/>
    </row>
    <row r="141" spans="1:9" x14ac:dyDescent="0.2">
      <c r="A141" s="45" t="s">
        <v>552</v>
      </c>
      <c r="B141" s="45" t="s">
        <v>1378</v>
      </c>
      <c r="C141" s="45" t="s">
        <v>267</v>
      </c>
      <c r="D141" s="48">
        <v>8933.8320000000003</v>
      </c>
      <c r="E141" s="46">
        <v>378.76575450000001</v>
      </c>
      <c r="F141" s="47">
        <v>0.251658178225798</v>
      </c>
      <c r="G141" s="49"/>
      <c r="H141" s="49"/>
      <c r="I141" s="49"/>
    </row>
    <row r="142" spans="1:9" x14ac:dyDescent="0.2">
      <c r="A142" s="44" t="s">
        <v>35</v>
      </c>
      <c r="B142" s="44"/>
      <c r="C142" s="44"/>
      <c r="D142" s="44"/>
      <c r="E142" s="50">
        <f>SUM(E140:E141)</f>
        <v>16743.0922345</v>
      </c>
      <c r="F142" s="51">
        <f>SUM(F140:F141)</f>
        <v>11.124385030961898</v>
      </c>
      <c r="G142" s="50"/>
      <c r="H142" s="44"/>
      <c r="I142" s="44"/>
    </row>
    <row r="143" spans="1:9" x14ac:dyDescent="0.2">
      <c r="A143" s="45"/>
      <c r="B143" s="45"/>
      <c r="C143" s="45"/>
      <c r="D143" s="45"/>
      <c r="E143" s="46"/>
      <c r="F143" s="47"/>
      <c r="G143" s="46"/>
      <c r="H143" s="45"/>
      <c r="I143" s="45"/>
    </row>
    <row r="144" spans="1:9" x14ac:dyDescent="0.2">
      <c r="A144" s="44" t="s">
        <v>46</v>
      </c>
      <c r="B144" s="44"/>
      <c r="C144" s="44"/>
      <c r="D144" s="44"/>
      <c r="E144" s="50">
        <f>E117+E122+E133+E137+E142</f>
        <v>149113.66305700009</v>
      </c>
      <c r="F144" s="51">
        <f>F117+F122+F133+F137+F142</f>
        <v>99.073562875389527</v>
      </c>
      <c r="G144" s="50"/>
      <c r="H144" s="44"/>
      <c r="I144" s="44"/>
    </row>
    <row r="145" spans="1:9" x14ac:dyDescent="0.2">
      <c r="A145" s="44"/>
      <c r="B145" s="44"/>
      <c r="C145" s="44"/>
      <c r="D145" s="44"/>
      <c r="E145" s="50"/>
      <c r="F145" s="51"/>
      <c r="G145" s="50"/>
      <c r="H145" s="44"/>
      <c r="I145" s="44"/>
    </row>
    <row r="146" spans="1:9" x14ac:dyDescent="0.2">
      <c r="A146" s="44" t="s">
        <v>385</v>
      </c>
      <c r="B146" s="44"/>
      <c r="C146" s="44"/>
      <c r="D146" s="44"/>
      <c r="E146" s="92">
        <v>-245.1856109</v>
      </c>
      <c r="F146" s="92">
        <f>E146/E150*100</f>
        <v>-0.16290534039363205</v>
      </c>
      <c r="G146" s="50"/>
      <c r="H146" s="44"/>
      <c r="I146" s="44"/>
    </row>
    <row r="147" spans="1:9" x14ac:dyDescent="0.2">
      <c r="A147" s="44"/>
      <c r="B147" s="44"/>
      <c r="C147" s="44"/>
      <c r="D147" s="44"/>
      <c r="E147" s="50"/>
      <c r="F147" s="51"/>
      <c r="G147" s="50"/>
      <c r="H147" s="44"/>
      <c r="I147" s="44"/>
    </row>
    <row r="148" spans="1:9" x14ac:dyDescent="0.2">
      <c r="A148" s="44" t="s">
        <v>48</v>
      </c>
      <c r="B148" s="44"/>
      <c r="C148" s="44"/>
      <c r="D148" s="44"/>
      <c r="E148" s="50">
        <f>E150-(E117+E122+E133+E137+E142+E146)</f>
        <v>1639.5478325998993</v>
      </c>
      <c r="F148" s="51">
        <f>F150-(F117+F122+F133+F137+F142+F146)</f>
        <v>1.0893424650041084</v>
      </c>
      <c r="G148" s="50"/>
      <c r="H148" s="44"/>
      <c r="I148" s="44"/>
    </row>
    <row r="149" spans="1:9" x14ac:dyDescent="0.2">
      <c r="A149" s="45"/>
      <c r="B149" s="45"/>
      <c r="C149" s="45"/>
      <c r="D149" s="45"/>
      <c r="E149" s="46"/>
      <c r="F149" s="47"/>
      <c r="G149" s="46"/>
      <c r="H149" s="45"/>
      <c r="I149" s="45"/>
    </row>
    <row r="150" spans="1:9" x14ac:dyDescent="0.2">
      <c r="A150" s="52" t="s">
        <v>47</v>
      </c>
      <c r="B150" s="52"/>
      <c r="C150" s="52"/>
      <c r="D150" s="52"/>
      <c r="E150" s="53">
        <v>150508.02527869999</v>
      </c>
      <c r="F150" s="54">
        <v>100</v>
      </c>
      <c r="G150" s="53"/>
      <c r="H150" s="52"/>
      <c r="I150" s="52"/>
    </row>
    <row r="151" spans="1:9" x14ac:dyDescent="0.2">
      <c r="A151" s="6" t="s">
        <v>1354</v>
      </c>
    </row>
    <row r="152" spans="1:9" x14ac:dyDescent="0.2">
      <c r="A152" s="6" t="s">
        <v>1355</v>
      </c>
    </row>
    <row r="153" spans="1:9" x14ac:dyDescent="0.2">
      <c r="A153" s="6" t="s">
        <v>1356</v>
      </c>
    </row>
    <row r="154" spans="1:9" x14ac:dyDescent="0.2">
      <c r="A154" s="6" t="s">
        <v>1357</v>
      </c>
    </row>
    <row r="155" spans="1:9" x14ac:dyDescent="0.2">
      <c r="A155" s="6" t="s">
        <v>1358</v>
      </c>
    </row>
    <row r="156" spans="1:9" x14ac:dyDescent="0.2">
      <c r="A156" s="6" t="s">
        <v>1359</v>
      </c>
    </row>
    <row r="157" spans="1:9" x14ac:dyDescent="0.2">
      <c r="A157" s="6" t="s">
        <v>1360</v>
      </c>
    </row>
    <row r="158" spans="1:9" x14ac:dyDescent="0.2">
      <c r="A158" s="6" t="s">
        <v>1361</v>
      </c>
    </row>
    <row r="159" spans="1:9" x14ac:dyDescent="0.2">
      <c r="A159" s="6" t="s">
        <v>1362</v>
      </c>
    </row>
    <row r="160" spans="1:9" x14ac:dyDescent="0.2">
      <c r="A160" s="6" t="s">
        <v>1363</v>
      </c>
    </row>
    <row r="161" spans="1:9" x14ac:dyDescent="0.2">
      <c r="A161" s="6" t="s">
        <v>1364</v>
      </c>
    </row>
    <row r="162" spans="1:9" x14ac:dyDescent="0.2">
      <c r="A162" s="6" t="s">
        <v>1365</v>
      </c>
    </row>
    <row r="163" spans="1:9" x14ac:dyDescent="0.2">
      <c r="A163" s="6" t="s">
        <v>1366</v>
      </c>
    </row>
    <row r="164" spans="1:9" x14ac:dyDescent="0.2">
      <c r="A164" s="6" t="s">
        <v>1366</v>
      </c>
    </row>
    <row r="166" spans="1:9" x14ac:dyDescent="0.2">
      <c r="A166" s="11" t="s">
        <v>49</v>
      </c>
    </row>
    <row r="167" spans="1:9" x14ac:dyDescent="0.2">
      <c r="A167" s="11" t="s">
        <v>50</v>
      </c>
    </row>
    <row r="169" spans="1:9" ht="23.25" customHeight="1" x14ac:dyDescent="0.2">
      <c r="A169" s="152" t="s">
        <v>1012</v>
      </c>
      <c r="B169" s="152"/>
      <c r="C169" s="152"/>
      <c r="D169" s="152"/>
      <c r="G169" s="10"/>
      <c r="H169" s="10"/>
      <c r="I169" s="9"/>
    </row>
    <row r="171" spans="1:9" x14ac:dyDescent="0.2">
      <c r="A171" s="11" t="s">
        <v>51</v>
      </c>
    </row>
    <row r="172" spans="1:9" x14ac:dyDescent="0.2">
      <c r="A172" s="11" t="s">
        <v>1013</v>
      </c>
    </row>
    <row r="173" spans="1:9" x14ac:dyDescent="0.2">
      <c r="A173" s="11" t="s">
        <v>52</v>
      </c>
      <c r="B173" s="11"/>
      <c r="C173" s="31" t="s">
        <v>54</v>
      </c>
      <c r="D173" s="11" t="s">
        <v>53</v>
      </c>
    </row>
    <row r="174" spans="1:9" x14ac:dyDescent="0.2">
      <c r="A174" s="6" t="s">
        <v>61</v>
      </c>
      <c r="C174" s="32">
        <v>11.0298</v>
      </c>
      <c r="D174" s="32">
        <v>11.096399999999999</v>
      </c>
    </row>
    <row r="175" spans="1:9" x14ac:dyDescent="0.2">
      <c r="A175" s="6" t="s">
        <v>135</v>
      </c>
      <c r="C175" s="32">
        <v>11.0298</v>
      </c>
      <c r="D175" s="32">
        <v>11.096399999999999</v>
      </c>
    </row>
    <row r="176" spans="1:9" x14ac:dyDescent="0.2">
      <c r="A176" s="6" t="s">
        <v>62</v>
      </c>
      <c r="C176" s="32">
        <v>11.158300000000001</v>
      </c>
      <c r="D176" s="32">
        <v>11.2326</v>
      </c>
    </row>
    <row r="177" spans="1:5" x14ac:dyDescent="0.2">
      <c r="A177" s="6" t="s">
        <v>136</v>
      </c>
      <c r="C177" s="32">
        <v>11.158300000000001</v>
      </c>
      <c r="D177" s="32">
        <v>11.2326</v>
      </c>
    </row>
    <row r="179" spans="1:5" x14ac:dyDescent="0.2">
      <c r="A179" s="6" t="s">
        <v>58</v>
      </c>
    </row>
    <row r="181" spans="1:5" x14ac:dyDescent="0.2">
      <c r="A181" s="11" t="s">
        <v>1014</v>
      </c>
      <c r="D181" s="31" t="s">
        <v>60</v>
      </c>
    </row>
    <row r="183" spans="1:5" x14ac:dyDescent="0.2">
      <c r="A183" s="11" t="s">
        <v>1016</v>
      </c>
      <c r="B183" s="11"/>
      <c r="C183" s="11"/>
      <c r="D183" s="31" t="s">
        <v>60</v>
      </c>
    </row>
    <row r="185" spans="1:5" x14ac:dyDescent="0.2">
      <c r="A185" s="12" t="s">
        <v>1030</v>
      </c>
    </row>
    <row r="187" spans="1:5" x14ac:dyDescent="0.2">
      <c r="A187" s="9" t="s">
        <v>1174</v>
      </c>
    </row>
    <row r="189" spans="1:5" ht="20.399999999999999" x14ac:dyDescent="0.2">
      <c r="A189" s="61" t="s">
        <v>1031</v>
      </c>
      <c r="B189" s="62" t="s">
        <v>1032</v>
      </c>
      <c r="C189" s="62" t="s">
        <v>1033</v>
      </c>
      <c r="D189" s="63" t="s">
        <v>1034</v>
      </c>
      <c r="E189" s="64" t="s">
        <v>1035</v>
      </c>
    </row>
    <row r="190" spans="1:5" x14ac:dyDescent="0.2">
      <c r="A190" s="65" t="s">
        <v>1175</v>
      </c>
      <c r="B190" s="66" t="s">
        <v>1036</v>
      </c>
      <c r="C190" s="67">
        <v>1109.241667</v>
      </c>
      <c r="D190" s="68">
        <v>1140</v>
      </c>
      <c r="E190" s="93">
        <v>14.197800000000001</v>
      </c>
    </row>
    <row r="191" spans="1:5" x14ac:dyDescent="0.2">
      <c r="A191" s="65" t="s">
        <v>1056</v>
      </c>
      <c r="B191" s="66" t="s">
        <v>1036</v>
      </c>
      <c r="C191" s="67">
        <v>355</v>
      </c>
      <c r="D191" s="68">
        <v>406.15</v>
      </c>
      <c r="E191" s="94">
        <v>3.0527327500000001</v>
      </c>
    </row>
    <row r="192" spans="1:5" x14ac:dyDescent="0.2">
      <c r="A192" s="65" t="s">
        <v>1057</v>
      </c>
      <c r="B192" s="66" t="s">
        <v>1036</v>
      </c>
      <c r="C192" s="67">
        <v>1692.265521</v>
      </c>
      <c r="D192" s="68">
        <v>1649.2</v>
      </c>
      <c r="E192" s="94">
        <v>131.83801650000001</v>
      </c>
    </row>
    <row r="193" spans="1:5" x14ac:dyDescent="0.2">
      <c r="A193" s="65" t="s">
        <v>1058</v>
      </c>
      <c r="B193" s="66" t="s">
        <v>1036</v>
      </c>
      <c r="C193" s="67">
        <v>3031.374546</v>
      </c>
      <c r="D193" s="68">
        <v>3025.5</v>
      </c>
      <c r="E193" s="174">
        <v>1088.8470721799999</v>
      </c>
    </row>
    <row r="194" spans="1:5" x14ac:dyDescent="0.2">
      <c r="A194" s="65" t="s">
        <v>1176</v>
      </c>
      <c r="B194" s="66" t="s">
        <v>1036</v>
      </c>
      <c r="C194" s="67">
        <v>3074</v>
      </c>
      <c r="D194" s="68">
        <v>3060.9</v>
      </c>
      <c r="E194" s="175"/>
    </row>
    <row r="195" spans="1:5" x14ac:dyDescent="0.2">
      <c r="A195" s="65" t="s">
        <v>1059</v>
      </c>
      <c r="B195" s="66" t="s">
        <v>1036</v>
      </c>
      <c r="C195" s="67">
        <v>1520.5372090000001</v>
      </c>
      <c r="D195" s="68">
        <v>1389.9</v>
      </c>
      <c r="E195" s="171">
        <v>109.605051</v>
      </c>
    </row>
    <row r="196" spans="1:5" x14ac:dyDescent="0.2">
      <c r="A196" s="65" t="s">
        <v>1177</v>
      </c>
      <c r="B196" s="66" t="s">
        <v>1036</v>
      </c>
      <c r="C196" s="67">
        <v>1520.5</v>
      </c>
      <c r="D196" s="68">
        <v>1398.8</v>
      </c>
      <c r="E196" s="172"/>
    </row>
    <row r="197" spans="1:5" x14ac:dyDescent="0.2">
      <c r="A197" s="65" t="s">
        <v>1178</v>
      </c>
      <c r="B197" s="66" t="s">
        <v>1036</v>
      </c>
      <c r="C197" s="67">
        <v>1399.3</v>
      </c>
      <c r="D197" s="68">
        <v>1404.1</v>
      </c>
      <c r="E197" s="173"/>
    </row>
    <row r="198" spans="1:5" ht="20.399999999999999" x14ac:dyDescent="0.2">
      <c r="A198" s="65" t="s">
        <v>1060</v>
      </c>
      <c r="B198" s="66" t="s">
        <v>1036</v>
      </c>
      <c r="C198" s="67">
        <v>1826.5112610000001</v>
      </c>
      <c r="D198" s="68">
        <v>1703.8</v>
      </c>
      <c r="E198" s="171">
        <v>258.41069225000001</v>
      </c>
    </row>
    <row r="199" spans="1:5" ht="20.399999999999999" x14ac:dyDescent="0.2">
      <c r="A199" s="65" t="s">
        <v>1179</v>
      </c>
      <c r="B199" s="66" t="s">
        <v>1036</v>
      </c>
      <c r="C199" s="67">
        <v>1863</v>
      </c>
      <c r="D199" s="68">
        <v>1714.2</v>
      </c>
      <c r="E199" s="172"/>
    </row>
    <row r="200" spans="1:5" ht="20.399999999999999" x14ac:dyDescent="0.2">
      <c r="A200" s="65" t="s">
        <v>1180</v>
      </c>
      <c r="B200" s="66" t="s">
        <v>1036</v>
      </c>
      <c r="C200" s="67">
        <v>1719.3727269999999</v>
      </c>
      <c r="D200" s="68">
        <v>1723.2</v>
      </c>
      <c r="E200" s="173"/>
    </row>
    <row r="201" spans="1:5" x14ac:dyDescent="0.2">
      <c r="A201" s="65" t="s">
        <v>1061</v>
      </c>
      <c r="B201" s="66" t="s">
        <v>1036</v>
      </c>
      <c r="C201" s="67">
        <v>218.886188</v>
      </c>
      <c r="D201" s="68">
        <v>212.36</v>
      </c>
      <c r="E201" s="171">
        <v>131.66244259999999</v>
      </c>
    </row>
    <row r="202" spans="1:5" x14ac:dyDescent="0.2">
      <c r="A202" s="65" t="s">
        <v>1181</v>
      </c>
      <c r="B202" s="66" t="s">
        <v>1036</v>
      </c>
      <c r="C202" s="67">
        <v>221.506</v>
      </c>
      <c r="D202" s="68">
        <v>213.64</v>
      </c>
      <c r="E202" s="172"/>
    </row>
    <row r="203" spans="1:5" x14ac:dyDescent="0.2">
      <c r="A203" s="65" t="s">
        <v>1182</v>
      </c>
      <c r="B203" s="66" t="s">
        <v>1036</v>
      </c>
      <c r="C203" s="67">
        <v>214.64142899999999</v>
      </c>
      <c r="D203" s="68">
        <v>214.72</v>
      </c>
      <c r="E203" s="173"/>
    </row>
    <row r="204" spans="1:5" x14ac:dyDescent="0.2">
      <c r="A204" s="65" t="s">
        <v>1183</v>
      </c>
      <c r="B204" s="66" t="s">
        <v>1036</v>
      </c>
      <c r="C204" s="67">
        <v>1858</v>
      </c>
      <c r="D204" s="68">
        <v>1820.8</v>
      </c>
      <c r="E204" s="94">
        <v>3.7129120000000002</v>
      </c>
    </row>
    <row r="205" spans="1:5" x14ac:dyDescent="0.2">
      <c r="A205" s="65" t="s">
        <v>1154</v>
      </c>
      <c r="B205" s="66" t="s">
        <v>1036</v>
      </c>
      <c r="C205" s="67">
        <v>8937.8902440000002</v>
      </c>
      <c r="D205" s="68">
        <v>8992.5</v>
      </c>
      <c r="E205" s="94">
        <v>80.984611874999999</v>
      </c>
    </row>
    <row r="206" spans="1:5" x14ac:dyDescent="0.2">
      <c r="A206" s="65" t="s">
        <v>1062</v>
      </c>
      <c r="B206" s="66" t="s">
        <v>1036</v>
      </c>
      <c r="C206" s="67">
        <v>148.15139099999999</v>
      </c>
      <c r="D206" s="68">
        <v>166.65</v>
      </c>
      <c r="E206" s="171">
        <v>225.4001375</v>
      </c>
    </row>
    <row r="207" spans="1:5" x14ac:dyDescent="0.2">
      <c r="A207" s="65" t="s">
        <v>1184</v>
      </c>
      <c r="B207" s="66" t="s">
        <v>1036</v>
      </c>
      <c r="C207" s="67">
        <v>156.82</v>
      </c>
      <c r="D207" s="68">
        <v>167.51</v>
      </c>
      <c r="E207" s="173"/>
    </row>
    <row r="208" spans="1:5" x14ac:dyDescent="0.2">
      <c r="A208" s="65" t="s">
        <v>1155</v>
      </c>
      <c r="B208" s="66" t="s">
        <v>1036</v>
      </c>
      <c r="C208" s="67">
        <v>998.420973</v>
      </c>
      <c r="D208" s="68">
        <v>1052.9000000000001</v>
      </c>
      <c r="E208" s="171">
        <v>232.08387999999999</v>
      </c>
    </row>
    <row r="209" spans="1:5" x14ac:dyDescent="0.2">
      <c r="A209" s="65" t="s">
        <v>1185</v>
      </c>
      <c r="B209" s="66" t="s">
        <v>1036</v>
      </c>
      <c r="C209" s="67">
        <v>1051.3</v>
      </c>
      <c r="D209" s="68">
        <v>1059.4000000000001</v>
      </c>
      <c r="E209" s="173"/>
    </row>
    <row r="210" spans="1:5" x14ac:dyDescent="0.2">
      <c r="A210" s="65" t="s">
        <v>1186</v>
      </c>
      <c r="B210" s="66" t="s">
        <v>1036</v>
      </c>
      <c r="C210" s="67">
        <v>1541.9</v>
      </c>
      <c r="D210" s="68">
        <v>1584.4</v>
      </c>
      <c r="E210" s="94">
        <v>26.304993</v>
      </c>
    </row>
    <row r="211" spans="1:5" x14ac:dyDescent="0.2">
      <c r="A211" s="65" t="s">
        <v>1063</v>
      </c>
      <c r="B211" s="66" t="s">
        <v>1036</v>
      </c>
      <c r="C211" s="67">
        <v>1237.8987709999999</v>
      </c>
      <c r="D211" s="68">
        <v>1235.2</v>
      </c>
      <c r="E211" s="171">
        <v>673.67832999999996</v>
      </c>
    </row>
    <row r="212" spans="1:5" x14ac:dyDescent="0.2">
      <c r="A212" s="65" t="s">
        <v>1187</v>
      </c>
      <c r="B212" s="66" t="s">
        <v>1036</v>
      </c>
      <c r="C212" s="67">
        <v>1262.044302</v>
      </c>
      <c r="D212" s="68">
        <v>1242.8</v>
      </c>
      <c r="E212" s="172"/>
    </row>
    <row r="213" spans="1:5" x14ac:dyDescent="0.2">
      <c r="A213" s="65" t="s">
        <v>1188</v>
      </c>
      <c r="B213" s="66" t="s">
        <v>1036</v>
      </c>
      <c r="C213" s="67">
        <v>1242.9110900000001</v>
      </c>
      <c r="D213" s="68">
        <v>1247.5999999999999</v>
      </c>
      <c r="E213" s="173"/>
    </row>
    <row r="214" spans="1:5" x14ac:dyDescent="0.2">
      <c r="A214" s="65" t="s">
        <v>1064</v>
      </c>
      <c r="B214" s="66" t="s">
        <v>1036</v>
      </c>
      <c r="C214" s="67">
        <v>1861.6824979999999</v>
      </c>
      <c r="D214" s="68">
        <v>2036.2</v>
      </c>
      <c r="E214" s="171">
        <v>117.15216599999999</v>
      </c>
    </row>
    <row r="215" spans="1:5" x14ac:dyDescent="0.2">
      <c r="A215" s="65" t="s">
        <v>1189</v>
      </c>
      <c r="B215" s="66" t="s">
        <v>1036</v>
      </c>
      <c r="C215" s="67">
        <v>1898</v>
      </c>
      <c r="D215" s="68">
        <v>2049.1999999999998</v>
      </c>
      <c r="E215" s="173"/>
    </row>
    <row r="216" spans="1:5" x14ac:dyDescent="0.2">
      <c r="A216" s="65" t="s">
        <v>1065</v>
      </c>
      <c r="B216" s="66" t="s">
        <v>1036</v>
      </c>
      <c r="C216" s="67">
        <v>1027.34608</v>
      </c>
      <c r="D216" s="68">
        <v>1144.8</v>
      </c>
      <c r="E216" s="94">
        <v>717.98958000000005</v>
      </c>
    </row>
    <row r="217" spans="1:5" x14ac:dyDescent="0.2">
      <c r="A217" s="65" t="s">
        <v>1156</v>
      </c>
      <c r="B217" s="66" t="s">
        <v>1036</v>
      </c>
      <c r="C217" s="67">
        <v>171.55549999999999</v>
      </c>
      <c r="D217" s="68">
        <v>173.54</v>
      </c>
      <c r="E217" s="171">
        <v>160.36664039999999</v>
      </c>
    </row>
    <row r="218" spans="1:5" x14ac:dyDescent="0.2">
      <c r="A218" s="65" t="s">
        <v>1190</v>
      </c>
      <c r="B218" s="66" t="s">
        <v>1036</v>
      </c>
      <c r="C218" s="67">
        <v>211.66289499999999</v>
      </c>
      <c r="D218" s="68">
        <v>174.37</v>
      </c>
      <c r="E218" s="173"/>
    </row>
    <row r="219" spans="1:5" x14ac:dyDescent="0.2">
      <c r="A219" s="65" t="s">
        <v>1066</v>
      </c>
      <c r="B219" s="66" t="s">
        <v>1036</v>
      </c>
      <c r="C219" s="67">
        <v>143.597475</v>
      </c>
      <c r="D219" s="68">
        <v>138.34</v>
      </c>
      <c r="E219" s="171">
        <v>14.677031200000002</v>
      </c>
    </row>
    <row r="220" spans="1:5" x14ac:dyDescent="0.2">
      <c r="A220" s="65" t="s">
        <v>1191</v>
      </c>
      <c r="B220" s="66" t="s">
        <v>1036</v>
      </c>
      <c r="C220" s="67">
        <v>142.19999999999999</v>
      </c>
      <c r="D220" s="68">
        <v>139.08000000000001</v>
      </c>
      <c r="E220" s="172"/>
    </row>
    <row r="221" spans="1:5" x14ac:dyDescent="0.2">
      <c r="A221" s="65" t="s">
        <v>1192</v>
      </c>
      <c r="B221" s="66" t="s">
        <v>1036</v>
      </c>
      <c r="C221" s="67">
        <v>138.92247499999999</v>
      </c>
      <c r="D221" s="68">
        <v>140.18</v>
      </c>
      <c r="E221" s="173"/>
    </row>
    <row r="222" spans="1:5" x14ac:dyDescent="0.2">
      <c r="A222" s="65" t="s">
        <v>1067</v>
      </c>
      <c r="B222" s="66" t="s">
        <v>1036</v>
      </c>
      <c r="C222" s="67">
        <v>409.30372399999999</v>
      </c>
      <c r="D222" s="68">
        <v>389.8</v>
      </c>
      <c r="E222" s="171">
        <v>468.07242650000001</v>
      </c>
    </row>
    <row r="223" spans="1:5" x14ac:dyDescent="0.2">
      <c r="A223" s="65" t="s">
        <v>1193</v>
      </c>
      <c r="B223" s="66" t="s">
        <v>1036</v>
      </c>
      <c r="C223" s="67">
        <v>400.90175099999999</v>
      </c>
      <c r="D223" s="68">
        <v>391.9</v>
      </c>
      <c r="E223" s="172"/>
    </row>
    <row r="224" spans="1:5" x14ac:dyDescent="0.2">
      <c r="A224" s="65" t="s">
        <v>1194</v>
      </c>
      <c r="B224" s="66" t="s">
        <v>1036</v>
      </c>
      <c r="C224" s="67">
        <v>392.67854299999999</v>
      </c>
      <c r="D224" s="68">
        <v>394.2</v>
      </c>
      <c r="E224" s="173"/>
    </row>
    <row r="225" spans="1:5" x14ac:dyDescent="0.2">
      <c r="A225" s="65" t="s">
        <v>1037</v>
      </c>
      <c r="B225" s="66" t="s">
        <v>1036</v>
      </c>
      <c r="C225" s="67">
        <v>1858.8855349999999</v>
      </c>
      <c r="D225" s="68">
        <v>1976.5</v>
      </c>
      <c r="E225" s="171">
        <v>467.29829999999998</v>
      </c>
    </row>
    <row r="226" spans="1:5" x14ac:dyDescent="0.2">
      <c r="A226" s="65" t="s">
        <v>1195</v>
      </c>
      <c r="B226" s="66" t="s">
        <v>1036</v>
      </c>
      <c r="C226" s="67">
        <v>1985.8</v>
      </c>
      <c r="D226" s="68">
        <v>1997.5</v>
      </c>
      <c r="E226" s="173"/>
    </row>
    <row r="227" spans="1:5" x14ac:dyDescent="0.2">
      <c r="A227" s="65" t="s">
        <v>1196</v>
      </c>
      <c r="B227" s="66" t="s">
        <v>1036</v>
      </c>
      <c r="C227" s="67">
        <v>412.45</v>
      </c>
      <c r="D227" s="68">
        <v>409.1</v>
      </c>
      <c r="E227" s="94">
        <v>120.8659725</v>
      </c>
    </row>
    <row r="228" spans="1:5" x14ac:dyDescent="0.2">
      <c r="A228" s="65" t="s">
        <v>1068</v>
      </c>
      <c r="B228" s="66" t="s">
        <v>1036</v>
      </c>
      <c r="C228" s="67">
        <v>435.257136</v>
      </c>
      <c r="D228" s="68">
        <v>427.3</v>
      </c>
      <c r="E228" s="171">
        <v>28.442562500000001</v>
      </c>
    </row>
    <row r="229" spans="1:5" x14ac:dyDescent="0.2">
      <c r="A229" s="65" t="s">
        <v>1197</v>
      </c>
      <c r="B229" s="66" t="s">
        <v>1036</v>
      </c>
      <c r="C229" s="67">
        <v>431.4</v>
      </c>
      <c r="D229" s="68">
        <v>432.6</v>
      </c>
      <c r="E229" s="173"/>
    </row>
    <row r="230" spans="1:5" x14ac:dyDescent="0.2">
      <c r="A230" s="65" t="s">
        <v>1198</v>
      </c>
      <c r="B230" s="66" t="s">
        <v>1036</v>
      </c>
      <c r="C230" s="67">
        <v>313.45</v>
      </c>
      <c r="D230" s="68">
        <v>321.14999999999998</v>
      </c>
      <c r="E230" s="94">
        <v>6.6646621869999993</v>
      </c>
    </row>
    <row r="231" spans="1:5" x14ac:dyDescent="0.2">
      <c r="A231" s="65" t="s">
        <v>1069</v>
      </c>
      <c r="B231" s="66" t="s">
        <v>1036</v>
      </c>
      <c r="C231" s="67">
        <v>5112.3333329999996</v>
      </c>
      <c r="D231" s="68">
        <v>5426</v>
      </c>
      <c r="E231" s="94">
        <v>3.5223724999999999</v>
      </c>
    </row>
    <row r="232" spans="1:5" x14ac:dyDescent="0.2">
      <c r="A232" s="65" t="s">
        <v>1199</v>
      </c>
      <c r="B232" s="66" t="s">
        <v>1036</v>
      </c>
      <c r="C232" s="67">
        <v>3571.2</v>
      </c>
      <c r="D232" s="68">
        <v>3654.7</v>
      </c>
      <c r="E232" s="94">
        <v>19.974681</v>
      </c>
    </row>
    <row r="233" spans="1:5" x14ac:dyDescent="0.2">
      <c r="A233" s="65" t="s">
        <v>1070</v>
      </c>
      <c r="B233" s="66" t="s">
        <v>1036</v>
      </c>
      <c r="C233" s="67">
        <v>129.00303199999999</v>
      </c>
      <c r="D233" s="68">
        <v>125.28</v>
      </c>
      <c r="E233" s="171">
        <v>182.71116000000001</v>
      </c>
    </row>
    <row r="234" spans="1:5" x14ac:dyDescent="0.2">
      <c r="A234" s="65" t="s">
        <v>1200</v>
      </c>
      <c r="B234" s="66" t="s">
        <v>1036</v>
      </c>
      <c r="C234" s="67">
        <v>127.52568599999999</v>
      </c>
      <c r="D234" s="68">
        <v>126.16</v>
      </c>
      <c r="E234" s="172"/>
    </row>
    <row r="235" spans="1:5" x14ac:dyDescent="0.2">
      <c r="A235" s="65" t="s">
        <v>1201</v>
      </c>
      <c r="B235" s="66" t="s">
        <v>1036</v>
      </c>
      <c r="C235" s="67">
        <v>126.67</v>
      </c>
      <c r="D235" s="68">
        <v>126.7</v>
      </c>
      <c r="E235" s="173"/>
    </row>
    <row r="236" spans="1:5" x14ac:dyDescent="0.2">
      <c r="A236" s="65" t="s">
        <v>1071</v>
      </c>
      <c r="B236" s="66" t="s">
        <v>1036</v>
      </c>
      <c r="C236" s="67">
        <v>944</v>
      </c>
      <c r="D236" s="68">
        <v>867.95</v>
      </c>
      <c r="E236" s="94">
        <v>3.7984502500000001</v>
      </c>
    </row>
    <row r="237" spans="1:5" ht="20.399999999999999" x14ac:dyDescent="0.2">
      <c r="A237" s="65" t="s">
        <v>1202</v>
      </c>
      <c r="B237" s="66" t="s">
        <v>1036</v>
      </c>
      <c r="C237" s="67">
        <v>1742.228601</v>
      </c>
      <c r="D237" s="68">
        <v>1857</v>
      </c>
      <c r="E237" s="94">
        <v>21.141966249999999</v>
      </c>
    </row>
    <row r="238" spans="1:5" x14ac:dyDescent="0.2">
      <c r="A238" s="65" t="s">
        <v>1072</v>
      </c>
      <c r="B238" s="66" t="s">
        <v>1036</v>
      </c>
      <c r="C238" s="67">
        <v>1403.3283530000001</v>
      </c>
      <c r="D238" s="68">
        <v>1475.7</v>
      </c>
      <c r="E238" s="171">
        <v>75.124864000000002</v>
      </c>
    </row>
    <row r="239" spans="1:5" x14ac:dyDescent="0.2">
      <c r="A239" s="65" t="s">
        <v>1203</v>
      </c>
      <c r="B239" s="66" t="s">
        <v>1036</v>
      </c>
      <c r="C239" s="67">
        <v>1428.514259</v>
      </c>
      <c r="D239" s="68">
        <v>1482.5</v>
      </c>
      <c r="E239" s="172"/>
    </row>
    <row r="240" spans="1:5" x14ac:dyDescent="0.2">
      <c r="A240" s="65" t="s">
        <v>1204</v>
      </c>
      <c r="B240" s="66" t="s">
        <v>1036</v>
      </c>
      <c r="C240" s="67">
        <v>1485</v>
      </c>
      <c r="D240" s="68">
        <v>1497</v>
      </c>
      <c r="E240" s="173"/>
    </row>
    <row r="241" spans="1:5" x14ac:dyDescent="0.2">
      <c r="A241" s="65" t="s">
        <v>1205</v>
      </c>
      <c r="B241" s="66" t="s">
        <v>1036</v>
      </c>
      <c r="C241" s="67">
        <v>425.21559999999999</v>
      </c>
      <c r="D241" s="68">
        <v>415.35</v>
      </c>
      <c r="E241" s="94">
        <v>96.924275999999992</v>
      </c>
    </row>
    <row r="242" spans="1:5" x14ac:dyDescent="0.2">
      <c r="A242" s="65" t="s">
        <v>1206</v>
      </c>
      <c r="B242" s="66" t="s">
        <v>1036</v>
      </c>
      <c r="C242" s="67">
        <v>1727.0923</v>
      </c>
      <c r="D242" s="68">
        <v>1725.6</v>
      </c>
      <c r="E242" s="94">
        <v>26.423672999999997</v>
      </c>
    </row>
    <row r="243" spans="1:5" x14ac:dyDescent="0.2">
      <c r="A243" s="65" t="s">
        <v>1207</v>
      </c>
      <c r="B243" s="66" t="s">
        <v>1036</v>
      </c>
      <c r="C243" s="67">
        <v>2147.5</v>
      </c>
      <c r="D243" s="68">
        <v>2078.8000000000002</v>
      </c>
      <c r="E243" s="94">
        <v>13.711313000000001</v>
      </c>
    </row>
    <row r="244" spans="1:5" x14ac:dyDescent="0.2">
      <c r="A244" s="65" t="s">
        <v>1073</v>
      </c>
      <c r="B244" s="66" t="s">
        <v>1036</v>
      </c>
      <c r="C244" s="67">
        <v>476.81532299999998</v>
      </c>
      <c r="D244" s="68">
        <v>525.29999999999995</v>
      </c>
      <c r="E244" s="94">
        <v>169.58484375</v>
      </c>
    </row>
    <row r="245" spans="1:5" ht="20.399999999999999" x14ac:dyDescent="0.2">
      <c r="A245" s="65" t="s">
        <v>1074</v>
      </c>
      <c r="B245" s="66" t="s">
        <v>1036</v>
      </c>
      <c r="C245" s="67">
        <v>257.63862699999999</v>
      </c>
      <c r="D245" s="68">
        <v>261.60000000000002</v>
      </c>
      <c r="E245" s="171">
        <v>25.276130625</v>
      </c>
    </row>
    <row r="246" spans="1:5" ht="20.399999999999999" x14ac:dyDescent="0.2">
      <c r="A246" s="65" t="s">
        <v>1208</v>
      </c>
      <c r="B246" s="66" t="s">
        <v>1036</v>
      </c>
      <c r="C246" s="67">
        <v>266.3</v>
      </c>
      <c r="D246" s="68">
        <v>263.25</v>
      </c>
      <c r="E246" s="172"/>
    </row>
    <row r="247" spans="1:5" ht="20.399999999999999" x14ac:dyDescent="0.2">
      <c r="A247" s="65" t="s">
        <v>1209</v>
      </c>
      <c r="B247" s="66" t="s">
        <v>1036</v>
      </c>
      <c r="C247" s="67">
        <v>263.5</v>
      </c>
      <c r="D247" s="68">
        <v>264.39999999999998</v>
      </c>
      <c r="E247" s="173"/>
    </row>
    <row r="248" spans="1:5" x14ac:dyDescent="0.2">
      <c r="A248" s="65" t="s">
        <v>1075</v>
      </c>
      <c r="B248" s="66" t="s">
        <v>1036</v>
      </c>
      <c r="C248" s="67">
        <v>425.30000799999999</v>
      </c>
      <c r="D248" s="68">
        <v>422.45</v>
      </c>
      <c r="E248" s="171">
        <v>23.4447425</v>
      </c>
    </row>
    <row r="249" spans="1:5" x14ac:dyDescent="0.2">
      <c r="A249" s="65" t="s">
        <v>1210</v>
      </c>
      <c r="B249" s="66" t="s">
        <v>1036</v>
      </c>
      <c r="C249" s="67">
        <v>434</v>
      </c>
      <c r="D249" s="68">
        <v>425.2</v>
      </c>
      <c r="E249" s="172"/>
    </row>
    <row r="250" spans="1:5" x14ac:dyDescent="0.2">
      <c r="A250" s="65" t="s">
        <v>1211</v>
      </c>
      <c r="B250" s="66" t="s">
        <v>1036</v>
      </c>
      <c r="C250" s="67">
        <v>427.10500999999999</v>
      </c>
      <c r="D250" s="68">
        <v>427.3</v>
      </c>
      <c r="E250" s="173"/>
    </row>
    <row r="251" spans="1:5" x14ac:dyDescent="0.2">
      <c r="A251" s="65" t="s">
        <v>1076</v>
      </c>
      <c r="B251" s="66" t="s">
        <v>1036</v>
      </c>
      <c r="C251" s="67">
        <v>464</v>
      </c>
      <c r="D251" s="68">
        <v>482.3</v>
      </c>
      <c r="E251" s="94">
        <v>2.3489128749999999</v>
      </c>
    </row>
    <row r="252" spans="1:5" x14ac:dyDescent="0.2">
      <c r="A252" s="65" t="s">
        <v>1212</v>
      </c>
      <c r="B252" s="66" t="s">
        <v>1036</v>
      </c>
      <c r="C252" s="67">
        <v>7334.4544999999998</v>
      </c>
      <c r="D252" s="68">
        <v>8085</v>
      </c>
      <c r="E252" s="94">
        <v>36.416049999999998</v>
      </c>
    </row>
    <row r="253" spans="1:5" x14ac:dyDescent="0.2">
      <c r="A253" s="65" t="s">
        <v>1077</v>
      </c>
      <c r="B253" s="66" t="s">
        <v>1036</v>
      </c>
      <c r="C253" s="67">
        <v>286.12267800000001</v>
      </c>
      <c r="D253" s="68">
        <v>304.10000000000002</v>
      </c>
      <c r="E253" s="171">
        <v>511.30530162500003</v>
      </c>
    </row>
    <row r="254" spans="1:5" x14ac:dyDescent="0.2">
      <c r="A254" s="65" t="s">
        <v>1213</v>
      </c>
      <c r="B254" s="66" t="s">
        <v>1036</v>
      </c>
      <c r="C254" s="67">
        <v>291.46872500000001</v>
      </c>
      <c r="D254" s="68">
        <v>305.2</v>
      </c>
      <c r="E254" s="173"/>
    </row>
    <row r="255" spans="1:5" x14ac:dyDescent="0.2">
      <c r="A255" s="65" t="s">
        <v>1214</v>
      </c>
      <c r="B255" s="66" t="s">
        <v>1036</v>
      </c>
      <c r="C255" s="67">
        <v>958.5</v>
      </c>
      <c r="D255" s="68">
        <v>949.55</v>
      </c>
      <c r="E255" s="94">
        <v>6.4466171869999993</v>
      </c>
    </row>
    <row r="256" spans="1:5" x14ac:dyDescent="0.2">
      <c r="A256" s="65" t="s">
        <v>1078</v>
      </c>
      <c r="B256" s="66" t="s">
        <v>1036</v>
      </c>
      <c r="C256" s="67">
        <v>2206.7389170000001</v>
      </c>
      <c r="D256" s="68">
        <v>2241.6</v>
      </c>
      <c r="E256" s="94">
        <v>54.759779999999999</v>
      </c>
    </row>
    <row r="257" spans="1:5" x14ac:dyDescent="0.2">
      <c r="A257" s="65" t="s">
        <v>1215</v>
      </c>
      <c r="B257" s="66" t="s">
        <v>1036</v>
      </c>
      <c r="C257" s="67">
        <v>1043.8499999999999</v>
      </c>
      <c r="D257" s="68">
        <v>1069.3</v>
      </c>
      <c r="E257" s="94">
        <v>1.8546549999999999</v>
      </c>
    </row>
    <row r="258" spans="1:5" x14ac:dyDescent="0.2">
      <c r="A258" s="65" t="s">
        <v>1079</v>
      </c>
      <c r="B258" s="66" t="s">
        <v>1036</v>
      </c>
      <c r="C258" s="67">
        <v>2039.9920199999999</v>
      </c>
      <c r="D258" s="68">
        <v>2113.4</v>
      </c>
      <c r="E258" s="94">
        <v>238.9525175</v>
      </c>
    </row>
    <row r="259" spans="1:5" x14ac:dyDescent="0.2">
      <c r="A259" s="65" t="s">
        <v>1216</v>
      </c>
      <c r="B259" s="66" t="s">
        <v>1036</v>
      </c>
      <c r="C259" s="67">
        <v>4453.1499999999996</v>
      </c>
      <c r="D259" s="68">
        <v>4683.8</v>
      </c>
      <c r="E259" s="94">
        <v>2.9872290000000001</v>
      </c>
    </row>
    <row r="260" spans="1:5" x14ac:dyDescent="0.2">
      <c r="A260" s="65" t="s">
        <v>1080</v>
      </c>
      <c r="B260" s="66" t="s">
        <v>1036</v>
      </c>
      <c r="C260" s="67">
        <v>752.81755699999997</v>
      </c>
      <c r="D260" s="68">
        <v>752</v>
      </c>
      <c r="E260" s="174">
        <v>1310.3279768750001</v>
      </c>
    </row>
    <row r="261" spans="1:5" x14ac:dyDescent="0.2">
      <c r="A261" s="65" t="s">
        <v>1217</v>
      </c>
      <c r="B261" s="66" t="s">
        <v>1036</v>
      </c>
      <c r="C261" s="67">
        <v>786.18856400000004</v>
      </c>
      <c r="D261" s="68">
        <v>756.45</v>
      </c>
      <c r="E261" s="176"/>
    </row>
    <row r="262" spans="1:5" x14ac:dyDescent="0.2">
      <c r="A262" s="65" t="s">
        <v>1218</v>
      </c>
      <c r="B262" s="66" t="s">
        <v>1036</v>
      </c>
      <c r="C262" s="67">
        <v>761.59947999999997</v>
      </c>
      <c r="D262" s="68">
        <v>760.25</v>
      </c>
      <c r="E262" s="175"/>
    </row>
    <row r="263" spans="1:5" x14ac:dyDescent="0.2">
      <c r="A263" s="65" t="s">
        <v>1081</v>
      </c>
      <c r="B263" s="66" t="s">
        <v>1036</v>
      </c>
      <c r="C263" s="67">
        <v>554.53884300000004</v>
      </c>
      <c r="D263" s="68">
        <v>551.4</v>
      </c>
      <c r="E263" s="174">
        <v>688.94486099999995</v>
      </c>
    </row>
    <row r="264" spans="1:5" x14ac:dyDescent="0.2">
      <c r="A264" s="65" t="s">
        <v>1219</v>
      </c>
      <c r="B264" s="66" t="s">
        <v>1036</v>
      </c>
      <c r="C264" s="67">
        <v>561.73123799999996</v>
      </c>
      <c r="D264" s="68">
        <v>555.15</v>
      </c>
      <c r="E264" s="176"/>
    </row>
    <row r="265" spans="1:5" x14ac:dyDescent="0.2">
      <c r="A265" s="65" t="s">
        <v>1220</v>
      </c>
      <c r="B265" s="66" t="s">
        <v>1036</v>
      </c>
      <c r="C265" s="67">
        <v>557.86070700000005</v>
      </c>
      <c r="D265" s="68">
        <v>557.9</v>
      </c>
      <c r="E265" s="175"/>
    </row>
    <row r="266" spans="1:5" x14ac:dyDescent="0.2">
      <c r="A266" s="65" t="s">
        <v>1221</v>
      </c>
      <c r="B266" s="66" t="s">
        <v>1036</v>
      </c>
      <c r="C266" s="67">
        <v>5008.6000000000004</v>
      </c>
      <c r="D266" s="68">
        <v>5401.2</v>
      </c>
      <c r="E266" s="94">
        <v>6.0167519999999994</v>
      </c>
    </row>
    <row r="267" spans="1:5" x14ac:dyDescent="0.2">
      <c r="A267" s="65" t="s">
        <v>1082</v>
      </c>
      <c r="B267" s="66" t="s">
        <v>1036</v>
      </c>
      <c r="C267" s="67">
        <v>958.64638200000002</v>
      </c>
      <c r="D267" s="68">
        <v>979.4</v>
      </c>
      <c r="E267" s="174">
        <v>619.29400575</v>
      </c>
    </row>
    <row r="268" spans="1:5" x14ac:dyDescent="0.2">
      <c r="A268" s="65" t="s">
        <v>1222</v>
      </c>
      <c r="B268" s="66" t="s">
        <v>1036</v>
      </c>
      <c r="C268" s="67">
        <v>986.89285700000005</v>
      </c>
      <c r="D268" s="68">
        <v>989.45</v>
      </c>
      <c r="E268" s="175"/>
    </row>
    <row r="269" spans="1:5" x14ac:dyDescent="0.2">
      <c r="A269" s="65" t="s">
        <v>1083</v>
      </c>
      <c r="B269" s="66" t="s">
        <v>1036</v>
      </c>
      <c r="C269" s="67">
        <v>382.96666699999997</v>
      </c>
      <c r="D269" s="68">
        <v>391.8</v>
      </c>
      <c r="E269" s="174">
        <v>7.3647984369999993</v>
      </c>
    </row>
    <row r="270" spans="1:5" x14ac:dyDescent="0.2">
      <c r="A270" s="65" t="s">
        <v>1223</v>
      </c>
      <c r="B270" s="66" t="s">
        <v>1036</v>
      </c>
      <c r="C270" s="67">
        <v>397</v>
      </c>
      <c r="D270" s="68">
        <v>395.85</v>
      </c>
      <c r="E270" s="175"/>
    </row>
    <row r="271" spans="1:5" x14ac:dyDescent="0.2">
      <c r="A271" s="65" t="s">
        <v>1084</v>
      </c>
      <c r="B271" s="66" t="s">
        <v>1036</v>
      </c>
      <c r="C271" s="67">
        <v>2178.1373899999999</v>
      </c>
      <c r="D271" s="68">
        <v>2106.1</v>
      </c>
      <c r="E271" s="174">
        <v>261.24925200000001</v>
      </c>
    </row>
    <row r="272" spans="1:5" x14ac:dyDescent="0.2">
      <c r="A272" s="65" t="s">
        <v>1224</v>
      </c>
      <c r="B272" s="66" t="s">
        <v>1036</v>
      </c>
      <c r="C272" s="67">
        <v>2188</v>
      </c>
      <c r="D272" s="68">
        <v>2119.8000000000002</v>
      </c>
      <c r="E272" s="176"/>
    </row>
    <row r="273" spans="1:5" x14ac:dyDescent="0.2">
      <c r="A273" s="65" t="s">
        <v>1225</v>
      </c>
      <c r="B273" s="66" t="s">
        <v>1036</v>
      </c>
      <c r="C273" s="67">
        <v>2131.5</v>
      </c>
      <c r="D273" s="68">
        <v>2131.6</v>
      </c>
      <c r="E273" s="175"/>
    </row>
    <row r="274" spans="1:5" x14ac:dyDescent="0.2">
      <c r="A274" s="65" t="s">
        <v>1085</v>
      </c>
      <c r="B274" s="66" t="s">
        <v>1036</v>
      </c>
      <c r="C274" s="67">
        <v>560.91590499999995</v>
      </c>
      <c r="D274" s="68">
        <v>541.29999999999995</v>
      </c>
      <c r="E274" s="174">
        <v>119.621640875</v>
      </c>
    </row>
    <row r="275" spans="1:5" x14ac:dyDescent="0.2">
      <c r="A275" s="65" t="s">
        <v>1226</v>
      </c>
      <c r="B275" s="66" t="s">
        <v>1036</v>
      </c>
      <c r="C275" s="67">
        <v>530.98004000000003</v>
      </c>
      <c r="D275" s="68">
        <v>544.6</v>
      </c>
      <c r="E275" s="176"/>
    </row>
    <row r="276" spans="1:5" x14ac:dyDescent="0.2">
      <c r="A276" s="65" t="s">
        <v>1227</v>
      </c>
      <c r="B276" s="66" t="s">
        <v>1036</v>
      </c>
      <c r="C276" s="67">
        <v>547.953892</v>
      </c>
      <c r="D276" s="68">
        <v>546.79999999999995</v>
      </c>
      <c r="E276" s="175"/>
    </row>
    <row r="277" spans="1:5" x14ac:dyDescent="0.2">
      <c r="A277" s="65" t="s">
        <v>1086</v>
      </c>
      <c r="B277" s="66" t="s">
        <v>1036</v>
      </c>
      <c r="C277" s="67">
        <v>1421.1389670000001</v>
      </c>
      <c r="D277" s="68">
        <v>1430.3</v>
      </c>
      <c r="E277" s="174">
        <v>940.34937500000001</v>
      </c>
    </row>
    <row r="278" spans="1:5" x14ac:dyDescent="0.2">
      <c r="A278" s="65" t="s">
        <v>1228</v>
      </c>
      <c r="B278" s="66" t="s">
        <v>1036</v>
      </c>
      <c r="C278" s="67">
        <v>1441.7379539999999</v>
      </c>
      <c r="D278" s="68">
        <v>1439</v>
      </c>
      <c r="E278" s="176"/>
    </row>
    <row r="279" spans="1:5" x14ac:dyDescent="0.2">
      <c r="A279" s="65" t="s">
        <v>1229</v>
      </c>
      <c r="B279" s="66" t="s">
        <v>1036</v>
      </c>
      <c r="C279" s="67">
        <v>1446.54</v>
      </c>
      <c r="D279" s="68">
        <v>1446.6</v>
      </c>
      <c r="E279" s="175"/>
    </row>
    <row r="280" spans="1:5" x14ac:dyDescent="0.2">
      <c r="A280" s="65" t="s">
        <v>1230</v>
      </c>
      <c r="B280" s="66" t="s">
        <v>1036</v>
      </c>
      <c r="C280" s="67">
        <v>501.15731399999999</v>
      </c>
      <c r="D280" s="68">
        <v>517.15</v>
      </c>
      <c r="E280" s="174">
        <v>96.782870250000002</v>
      </c>
    </row>
    <row r="281" spans="1:5" x14ac:dyDescent="0.2">
      <c r="A281" s="65" t="s">
        <v>1231</v>
      </c>
      <c r="B281" s="66" t="s">
        <v>1036</v>
      </c>
      <c r="C281" s="67">
        <v>504.08333299999998</v>
      </c>
      <c r="D281" s="68">
        <v>519.85</v>
      </c>
      <c r="E281" s="176"/>
    </row>
    <row r="282" spans="1:5" x14ac:dyDescent="0.2">
      <c r="A282" s="65" t="s">
        <v>1232</v>
      </c>
      <c r="B282" s="66" t="s">
        <v>1036</v>
      </c>
      <c r="C282" s="67">
        <v>518.0625</v>
      </c>
      <c r="D282" s="68">
        <v>523</v>
      </c>
      <c r="E282" s="175"/>
    </row>
    <row r="283" spans="1:5" x14ac:dyDescent="0.2">
      <c r="A283" s="65" t="s">
        <v>1087</v>
      </c>
      <c r="B283" s="66" t="s">
        <v>1036</v>
      </c>
      <c r="C283" s="67">
        <v>13.530168</v>
      </c>
      <c r="D283" s="68">
        <v>13.07</v>
      </c>
      <c r="E283" s="174">
        <v>1849.3489770620001</v>
      </c>
    </row>
    <row r="284" spans="1:5" x14ac:dyDescent="0.2">
      <c r="A284" s="65" t="s">
        <v>1233</v>
      </c>
      <c r="B284" s="66" t="s">
        <v>1036</v>
      </c>
      <c r="C284" s="67">
        <v>14.56</v>
      </c>
      <c r="D284" s="68">
        <v>13.17</v>
      </c>
      <c r="E284" s="175"/>
    </row>
    <row r="285" spans="1:5" x14ac:dyDescent="0.2">
      <c r="A285" s="65" t="s">
        <v>1234</v>
      </c>
      <c r="B285" s="66" t="s">
        <v>1036</v>
      </c>
      <c r="C285" s="67">
        <v>80.27</v>
      </c>
      <c r="D285" s="68">
        <v>84.86</v>
      </c>
      <c r="E285" s="174">
        <v>886.56577778699989</v>
      </c>
    </row>
    <row r="286" spans="1:5" x14ac:dyDescent="0.2">
      <c r="A286" s="65" t="s">
        <v>1235</v>
      </c>
      <c r="B286" s="66" t="s">
        <v>1036</v>
      </c>
      <c r="C286" s="67">
        <v>81.785117</v>
      </c>
      <c r="D286" s="68">
        <v>85.33</v>
      </c>
      <c r="E286" s="175"/>
    </row>
    <row r="287" spans="1:5" x14ac:dyDescent="0.2">
      <c r="A287" s="65" t="s">
        <v>1088</v>
      </c>
      <c r="B287" s="66" t="s">
        <v>1036</v>
      </c>
      <c r="C287" s="67">
        <v>121.78</v>
      </c>
      <c r="D287" s="68">
        <v>132.91999999999999</v>
      </c>
      <c r="E287" s="174">
        <v>27.942777450000001</v>
      </c>
    </row>
    <row r="288" spans="1:5" x14ac:dyDescent="0.2">
      <c r="A288" s="65" t="s">
        <v>1236</v>
      </c>
      <c r="B288" s="66" t="s">
        <v>1036</v>
      </c>
      <c r="C288" s="67">
        <v>119.575025</v>
      </c>
      <c r="D288" s="68">
        <v>133.63</v>
      </c>
      <c r="E288" s="176"/>
    </row>
    <row r="289" spans="1:5" x14ac:dyDescent="0.2">
      <c r="A289" s="65" t="s">
        <v>1237</v>
      </c>
      <c r="B289" s="66" t="s">
        <v>1036</v>
      </c>
      <c r="C289" s="67">
        <v>133.80000000000001</v>
      </c>
      <c r="D289" s="68">
        <v>134.46</v>
      </c>
      <c r="E289" s="175"/>
    </row>
    <row r="290" spans="1:5" x14ac:dyDescent="0.2">
      <c r="A290" s="65" t="s">
        <v>1238</v>
      </c>
      <c r="B290" s="66" t="s">
        <v>1036</v>
      </c>
      <c r="C290" s="67">
        <v>1027.5</v>
      </c>
      <c r="D290" s="68">
        <v>1018.4</v>
      </c>
      <c r="E290" s="94">
        <v>0.79424800000000007</v>
      </c>
    </row>
    <row r="291" spans="1:5" x14ac:dyDescent="0.2">
      <c r="A291" s="65" t="s">
        <v>1159</v>
      </c>
      <c r="B291" s="66" t="s">
        <v>1036</v>
      </c>
      <c r="C291" s="67">
        <v>395.41330099999999</v>
      </c>
      <c r="D291" s="68">
        <v>393.3</v>
      </c>
      <c r="E291" s="174">
        <v>321.31001300000003</v>
      </c>
    </row>
    <row r="292" spans="1:5" x14ac:dyDescent="0.2">
      <c r="A292" s="65" t="s">
        <v>1239</v>
      </c>
      <c r="B292" s="66" t="s">
        <v>1036</v>
      </c>
      <c r="C292" s="67">
        <v>386</v>
      </c>
      <c r="D292" s="68">
        <v>395.85</v>
      </c>
      <c r="E292" s="176"/>
    </row>
    <row r="293" spans="1:5" x14ac:dyDescent="0.2">
      <c r="A293" s="65" t="s">
        <v>1240</v>
      </c>
      <c r="B293" s="66" t="s">
        <v>1036</v>
      </c>
      <c r="C293" s="67">
        <v>390.22219999999999</v>
      </c>
      <c r="D293" s="68">
        <v>398.15</v>
      </c>
      <c r="E293" s="175"/>
    </row>
    <row r="294" spans="1:5" x14ac:dyDescent="0.2">
      <c r="A294" s="65" t="s">
        <v>1241</v>
      </c>
      <c r="B294" s="66" t="s">
        <v>1036</v>
      </c>
      <c r="C294" s="67">
        <v>1157.6590000000001</v>
      </c>
      <c r="D294" s="68">
        <v>1131.9000000000001</v>
      </c>
      <c r="E294" s="94">
        <v>39.2333</v>
      </c>
    </row>
    <row r="295" spans="1:5" x14ac:dyDescent="0.2">
      <c r="A295" s="65" t="s">
        <v>1242</v>
      </c>
      <c r="B295" s="66" t="s">
        <v>1036</v>
      </c>
      <c r="C295" s="67">
        <v>138.23575199999999</v>
      </c>
      <c r="D295" s="68">
        <v>140.47999999999999</v>
      </c>
      <c r="E295" s="94">
        <v>27.177288999999998</v>
      </c>
    </row>
    <row r="296" spans="1:5" x14ac:dyDescent="0.2">
      <c r="A296" s="65" t="s">
        <v>1089</v>
      </c>
      <c r="B296" s="66" t="s">
        <v>1036</v>
      </c>
      <c r="C296" s="67">
        <v>281.25003800000002</v>
      </c>
      <c r="D296" s="68">
        <v>281.8</v>
      </c>
      <c r="E296" s="174">
        <v>102.218193124</v>
      </c>
    </row>
    <row r="297" spans="1:5" x14ac:dyDescent="0.2">
      <c r="A297" s="65" t="s">
        <v>1243</v>
      </c>
      <c r="B297" s="66" t="s">
        <v>1036</v>
      </c>
      <c r="C297" s="67">
        <v>281.63419499999998</v>
      </c>
      <c r="D297" s="68">
        <v>283.55</v>
      </c>
      <c r="E297" s="176"/>
    </row>
    <row r="298" spans="1:5" x14ac:dyDescent="0.2">
      <c r="A298" s="65" t="s">
        <v>1244</v>
      </c>
      <c r="B298" s="66" t="s">
        <v>1036</v>
      </c>
      <c r="C298" s="67">
        <v>289.49548199999998</v>
      </c>
      <c r="D298" s="68">
        <v>285.05</v>
      </c>
      <c r="E298" s="175"/>
    </row>
    <row r="299" spans="1:5" x14ac:dyDescent="0.2">
      <c r="A299" s="65" t="s">
        <v>1090</v>
      </c>
      <c r="B299" s="66" t="s">
        <v>1036</v>
      </c>
      <c r="C299" s="67">
        <v>239.70843600000001</v>
      </c>
      <c r="D299" s="68">
        <v>257.33999999999997</v>
      </c>
      <c r="E299" s="174">
        <v>278.85082992499997</v>
      </c>
    </row>
    <row r="300" spans="1:5" x14ac:dyDescent="0.2">
      <c r="A300" s="65" t="s">
        <v>1245</v>
      </c>
      <c r="B300" s="66" t="s">
        <v>1036</v>
      </c>
      <c r="C300" s="67">
        <v>241.82670100000001</v>
      </c>
      <c r="D300" s="68">
        <v>259.89</v>
      </c>
      <c r="E300" s="175"/>
    </row>
    <row r="301" spans="1:5" x14ac:dyDescent="0.2">
      <c r="A301" s="65" t="s">
        <v>1091</v>
      </c>
      <c r="B301" s="66" t="s">
        <v>1036</v>
      </c>
      <c r="C301" s="67">
        <v>559.83749999999998</v>
      </c>
      <c r="D301" s="68">
        <v>557.45000000000005</v>
      </c>
      <c r="E301" s="94">
        <v>5.6687222500000001</v>
      </c>
    </row>
    <row r="302" spans="1:5" x14ac:dyDescent="0.2">
      <c r="A302" s="65" t="s">
        <v>1092</v>
      </c>
      <c r="B302" s="66" t="s">
        <v>1036</v>
      </c>
      <c r="C302" s="67">
        <v>1283.3679999999999</v>
      </c>
      <c r="D302" s="68">
        <v>1277.0999999999999</v>
      </c>
      <c r="E302" s="94">
        <v>113.971305625</v>
      </c>
    </row>
    <row r="303" spans="1:5" x14ac:dyDescent="0.2">
      <c r="A303" s="65" t="s">
        <v>1246</v>
      </c>
      <c r="B303" s="66" t="s">
        <v>1036</v>
      </c>
      <c r="C303" s="67">
        <v>428.85</v>
      </c>
      <c r="D303" s="68">
        <v>437.35</v>
      </c>
      <c r="E303" s="94">
        <v>26.414508125000001</v>
      </c>
    </row>
    <row r="304" spans="1:5" x14ac:dyDescent="0.2">
      <c r="A304" s="65" t="s">
        <v>1093</v>
      </c>
      <c r="B304" s="66" t="s">
        <v>1036</v>
      </c>
      <c r="C304" s="67">
        <v>344.09760999999997</v>
      </c>
      <c r="D304" s="68">
        <v>613.79999999999995</v>
      </c>
      <c r="E304" s="94">
        <v>80.546040500000004</v>
      </c>
    </row>
    <row r="305" spans="1:5" x14ac:dyDescent="0.2">
      <c r="A305" s="65" t="s">
        <v>1160</v>
      </c>
      <c r="B305" s="66" t="s">
        <v>1036</v>
      </c>
      <c r="C305" s="67">
        <v>386.76941299999999</v>
      </c>
      <c r="D305" s="68">
        <v>391.2</v>
      </c>
      <c r="E305" s="174">
        <v>196.74131</v>
      </c>
    </row>
    <row r="306" spans="1:5" x14ac:dyDescent="0.2">
      <c r="A306" s="65" t="s">
        <v>1247</v>
      </c>
      <c r="B306" s="66" t="s">
        <v>1036</v>
      </c>
      <c r="C306" s="67">
        <v>385.9357</v>
      </c>
      <c r="D306" s="68">
        <v>393.5</v>
      </c>
      <c r="E306" s="175"/>
    </row>
    <row r="307" spans="1:5" x14ac:dyDescent="0.2">
      <c r="A307" s="65" t="s">
        <v>1094</v>
      </c>
      <c r="B307" s="66" t="s">
        <v>1036</v>
      </c>
      <c r="C307" s="67">
        <v>1576.828581</v>
      </c>
      <c r="D307" s="68">
        <v>1812.9</v>
      </c>
      <c r="E307" s="94">
        <v>179.71275524999999</v>
      </c>
    </row>
    <row r="308" spans="1:5" x14ac:dyDescent="0.2">
      <c r="A308" s="65" t="s">
        <v>1095</v>
      </c>
      <c r="B308" s="66" t="s">
        <v>1036</v>
      </c>
      <c r="C308" s="67">
        <v>3876.953583</v>
      </c>
      <c r="D308" s="68">
        <v>3954.3</v>
      </c>
      <c r="E308" s="174">
        <v>238.84015725</v>
      </c>
    </row>
    <row r="309" spans="1:5" x14ac:dyDescent="0.2">
      <c r="A309" s="65" t="s">
        <v>1248</v>
      </c>
      <c r="B309" s="66" t="s">
        <v>1036</v>
      </c>
      <c r="C309" s="67">
        <v>3903.2977190000001</v>
      </c>
      <c r="D309" s="68">
        <v>3976.8</v>
      </c>
      <c r="E309" s="176"/>
    </row>
    <row r="310" spans="1:5" x14ac:dyDescent="0.2">
      <c r="A310" s="65" t="s">
        <v>1249</v>
      </c>
      <c r="B310" s="66" t="s">
        <v>1036</v>
      </c>
      <c r="C310" s="67">
        <v>4002.0115380000002</v>
      </c>
      <c r="D310" s="68">
        <v>4001.3</v>
      </c>
      <c r="E310" s="175"/>
    </row>
    <row r="311" spans="1:5" x14ac:dyDescent="0.2">
      <c r="A311" s="65" t="s">
        <v>1096</v>
      </c>
      <c r="B311" s="66" t="s">
        <v>1036</v>
      </c>
      <c r="C311" s="67">
        <v>3171.2590610000002</v>
      </c>
      <c r="D311" s="68">
        <v>3402.4</v>
      </c>
      <c r="E311" s="174">
        <v>317.61162200000001</v>
      </c>
    </row>
    <row r="312" spans="1:5" x14ac:dyDescent="0.2">
      <c r="A312" s="65" t="s">
        <v>1250</v>
      </c>
      <c r="B312" s="66" t="s">
        <v>1036</v>
      </c>
      <c r="C312" s="67">
        <v>3170.333333</v>
      </c>
      <c r="D312" s="68">
        <v>3424.3</v>
      </c>
      <c r="E312" s="176"/>
    </row>
    <row r="313" spans="1:5" x14ac:dyDescent="0.2">
      <c r="A313" s="65" t="s">
        <v>1251</v>
      </c>
      <c r="B313" s="66" t="s">
        <v>1036</v>
      </c>
      <c r="C313" s="67">
        <v>3319.4999750000002</v>
      </c>
      <c r="D313" s="68">
        <v>3442.4</v>
      </c>
      <c r="E313" s="175"/>
    </row>
    <row r="314" spans="1:5" x14ac:dyDescent="0.2">
      <c r="A314" s="65" t="s">
        <v>1097</v>
      </c>
      <c r="B314" s="66" t="s">
        <v>1036</v>
      </c>
      <c r="C314" s="67">
        <v>353.80662699999999</v>
      </c>
      <c r="D314" s="68">
        <v>373.5</v>
      </c>
      <c r="E314" s="94">
        <v>65.073374999999999</v>
      </c>
    </row>
    <row r="315" spans="1:5" x14ac:dyDescent="0.2">
      <c r="A315" s="65" t="s">
        <v>1252</v>
      </c>
      <c r="B315" s="66" t="s">
        <v>1036</v>
      </c>
      <c r="C315" s="67">
        <v>851.56777099999999</v>
      </c>
      <c r="D315" s="68">
        <v>875.25</v>
      </c>
      <c r="E315" s="94">
        <v>158.04094499999999</v>
      </c>
    </row>
    <row r="316" spans="1:5" x14ac:dyDescent="0.2">
      <c r="A316" s="65" t="s">
        <v>1098</v>
      </c>
      <c r="B316" s="66" t="s">
        <v>1036</v>
      </c>
      <c r="C316" s="67">
        <v>13313.378037</v>
      </c>
      <c r="D316" s="68">
        <v>14126</v>
      </c>
      <c r="E316" s="174">
        <v>138.1295575</v>
      </c>
    </row>
    <row r="317" spans="1:5" x14ac:dyDescent="0.2">
      <c r="A317" s="65" t="s">
        <v>1253</v>
      </c>
      <c r="B317" s="66" t="s">
        <v>1036</v>
      </c>
      <c r="C317" s="67">
        <v>14109.600016</v>
      </c>
      <c r="D317" s="68">
        <v>14219</v>
      </c>
      <c r="E317" s="176"/>
    </row>
    <row r="318" spans="1:5" x14ac:dyDescent="0.2">
      <c r="A318" s="65" t="s">
        <v>1254</v>
      </c>
      <c r="B318" s="66" t="s">
        <v>1036</v>
      </c>
      <c r="C318" s="67">
        <v>14155.636364</v>
      </c>
      <c r="D318" s="68">
        <v>14288</v>
      </c>
      <c r="E318" s="175"/>
    </row>
    <row r="319" spans="1:5" x14ac:dyDescent="0.2">
      <c r="A319" s="65" t="s">
        <v>1099</v>
      </c>
      <c r="B319" s="66" t="s">
        <v>1036</v>
      </c>
      <c r="C319" s="67">
        <v>2816.6333</v>
      </c>
      <c r="D319" s="68">
        <v>2703.1</v>
      </c>
      <c r="E319" s="94">
        <v>18.395329499999999</v>
      </c>
    </row>
    <row r="320" spans="1:5" ht="20.399999999999999" x14ac:dyDescent="0.2">
      <c r="A320" s="65" t="s">
        <v>1255</v>
      </c>
      <c r="B320" s="66" t="s">
        <v>1036</v>
      </c>
      <c r="C320" s="67">
        <v>143.30179999999999</v>
      </c>
      <c r="D320" s="68">
        <v>151.6</v>
      </c>
      <c r="E320" s="94">
        <v>25.731354</v>
      </c>
    </row>
    <row r="321" spans="1:5" x14ac:dyDescent="0.2">
      <c r="A321" s="65" t="s">
        <v>1256</v>
      </c>
      <c r="B321" s="66" t="s">
        <v>1036</v>
      </c>
      <c r="C321" s="67">
        <v>2338.8000000000002</v>
      </c>
      <c r="D321" s="68">
        <v>2341.3000000000002</v>
      </c>
      <c r="E321" s="94">
        <v>189.1547735</v>
      </c>
    </row>
    <row r="322" spans="1:5" x14ac:dyDescent="0.2">
      <c r="A322" s="65" t="s">
        <v>1100</v>
      </c>
      <c r="B322" s="66" t="s">
        <v>1036</v>
      </c>
      <c r="C322" s="67">
        <v>360.13464199999999</v>
      </c>
      <c r="D322" s="68">
        <v>350.9</v>
      </c>
      <c r="E322" s="94">
        <v>106.92849375</v>
      </c>
    </row>
    <row r="323" spans="1:5" x14ac:dyDescent="0.2">
      <c r="A323" s="65" t="s">
        <v>1101</v>
      </c>
      <c r="B323" s="66" t="s">
        <v>1036</v>
      </c>
      <c r="C323" s="67">
        <v>1164.0566630000001</v>
      </c>
      <c r="D323" s="68">
        <v>1228.8</v>
      </c>
      <c r="E323" s="94">
        <v>136.28884500000001</v>
      </c>
    </row>
    <row r="324" spans="1:5" x14ac:dyDescent="0.2">
      <c r="A324" s="65" t="s">
        <v>1257</v>
      </c>
      <c r="B324" s="66" t="s">
        <v>1036</v>
      </c>
      <c r="C324" s="67">
        <v>96.015172000000007</v>
      </c>
      <c r="D324" s="68">
        <v>95.15</v>
      </c>
      <c r="E324" s="174">
        <v>118.53540724999999</v>
      </c>
    </row>
    <row r="325" spans="1:5" x14ac:dyDescent="0.2">
      <c r="A325" s="65" t="s">
        <v>1258</v>
      </c>
      <c r="B325" s="66" t="s">
        <v>1036</v>
      </c>
      <c r="C325" s="67">
        <v>96.926686000000004</v>
      </c>
      <c r="D325" s="68">
        <v>95.54</v>
      </c>
      <c r="E325" s="175"/>
    </row>
    <row r="326" spans="1:5" x14ac:dyDescent="0.2">
      <c r="A326" s="65" t="s">
        <v>1102</v>
      </c>
      <c r="B326" s="66" t="s">
        <v>1036</v>
      </c>
      <c r="C326" s="67">
        <v>1463.0444480000001</v>
      </c>
      <c r="D326" s="68">
        <v>1511.8</v>
      </c>
      <c r="E326" s="174">
        <v>81.122874999999993</v>
      </c>
    </row>
    <row r="327" spans="1:5" x14ac:dyDescent="0.2">
      <c r="A327" s="65" t="s">
        <v>1259</v>
      </c>
      <c r="B327" s="66" t="s">
        <v>1036</v>
      </c>
      <c r="C327" s="67">
        <v>1526.055556</v>
      </c>
      <c r="D327" s="68">
        <v>1534</v>
      </c>
      <c r="E327" s="175"/>
    </row>
    <row r="328" spans="1:5" x14ac:dyDescent="0.2">
      <c r="A328" s="65" t="s">
        <v>1260</v>
      </c>
      <c r="B328" s="66" t="s">
        <v>1036</v>
      </c>
      <c r="C328" s="67">
        <v>82.89</v>
      </c>
      <c r="D328" s="68">
        <v>85.3</v>
      </c>
      <c r="E328" s="174">
        <v>132.45631137499998</v>
      </c>
    </row>
    <row r="329" spans="1:5" x14ac:dyDescent="0.2">
      <c r="A329" s="65" t="s">
        <v>1261</v>
      </c>
      <c r="B329" s="66" t="s">
        <v>1036</v>
      </c>
      <c r="C329" s="67">
        <v>83.41</v>
      </c>
      <c r="D329" s="68">
        <v>84.99</v>
      </c>
      <c r="E329" s="175"/>
    </row>
    <row r="330" spans="1:5" x14ac:dyDescent="0.2">
      <c r="A330" s="65" t="s">
        <v>1262</v>
      </c>
      <c r="B330" s="66" t="s">
        <v>1036</v>
      </c>
      <c r="C330" s="67">
        <v>346.76764900000001</v>
      </c>
      <c r="D330" s="68">
        <v>346.5</v>
      </c>
      <c r="E330" s="94">
        <v>146.48411250000001</v>
      </c>
    </row>
    <row r="331" spans="1:5" x14ac:dyDescent="0.2">
      <c r="A331" s="65" t="s">
        <v>1263</v>
      </c>
      <c r="B331" s="66" t="s">
        <v>1036</v>
      </c>
      <c r="C331" s="67">
        <v>328.4205</v>
      </c>
      <c r="D331" s="68">
        <v>334.65</v>
      </c>
      <c r="E331" s="94">
        <v>563.34480718700001</v>
      </c>
    </row>
    <row r="332" spans="1:5" x14ac:dyDescent="0.2">
      <c r="A332" s="65" t="s">
        <v>1103</v>
      </c>
      <c r="B332" s="66" t="s">
        <v>1036</v>
      </c>
      <c r="C332" s="67">
        <v>253.320606</v>
      </c>
      <c r="D332" s="68">
        <v>242.32</v>
      </c>
      <c r="E332" s="174">
        <v>142.476291</v>
      </c>
    </row>
    <row r="333" spans="1:5" x14ac:dyDescent="0.2">
      <c r="A333" s="65" t="s">
        <v>1264</v>
      </c>
      <c r="B333" s="66" t="s">
        <v>1036</v>
      </c>
      <c r="C333" s="67">
        <v>242.36957200000001</v>
      </c>
      <c r="D333" s="68">
        <v>243.54</v>
      </c>
      <c r="E333" s="175"/>
    </row>
    <row r="334" spans="1:5" x14ac:dyDescent="0.2">
      <c r="A334" s="65" t="s">
        <v>1265</v>
      </c>
      <c r="B334" s="66" t="s">
        <v>1036</v>
      </c>
      <c r="C334" s="67">
        <v>385</v>
      </c>
      <c r="D334" s="68">
        <v>357.55</v>
      </c>
      <c r="E334" s="94">
        <v>1.3295250620000001</v>
      </c>
    </row>
    <row r="335" spans="1:5" x14ac:dyDescent="0.2">
      <c r="A335" s="65" t="s">
        <v>1104</v>
      </c>
      <c r="B335" s="66" t="s">
        <v>1036</v>
      </c>
      <c r="C335" s="67">
        <v>1261.894828</v>
      </c>
      <c r="D335" s="68">
        <v>1344.4</v>
      </c>
      <c r="E335" s="94">
        <v>499.28598450000004</v>
      </c>
    </row>
    <row r="336" spans="1:5" x14ac:dyDescent="0.2">
      <c r="A336" s="65" t="s">
        <v>1266</v>
      </c>
      <c r="B336" s="66" t="s">
        <v>1036</v>
      </c>
      <c r="C336" s="67">
        <v>271.6694</v>
      </c>
      <c r="D336" s="68">
        <v>281.3</v>
      </c>
      <c r="E336" s="94">
        <v>99.544828499999994</v>
      </c>
    </row>
    <row r="337" spans="1:5" x14ac:dyDescent="0.2">
      <c r="A337" s="65" t="s">
        <v>1267</v>
      </c>
      <c r="B337" s="66" t="s">
        <v>1036</v>
      </c>
      <c r="C337" s="67">
        <v>401.47430000000003</v>
      </c>
      <c r="D337" s="68">
        <v>425.7</v>
      </c>
      <c r="E337" s="94">
        <v>43.241659500000004</v>
      </c>
    </row>
    <row r="338" spans="1:5" x14ac:dyDescent="0.2">
      <c r="A338" s="65" t="s">
        <v>1268</v>
      </c>
      <c r="B338" s="66" t="s">
        <v>1036</v>
      </c>
      <c r="C338" s="67">
        <v>1575.2357</v>
      </c>
      <c r="D338" s="68">
        <v>1619.6</v>
      </c>
      <c r="E338" s="94">
        <v>37.656640000000003</v>
      </c>
    </row>
    <row r="339" spans="1:5" x14ac:dyDescent="0.2">
      <c r="A339" s="65" t="s">
        <v>1105</v>
      </c>
      <c r="B339" s="66" t="s">
        <v>1036</v>
      </c>
      <c r="C339" s="67">
        <v>109.725488</v>
      </c>
      <c r="D339" s="68">
        <v>113.25</v>
      </c>
      <c r="E339" s="174">
        <v>341.96596799999998</v>
      </c>
    </row>
    <row r="340" spans="1:5" x14ac:dyDescent="0.2">
      <c r="A340" s="65" t="s">
        <v>1269</v>
      </c>
      <c r="B340" s="66" t="s">
        <v>1036</v>
      </c>
      <c r="C340" s="67">
        <v>105.38336200000001</v>
      </c>
      <c r="D340" s="68">
        <v>113.84</v>
      </c>
      <c r="E340" s="176"/>
    </row>
    <row r="341" spans="1:5" x14ac:dyDescent="0.2">
      <c r="A341" s="65" t="s">
        <v>1270</v>
      </c>
      <c r="B341" s="66" t="s">
        <v>1036</v>
      </c>
      <c r="C341" s="67">
        <v>113.54</v>
      </c>
      <c r="D341" s="68">
        <v>114.46</v>
      </c>
      <c r="E341" s="175"/>
    </row>
    <row r="342" spans="1:5" x14ac:dyDescent="0.2">
      <c r="A342" s="65" t="s">
        <v>1271</v>
      </c>
      <c r="B342" s="66" t="s">
        <v>1036</v>
      </c>
      <c r="C342" s="67">
        <v>1081.1079259999999</v>
      </c>
      <c r="D342" s="68">
        <v>1054.0999999999999</v>
      </c>
      <c r="E342" s="94">
        <v>66.065954500000004</v>
      </c>
    </row>
    <row r="343" spans="1:5" x14ac:dyDescent="0.2">
      <c r="A343" s="65" t="s">
        <v>1272</v>
      </c>
      <c r="B343" s="66" t="s">
        <v>1036</v>
      </c>
      <c r="C343" s="67">
        <v>1583.1044300000001</v>
      </c>
      <c r="D343" s="68">
        <v>1605.5</v>
      </c>
      <c r="E343" s="94">
        <v>117.1776375</v>
      </c>
    </row>
    <row r="344" spans="1:5" x14ac:dyDescent="0.2">
      <c r="A344" s="65" t="s">
        <v>1273</v>
      </c>
      <c r="B344" s="66" t="s">
        <v>1036</v>
      </c>
      <c r="C344" s="67">
        <v>285.68720000000002</v>
      </c>
      <c r="D344" s="68">
        <v>284.3</v>
      </c>
      <c r="E344" s="174">
        <v>45.942465499999997</v>
      </c>
    </row>
    <row r="345" spans="1:5" x14ac:dyDescent="0.2">
      <c r="A345" s="65" t="s">
        <v>1274</v>
      </c>
      <c r="B345" s="66" t="s">
        <v>1036</v>
      </c>
      <c r="C345" s="67">
        <v>290.17002000000002</v>
      </c>
      <c r="D345" s="68">
        <v>286.10000000000002</v>
      </c>
      <c r="E345" s="175"/>
    </row>
    <row r="346" spans="1:5" x14ac:dyDescent="0.2">
      <c r="A346" s="65" t="s">
        <v>1275</v>
      </c>
      <c r="B346" s="66" t="s">
        <v>1036</v>
      </c>
      <c r="C346" s="67">
        <v>32182.5</v>
      </c>
      <c r="D346" s="68">
        <v>32350</v>
      </c>
      <c r="E346" s="94">
        <v>25.166505000000001</v>
      </c>
    </row>
    <row r="347" spans="1:5" x14ac:dyDescent="0.2">
      <c r="A347" s="65" t="s">
        <v>1106</v>
      </c>
      <c r="B347" s="66" t="s">
        <v>1036</v>
      </c>
      <c r="C347" s="67">
        <v>1294.654667</v>
      </c>
      <c r="D347" s="68">
        <v>1311.3</v>
      </c>
      <c r="E347" s="174">
        <v>1414.62778</v>
      </c>
    </row>
    <row r="348" spans="1:5" x14ac:dyDescent="0.2">
      <c r="A348" s="65" t="s">
        <v>1276</v>
      </c>
      <c r="B348" s="66" t="s">
        <v>1036</v>
      </c>
      <c r="C348" s="67">
        <v>1298.6819370000001</v>
      </c>
      <c r="D348" s="68">
        <v>1318.8</v>
      </c>
      <c r="E348" s="176"/>
    </row>
    <row r="349" spans="1:5" x14ac:dyDescent="0.2">
      <c r="A349" s="65" t="s">
        <v>1277</v>
      </c>
      <c r="B349" s="66" t="s">
        <v>1036</v>
      </c>
      <c r="C349" s="67">
        <v>1309.7327949999999</v>
      </c>
      <c r="D349" s="68">
        <v>1326</v>
      </c>
      <c r="E349" s="175"/>
    </row>
    <row r="350" spans="1:5" x14ac:dyDescent="0.2">
      <c r="A350" s="65" t="s">
        <v>1107</v>
      </c>
      <c r="B350" s="66" t="s">
        <v>1036</v>
      </c>
      <c r="C350" s="67">
        <v>161.80375000000001</v>
      </c>
      <c r="D350" s="68">
        <v>169.32</v>
      </c>
      <c r="E350" s="94">
        <v>372.60973020000006</v>
      </c>
    </row>
    <row r="351" spans="1:5" x14ac:dyDescent="0.2">
      <c r="A351" s="65" t="s">
        <v>1108</v>
      </c>
      <c r="B351" s="66" t="s">
        <v>1036</v>
      </c>
      <c r="C351" s="67">
        <v>1811.3764180000001</v>
      </c>
      <c r="D351" s="68">
        <v>1885.9</v>
      </c>
      <c r="E351" s="174">
        <v>112.80955625</v>
      </c>
    </row>
    <row r="352" spans="1:5" x14ac:dyDescent="0.2">
      <c r="A352" s="65" t="s">
        <v>1278</v>
      </c>
      <c r="B352" s="66" t="s">
        <v>1036</v>
      </c>
      <c r="C352" s="67">
        <v>1905</v>
      </c>
      <c r="D352" s="68">
        <v>1905</v>
      </c>
      <c r="E352" s="175"/>
    </row>
    <row r="353" spans="1:5" x14ac:dyDescent="0.2">
      <c r="A353" s="65" t="s">
        <v>1109</v>
      </c>
      <c r="B353" s="66" t="s">
        <v>1036</v>
      </c>
      <c r="C353" s="67">
        <v>1035.8155529999999</v>
      </c>
      <c r="D353" s="68">
        <v>1032.5999999999999</v>
      </c>
      <c r="E353" s="174">
        <v>541.62292124999999</v>
      </c>
    </row>
    <row r="354" spans="1:5" x14ac:dyDescent="0.2">
      <c r="A354" s="65" t="s">
        <v>1279</v>
      </c>
      <c r="B354" s="66" t="s">
        <v>1036</v>
      </c>
      <c r="C354" s="67">
        <v>1039.6136409999999</v>
      </c>
      <c r="D354" s="68">
        <v>1038.4000000000001</v>
      </c>
      <c r="E354" s="176"/>
    </row>
    <row r="355" spans="1:5" x14ac:dyDescent="0.2">
      <c r="A355" s="65" t="s">
        <v>1280</v>
      </c>
      <c r="B355" s="66" t="s">
        <v>1036</v>
      </c>
      <c r="C355" s="67">
        <v>1041</v>
      </c>
      <c r="D355" s="68">
        <v>1044.3</v>
      </c>
      <c r="E355" s="175"/>
    </row>
    <row r="356" spans="1:5" x14ac:dyDescent="0.2">
      <c r="A356" s="65" t="s">
        <v>1110</v>
      </c>
      <c r="B356" s="66" t="s">
        <v>1036</v>
      </c>
      <c r="C356" s="67">
        <v>921.60434799999996</v>
      </c>
      <c r="D356" s="68">
        <v>1050</v>
      </c>
      <c r="E356" s="174">
        <v>49.4688455</v>
      </c>
    </row>
    <row r="357" spans="1:5" x14ac:dyDescent="0.2">
      <c r="A357" s="65" t="s">
        <v>1281</v>
      </c>
      <c r="B357" s="66" t="s">
        <v>1036</v>
      </c>
      <c r="C357" s="67">
        <v>1043.25</v>
      </c>
      <c r="D357" s="68">
        <v>1063.5999999999999</v>
      </c>
      <c r="E357" s="175"/>
    </row>
    <row r="358" spans="1:5" x14ac:dyDescent="0.2">
      <c r="A358" s="65" t="s">
        <v>1111</v>
      </c>
      <c r="B358" s="66" t="s">
        <v>1036</v>
      </c>
      <c r="C358" s="67">
        <v>17583.7111</v>
      </c>
      <c r="D358" s="68">
        <v>18496</v>
      </c>
      <c r="E358" s="174">
        <v>96.927392499999996</v>
      </c>
    </row>
    <row r="359" spans="1:5" x14ac:dyDescent="0.2">
      <c r="A359" s="65" t="s">
        <v>1282</v>
      </c>
      <c r="B359" s="66" t="s">
        <v>1036</v>
      </c>
      <c r="C359" s="67">
        <v>18550</v>
      </c>
      <c r="D359" s="68">
        <v>18687</v>
      </c>
      <c r="E359" s="175"/>
    </row>
    <row r="360" spans="1:5" x14ac:dyDescent="0.2">
      <c r="A360" s="65" t="s">
        <v>1164</v>
      </c>
      <c r="B360" s="66" t="s">
        <v>1036</v>
      </c>
      <c r="C360" s="67">
        <v>1945.782723</v>
      </c>
      <c r="D360" s="68">
        <v>1993.6</v>
      </c>
      <c r="E360" s="174">
        <v>215.455511</v>
      </c>
    </row>
    <row r="361" spans="1:5" x14ac:dyDescent="0.2">
      <c r="A361" s="65" t="s">
        <v>1283</v>
      </c>
      <c r="B361" s="66" t="s">
        <v>1036</v>
      </c>
      <c r="C361" s="67">
        <v>1958.7</v>
      </c>
      <c r="D361" s="68">
        <v>2004.7</v>
      </c>
      <c r="E361" s="175"/>
    </row>
    <row r="362" spans="1:5" x14ac:dyDescent="0.2">
      <c r="A362" s="65" t="s">
        <v>1112</v>
      </c>
      <c r="B362" s="66" t="s">
        <v>1036</v>
      </c>
      <c r="C362" s="67">
        <v>55.8</v>
      </c>
      <c r="D362" s="68">
        <v>48.12</v>
      </c>
      <c r="E362" s="94">
        <v>1.5537433999999999</v>
      </c>
    </row>
    <row r="363" spans="1:5" x14ac:dyDescent="0.2">
      <c r="A363" s="65" t="s">
        <v>1113</v>
      </c>
      <c r="B363" s="66" t="s">
        <v>1036</v>
      </c>
      <c r="C363" s="67">
        <v>380.29560600000002</v>
      </c>
      <c r="D363" s="68">
        <v>381.8</v>
      </c>
      <c r="E363" s="174">
        <v>226.78765737500001</v>
      </c>
    </row>
    <row r="364" spans="1:5" x14ac:dyDescent="0.2">
      <c r="A364" s="65" t="s">
        <v>1284</v>
      </c>
      <c r="B364" s="66" t="s">
        <v>1036</v>
      </c>
      <c r="C364" s="67">
        <v>380.28333300000003</v>
      </c>
      <c r="D364" s="68">
        <v>383.95</v>
      </c>
      <c r="E364" s="176"/>
    </row>
    <row r="365" spans="1:5" x14ac:dyDescent="0.2">
      <c r="A365" s="65" t="s">
        <v>1285</v>
      </c>
      <c r="B365" s="66" t="s">
        <v>1036</v>
      </c>
      <c r="C365" s="67">
        <v>382.57</v>
      </c>
      <c r="D365" s="68">
        <v>386</v>
      </c>
      <c r="E365" s="175"/>
    </row>
    <row r="366" spans="1:5" x14ac:dyDescent="0.2">
      <c r="A366" s="65" t="s">
        <v>1286</v>
      </c>
      <c r="B366" s="66" t="s">
        <v>1036</v>
      </c>
      <c r="C366" s="67">
        <v>190.94670099999999</v>
      </c>
      <c r="D366" s="68">
        <v>191.67</v>
      </c>
      <c r="E366" s="94">
        <v>3.1002271250000004</v>
      </c>
    </row>
    <row r="367" spans="1:5" x14ac:dyDescent="0.2">
      <c r="A367" s="65" t="s">
        <v>1287</v>
      </c>
      <c r="B367" s="66" t="s">
        <v>1036</v>
      </c>
      <c r="C367" s="67">
        <v>2375.4151999999999</v>
      </c>
      <c r="D367" s="68">
        <v>2377</v>
      </c>
      <c r="E367" s="94">
        <v>108.60187500000001</v>
      </c>
    </row>
    <row r="368" spans="1:5" x14ac:dyDescent="0.2">
      <c r="A368" s="65" t="s">
        <v>1114</v>
      </c>
      <c r="B368" s="66" t="s">
        <v>1036</v>
      </c>
      <c r="C368" s="67">
        <v>337.23379899999998</v>
      </c>
      <c r="D368" s="68">
        <v>341.55</v>
      </c>
      <c r="E368" s="174">
        <v>133.21684400000001</v>
      </c>
    </row>
    <row r="369" spans="1:5" x14ac:dyDescent="0.2">
      <c r="A369" s="65" t="s">
        <v>1288</v>
      </c>
      <c r="B369" s="66" t="s">
        <v>1036</v>
      </c>
      <c r="C369" s="67">
        <v>340.4</v>
      </c>
      <c r="D369" s="68">
        <v>345.3</v>
      </c>
      <c r="E369" s="175"/>
    </row>
    <row r="370" spans="1:5" x14ac:dyDescent="0.2">
      <c r="A370" s="65" t="s">
        <v>1115</v>
      </c>
      <c r="B370" s="66" t="s">
        <v>1036</v>
      </c>
      <c r="C370" s="67">
        <v>3859.1919160000002</v>
      </c>
      <c r="D370" s="68">
        <v>4322.8999999999996</v>
      </c>
      <c r="E370" s="174">
        <v>104.697096875</v>
      </c>
    </row>
    <row r="371" spans="1:5" x14ac:dyDescent="0.2">
      <c r="A371" s="65" t="s">
        <v>1289</v>
      </c>
      <c r="B371" s="66" t="s">
        <v>1036</v>
      </c>
      <c r="C371" s="67">
        <v>3641</v>
      </c>
      <c r="D371" s="68">
        <v>4345.8999999999996</v>
      </c>
      <c r="E371" s="175"/>
    </row>
    <row r="372" spans="1:5" x14ac:dyDescent="0.2">
      <c r="A372" s="65" t="s">
        <v>1116</v>
      </c>
      <c r="B372" s="66" t="s">
        <v>1036</v>
      </c>
      <c r="C372" s="67">
        <v>11898.101435</v>
      </c>
      <c r="D372" s="68">
        <v>11926</v>
      </c>
      <c r="E372" s="174">
        <v>79.888575000000003</v>
      </c>
    </row>
    <row r="373" spans="1:5" x14ac:dyDescent="0.2">
      <c r="A373" s="65" t="s">
        <v>1290</v>
      </c>
      <c r="B373" s="66" t="s">
        <v>1036</v>
      </c>
      <c r="C373" s="67">
        <v>11641</v>
      </c>
      <c r="D373" s="68">
        <v>11990</v>
      </c>
      <c r="E373" s="176"/>
    </row>
    <row r="374" spans="1:5" x14ac:dyDescent="0.2">
      <c r="A374" s="65" t="s">
        <v>1291</v>
      </c>
      <c r="B374" s="66" t="s">
        <v>1036</v>
      </c>
      <c r="C374" s="67">
        <v>12216</v>
      </c>
      <c r="D374" s="68">
        <v>12096</v>
      </c>
      <c r="E374" s="175"/>
    </row>
    <row r="375" spans="1:5" x14ac:dyDescent="0.2">
      <c r="A375" s="65" t="s">
        <v>1292</v>
      </c>
      <c r="B375" s="66" t="s">
        <v>1036</v>
      </c>
      <c r="C375" s="67">
        <v>1462.177475</v>
      </c>
      <c r="D375" s="68">
        <v>1519.5</v>
      </c>
      <c r="E375" s="94">
        <v>81.085599999999999</v>
      </c>
    </row>
    <row r="376" spans="1:5" x14ac:dyDescent="0.2">
      <c r="A376" s="65" t="s">
        <v>1293</v>
      </c>
      <c r="B376" s="66" t="s">
        <v>1036</v>
      </c>
      <c r="C376" s="67">
        <v>471.63794300000001</v>
      </c>
      <c r="D376" s="68">
        <v>444.6</v>
      </c>
      <c r="E376" s="174">
        <v>115.032241062</v>
      </c>
    </row>
    <row r="377" spans="1:5" x14ac:dyDescent="0.2">
      <c r="A377" s="65" t="s">
        <v>1294</v>
      </c>
      <c r="B377" s="66" t="s">
        <v>1036</v>
      </c>
      <c r="C377" s="67">
        <v>452.04612300000002</v>
      </c>
      <c r="D377" s="68">
        <v>449.85</v>
      </c>
      <c r="E377" s="175"/>
    </row>
    <row r="378" spans="1:5" x14ac:dyDescent="0.2">
      <c r="A378" s="65" t="s">
        <v>1117</v>
      </c>
      <c r="B378" s="66" t="s">
        <v>1036</v>
      </c>
      <c r="C378" s="67">
        <v>283.55959999999999</v>
      </c>
      <c r="D378" s="68">
        <v>265.5</v>
      </c>
      <c r="E378" s="174">
        <v>176.959276625</v>
      </c>
    </row>
    <row r="379" spans="1:5" x14ac:dyDescent="0.2">
      <c r="A379" s="65" t="s">
        <v>1295</v>
      </c>
      <c r="B379" s="66" t="s">
        <v>1036</v>
      </c>
      <c r="C379" s="67">
        <v>264.33100000000002</v>
      </c>
      <c r="D379" s="68">
        <v>266.64999999999998</v>
      </c>
      <c r="E379" s="175"/>
    </row>
    <row r="380" spans="1:5" x14ac:dyDescent="0.2">
      <c r="A380" s="65" t="s">
        <v>1118</v>
      </c>
      <c r="B380" s="66" t="s">
        <v>1036</v>
      </c>
      <c r="C380" s="67">
        <v>23.254269000000001</v>
      </c>
      <c r="D380" s="68">
        <v>22.83</v>
      </c>
      <c r="E380" s="174">
        <v>253.28230305</v>
      </c>
    </row>
    <row r="381" spans="1:5" x14ac:dyDescent="0.2">
      <c r="A381" s="65" t="s">
        <v>1296</v>
      </c>
      <c r="B381" s="66" t="s">
        <v>1036</v>
      </c>
      <c r="C381" s="67">
        <v>23.458489</v>
      </c>
      <c r="D381" s="68">
        <v>22.97</v>
      </c>
      <c r="E381" s="176"/>
    </row>
    <row r="382" spans="1:5" x14ac:dyDescent="0.2">
      <c r="A382" s="65" t="s">
        <v>1297</v>
      </c>
      <c r="B382" s="66" t="s">
        <v>1036</v>
      </c>
      <c r="C382" s="67">
        <v>23.039286000000001</v>
      </c>
      <c r="D382" s="68">
        <v>23.1</v>
      </c>
      <c r="E382" s="175"/>
    </row>
    <row r="384" spans="1:5" x14ac:dyDescent="0.2">
      <c r="A384" s="10" t="s">
        <v>1298</v>
      </c>
      <c r="C384" s="35"/>
    </row>
    <row r="385" spans="1:5" x14ac:dyDescent="0.2">
      <c r="A385" s="10" t="s">
        <v>1299</v>
      </c>
    </row>
    <row r="386" spans="1:5" x14ac:dyDescent="0.2">
      <c r="A386" s="10" t="s">
        <v>1173</v>
      </c>
    </row>
    <row r="388" spans="1:5" x14ac:dyDescent="0.2">
      <c r="A388" s="167" t="s">
        <v>1017</v>
      </c>
      <c r="B388" s="167" t="s">
        <v>1018</v>
      </c>
      <c r="C388" s="167" t="s">
        <v>1038</v>
      </c>
      <c r="D388" s="167" t="s">
        <v>1039</v>
      </c>
      <c r="E388" s="169" t="s">
        <v>1050</v>
      </c>
    </row>
    <row r="389" spans="1:5" ht="31.95" customHeight="1" x14ac:dyDescent="0.2">
      <c r="A389" s="168"/>
      <c r="B389" s="168"/>
      <c r="C389" s="168"/>
      <c r="D389" s="168"/>
      <c r="E389" s="170"/>
    </row>
    <row r="390" spans="1:5" x14ac:dyDescent="0.2">
      <c r="A390" s="131">
        <v>225</v>
      </c>
      <c r="B390" s="144">
        <v>13924</v>
      </c>
      <c r="C390" s="145">
        <v>1559.9296875</v>
      </c>
      <c r="D390" s="145">
        <v>96959.626883537261</v>
      </c>
      <c r="E390" s="134">
        <v>-564.33237176269529</v>
      </c>
    </row>
    <row r="393" spans="1:5" x14ac:dyDescent="0.2">
      <c r="A393" s="11" t="s">
        <v>1041</v>
      </c>
      <c r="D393" s="35">
        <f>ABS(+H117)</f>
        <v>68.178255849139717</v>
      </c>
    </row>
    <row r="395" spans="1:5" x14ac:dyDescent="0.2">
      <c r="A395" s="11" t="s">
        <v>1042</v>
      </c>
      <c r="D395" s="36">
        <v>9.2316063107606894</v>
      </c>
    </row>
    <row r="397" spans="1:5" x14ac:dyDescent="0.2">
      <c r="A397" s="11" t="s">
        <v>1049</v>
      </c>
      <c r="D397" s="35">
        <v>0.49639336954949698</v>
      </c>
      <c r="E397" s="9" t="s">
        <v>59</v>
      </c>
    </row>
    <row r="399" spans="1:5" x14ac:dyDescent="0.2">
      <c r="A399" s="11" t="s">
        <v>1043</v>
      </c>
      <c r="D399" s="31" t="s">
        <v>60</v>
      </c>
    </row>
    <row r="401" spans="1:9" x14ac:dyDescent="0.2">
      <c r="A401" s="11" t="s">
        <v>1044</v>
      </c>
      <c r="D401" s="31" t="s">
        <v>60</v>
      </c>
    </row>
    <row r="402" spans="1:9" x14ac:dyDescent="0.2">
      <c r="A402" s="11"/>
    </row>
    <row r="403" spans="1:9" x14ac:dyDescent="0.2">
      <c r="A403" s="11" t="s">
        <v>1045</v>
      </c>
      <c r="D403" s="31" t="s">
        <v>60</v>
      </c>
    </row>
    <row r="404" spans="1:9" x14ac:dyDescent="0.2">
      <c r="A404" s="11"/>
    </row>
    <row r="405" spans="1:9" x14ac:dyDescent="0.2">
      <c r="A405" s="11" t="s">
        <v>1046</v>
      </c>
      <c r="D405" s="31" t="s">
        <v>60</v>
      </c>
    </row>
    <row r="406" spans="1:9" x14ac:dyDescent="0.2">
      <c r="A406" s="11"/>
    </row>
    <row r="407" spans="1:9" x14ac:dyDescent="0.2">
      <c r="A407" s="11" t="s">
        <v>1047</v>
      </c>
      <c r="D407" s="31" t="s">
        <v>60</v>
      </c>
    </row>
    <row r="409" spans="1:9" x14ac:dyDescent="0.2">
      <c r="A409" s="69" t="s">
        <v>1048</v>
      </c>
      <c r="B409" s="70"/>
      <c r="C409" s="70"/>
      <c r="D409" s="70"/>
    </row>
    <row r="411" spans="1:9" x14ac:dyDescent="0.2">
      <c r="A411" s="69" t="s">
        <v>1396</v>
      </c>
      <c r="B411" s="70"/>
      <c r="C411" s="70"/>
      <c r="D411" s="70"/>
      <c r="E411" s="10"/>
      <c r="G411" s="10"/>
      <c r="H411" s="70"/>
      <c r="I411" s="70"/>
    </row>
    <row r="412" spans="1:9" x14ac:dyDescent="0.2">
      <c r="A412" s="96"/>
      <c r="B412" s="70"/>
      <c r="C412" s="70"/>
      <c r="D412" s="70"/>
      <c r="E412" s="10"/>
      <c r="G412" s="10"/>
      <c r="H412" s="70"/>
      <c r="I412" s="70"/>
    </row>
    <row r="413" spans="1:9" x14ac:dyDescent="0.2">
      <c r="A413" s="70"/>
      <c r="B413" s="70"/>
      <c r="C413" s="70"/>
      <c r="D413" s="70"/>
      <c r="E413" s="10"/>
      <c r="G413" s="10"/>
      <c r="H413" s="70"/>
      <c r="I413" s="70"/>
    </row>
    <row r="414" spans="1:9" x14ac:dyDescent="0.2">
      <c r="A414" s="70"/>
      <c r="B414" s="70"/>
      <c r="C414" s="70"/>
      <c r="D414" s="70"/>
      <c r="E414" s="10"/>
      <c r="G414" s="10"/>
      <c r="H414" s="70"/>
      <c r="I414" s="70"/>
    </row>
    <row r="415" spans="1:9" x14ac:dyDescent="0.2">
      <c r="A415" s="70"/>
      <c r="B415" s="70"/>
      <c r="C415" s="70"/>
      <c r="D415" s="70"/>
      <c r="E415" s="10"/>
      <c r="G415" s="10"/>
      <c r="H415" s="70"/>
      <c r="I415" s="70"/>
    </row>
    <row r="416" spans="1:9" x14ac:dyDescent="0.2">
      <c r="A416" s="70"/>
      <c r="B416" s="70"/>
      <c r="C416" s="70"/>
      <c r="D416" s="70"/>
      <c r="E416" s="10"/>
      <c r="G416" s="10"/>
      <c r="H416" s="70"/>
      <c r="I416" s="70"/>
    </row>
    <row r="417" spans="1:9" x14ac:dyDescent="0.2">
      <c r="A417" s="70"/>
      <c r="B417" s="70"/>
      <c r="C417" s="70"/>
      <c r="D417" s="70"/>
      <c r="E417" s="10"/>
      <c r="G417" s="10"/>
      <c r="H417" s="70"/>
      <c r="I417" s="70"/>
    </row>
    <row r="418" spans="1:9" x14ac:dyDescent="0.2">
      <c r="A418" s="70"/>
      <c r="B418" s="70"/>
      <c r="C418" s="70"/>
      <c r="D418" s="70"/>
      <c r="E418" s="10"/>
      <c r="G418" s="10"/>
      <c r="H418" s="70"/>
      <c r="I418" s="70"/>
    </row>
    <row r="419" spans="1:9" x14ac:dyDescent="0.2">
      <c r="A419" s="70"/>
      <c r="B419" s="70"/>
      <c r="C419" s="70"/>
      <c r="D419" s="70"/>
      <c r="E419" s="10"/>
      <c r="G419" s="10"/>
      <c r="H419" s="70"/>
      <c r="I419" s="70"/>
    </row>
    <row r="420" spans="1:9" x14ac:dyDescent="0.2">
      <c r="A420" s="70"/>
      <c r="B420" s="70"/>
      <c r="C420" s="70"/>
      <c r="D420" s="70"/>
      <c r="E420" s="10"/>
      <c r="G420" s="10"/>
      <c r="H420" s="70"/>
      <c r="I420" s="70"/>
    </row>
    <row r="421" spans="1:9" x14ac:dyDescent="0.2">
      <c r="A421" s="70"/>
      <c r="B421" s="70"/>
      <c r="C421" s="70"/>
      <c r="D421" s="70"/>
      <c r="E421" s="10"/>
      <c r="G421" s="10"/>
      <c r="H421" s="70"/>
      <c r="I421" s="70"/>
    </row>
    <row r="422" spans="1:9" x14ac:dyDescent="0.2">
      <c r="A422" s="70"/>
      <c r="B422" s="70"/>
      <c r="C422" s="70"/>
      <c r="D422" s="70"/>
      <c r="E422" s="10"/>
      <c r="G422" s="10"/>
      <c r="H422" s="70"/>
      <c r="I422" s="70"/>
    </row>
    <row r="423" spans="1:9" x14ac:dyDescent="0.2">
      <c r="A423" s="70"/>
      <c r="B423" s="70"/>
      <c r="C423" s="70"/>
      <c r="D423" s="70"/>
      <c r="E423" s="10"/>
      <c r="G423" s="10"/>
      <c r="H423" s="70"/>
      <c r="I423" s="70"/>
    </row>
    <row r="424" spans="1:9" x14ac:dyDescent="0.2">
      <c r="A424" s="70"/>
      <c r="B424" s="70"/>
      <c r="C424" s="70"/>
      <c r="D424" s="70"/>
      <c r="E424" s="10"/>
      <c r="G424" s="10"/>
      <c r="H424" s="70"/>
      <c r="I424" s="70"/>
    </row>
    <row r="425" spans="1:9" x14ac:dyDescent="0.2">
      <c r="A425" s="70"/>
      <c r="B425" s="70"/>
      <c r="C425" s="70"/>
      <c r="D425" s="70"/>
      <c r="E425" s="10"/>
      <c r="G425" s="10"/>
      <c r="H425" s="70"/>
      <c r="I425" s="70"/>
    </row>
    <row r="426" spans="1:9" x14ac:dyDescent="0.2">
      <c r="A426" s="70"/>
      <c r="B426" s="70"/>
      <c r="C426" s="70"/>
      <c r="D426" s="70"/>
      <c r="E426" s="10"/>
      <c r="G426" s="10"/>
      <c r="H426" s="70"/>
      <c r="I426" s="70"/>
    </row>
    <row r="427" spans="1:9" x14ac:dyDescent="0.2">
      <c r="A427" s="70"/>
      <c r="B427" s="70"/>
      <c r="C427" s="70"/>
      <c r="D427" s="70"/>
      <c r="E427" s="10"/>
      <c r="G427" s="10"/>
      <c r="H427" s="70"/>
      <c r="I427" s="70"/>
    </row>
    <row r="428" spans="1:9" x14ac:dyDescent="0.2">
      <c r="A428" s="70"/>
      <c r="B428" s="70"/>
      <c r="C428" s="70"/>
      <c r="D428" s="70"/>
      <c r="E428" s="10"/>
      <c r="G428" s="10"/>
      <c r="H428" s="70"/>
      <c r="I428" s="70"/>
    </row>
    <row r="429" spans="1:9" x14ac:dyDescent="0.2">
      <c r="A429" s="69" t="s">
        <v>1402</v>
      </c>
      <c r="B429" s="70"/>
      <c r="C429" s="70"/>
      <c r="D429" s="70"/>
      <c r="E429" s="10"/>
      <c r="G429" s="10"/>
      <c r="H429" s="70"/>
      <c r="I429" s="70"/>
    </row>
    <row r="430" spans="1:9" x14ac:dyDescent="0.2">
      <c r="A430" s="70"/>
      <c r="B430" s="70"/>
      <c r="C430" s="70"/>
      <c r="D430" s="70"/>
      <c r="E430" s="10"/>
      <c r="G430" s="10"/>
      <c r="H430" s="70"/>
      <c r="I430" s="70"/>
    </row>
    <row r="431" spans="1:9" x14ac:dyDescent="0.2">
      <c r="A431" s="69" t="s">
        <v>1397</v>
      </c>
      <c r="B431" s="70"/>
      <c r="C431" s="70"/>
      <c r="D431" s="70"/>
      <c r="E431" s="10"/>
      <c r="G431" s="10"/>
      <c r="H431" s="70"/>
      <c r="I431" s="70"/>
    </row>
    <row r="432" spans="1:9" x14ac:dyDescent="0.2">
      <c r="A432" s="70"/>
      <c r="B432" s="70"/>
      <c r="C432" s="70"/>
      <c r="D432" s="70"/>
      <c r="E432" s="10"/>
      <c r="G432" s="10"/>
      <c r="H432" s="70"/>
      <c r="I432" s="70"/>
    </row>
    <row r="433" spans="1:9" x14ac:dyDescent="0.2">
      <c r="A433" s="70"/>
      <c r="B433" s="70"/>
      <c r="C433" s="70"/>
      <c r="D433" s="70"/>
      <c r="E433" s="10"/>
      <c r="G433" s="10"/>
      <c r="H433" s="70"/>
      <c r="I433" s="70"/>
    </row>
    <row r="434" spans="1:9" x14ac:dyDescent="0.2">
      <c r="A434" s="70"/>
      <c r="B434" s="70"/>
      <c r="C434" s="70"/>
      <c r="D434" s="70"/>
      <c r="E434" s="10"/>
      <c r="G434" s="10"/>
      <c r="H434" s="70"/>
      <c r="I434" s="70"/>
    </row>
    <row r="435" spans="1:9" x14ac:dyDescent="0.2">
      <c r="A435" s="70"/>
      <c r="B435" s="70"/>
      <c r="C435" s="70"/>
      <c r="D435" s="70"/>
      <c r="E435" s="10"/>
      <c r="G435" s="10"/>
      <c r="H435" s="70"/>
      <c r="I435" s="70"/>
    </row>
    <row r="436" spans="1:9" x14ac:dyDescent="0.2">
      <c r="A436" s="70"/>
      <c r="B436" s="70"/>
      <c r="C436" s="70"/>
      <c r="D436" s="70"/>
      <c r="E436" s="10"/>
      <c r="G436" s="10"/>
      <c r="H436" s="70"/>
      <c r="I436" s="70"/>
    </row>
    <row r="437" spans="1:9" x14ac:dyDescent="0.2">
      <c r="A437" s="70"/>
      <c r="B437" s="70"/>
      <c r="C437" s="70"/>
      <c r="D437" s="70"/>
      <c r="E437" s="10"/>
      <c r="G437" s="10"/>
      <c r="H437" s="70"/>
      <c r="I437" s="70"/>
    </row>
    <row r="438" spans="1:9" x14ac:dyDescent="0.2">
      <c r="A438" s="70"/>
      <c r="B438" s="70"/>
      <c r="C438" s="70"/>
      <c r="D438" s="70"/>
      <c r="E438" s="10"/>
      <c r="G438" s="10"/>
      <c r="H438" s="70"/>
      <c r="I438" s="70"/>
    </row>
    <row r="439" spans="1:9" x14ac:dyDescent="0.2">
      <c r="A439" s="70"/>
      <c r="B439" s="70"/>
      <c r="C439" s="70"/>
      <c r="D439" s="70"/>
      <c r="E439" s="10"/>
      <c r="G439" s="10"/>
      <c r="H439" s="70"/>
      <c r="I439" s="70"/>
    </row>
    <row r="440" spans="1:9" x14ac:dyDescent="0.2">
      <c r="A440" s="70"/>
      <c r="B440" s="70"/>
      <c r="C440" s="70"/>
      <c r="D440" s="70"/>
      <c r="E440" s="10"/>
      <c r="G440" s="10"/>
      <c r="H440" s="70"/>
      <c r="I440" s="70"/>
    </row>
    <row r="441" spans="1:9" x14ac:dyDescent="0.2">
      <c r="A441" s="70"/>
      <c r="B441" s="70"/>
      <c r="C441" s="70"/>
      <c r="D441" s="70"/>
      <c r="E441" s="10"/>
      <c r="G441" s="10"/>
      <c r="H441" s="70"/>
      <c r="I441" s="70"/>
    </row>
    <row r="442" spans="1:9" x14ac:dyDescent="0.2">
      <c r="A442" s="70"/>
      <c r="B442" s="70"/>
      <c r="C442" s="70"/>
      <c r="D442" s="70"/>
      <c r="E442" s="10"/>
      <c r="G442" s="10"/>
      <c r="H442" s="70"/>
      <c r="I442" s="70"/>
    </row>
    <row r="443" spans="1:9" x14ac:dyDescent="0.2">
      <c r="A443" s="70"/>
      <c r="B443" s="70"/>
      <c r="C443" s="70"/>
      <c r="D443" s="70"/>
      <c r="E443" s="10"/>
      <c r="G443" s="10"/>
      <c r="H443" s="70"/>
      <c r="I443" s="70"/>
    </row>
    <row r="444" spans="1:9" x14ac:dyDescent="0.2">
      <c r="A444" s="70"/>
      <c r="B444" s="70"/>
      <c r="C444" s="70"/>
      <c r="D444" s="70"/>
      <c r="E444" s="10"/>
      <c r="G444" s="10"/>
      <c r="H444" s="70"/>
      <c r="I444" s="70"/>
    </row>
    <row r="445" spans="1:9" x14ac:dyDescent="0.2">
      <c r="B445" s="70"/>
      <c r="C445" s="70"/>
      <c r="D445" s="70"/>
      <c r="E445" s="10"/>
      <c r="G445" s="10"/>
      <c r="H445" s="70"/>
      <c r="I445" s="70"/>
    </row>
    <row r="446" spans="1:9" x14ac:dyDescent="0.2">
      <c r="A446" s="70"/>
      <c r="B446" s="70"/>
      <c r="C446" s="70"/>
      <c r="D446" s="70"/>
      <c r="E446" s="10"/>
      <c r="G446" s="10"/>
      <c r="H446" s="70"/>
      <c r="I446" s="70"/>
    </row>
    <row r="447" spans="1:9" x14ac:dyDescent="0.2">
      <c r="A447" s="70" t="s">
        <v>1395</v>
      </c>
      <c r="B447" s="70"/>
      <c r="C447" s="70"/>
      <c r="D447" s="70"/>
      <c r="E447" s="10"/>
      <c r="G447" s="10"/>
      <c r="H447" s="70"/>
      <c r="I447" s="70"/>
    </row>
    <row r="448" spans="1:9" x14ac:dyDescent="0.2">
      <c r="A448" s="70"/>
      <c r="B448" s="70"/>
      <c r="C448" s="70"/>
      <c r="D448" s="70"/>
      <c r="E448" s="10"/>
      <c r="G448" s="10"/>
      <c r="H448" s="70"/>
      <c r="I448" s="70"/>
    </row>
    <row r="449" spans="1:9" x14ac:dyDescent="0.2">
      <c r="A449" s="70"/>
      <c r="B449" s="70"/>
      <c r="C449" s="70"/>
      <c r="D449" s="70"/>
      <c r="E449" s="10"/>
      <c r="G449" s="10"/>
      <c r="H449" s="70"/>
      <c r="I449" s="70"/>
    </row>
    <row r="450" spans="1:9" x14ac:dyDescent="0.2">
      <c r="A450" s="70"/>
      <c r="B450" s="70"/>
      <c r="C450" s="70"/>
      <c r="D450" s="70"/>
      <c r="E450" s="10"/>
      <c r="G450" s="10"/>
      <c r="H450" s="70"/>
      <c r="I450" s="70"/>
    </row>
    <row r="451" spans="1:9" x14ac:dyDescent="0.2">
      <c r="A451" s="70"/>
      <c r="B451" s="70"/>
      <c r="C451" s="70"/>
      <c r="D451" s="70"/>
      <c r="E451" s="10"/>
      <c r="G451" s="10"/>
      <c r="H451" s="70"/>
      <c r="I451" s="70"/>
    </row>
    <row r="452" spans="1:9" x14ac:dyDescent="0.2">
      <c r="A452" s="70"/>
      <c r="B452" s="70"/>
      <c r="C452" s="70"/>
      <c r="D452" s="70"/>
      <c r="E452" s="10"/>
      <c r="G452" s="10"/>
      <c r="H452" s="70"/>
      <c r="I452" s="70"/>
    </row>
    <row r="453" spans="1:9" x14ac:dyDescent="0.2">
      <c r="A453" s="70"/>
      <c r="B453" s="70"/>
      <c r="C453" s="70"/>
      <c r="D453" s="70"/>
      <c r="E453" s="10"/>
      <c r="G453" s="10"/>
      <c r="H453" s="70"/>
      <c r="I453" s="70"/>
    </row>
    <row r="454" spans="1:9" x14ac:dyDescent="0.2">
      <c r="A454" s="70"/>
      <c r="B454" s="70"/>
      <c r="C454" s="70"/>
      <c r="D454" s="70"/>
      <c r="E454" s="10"/>
      <c r="G454" s="10"/>
      <c r="H454" s="70"/>
      <c r="I454" s="70"/>
    </row>
  </sheetData>
  <mergeCells count="62">
    <mergeCell ref="E260:E262"/>
    <mergeCell ref="E263:E265"/>
    <mergeCell ref="E267:E268"/>
    <mergeCell ref="E233:E235"/>
    <mergeCell ref="E238:E240"/>
    <mergeCell ref="E245:E247"/>
    <mergeCell ref="E248:E250"/>
    <mergeCell ref="E253:E254"/>
    <mergeCell ref="E269:E270"/>
    <mergeCell ref="E271:E273"/>
    <mergeCell ref="E274:E276"/>
    <mergeCell ref="E277:E279"/>
    <mergeCell ref="A388:A389"/>
    <mergeCell ref="B388:B389"/>
    <mergeCell ref="C388:C389"/>
    <mergeCell ref="D388:D389"/>
    <mergeCell ref="E388:E389"/>
    <mergeCell ref="E280:E282"/>
    <mergeCell ref="E326:E327"/>
    <mergeCell ref="E283:E284"/>
    <mergeCell ref="E285:E286"/>
    <mergeCell ref="E287:E289"/>
    <mergeCell ref="E291:E293"/>
    <mergeCell ref="E296:E298"/>
    <mergeCell ref="E299:E300"/>
    <mergeCell ref="E380:E382"/>
    <mergeCell ref="E353:E355"/>
    <mergeCell ref="E356:E357"/>
    <mergeCell ref="E358:E359"/>
    <mergeCell ref="E360:E361"/>
    <mergeCell ref="E363:E365"/>
    <mergeCell ref="E368:E369"/>
    <mergeCell ref="E370:E371"/>
    <mergeCell ref="E372:E374"/>
    <mergeCell ref="E376:E377"/>
    <mergeCell ref="E378:E379"/>
    <mergeCell ref="E328:E329"/>
    <mergeCell ref="E332:E333"/>
    <mergeCell ref="E339:E341"/>
    <mergeCell ref="E344:E345"/>
    <mergeCell ref="E347:E349"/>
    <mergeCell ref="E351:E352"/>
    <mergeCell ref="E305:E306"/>
    <mergeCell ref="E308:E310"/>
    <mergeCell ref="E311:E313"/>
    <mergeCell ref="E316:E318"/>
    <mergeCell ref="E324:E325"/>
    <mergeCell ref="E217:E218"/>
    <mergeCell ref="E219:E221"/>
    <mergeCell ref="E222:E224"/>
    <mergeCell ref="E225:E226"/>
    <mergeCell ref="E228:E229"/>
    <mergeCell ref="E201:E203"/>
    <mergeCell ref="E206:E207"/>
    <mergeCell ref="E211:E213"/>
    <mergeCell ref="E214:E215"/>
    <mergeCell ref="A1:G1"/>
    <mergeCell ref="A169:D169"/>
    <mergeCell ref="E193:E194"/>
    <mergeCell ref="E195:E197"/>
    <mergeCell ref="E198:E200"/>
    <mergeCell ref="E208:E209"/>
  </mergeCells>
  <conditionalFormatting sqref="A384:A386">
    <cfRule type="cellIs" dxfId="90" priority="2" stopIfTrue="1" operator="between">
      <formula>0.009</formula>
      <formula>-0.009</formula>
    </cfRule>
  </conditionalFormatting>
  <conditionalFormatting sqref="F2:F3 F5:F168">
    <cfRule type="cellIs" dxfId="89" priority="4" stopIfTrue="1" operator="between">
      <formula>0.009</formula>
      <formula>-0.009</formula>
    </cfRule>
  </conditionalFormatting>
  <conditionalFormatting sqref="F170:F556">
    <cfRule type="cellIs" dxfId="88" priority="1" stopIfTrue="1" operator="between">
      <formula>0.009</formula>
      <formula>-0.009</formula>
    </cfRule>
  </conditionalFormatting>
  <conditionalFormatting sqref="F169:H169">
    <cfRule type="cellIs" dxfId="87" priority="3" stopIfTrue="1" operator="between">
      <formula>0.009</formula>
      <formula>-0.009</formula>
    </cfRule>
  </conditionalFormatting>
  <pageMargins left="0.7" right="0.7" top="0.75" bottom="0.75" header="0.3" footer="0.3"/>
  <pageSetup paperSize="9" orientation="portrait" r:id="rId1"/>
  <headerFooter>
    <oddFooter>&amp;C_x000D_&amp;1#&amp;"Aptos"&amp;10&amp;K000000 RESTRICTED</oddFooter>
    <evenFooter>&amp;LPUBLIC</evenFooter>
    <firstFooter>&amp;LPUBLIC</first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99FB9-A9A3-42CD-B9F4-A0B999072FFF}">
  <dimension ref="A1:I163"/>
  <sheetViews>
    <sheetView workbookViewId="0">
      <selection sqref="A1:F1"/>
    </sheetView>
  </sheetViews>
  <sheetFormatPr defaultColWidth="9.33203125" defaultRowHeight="10.199999999999999" x14ac:dyDescent="0.2"/>
  <cols>
    <col min="1" max="1" width="35.33203125" style="6" bestFit="1" customWidth="1"/>
    <col min="2" max="2" width="26.6640625" style="6" bestFit="1" customWidth="1"/>
    <col min="3" max="3" width="22.33203125" style="6" bestFit="1" customWidth="1"/>
    <col min="4" max="4" width="15.6640625" style="6" customWidth="1"/>
    <col min="5" max="5" width="23.88671875" style="9" customWidth="1"/>
    <col min="6" max="6" width="11.6640625" style="10" bestFit="1" customWidth="1"/>
    <col min="7" max="16384" width="9.33203125" style="6"/>
  </cols>
  <sheetData>
    <row r="1" spans="1:6" s="1" customFormat="1" ht="13.8" x14ac:dyDescent="0.2">
      <c r="A1" s="150" t="s">
        <v>13</v>
      </c>
      <c r="B1" s="151"/>
      <c r="C1" s="151"/>
      <c r="D1" s="151"/>
      <c r="E1" s="151"/>
      <c r="F1" s="151"/>
    </row>
    <row r="2" spans="1:6" s="1" customFormat="1" ht="11.4" x14ac:dyDescent="0.2">
      <c r="E2" s="5"/>
      <c r="F2" s="8"/>
    </row>
    <row r="3" spans="1:6" s="1" customFormat="1" ht="12" x14ac:dyDescent="0.2">
      <c r="A3" s="7" t="s">
        <v>7</v>
      </c>
      <c r="B3" s="2"/>
      <c r="C3" s="3"/>
      <c r="D3" s="3"/>
      <c r="E3" s="4"/>
      <c r="F3" s="8"/>
    </row>
    <row r="4" spans="1:6" s="1" customFormat="1" ht="22.2" customHeight="1" x14ac:dyDescent="0.2">
      <c r="A4" s="14" t="s">
        <v>2</v>
      </c>
      <c r="B4" s="14" t="s">
        <v>0</v>
      </c>
      <c r="C4" s="15" t="s">
        <v>603</v>
      </c>
      <c r="D4" s="15" t="s">
        <v>1</v>
      </c>
      <c r="E4" s="56" t="s">
        <v>6</v>
      </c>
      <c r="F4" s="16" t="s">
        <v>3</v>
      </c>
    </row>
    <row r="5" spans="1:6" x14ac:dyDescent="0.2">
      <c r="A5" s="17" t="s">
        <v>145</v>
      </c>
      <c r="B5" s="18"/>
      <c r="C5" s="18"/>
      <c r="D5" s="18"/>
      <c r="E5" s="19"/>
      <c r="F5" s="20"/>
    </row>
    <row r="6" spans="1:6" x14ac:dyDescent="0.2">
      <c r="A6" s="21" t="s">
        <v>31</v>
      </c>
      <c r="B6" s="22"/>
      <c r="C6" s="22"/>
      <c r="D6" s="22"/>
      <c r="E6" s="23"/>
      <c r="F6" s="24"/>
    </row>
    <row r="7" spans="1:6" x14ac:dyDescent="0.2">
      <c r="A7" s="22" t="s">
        <v>147</v>
      </c>
      <c r="B7" s="22" t="s">
        <v>146</v>
      </c>
      <c r="C7" s="22" t="s">
        <v>148</v>
      </c>
      <c r="D7" s="25">
        <v>2000000</v>
      </c>
      <c r="E7" s="23">
        <v>14963</v>
      </c>
      <c r="F7" s="24">
        <v>7.45465028542095</v>
      </c>
    </row>
    <row r="8" spans="1:6" x14ac:dyDescent="0.2">
      <c r="A8" s="22" t="s">
        <v>154</v>
      </c>
      <c r="B8" s="22" t="s">
        <v>153</v>
      </c>
      <c r="C8" s="22" t="s">
        <v>148</v>
      </c>
      <c r="D8" s="25">
        <v>1035000</v>
      </c>
      <c r="E8" s="23">
        <v>12725.325000000001</v>
      </c>
      <c r="F8" s="24">
        <v>6.3398280854991897</v>
      </c>
    </row>
    <row r="9" spans="1:6" x14ac:dyDescent="0.2">
      <c r="A9" s="22" t="s">
        <v>152</v>
      </c>
      <c r="B9" s="22" t="s">
        <v>151</v>
      </c>
      <c r="C9" s="22" t="s">
        <v>148</v>
      </c>
      <c r="D9" s="25">
        <v>775000</v>
      </c>
      <c r="E9" s="23">
        <v>11124.35</v>
      </c>
      <c r="F9" s="24">
        <v>5.5422133865282799</v>
      </c>
    </row>
    <row r="10" spans="1:6" x14ac:dyDescent="0.2">
      <c r="A10" s="22" t="s">
        <v>156</v>
      </c>
      <c r="B10" s="22" t="s">
        <v>155</v>
      </c>
      <c r="C10" s="22" t="s">
        <v>157</v>
      </c>
      <c r="D10" s="25">
        <v>850000</v>
      </c>
      <c r="E10" s="23">
        <v>11116.3</v>
      </c>
      <c r="F10" s="24">
        <v>5.5382028315060401</v>
      </c>
    </row>
    <row r="11" spans="1:6" x14ac:dyDescent="0.2">
      <c r="A11" s="22" t="s">
        <v>445</v>
      </c>
      <c r="B11" s="22" t="s">
        <v>444</v>
      </c>
      <c r="C11" s="22" t="s">
        <v>166</v>
      </c>
      <c r="D11" s="25">
        <v>370000</v>
      </c>
      <c r="E11" s="23">
        <v>8752.7199999999993</v>
      </c>
      <c r="F11" s="24">
        <v>4.3606540564198104</v>
      </c>
    </row>
    <row r="12" spans="1:6" x14ac:dyDescent="0.2">
      <c r="A12" s="22" t="s">
        <v>182</v>
      </c>
      <c r="B12" s="22" t="s">
        <v>181</v>
      </c>
      <c r="C12" s="22" t="s">
        <v>183</v>
      </c>
      <c r="D12" s="25">
        <v>500000</v>
      </c>
      <c r="E12" s="23">
        <v>7366</v>
      </c>
      <c r="F12" s="24">
        <v>3.6697823967393401</v>
      </c>
    </row>
    <row r="13" spans="1:6" x14ac:dyDescent="0.2">
      <c r="A13" s="22" t="s">
        <v>165</v>
      </c>
      <c r="B13" s="22" t="s">
        <v>164</v>
      </c>
      <c r="C13" s="22" t="s">
        <v>166</v>
      </c>
      <c r="D13" s="25">
        <v>620000</v>
      </c>
      <c r="E13" s="23">
        <v>7006.62</v>
      </c>
      <c r="F13" s="24">
        <v>3.4907372707903601</v>
      </c>
    </row>
    <row r="14" spans="1:6" x14ac:dyDescent="0.2">
      <c r="A14" s="22" t="s">
        <v>243</v>
      </c>
      <c r="B14" s="22" t="s">
        <v>242</v>
      </c>
      <c r="C14" s="22" t="s">
        <v>163</v>
      </c>
      <c r="D14" s="25">
        <v>42000</v>
      </c>
      <c r="E14" s="23">
        <v>5978.28</v>
      </c>
      <c r="F14" s="24">
        <v>2.9784125314660401</v>
      </c>
    </row>
    <row r="15" spans="1:6" x14ac:dyDescent="0.2">
      <c r="A15" s="22" t="s">
        <v>289</v>
      </c>
      <c r="B15" s="22" t="s">
        <v>288</v>
      </c>
      <c r="C15" s="22" t="s">
        <v>290</v>
      </c>
      <c r="D15" s="25">
        <v>2200000</v>
      </c>
      <c r="E15" s="23">
        <v>5335.66</v>
      </c>
      <c r="F15" s="24">
        <v>2.6582556534056798</v>
      </c>
    </row>
    <row r="16" spans="1:6" x14ac:dyDescent="0.2">
      <c r="A16" s="22" t="s">
        <v>554</v>
      </c>
      <c r="B16" s="22" t="s">
        <v>553</v>
      </c>
      <c r="C16" s="22" t="s">
        <v>241</v>
      </c>
      <c r="D16" s="25">
        <v>1365233</v>
      </c>
      <c r="E16" s="23">
        <v>5091.6364739999999</v>
      </c>
      <c r="F16" s="24">
        <v>2.53668176797192</v>
      </c>
    </row>
    <row r="17" spans="1:6" x14ac:dyDescent="0.2">
      <c r="A17" s="22" t="s">
        <v>419</v>
      </c>
      <c r="B17" s="22" t="s">
        <v>418</v>
      </c>
      <c r="C17" s="22" t="s">
        <v>148</v>
      </c>
      <c r="D17" s="25">
        <v>5929206</v>
      </c>
      <c r="E17" s="23">
        <v>5020.8516410000002</v>
      </c>
      <c r="F17" s="24">
        <v>2.5014163682842301</v>
      </c>
    </row>
    <row r="18" spans="1:6" x14ac:dyDescent="0.2">
      <c r="A18" s="22" t="s">
        <v>238</v>
      </c>
      <c r="B18" s="22" t="s">
        <v>237</v>
      </c>
      <c r="C18" s="22" t="s">
        <v>148</v>
      </c>
      <c r="D18" s="25">
        <v>1300000</v>
      </c>
      <c r="E18" s="23">
        <v>4881.5</v>
      </c>
      <c r="F18" s="24">
        <v>2.4319906013688701</v>
      </c>
    </row>
    <row r="19" spans="1:6" x14ac:dyDescent="0.2">
      <c r="A19" s="22" t="s">
        <v>364</v>
      </c>
      <c r="B19" s="22" t="s">
        <v>363</v>
      </c>
      <c r="C19" s="22" t="s">
        <v>249</v>
      </c>
      <c r="D19" s="25">
        <v>1600000</v>
      </c>
      <c r="E19" s="23">
        <v>4496</v>
      </c>
      <c r="F19" s="24">
        <v>2.2399323453353301</v>
      </c>
    </row>
    <row r="20" spans="1:6" x14ac:dyDescent="0.2">
      <c r="A20" s="22" t="s">
        <v>556</v>
      </c>
      <c r="B20" s="22" t="s">
        <v>555</v>
      </c>
      <c r="C20" s="22" t="s">
        <v>241</v>
      </c>
      <c r="D20" s="25">
        <v>606447</v>
      </c>
      <c r="E20" s="23">
        <v>4162.3489849999996</v>
      </c>
      <c r="F20" s="24">
        <v>2.0737055436110299</v>
      </c>
    </row>
    <row r="21" spans="1:6" x14ac:dyDescent="0.2">
      <c r="A21" s="22" t="s">
        <v>150</v>
      </c>
      <c r="B21" s="22" t="s">
        <v>149</v>
      </c>
      <c r="C21" s="22" t="s">
        <v>148</v>
      </c>
      <c r="D21" s="25">
        <v>400000</v>
      </c>
      <c r="E21" s="23">
        <v>4109.6000000000004</v>
      </c>
      <c r="F21" s="24">
        <v>2.0474257042682602</v>
      </c>
    </row>
    <row r="22" spans="1:6" x14ac:dyDescent="0.2">
      <c r="A22" s="22" t="s">
        <v>558</v>
      </c>
      <c r="B22" s="22" t="s">
        <v>557</v>
      </c>
      <c r="C22" s="22" t="s">
        <v>183</v>
      </c>
      <c r="D22" s="25">
        <v>600000</v>
      </c>
      <c r="E22" s="23">
        <v>3950.1</v>
      </c>
      <c r="F22" s="24">
        <v>1.96796191221288</v>
      </c>
    </row>
    <row r="23" spans="1:6" x14ac:dyDescent="0.2">
      <c r="A23" s="22" t="s">
        <v>447</v>
      </c>
      <c r="B23" s="22" t="s">
        <v>446</v>
      </c>
      <c r="C23" s="22" t="s">
        <v>163</v>
      </c>
      <c r="D23" s="25">
        <v>1100000</v>
      </c>
      <c r="E23" s="23">
        <v>3737.25</v>
      </c>
      <c r="F23" s="24">
        <v>1.86191885178036</v>
      </c>
    </row>
    <row r="24" spans="1:6" x14ac:dyDescent="0.2">
      <c r="A24" s="22" t="s">
        <v>233</v>
      </c>
      <c r="B24" s="22" t="s">
        <v>232</v>
      </c>
      <c r="C24" s="22" t="s">
        <v>186</v>
      </c>
      <c r="D24" s="25">
        <v>75000</v>
      </c>
      <c r="E24" s="23">
        <v>3484.875</v>
      </c>
      <c r="F24" s="24">
        <v>1.7361842152914799</v>
      </c>
    </row>
    <row r="25" spans="1:6" x14ac:dyDescent="0.2">
      <c r="A25" s="22" t="s">
        <v>560</v>
      </c>
      <c r="B25" s="22" t="s">
        <v>559</v>
      </c>
      <c r="C25" s="22" t="s">
        <v>246</v>
      </c>
      <c r="D25" s="25">
        <v>135000</v>
      </c>
      <c r="E25" s="23">
        <v>3339.2249999999999</v>
      </c>
      <c r="F25" s="24">
        <v>1.6636205706967</v>
      </c>
    </row>
    <row r="26" spans="1:6" x14ac:dyDescent="0.2">
      <c r="A26" s="22" t="s">
        <v>370</v>
      </c>
      <c r="B26" s="22" t="s">
        <v>369</v>
      </c>
      <c r="C26" s="22" t="s">
        <v>148</v>
      </c>
      <c r="D26" s="25">
        <v>1900000</v>
      </c>
      <c r="E26" s="23">
        <v>3308.47</v>
      </c>
      <c r="F26" s="24">
        <v>1.6482982576894101</v>
      </c>
    </row>
    <row r="27" spans="1:6" x14ac:dyDescent="0.2">
      <c r="A27" s="22" t="s">
        <v>562</v>
      </c>
      <c r="B27" s="22" t="s">
        <v>561</v>
      </c>
      <c r="C27" s="22" t="s">
        <v>169</v>
      </c>
      <c r="D27" s="25">
        <v>1100000</v>
      </c>
      <c r="E27" s="23">
        <v>3133.46</v>
      </c>
      <c r="F27" s="24">
        <v>1.56110729688934</v>
      </c>
    </row>
    <row r="28" spans="1:6" x14ac:dyDescent="0.2">
      <c r="A28" s="22" t="s">
        <v>564</v>
      </c>
      <c r="B28" s="22" t="s">
        <v>563</v>
      </c>
      <c r="C28" s="22" t="s">
        <v>192</v>
      </c>
      <c r="D28" s="25">
        <v>3900000</v>
      </c>
      <c r="E28" s="23">
        <v>3070.47</v>
      </c>
      <c r="F28" s="24">
        <v>1.52972532659737</v>
      </c>
    </row>
    <row r="29" spans="1:6" x14ac:dyDescent="0.2">
      <c r="A29" s="22" t="s">
        <v>222</v>
      </c>
      <c r="B29" s="22" t="s">
        <v>221</v>
      </c>
      <c r="C29" s="22" t="s">
        <v>192</v>
      </c>
      <c r="D29" s="25">
        <v>1800000</v>
      </c>
      <c r="E29" s="23">
        <v>2980.26</v>
      </c>
      <c r="F29" s="24">
        <v>1.4847822000687501</v>
      </c>
    </row>
    <row r="30" spans="1:6" x14ac:dyDescent="0.2">
      <c r="A30" s="22" t="s">
        <v>176</v>
      </c>
      <c r="B30" s="22" t="s">
        <v>175</v>
      </c>
      <c r="C30" s="22" t="s">
        <v>177</v>
      </c>
      <c r="D30" s="25">
        <v>130000</v>
      </c>
      <c r="E30" s="23">
        <v>2846.74</v>
      </c>
      <c r="F30" s="24">
        <v>1.4182617893149301</v>
      </c>
    </row>
    <row r="31" spans="1:6" x14ac:dyDescent="0.2">
      <c r="A31" s="22" t="s">
        <v>486</v>
      </c>
      <c r="B31" s="22" t="s">
        <v>485</v>
      </c>
      <c r="C31" s="22" t="s">
        <v>192</v>
      </c>
      <c r="D31" s="25">
        <v>1000000</v>
      </c>
      <c r="E31" s="23">
        <v>2842.5</v>
      </c>
      <c r="F31" s="24">
        <v>1.4161493976013499</v>
      </c>
    </row>
    <row r="32" spans="1:6" x14ac:dyDescent="0.2">
      <c r="A32" s="22" t="s">
        <v>300</v>
      </c>
      <c r="B32" s="22" t="s">
        <v>299</v>
      </c>
      <c r="C32" s="22" t="s">
        <v>301</v>
      </c>
      <c r="D32" s="25">
        <v>1550000</v>
      </c>
      <c r="E32" s="23">
        <v>2812.32</v>
      </c>
      <c r="F32" s="24">
        <v>1.4011135528099301</v>
      </c>
    </row>
    <row r="33" spans="1:6" x14ac:dyDescent="0.2">
      <c r="A33" s="22" t="s">
        <v>566</v>
      </c>
      <c r="B33" s="22" t="s">
        <v>565</v>
      </c>
      <c r="C33" s="22" t="s">
        <v>180</v>
      </c>
      <c r="D33" s="25">
        <v>90000</v>
      </c>
      <c r="E33" s="23">
        <v>2790.72</v>
      </c>
      <c r="F33" s="24">
        <v>1.3903523120049399</v>
      </c>
    </row>
    <row r="34" spans="1:6" x14ac:dyDescent="0.2">
      <c r="A34" s="22" t="s">
        <v>568</v>
      </c>
      <c r="B34" s="22" t="s">
        <v>567</v>
      </c>
      <c r="C34" s="22" t="s">
        <v>511</v>
      </c>
      <c r="D34" s="25">
        <v>700000</v>
      </c>
      <c r="E34" s="23">
        <v>2786.35</v>
      </c>
      <c r="F34" s="24">
        <v>1.3881751535643001</v>
      </c>
    </row>
    <row r="35" spans="1:6" x14ac:dyDescent="0.2">
      <c r="A35" s="22" t="s">
        <v>191</v>
      </c>
      <c r="B35" s="22" t="s">
        <v>190</v>
      </c>
      <c r="C35" s="22" t="s">
        <v>192</v>
      </c>
      <c r="D35" s="25">
        <v>800000</v>
      </c>
      <c r="E35" s="23">
        <v>2778</v>
      </c>
      <c r="F35" s="24">
        <v>1.3840151368642299</v>
      </c>
    </row>
    <row r="36" spans="1:6" x14ac:dyDescent="0.2">
      <c r="A36" s="22" t="s">
        <v>235</v>
      </c>
      <c r="B36" s="22" t="s">
        <v>234</v>
      </c>
      <c r="C36" s="22" t="s">
        <v>236</v>
      </c>
      <c r="D36" s="25">
        <v>155000</v>
      </c>
      <c r="E36" s="23">
        <v>2516.7350000000001</v>
      </c>
      <c r="F36" s="24">
        <v>1.2538514526551401</v>
      </c>
    </row>
    <row r="37" spans="1:6" x14ac:dyDescent="0.2">
      <c r="A37" s="22" t="s">
        <v>570</v>
      </c>
      <c r="B37" s="22" t="s">
        <v>569</v>
      </c>
      <c r="C37" s="22" t="s">
        <v>169</v>
      </c>
      <c r="D37" s="25">
        <v>310191</v>
      </c>
      <c r="E37" s="23">
        <v>2416.698081</v>
      </c>
      <c r="F37" s="24">
        <v>1.20401250012049</v>
      </c>
    </row>
    <row r="38" spans="1:6" x14ac:dyDescent="0.2">
      <c r="A38" s="22" t="s">
        <v>294</v>
      </c>
      <c r="B38" s="22" t="s">
        <v>293</v>
      </c>
      <c r="C38" s="22" t="s">
        <v>157</v>
      </c>
      <c r="D38" s="25">
        <v>750000</v>
      </c>
      <c r="E38" s="23">
        <v>2398.125</v>
      </c>
      <c r="F38" s="24">
        <v>1.1947592872903201</v>
      </c>
    </row>
    <row r="39" spans="1:6" x14ac:dyDescent="0.2">
      <c r="A39" s="22" t="s">
        <v>572</v>
      </c>
      <c r="B39" s="22" t="s">
        <v>571</v>
      </c>
      <c r="C39" s="22" t="s">
        <v>177</v>
      </c>
      <c r="D39" s="25">
        <v>1300000</v>
      </c>
      <c r="E39" s="23">
        <v>2110.81</v>
      </c>
      <c r="F39" s="24">
        <v>1.05161734738818</v>
      </c>
    </row>
    <row r="40" spans="1:6" x14ac:dyDescent="0.2">
      <c r="A40" s="22" t="s">
        <v>574</v>
      </c>
      <c r="B40" s="22" t="s">
        <v>573</v>
      </c>
      <c r="C40" s="22" t="s">
        <v>241</v>
      </c>
      <c r="D40" s="25">
        <v>300000</v>
      </c>
      <c r="E40" s="23">
        <v>1980.45</v>
      </c>
      <c r="F40" s="24">
        <v>0.98667126630768698</v>
      </c>
    </row>
    <row r="41" spans="1:6" x14ac:dyDescent="0.2">
      <c r="A41" s="22" t="s">
        <v>576</v>
      </c>
      <c r="B41" s="22" t="s">
        <v>575</v>
      </c>
      <c r="C41" s="22" t="s">
        <v>166</v>
      </c>
      <c r="D41" s="25">
        <v>375000</v>
      </c>
      <c r="E41" s="23">
        <v>1904.8125</v>
      </c>
      <c r="F41" s="24">
        <v>0.94898824078048505</v>
      </c>
    </row>
    <row r="42" spans="1:6" x14ac:dyDescent="0.2">
      <c r="A42" s="22" t="s">
        <v>578</v>
      </c>
      <c r="B42" s="22" t="s">
        <v>577</v>
      </c>
      <c r="C42" s="22" t="s">
        <v>172</v>
      </c>
      <c r="D42" s="25">
        <v>400000</v>
      </c>
      <c r="E42" s="23">
        <v>1875.8</v>
      </c>
      <c r="F42" s="24">
        <v>0.93453405101868803</v>
      </c>
    </row>
    <row r="43" spans="1:6" x14ac:dyDescent="0.2">
      <c r="A43" s="22" t="s">
        <v>580</v>
      </c>
      <c r="B43" s="22" t="s">
        <v>579</v>
      </c>
      <c r="C43" s="22" t="s">
        <v>169</v>
      </c>
      <c r="D43" s="25">
        <v>103000</v>
      </c>
      <c r="E43" s="23">
        <v>1853.7940000000001</v>
      </c>
      <c r="F43" s="24">
        <v>0.92357053874300998</v>
      </c>
    </row>
    <row r="44" spans="1:6" x14ac:dyDescent="0.2">
      <c r="A44" s="22" t="s">
        <v>582</v>
      </c>
      <c r="B44" s="22" t="s">
        <v>581</v>
      </c>
      <c r="C44" s="22" t="s">
        <v>172</v>
      </c>
      <c r="D44" s="25">
        <v>1250000</v>
      </c>
      <c r="E44" s="23">
        <v>1763.5</v>
      </c>
      <c r="F44" s="24">
        <v>0.87858556294458701</v>
      </c>
    </row>
    <row r="45" spans="1:6" x14ac:dyDescent="0.2">
      <c r="A45" s="22" t="s">
        <v>584</v>
      </c>
      <c r="B45" s="22" t="s">
        <v>583</v>
      </c>
      <c r="C45" s="22" t="s">
        <v>256</v>
      </c>
      <c r="D45" s="25">
        <v>2350000</v>
      </c>
      <c r="E45" s="23">
        <v>1566.04</v>
      </c>
      <c r="F45" s="24">
        <v>0.78020988658561996</v>
      </c>
    </row>
    <row r="46" spans="1:6" x14ac:dyDescent="0.2">
      <c r="A46" s="22" t="s">
        <v>586</v>
      </c>
      <c r="B46" s="22" t="s">
        <v>585</v>
      </c>
      <c r="C46" s="22" t="s">
        <v>241</v>
      </c>
      <c r="D46" s="25">
        <v>10000</v>
      </c>
      <c r="E46" s="23">
        <v>1471.3</v>
      </c>
      <c r="F46" s="24">
        <v>0.73300988872150297</v>
      </c>
    </row>
    <row r="47" spans="1:6" x14ac:dyDescent="0.2">
      <c r="A47" s="22" t="s">
        <v>588</v>
      </c>
      <c r="B47" s="22" t="s">
        <v>587</v>
      </c>
      <c r="C47" s="22" t="s">
        <v>201</v>
      </c>
      <c r="D47" s="25">
        <v>50000</v>
      </c>
      <c r="E47" s="23">
        <v>1469.4</v>
      </c>
      <c r="F47" s="24">
        <v>0.73206329809513804</v>
      </c>
    </row>
    <row r="48" spans="1:6" x14ac:dyDescent="0.2">
      <c r="A48" s="22" t="s">
        <v>590</v>
      </c>
      <c r="B48" s="22" t="s">
        <v>589</v>
      </c>
      <c r="C48" s="22" t="s">
        <v>169</v>
      </c>
      <c r="D48" s="25">
        <v>200000</v>
      </c>
      <c r="E48" s="23">
        <v>1433.4</v>
      </c>
      <c r="F48" s="24">
        <v>0.71412789675348498</v>
      </c>
    </row>
    <row r="49" spans="1:7" x14ac:dyDescent="0.2">
      <c r="A49" s="22" t="s">
        <v>592</v>
      </c>
      <c r="B49" s="22" t="s">
        <v>591</v>
      </c>
      <c r="C49" s="22" t="s">
        <v>231</v>
      </c>
      <c r="D49" s="25">
        <v>326951</v>
      </c>
      <c r="E49" s="23">
        <v>1370.088166</v>
      </c>
      <c r="F49" s="24">
        <v>0.68258558696275995</v>
      </c>
    </row>
    <row r="50" spans="1:7" x14ac:dyDescent="0.2">
      <c r="A50" s="22" t="s">
        <v>594</v>
      </c>
      <c r="B50" s="22" t="s">
        <v>593</v>
      </c>
      <c r="C50" s="22" t="s">
        <v>180</v>
      </c>
      <c r="D50" s="25">
        <v>220122</v>
      </c>
      <c r="E50" s="23">
        <v>1242.9188730000001</v>
      </c>
      <c r="F50" s="24">
        <v>0.61922913395472401</v>
      </c>
    </row>
    <row r="51" spans="1:7" x14ac:dyDescent="0.2">
      <c r="A51" s="22" t="s">
        <v>596</v>
      </c>
      <c r="B51" s="22" t="s">
        <v>595</v>
      </c>
      <c r="C51" s="22" t="s">
        <v>414</v>
      </c>
      <c r="D51" s="25">
        <v>95304</v>
      </c>
      <c r="E51" s="23">
        <v>1176.9090960000001</v>
      </c>
      <c r="F51" s="24">
        <v>0.586342693872279</v>
      </c>
    </row>
    <row r="52" spans="1:7" x14ac:dyDescent="0.2">
      <c r="A52" s="22" t="s">
        <v>513</v>
      </c>
      <c r="B52" s="22" t="s">
        <v>512</v>
      </c>
      <c r="C52" s="22" t="s">
        <v>166</v>
      </c>
      <c r="D52" s="25">
        <v>60000</v>
      </c>
      <c r="E52" s="23">
        <v>1032.5999999999999</v>
      </c>
      <c r="F52" s="24">
        <v>0.51444709514974796</v>
      </c>
    </row>
    <row r="53" spans="1:7" x14ac:dyDescent="0.2">
      <c r="A53" s="22" t="s">
        <v>598</v>
      </c>
      <c r="B53" s="22" t="s">
        <v>597</v>
      </c>
      <c r="C53" s="22" t="s">
        <v>225</v>
      </c>
      <c r="D53" s="25">
        <v>1433722</v>
      </c>
      <c r="E53" s="23">
        <v>831.12864339999999</v>
      </c>
      <c r="F53" s="24">
        <v>0.41407293849785098</v>
      </c>
    </row>
    <row r="54" spans="1:7" x14ac:dyDescent="0.2">
      <c r="A54" s="22" t="s">
        <v>600</v>
      </c>
      <c r="B54" s="22" t="s">
        <v>599</v>
      </c>
      <c r="C54" s="22" t="s">
        <v>169</v>
      </c>
      <c r="D54" s="25">
        <v>149669</v>
      </c>
      <c r="E54" s="23">
        <v>489.49246449999998</v>
      </c>
      <c r="F54" s="24">
        <v>0.24386788345895399</v>
      </c>
    </row>
    <row r="55" spans="1:7" x14ac:dyDescent="0.2">
      <c r="A55" s="21" t="s">
        <v>35</v>
      </c>
      <c r="B55" s="21"/>
      <c r="C55" s="21"/>
      <c r="D55" s="21"/>
      <c r="E55" s="26">
        <f>SUM(E7:E54)</f>
        <v>186894.93392390001</v>
      </c>
      <c r="F55" s="27">
        <f>SUM(F7:F54)</f>
        <v>93.112101351301959</v>
      </c>
      <c r="G55" s="11"/>
    </row>
    <row r="56" spans="1:7" x14ac:dyDescent="0.2">
      <c r="A56" s="22"/>
      <c r="B56" s="22"/>
      <c r="C56" s="22"/>
      <c r="D56" s="22"/>
      <c r="E56" s="23"/>
      <c r="F56" s="24"/>
    </row>
    <row r="57" spans="1:7" x14ac:dyDescent="0.2">
      <c r="A57" s="21" t="s">
        <v>312</v>
      </c>
      <c r="B57" s="22"/>
      <c r="C57" s="22"/>
      <c r="D57" s="22"/>
      <c r="E57" s="23"/>
      <c r="F57" s="24"/>
    </row>
    <row r="58" spans="1:7" x14ac:dyDescent="0.2">
      <c r="A58" s="22" t="s">
        <v>602</v>
      </c>
      <c r="B58" s="22" t="s">
        <v>601</v>
      </c>
      <c r="C58" s="22" t="s">
        <v>218</v>
      </c>
      <c r="D58" s="25">
        <v>1500000</v>
      </c>
      <c r="E58" s="23">
        <v>5122.2</v>
      </c>
      <c r="F58" s="24">
        <v>2.55190868756153</v>
      </c>
    </row>
    <row r="59" spans="1:7" x14ac:dyDescent="0.2">
      <c r="A59" s="21" t="s">
        <v>35</v>
      </c>
      <c r="B59" s="21"/>
      <c r="C59" s="21"/>
      <c r="D59" s="21"/>
      <c r="E59" s="26">
        <f>SUM(E57:E58)</f>
        <v>5122.2</v>
      </c>
      <c r="F59" s="27">
        <f>SUM(F57:F58)</f>
        <v>2.55190868756153</v>
      </c>
      <c r="G59" s="11"/>
    </row>
    <row r="60" spans="1:7" x14ac:dyDescent="0.2">
      <c r="A60" s="22"/>
      <c r="B60" s="22"/>
      <c r="C60" s="22"/>
      <c r="D60" s="22"/>
      <c r="E60" s="23"/>
      <c r="F60" s="24"/>
    </row>
    <row r="61" spans="1:7" x14ac:dyDescent="0.2">
      <c r="A61" s="21" t="s">
        <v>46</v>
      </c>
      <c r="B61" s="21"/>
      <c r="C61" s="21"/>
      <c r="D61" s="21"/>
      <c r="E61" s="26">
        <f>E55+E59</f>
        <v>192017.13392390002</v>
      </c>
      <c r="F61" s="27">
        <f>F55+F59</f>
        <v>95.664010038863495</v>
      </c>
      <c r="G61" s="11"/>
    </row>
    <row r="62" spans="1:7" x14ac:dyDescent="0.2">
      <c r="A62" s="21"/>
      <c r="B62" s="21"/>
      <c r="C62" s="21"/>
      <c r="D62" s="21"/>
      <c r="E62" s="26"/>
      <c r="F62" s="27"/>
      <c r="G62" s="11"/>
    </row>
    <row r="63" spans="1:7" x14ac:dyDescent="0.2">
      <c r="A63" s="21" t="s">
        <v>48</v>
      </c>
      <c r="B63" s="21"/>
      <c r="C63" s="21"/>
      <c r="D63" s="21"/>
      <c r="E63" s="26">
        <f>E65-(E55+E59)</f>
        <v>8703.2141420999833</v>
      </c>
      <c r="F63" s="27">
        <f>F65-(F55+F59)</f>
        <v>4.3359899611365051</v>
      </c>
      <c r="G63" s="11"/>
    </row>
    <row r="64" spans="1:7" x14ac:dyDescent="0.2">
      <c r="A64" s="21"/>
      <c r="B64" s="21"/>
      <c r="C64" s="21"/>
      <c r="D64" s="21"/>
      <c r="E64" s="26"/>
      <c r="F64" s="27"/>
      <c r="G64" s="11"/>
    </row>
    <row r="65" spans="1:9" x14ac:dyDescent="0.2">
      <c r="A65" s="28" t="s">
        <v>47</v>
      </c>
      <c r="B65" s="28"/>
      <c r="C65" s="28"/>
      <c r="D65" s="28"/>
      <c r="E65" s="29">
        <v>200720.34806600001</v>
      </c>
      <c r="F65" s="30">
        <v>100</v>
      </c>
      <c r="G65" s="11"/>
    </row>
    <row r="67" spans="1:9" ht="23.25" customHeight="1" x14ac:dyDescent="0.2">
      <c r="A67" s="152" t="s">
        <v>1012</v>
      </c>
      <c r="B67" s="152"/>
      <c r="C67" s="152"/>
      <c r="D67" s="152"/>
      <c r="G67" s="10"/>
      <c r="H67" s="10"/>
      <c r="I67" s="9"/>
    </row>
    <row r="69" spans="1:9" x14ac:dyDescent="0.2">
      <c r="A69" s="11" t="s">
        <v>51</v>
      </c>
    </row>
    <row r="70" spans="1:9" x14ac:dyDescent="0.2">
      <c r="A70" s="11" t="s">
        <v>1013</v>
      </c>
    </row>
    <row r="71" spans="1:9" x14ac:dyDescent="0.2">
      <c r="A71" s="11" t="s">
        <v>52</v>
      </c>
      <c r="B71" s="11"/>
      <c r="C71" s="31" t="s">
        <v>54</v>
      </c>
      <c r="D71" s="11" t="s">
        <v>53</v>
      </c>
    </row>
    <row r="72" spans="1:9" x14ac:dyDescent="0.2">
      <c r="A72" s="6" t="s">
        <v>61</v>
      </c>
      <c r="C72" s="32">
        <v>698.78420000000006</v>
      </c>
      <c r="D72" s="32">
        <v>697.18050000000005</v>
      </c>
    </row>
    <row r="73" spans="1:9" x14ac:dyDescent="0.2">
      <c r="A73" s="6" t="s">
        <v>135</v>
      </c>
      <c r="C73" s="32">
        <v>92.010499999999993</v>
      </c>
      <c r="D73" s="32">
        <v>91.799400000000006</v>
      </c>
    </row>
    <row r="74" spans="1:9" x14ac:dyDescent="0.2">
      <c r="A74" s="6" t="s">
        <v>62</v>
      </c>
      <c r="C74" s="32">
        <v>787.91909999999996</v>
      </c>
      <c r="D74" s="32">
        <v>786.85810000000004</v>
      </c>
    </row>
    <row r="75" spans="1:9" x14ac:dyDescent="0.2">
      <c r="A75" s="6" t="s">
        <v>136</v>
      </c>
      <c r="C75" s="32">
        <v>106.8711</v>
      </c>
      <c r="D75" s="32">
        <v>106.7268</v>
      </c>
    </row>
    <row r="77" spans="1:9" x14ac:dyDescent="0.2">
      <c r="A77" s="6" t="s">
        <v>58</v>
      </c>
    </row>
    <row r="79" spans="1:9" x14ac:dyDescent="0.2">
      <c r="A79" s="11" t="s">
        <v>1014</v>
      </c>
      <c r="D79" s="31" t="s">
        <v>60</v>
      </c>
    </row>
    <row r="81" spans="1:4" x14ac:dyDescent="0.2">
      <c r="A81" s="11" t="s">
        <v>1016</v>
      </c>
      <c r="B81" s="11"/>
      <c r="C81" s="11"/>
      <c r="D81" s="31" t="s">
        <v>60</v>
      </c>
    </row>
    <row r="83" spans="1:4" x14ac:dyDescent="0.2">
      <c r="A83" s="11" t="s">
        <v>1053</v>
      </c>
      <c r="D83" s="31" t="s">
        <v>60</v>
      </c>
    </row>
    <row r="85" spans="1:4" x14ac:dyDescent="0.2">
      <c r="A85" s="11" t="s">
        <v>1041</v>
      </c>
      <c r="D85" s="31" t="s">
        <v>60</v>
      </c>
    </row>
    <row r="87" spans="1:4" x14ac:dyDescent="0.2">
      <c r="A87" s="11" t="s">
        <v>1042</v>
      </c>
      <c r="D87" s="36">
        <v>0.33199201436617798</v>
      </c>
    </row>
    <row r="89" spans="1:4" x14ac:dyDescent="0.2">
      <c r="A89" s="11" t="s">
        <v>388</v>
      </c>
      <c r="D89" s="31" t="s">
        <v>60</v>
      </c>
    </row>
    <row r="91" spans="1:4" x14ac:dyDescent="0.2">
      <c r="A91" s="11" t="s">
        <v>1024</v>
      </c>
      <c r="D91" s="31" t="s">
        <v>60</v>
      </c>
    </row>
    <row r="93" spans="1:4" x14ac:dyDescent="0.2">
      <c r="A93" s="11" t="s">
        <v>1025</v>
      </c>
      <c r="B93" s="11"/>
      <c r="D93" s="31" t="s">
        <v>60</v>
      </c>
    </row>
    <row r="94" spans="1:4" x14ac:dyDescent="0.2">
      <c r="A94" s="11"/>
      <c r="B94" s="11"/>
    </row>
    <row r="95" spans="1:4" x14ac:dyDescent="0.2">
      <c r="A95" s="11" t="s">
        <v>1026</v>
      </c>
      <c r="B95" s="11"/>
      <c r="D95" s="31" t="s">
        <v>60</v>
      </c>
    </row>
    <row r="96" spans="1:4" x14ac:dyDescent="0.2">
      <c r="A96" s="11"/>
      <c r="B96" s="11"/>
    </row>
    <row r="97" spans="1:9" x14ac:dyDescent="0.2">
      <c r="A97" s="11" t="s">
        <v>1027</v>
      </c>
      <c r="B97" s="11"/>
      <c r="D97" s="31" t="s">
        <v>60</v>
      </c>
    </row>
    <row r="99" spans="1:9" x14ac:dyDescent="0.2">
      <c r="A99" s="69" t="s">
        <v>1055</v>
      </c>
      <c r="B99" s="70"/>
      <c r="C99" s="70"/>
      <c r="D99" s="70"/>
    </row>
    <row r="101" spans="1:9" x14ac:dyDescent="0.2">
      <c r="A101" s="69" t="s">
        <v>1396</v>
      </c>
      <c r="B101" s="70"/>
      <c r="C101" s="70"/>
      <c r="D101" s="70"/>
      <c r="E101" s="10"/>
      <c r="G101" s="70"/>
      <c r="H101" s="70"/>
      <c r="I101" s="70"/>
    </row>
    <row r="102" spans="1:9" x14ac:dyDescent="0.2">
      <c r="A102" s="96"/>
      <c r="B102" s="70"/>
      <c r="C102" s="70"/>
      <c r="D102" s="70"/>
      <c r="E102" s="10"/>
      <c r="G102" s="70"/>
      <c r="H102" s="70"/>
      <c r="I102" s="70"/>
    </row>
    <row r="103" spans="1:9" x14ac:dyDescent="0.2">
      <c r="A103" s="70"/>
      <c r="B103" s="70"/>
      <c r="C103" s="70"/>
      <c r="D103" s="70"/>
      <c r="E103" s="10"/>
      <c r="G103" s="70"/>
      <c r="H103" s="70"/>
      <c r="I103" s="70"/>
    </row>
    <row r="104" spans="1:9" x14ac:dyDescent="0.2">
      <c r="A104" s="70"/>
      <c r="B104" s="70"/>
      <c r="C104" s="70"/>
      <c r="D104" s="70"/>
      <c r="E104" s="10"/>
      <c r="G104" s="70"/>
      <c r="H104" s="70"/>
      <c r="I104" s="70"/>
    </row>
    <row r="105" spans="1:9" x14ac:dyDescent="0.2">
      <c r="A105" s="70"/>
      <c r="B105" s="70"/>
      <c r="C105" s="70"/>
      <c r="D105" s="70"/>
      <c r="E105" s="10"/>
      <c r="G105" s="70"/>
      <c r="H105" s="70"/>
      <c r="I105" s="70"/>
    </row>
    <row r="106" spans="1:9" x14ac:dyDescent="0.2">
      <c r="A106" s="70"/>
      <c r="B106" s="70"/>
      <c r="C106" s="70"/>
      <c r="D106" s="70"/>
      <c r="E106" s="10"/>
      <c r="G106" s="70"/>
      <c r="H106" s="70"/>
      <c r="I106" s="70"/>
    </row>
    <row r="107" spans="1:9" x14ac:dyDescent="0.2">
      <c r="A107" s="70"/>
      <c r="B107" s="70"/>
      <c r="C107" s="70"/>
      <c r="D107" s="70"/>
      <c r="E107" s="10"/>
      <c r="G107" s="70"/>
      <c r="H107" s="70"/>
      <c r="I107" s="70"/>
    </row>
    <row r="108" spans="1:9" x14ac:dyDescent="0.2">
      <c r="A108" s="70"/>
      <c r="B108" s="70"/>
      <c r="C108" s="70"/>
      <c r="D108" s="70"/>
      <c r="E108" s="10"/>
      <c r="G108" s="70"/>
      <c r="H108" s="70"/>
      <c r="I108" s="70"/>
    </row>
    <row r="109" spans="1:9" x14ac:dyDescent="0.2">
      <c r="A109" s="70"/>
      <c r="B109" s="70"/>
      <c r="C109" s="70"/>
      <c r="D109" s="70"/>
      <c r="E109" s="10"/>
      <c r="G109" s="70"/>
      <c r="H109" s="70"/>
      <c r="I109" s="70"/>
    </row>
    <row r="110" spans="1:9" x14ac:dyDescent="0.2">
      <c r="A110" s="70"/>
      <c r="B110" s="70"/>
      <c r="C110" s="70"/>
      <c r="D110" s="70"/>
      <c r="E110" s="10"/>
      <c r="G110" s="70"/>
      <c r="H110" s="70"/>
      <c r="I110" s="70"/>
    </row>
    <row r="111" spans="1:9" x14ac:dyDescent="0.2">
      <c r="A111" s="70"/>
      <c r="B111" s="70"/>
      <c r="C111" s="70"/>
      <c r="D111" s="70"/>
      <c r="E111" s="10"/>
      <c r="G111" s="70"/>
      <c r="H111" s="70"/>
      <c r="I111" s="70"/>
    </row>
    <row r="112" spans="1:9" x14ac:dyDescent="0.2">
      <c r="A112" s="70"/>
      <c r="B112" s="70"/>
      <c r="C112" s="70"/>
      <c r="D112" s="70"/>
      <c r="E112" s="10"/>
      <c r="G112" s="70"/>
      <c r="H112" s="70"/>
      <c r="I112" s="70"/>
    </row>
    <row r="113" spans="1:9" x14ac:dyDescent="0.2">
      <c r="A113" s="70"/>
      <c r="B113" s="70"/>
      <c r="C113" s="70"/>
      <c r="D113" s="70"/>
      <c r="E113" s="10"/>
      <c r="G113" s="70"/>
      <c r="H113" s="70"/>
      <c r="I113" s="70"/>
    </row>
    <row r="114" spans="1:9" x14ac:dyDescent="0.2">
      <c r="A114" s="70"/>
      <c r="B114" s="70"/>
      <c r="C114" s="70"/>
      <c r="D114" s="70"/>
      <c r="E114" s="10"/>
      <c r="G114" s="70"/>
      <c r="H114" s="70"/>
      <c r="I114" s="70"/>
    </row>
    <row r="115" spans="1:9" x14ac:dyDescent="0.2">
      <c r="A115" s="70"/>
      <c r="B115" s="70"/>
      <c r="C115" s="70"/>
      <c r="D115" s="70"/>
      <c r="E115" s="10"/>
      <c r="G115" s="70"/>
      <c r="H115" s="70"/>
      <c r="I115" s="70"/>
    </row>
    <row r="116" spans="1:9" x14ac:dyDescent="0.2">
      <c r="A116" s="70"/>
      <c r="B116" s="70"/>
      <c r="C116" s="70"/>
      <c r="D116" s="70"/>
      <c r="E116" s="10"/>
      <c r="G116" s="70"/>
      <c r="H116" s="70"/>
      <c r="I116" s="70"/>
    </row>
    <row r="117" spans="1:9" x14ac:dyDescent="0.2">
      <c r="A117" s="70"/>
      <c r="B117" s="70"/>
      <c r="C117" s="70"/>
      <c r="D117" s="70"/>
      <c r="E117" s="10"/>
      <c r="G117" s="70"/>
      <c r="H117" s="70"/>
      <c r="I117" s="70"/>
    </row>
    <row r="118" spans="1:9" x14ac:dyDescent="0.2">
      <c r="A118" s="70"/>
      <c r="B118" s="70"/>
      <c r="C118" s="70"/>
      <c r="D118" s="70"/>
      <c r="E118" s="10"/>
      <c r="G118" s="70"/>
      <c r="H118" s="70"/>
      <c r="I118" s="70"/>
    </row>
    <row r="119" spans="1:9" x14ac:dyDescent="0.2">
      <c r="A119" s="70"/>
      <c r="B119" s="70"/>
      <c r="C119" s="70"/>
      <c r="D119" s="70"/>
      <c r="E119" s="10"/>
      <c r="G119" s="70"/>
      <c r="H119" s="70"/>
      <c r="I119" s="70"/>
    </row>
    <row r="120" spans="1:9" x14ac:dyDescent="0.2">
      <c r="A120" s="69" t="s">
        <v>1403</v>
      </c>
      <c r="B120" s="70"/>
      <c r="C120" s="70"/>
      <c r="D120" s="70"/>
      <c r="E120" s="10"/>
      <c r="G120" s="70"/>
      <c r="H120" s="70"/>
      <c r="I120" s="70"/>
    </row>
    <row r="121" spans="1:9" x14ac:dyDescent="0.2">
      <c r="A121" s="70"/>
      <c r="B121" s="70"/>
      <c r="C121" s="70"/>
      <c r="D121" s="70"/>
      <c r="E121" s="10"/>
      <c r="G121" s="70"/>
      <c r="H121" s="70"/>
      <c r="I121" s="70"/>
    </row>
    <row r="122" spans="1:9" x14ac:dyDescent="0.2">
      <c r="A122" s="69" t="s">
        <v>1397</v>
      </c>
      <c r="B122" s="70"/>
      <c r="C122" s="70"/>
      <c r="D122" s="70"/>
      <c r="E122" s="10"/>
      <c r="G122" s="70"/>
      <c r="H122" s="70"/>
      <c r="I122" s="70"/>
    </row>
    <row r="123" spans="1:9" x14ac:dyDescent="0.2">
      <c r="A123" s="70"/>
      <c r="B123" s="70"/>
      <c r="C123" s="70"/>
      <c r="D123" s="70"/>
      <c r="E123" s="10"/>
      <c r="G123" s="70"/>
      <c r="H123" s="70"/>
      <c r="I123" s="70"/>
    </row>
    <row r="124" spans="1:9" x14ac:dyDescent="0.2">
      <c r="A124" s="70"/>
      <c r="B124" s="70"/>
      <c r="C124" s="70"/>
      <c r="D124" s="70"/>
      <c r="E124" s="10"/>
      <c r="G124" s="70"/>
      <c r="H124" s="70"/>
      <c r="I124" s="70"/>
    </row>
    <row r="125" spans="1:9" x14ac:dyDescent="0.2">
      <c r="A125" s="70"/>
      <c r="B125" s="70"/>
      <c r="C125" s="70"/>
      <c r="D125" s="70"/>
      <c r="E125" s="10"/>
      <c r="G125" s="70"/>
      <c r="H125" s="70"/>
      <c r="I125" s="70"/>
    </row>
    <row r="126" spans="1:9" x14ac:dyDescent="0.2">
      <c r="A126" s="70"/>
      <c r="B126" s="70"/>
      <c r="C126" s="70"/>
      <c r="D126" s="70"/>
      <c r="E126" s="10"/>
      <c r="G126" s="70"/>
      <c r="H126" s="70"/>
      <c r="I126" s="70"/>
    </row>
    <row r="127" spans="1:9" x14ac:dyDescent="0.2">
      <c r="A127" s="70"/>
      <c r="B127" s="70"/>
      <c r="C127" s="70"/>
      <c r="D127" s="70"/>
      <c r="E127" s="10"/>
      <c r="G127" s="70"/>
      <c r="H127" s="70"/>
      <c r="I127" s="70"/>
    </row>
    <row r="128" spans="1:9" x14ac:dyDescent="0.2">
      <c r="A128" s="70"/>
      <c r="B128" s="70"/>
      <c r="C128" s="70"/>
      <c r="D128" s="70"/>
      <c r="E128" s="10"/>
      <c r="G128" s="70"/>
      <c r="H128" s="70"/>
      <c r="I128" s="70"/>
    </row>
    <row r="129" spans="1:9" x14ac:dyDescent="0.2">
      <c r="A129" s="70"/>
      <c r="B129" s="70"/>
      <c r="C129" s="70"/>
      <c r="D129" s="70"/>
      <c r="E129" s="10"/>
      <c r="G129" s="70"/>
      <c r="H129" s="70"/>
      <c r="I129" s="70"/>
    </row>
    <row r="130" spans="1:9" x14ac:dyDescent="0.2">
      <c r="A130" s="70"/>
      <c r="B130" s="70"/>
      <c r="C130" s="70"/>
      <c r="D130" s="70"/>
      <c r="E130" s="10"/>
      <c r="G130" s="70"/>
      <c r="H130" s="70"/>
      <c r="I130" s="70"/>
    </row>
    <row r="131" spans="1:9" x14ac:dyDescent="0.2">
      <c r="A131" s="70"/>
      <c r="B131" s="70"/>
      <c r="C131" s="70"/>
      <c r="D131" s="70"/>
      <c r="E131" s="10"/>
      <c r="G131" s="70"/>
      <c r="H131" s="70"/>
      <c r="I131" s="70"/>
    </row>
    <row r="132" spans="1:9" x14ac:dyDescent="0.2">
      <c r="A132" s="70"/>
      <c r="B132" s="70"/>
      <c r="C132" s="70"/>
      <c r="D132" s="70"/>
      <c r="E132" s="10"/>
      <c r="G132" s="70"/>
      <c r="H132" s="70"/>
      <c r="I132" s="70"/>
    </row>
    <row r="133" spans="1:9" x14ac:dyDescent="0.2">
      <c r="A133" s="70"/>
      <c r="B133" s="70"/>
      <c r="C133" s="70"/>
      <c r="D133" s="70"/>
      <c r="E133" s="10"/>
      <c r="G133" s="70"/>
      <c r="H133" s="70"/>
      <c r="I133" s="70"/>
    </row>
    <row r="134" spans="1:9" x14ac:dyDescent="0.2">
      <c r="A134" s="70"/>
      <c r="B134" s="70"/>
      <c r="C134" s="70"/>
      <c r="D134" s="70"/>
      <c r="E134" s="10"/>
      <c r="G134" s="70"/>
      <c r="H134" s="70"/>
      <c r="I134" s="70"/>
    </row>
    <row r="135" spans="1:9" x14ac:dyDescent="0.2">
      <c r="A135" s="70"/>
      <c r="B135" s="70"/>
      <c r="C135" s="70"/>
      <c r="D135" s="70"/>
      <c r="E135" s="10"/>
      <c r="G135" s="70"/>
      <c r="H135" s="70"/>
      <c r="I135" s="70"/>
    </row>
    <row r="136" spans="1:9" x14ac:dyDescent="0.2">
      <c r="A136" s="70"/>
      <c r="B136" s="70"/>
      <c r="C136" s="70"/>
      <c r="D136" s="70"/>
      <c r="E136" s="10"/>
      <c r="G136" s="70"/>
      <c r="H136" s="70"/>
      <c r="I136" s="70"/>
    </row>
    <row r="137" spans="1:9" x14ac:dyDescent="0.2">
      <c r="A137" s="70"/>
      <c r="B137" s="70"/>
      <c r="C137" s="70"/>
      <c r="D137" s="70"/>
      <c r="E137" s="10"/>
      <c r="G137" s="70"/>
      <c r="H137" s="70"/>
      <c r="I137" s="70"/>
    </row>
    <row r="138" spans="1:9" x14ac:dyDescent="0.2">
      <c r="A138" s="70"/>
      <c r="B138" s="70"/>
      <c r="C138" s="70"/>
      <c r="D138" s="70"/>
      <c r="E138" s="10"/>
      <c r="G138" s="70"/>
      <c r="H138" s="70"/>
      <c r="I138" s="70"/>
    </row>
    <row r="139" spans="1:9" x14ac:dyDescent="0.2">
      <c r="A139" s="70"/>
      <c r="B139" s="70"/>
      <c r="C139" s="70"/>
      <c r="D139" s="70"/>
      <c r="E139" s="10"/>
      <c r="G139" s="70"/>
      <c r="H139" s="70"/>
      <c r="I139" s="70"/>
    </row>
    <row r="140" spans="1:9" x14ac:dyDescent="0.2">
      <c r="A140" s="70"/>
      <c r="B140" s="70"/>
      <c r="C140" s="70"/>
      <c r="D140" s="70"/>
      <c r="E140" s="10"/>
      <c r="G140" s="70"/>
      <c r="H140" s="70"/>
      <c r="I140" s="70"/>
    </row>
    <row r="141" spans="1:9" x14ac:dyDescent="0.2">
      <c r="A141" s="69" t="s">
        <v>1404</v>
      </c>
      <c r="B141" s="70"/>
      <c r="C141" s="70"/>
      <c r="D141" s="70"/>
      <c r="E141" s="10"/>
      <c r="G141" s="70"/>
      <c r="H141" s="70"/>
      <c r="I141" s="70"/>
    </row>
    <row r="142" spans="1:9" x14ac:dyDescent="0.2">
      <c r="A142" s="70"/>
      <c r="B142" s="70"/>
      <c r="C142" s="70"/>
      <c r="D142" s="70"/>
      <c r="E142" s="10"/>
      <c r="G142" s="70"/>
      <c r="H142" s="70"/>
      <c r="I142" s="70"/>
    </row>
    <row r="143" spans="1:9" x14ac:dyDescent="0.2">
      <c r="A143" s="69" t="s">
        <v>1397</v>
      </c>
      <c r="B143" s="70"/>
      <c r="C143" s="70"/>
      <c r="D143" s="70"/>
      <c r="E143" s="10"/>
      <c r="G143" s="70"/>
      <c r="H143" s="70"/>
      <c r="I143" s="70"/>
    </row>
    <row r="144" spans="1:9" x14ac:dyDescent="0.2">
      <c r="A144" s="70"/>
      <c r="B144" s="70"/>
      <c r="C144" s="70"/>
      <c r="D144" s="70"/>
      <c r="E144" s="10"/>
      <c r="G144" s="70"/>
      <c r="H144" s="70"/>
      <c r="I144" s="70"/>
    </row>
    <row r="145" spans="1:9" x14ac:dyDescent="0.2">
      <c r="A145" s="70"/>
      <c r="B145" s="70"/>
      <c r="C145" s="70"/>
      <c r="D145" s="70"/>
      <c r="E145" s="10"/>
      <c r="G145" s="70"/>
      <c r="H145" s="70"/>
      <c r="I145" s="70"/>
    </row>
    <row r="146" spans="1:9" x14ac:dyDescent="0.2">
      <c r="A146" s="70"/>
      <c r="B146" s="70"/>
      <c r="C146" s="70"/>
      <c r="D146" s="70"/>
      <c r="E146" s="10"/>
      <c r="G146" s="70"/>
      <c r="H146" s="70"/>
      <c r="I146" s="70"/>
    </row>
    <row r="147" spans="1:9" x14ac:dyDescent="0.2">
      <c r="A147" s="70"/>
      <c r="B147" s="70"/>
      <c r="C147" s="70"/>
      <c r="D147" s="70"/>
      <c r="E147" s="10"/>
      <c r="G147" s="70"/>
      <c r="H147" s="70"/>
      <c r="I147" s="70"/>
    </row>
    <row r="148" spans="1:9" x14ac:dyDescent="0.2">
      <c r="A148" s="70"/>
      <c r="B148" s="70"/>
      <c r="C148" s="70"/>
      <c r="D148" s="70"/>
      <c r="E148" s="10"/>
      <c r="G148" s="70"/>
      <c r="H148" s="70"/>
      <c r="I148" s="70"/>
    </row>
    <row r="149" spans="1:9" x14ac:dyDescent="0.2">
      <c r="A149" s="70"/>
      <c r="B149" s="70"/>
      <c r="C149" s="70"/>
      <c r="D149" s="70"/>
      <c r="E149" s="10"/>
      <c r="G149" s="70"/>
      <c r="H149" s="70"/>
      <c r="I149" s="70"/>
    </row>
    <row r="150" spans="1:9" x14ac:dyDescent="0.2">
      <c r="A150" s="70"/>
      <c r="B150" s="70"/>
      <c r="C150" s="70"/>
      <c r="D150" s="70"/>
      <c r="E150" s="10"/>
      <c r="G150" s="70"/>
      <c r="H150" s="70"/>
      <c r="I150" s="70"/>
    </row>
    <row r="151" spans="1:9" x14ac:dyDescent="0.2">
      <c r="A151" s="70"/>
      <c r="B151" s="70"/>
      <c r="C151" s="70"/>
      <c r="D151" s="70"/>
      <c r="E151" s="10"/>
      <c r="G151" s="70"/>
      <c r="H151" s="70"/>
      <c r="I151" s="70"/>
    </row>
    <row r="152" spans="1:9" x14ac:dyDescent="0.2">
      <c r="A152" s="70"/>
      <c r="B152" s="70"/>
      <c r="C152" s="70"/>
      <c r="D152" s="70"/>
      <c r="E152" s="10"/>
      <c r="G152" s="70"/>
      <c r="H152" s="70"/>
      <c r="I152" s="70"/>
    </row>
    <row r="153" spans="1:9" x14ac:dyDescent="0.2">
      <c r="A153" s="70"/>
      <c r="B153" s="70"/>
      <c r="C153" s="70"/>
      <c r="D153" s="70"/>
      <c r="E153" s="10"/>
      <c r="G153" s="70"/>
      <c r="H153" s="70"/>
      <c r="I153" s="70"/>
    </row>
    <row r="154" spans="1:9" x14ac:dyDescent="0.2">
      <c r="A154" s="70"/>
      <c r="B154" s="70"/>
      <c r="C154" s="70"/>
      <c r="D154" s="70"/>
      <c r="E154" s="10"/>
      <c r="G154" s="70"/>
      <c r="H154" s="70"/>
      <c r="I154" s="70"/>
    </row>
    <row r="155" spans="1:9" x14ac:dyDescent="0.2">
      <c r="A155" s="70"/>
      <c r="B155" s="70"/>
      <c r="C155" s="70"/>
      <c r="D155" s="70"/>
      <c r="E155" s="10"/>
      <c r="G155" s="70"/>
      <c r="H155" s="70"/>
      <c r="I155" s="70"/>
    </row>
    <row r="156" spans="1:9" x14ac:dyDescent="0.2">
      <c r="A156" s="70"/>
      <c r="B156" s="70"/>
      <c r="C156" s="70"/>
      <c r="D156" s="70"/>
      <c r="E156" s="10"/>
      <c r="G156" s="70"/>
      <c r="H156" s="70"/>
      <c r="I156" s="70"/>
    </row>
    <row r="157" spans="1:9" x14ac:dyDescent="0.2">
      <c r="A157" s="70"/>
      <c r="B157" s="70"/>
      <c r="C157" s="70"/>
      <c r="D157" s="70"/>
      <c r="E157" s="10"/>
      <c r="G157" s="70"/>
      <c r="H157" s="70"/>
      <c r="I157" s="70"/>
    </row>
    <row r="158" spans="1:9" x14ac:dyDescent="0.2">
      <c r="A158" s="70"/>
      <c r="B158" s="70"/>
      <c r="C158" s="70"/>
      <c r="D158" s="70"/>
      <c r="E158" s="10"/>
      <c r="G158" s="70"/>
      <c r="H158" s="70"/>
      <c r="I158" s="70"/>
    </row>
    <row r="159" spans="1:9" x14ac:dyDescent="0.2">
      <c r="A159" s="70"/>
      <c r="B159" s="70"/>
      <c r="C159" s="70"/>
      <c r="D159" s="70"/>
      <c r="E159" s="10"/>
      <c r="G159" s="70"/>
      <c r="H159" s="70"/>
      <c r="I159" s="70"/>
    </row>
    <row r="160" spans="1:9" x14ac:dyDescent="0.2">
      <c r="A160" s="70" t="s">
        <v>1395</v>
      </c>
      <c r="B160" s="70"/>
      <c r="C160" s="70"/>
      <c r="D160" s="70"/>
      <c r="E160" s="10"/>
      <c r="G160" s="70"/>
      <c r="H160" s="70"/>
      <c r="I160" s="70"/>
    </row>
    <row r="161" spans="1:9" x14ac:dyDescent="0.2">
      <c r="A161" s="70"/>
      <c r="B161" s="70"/>
      <c r="C161" s="70"/>
      <c r="D161" s="70"/>
      <c r="E161" s="10"/>
      <c r="G161" s="70"/>
      <c r="H161" s="70"/>
      <c r="I161" s="70"/>
    </row>
    <row r="162" spans="1:9" x14ac:dyDescent="0.2">
      <c r="A162" s="70"/>
      <c r="B162" s="70"/>
      <c r="C162" s="70"/>
      <c r="D162" s="70"/>
      <c r="E162" s="10"/>
      <c r="G162" s="70"/>
      <c r="H162" s="70"/>
      <c r="I162" s="70"/>
    </row>
    <row r="163" spans="1:9" x14ac:dyDescent="0.2">
      <c r="A163" s="70"/>
      <c r="B163" s="70"/>
      <c r="C163" s="70"/>
      <c r="D163" s="70"/>
      <c r="E163" s="10"/>
      <c r="G163" s="70"/>
      <c r="H163" s="70"/>
      <c r="I163" s="70"/>
    </row>
  </sheetData>
  <mergeCells count="2">
    <mergeCell ref="A1:F1"/>
    <mergeCell ref="A67:D67"/>
  </mergeCells>
  <conditionalFormatting sqref="F2:F3 F5:F66">
    <cfRule type="cellIs" dxfId="86" priority="4" stopIfTrue="1" operator="between">
      <formula>0.009</formula>
      <formula>-0.009</formula>
    </cfRule>
  </conditionalFormatting>
  <conditionalFormatting sqref="F68:F159">
    <cfRule type="cellIs" dxfId="85" priority="1" stopIfTrue="1" operator="between">
      <formula>0.009</formula>
      <formula>-0.009</formula>
    </cfRule>
  </conditionalFormatting>
  <conditionalFormatting sqref="F164:F265">
    <cfRule type="cellIs" dxfId="84" priority="2" stopIfTrue="1" operator="between">
      <formula>0.009</formula>
      <formula>-0.009</formula>
    </cfRule>
  </conditionalFormatting>
  <conditionalFormatting sqref="F67:H67">
    <cfRule type="cellIs" dxfId="83" priority="3" stopIfTrue="1" operator="between">
      <formula>0.009</formula>
      <formula>-0.009</formula>
    </cfRule>
  </conditionalFormatting>
  <pageMargins left="0.7" right="0.7" top="0.75" bottom="0.75" header="0.3" footer="0.3"/>
  <pageSetup paperSize="9" orientation="portrait" r:id="rId1"/>
  <headerFooter>
    <oddFooter>&amp;C_x000D_&amp;1#&amp;"Aptos"&amp;10&amp;K000000 RESTRICTED</oddFooter>
    <evenFooter>&amp;LPUBLIC</evenFooter>
    <firstFooter>&amp;LPUBLIC</first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6EB15-953F-4AC6-899C-D8512B8DC920}">
  <dimension ref="A1:I104"/>
  <sheetViews>
    <sheetView workbookViewId="0">
      <selection sqref="A1:G1"/>
    </sheetView>
  </sheetViews>
  <sheetFormatPr defaultColWidth="9.33203125" defaultRowHeight="10.199999999999999" x14ac:dyDescent="0.2"/>
  <cols>
    <col min="1" max="1" width="27.6640625" style="6" bestFit="1" customWidth="1"/>
    <col min="2" max="2" width="21.33203125" style="6" customWidth="1"/>
    <col min="3" max="3" width="22.33203125" style="6" bestFit="1" customWidth="1"/>
    <col min="4" max="4" width="25.44140625" style="6" customWidth="1"/>
    <col min="5" max="5" width="23.33203125" style="9" customWidth="1"/>
    <col min="6" max="6" width="11.6640625" style="10" bestFit="1" customWidth="1"/>
    <col min="7" max="7" width="6.5546875" style="9" customWidth="1"/>
    <col min="8" max="16384" width="9.33203125" style="6"/>
  </cols>
  <sheetData>
    <row r="1" spans="1:7" s="1" customFormat="1" ht="13.8" x14ac:dyDescent="0.2">
      <c r="A1" s="150" t="s">
        <v>1583</v>
      </c>
      <c r="B1" s="151"/>
      <c r="C1" s="151"/>
      <c r="D1" s="151"/>
      <c r="E1" s="151"/>
      <c r="F1" s="151"/>
      <c r="G1" s="151"/>
    </row>
    <row r="2" spans="1:7" s="1" customFormat="1" ht="11.4" x14ac:dyDescent="0.2">
      <c r="E2" s="5"/>
      <c r="F2" s="8"/>
      <c r="G2" s="9"/>
    </row>
    <row r="3" spans="1:7" s="1" customFormat="1" ht="12" x14ac:dyDescent="0.2">
      <c r="A3" s="7" t="s">
        <v>7</v>
      </c>
      <c r="B3" s="2"/>
      <c r="C3" s="3"/>
      <c r="D3" s="3"/>
      <c r="E3" s="4"/>
      <c r="F3" s="8"/>
      <c r="G3" s="9"/>
    </row>
    <row r="4" spans="1:7" s="1" customFormat="1" ht="22.5" customHeight="1" x14ac:dyDescent="0.2">
      <c r="A4" s="14" t="s">
        <v>2</v>
      </c>
      <c r="B4" s="14" t="s">
        <v>0</v>
      </c>
      <c r="C4" s="15" t="s">
        <v>1436</v>
      </c>
      <c r="D4" s="15" t="s">
        <v>1</v>
      </c>
      <c r="E4" s="56" t="s">
        <v>6</v>
      </c>
      <c r="F4" s="16" t="s">
        <v>3</v>
      </c>
      <c r="G4" s="16" t="s">
        <v>5</v>
      </c>
    </row>
    <row r="5" spans="1:7" x14ac:dyDescent="0.2">
      <c r="A5" s="17" t="s">
        <v>36</v>
      </c>
      <c r="B5" s="18"/>
      <c r="C5" s="18"/>
      <c r="D5" s="18"/>
      <c r="E5" s="19"/>
      <c r="F5" s="20"/>
      <c r="G5" s="19"/>
    </row>
    <row r="6" spans="1:7" x14ac:dyDescent="0.2">
      <c r="A6" s="21" t="s">
        <v>43</v>
      </c>
      <c r="B6" s="22"/>
      <c r="C6" s="22"/>
      <c r="D6" s="22"/>
      <c r="E6" s="23"/>
      <c r="F6" s="24"/>
      <c r="G6" s="23"/>
    </row>
    <row r="7" spans="1:7" x14ac:dyDescent="0.2">
      <c r="A7" s="22" t="s">
        <v>1551</v>
      </c>
      <c r="B7" s="22" t="s">
        <v>1584</v>
      </c>
      <c r="C7" s="22" t="s">
        <v>45</v>
      </c>
      <c r="D7" s="25">
        <v>3100000</v>
      </c>
      <c r="E7" s="23">
        <v>3091.6392999999998</v>
      </c>
      <c r="F7" s="24">
        <v>3.3373741878318199</v>
      </c>
      <c r="G7" s="23">
        <v>5.1951000000000001</v>
      </c>
    </row>
    <row r="8" spans="1:7" x14ac:dyDescent="0.2">
      <c r="A8" s="22" t="s">
        <v>1549</v>
      </c>
      <c r="B8" s="22" t="s">
        <v>1585</v>
      </c>
      <c r="C8" s="22" t="s">
        <v>45</v>
      </c>
      <c r="D8" s="25">
        <v>2400000</v>
      </c>
      <c r="E8" s="23">
        <v>2395.9056</v>
      </c>
      <c r="F8" s="24">
        <v>2.5863410087721799</v>
      </c>
      <c r="G8" s="23">
        <v>5.1994999999999996</v>
      </c>
    </row>
    <row r="9" spans="1:7" x14ac:dyDescent="0.2">
      <c r="A9" s="22" t="s">
        <v>1586</v>
      </c>
      <c r="B9" s="22" t="s">
        <v>1587</v>
      </c>
      <c r="C9" s="22" t="s">
        <v>45</v>
      </c>
      <c r="D9" s="25">
        <v>2000000</v>
      </c>
      <c r="E9" s="23">
        <v>1992.6479999999999</v>
      </c>
      <c r="F9" s="24">
        <v>2.1510310082533599</v>
      </c>
      <c r="G9" s="23">
        <v>5.1795999999999998</v>
      </c>
    </row>
    <row r="10" spans="1:7" x14ac:dyDescent="0.2">
      <c r="A10" s="21" t="s">
        <v>35</v>
      </c>
      <c r="B10" s="21"/>
      <c r="C10" s="21"/>
      <c r="D10" s="21"/>
      <c r="E10" s="26">
        <f>SUM(E6:E9)</f>
        <v>7480.1929</v>
      </c>
      <c r="F10" s="27">
        <f>SUM(F6:F9)</f>
        <v>8.0747462048573606</v>
      </c>
      <c r="G10" s="26"/>
    </row>
    <row r="11" spans="1:7" x14ac:dyDescent="0.2">
      <c r="A11" s="22"/>
      <c r="B11" s="22"/>
      <c r="C11" s="22"/>
      <c r="D11" s="22"/>
      <c r="E11" s="23"/>
      <c r="F11" s="24"/>
      <c r="G11" s="23"/>
    </row>
    <row r="12" spans="1:7" x14ac:dyDescent="0.2">
      <c r="A12" s="21" t="s">
        <v>46</v>
      </c>
      <c r="B12" s="21"/>
      <c r="C12" s="21"/>
      <c r="D12" s="21"/>
      <c r="E12" s="26">
        <f>E10</f>
        <v>7480.1929</v>
      </c>
      <c r="F12" s="27">
        <f>F10</f>
        <v>8.0747462048573606</v>
      </c>
      <c r="G12" s="26"/>
    </row>
    <row r="13" spans="1:7" x14ac:dyDescent="0.2">
      <c r="A13" s="21"/>
      <c r="B13" s="21"/>
      <c r="C13" s="21"/>
      <c r="D13" s="21"/>
      <c r="E13" s="26"/>
      <c r="F13" s="27"/>
      <c r="G13" s="26"/>
    </row>
    <row r="14" spans="1:7" x14ac:dyDescent="0.2">
      <c r="A14" s="21" t="s">
        <v>48</v>
      </c>
      <c r="B14" s="21"/>
      <c r="C14" s="21"/>
      <c r="D14" s="21"/>
      <c r="E14" s="26">
        <f>E16-(E10)</f>
        <v>85156.686454800001</v>
      </c>
      <c r="F14" s="27">
        <f>F16-(F10)</f>
        <v>91.925253795142638</v>
      </c>
      <c r="G14" s="26"/>
    </row>
    <row r="15" spans="1:7" x14ac:dyDescent="0.2">
      <c r="A15" s="21"/>
      <c r="B15" s="21"/>
      <c r="C15" s="21"/>
      <c r="D15" s="21"/>
      <c r="E15" s="26"/>
      <c r="F15" s="27"/>
      <c r="G15" s="26"/>
    </row>
    <row r="16" spans="1:7" x14ac:dyDescent="0.2">
      <c r="A16" s="28" t="s">
        <v>47</v>
      </c>
      <c r="B16" s="28"/>
      <c r="C16" s="28"/>
      <c r="D16" s="28"/>
      <c r="E16" s="29">
        <v>92636.879354799996</v>
      </c>
      <c r="F16" s="30">
        <v>100</v>
      </c>
      <c r="G16" s="29"/>
    </row>
    <row r="17" spans="1:7" x14ac:dyDescent="0.2">
      <c r="A17" s="6" t="s">
        <v>1588</v>
      </c>
      <c r="B17" s="11"/>
      <c r="C17" s="11"/>
      <c r="D17" s="11"/>
      <c r="E17" s="12"/>
      <c r="F17" s="13"/>
      <c r="G17" s="12"/>
    </row>
    <row r="19" spans="1:7" ht="23.1" customHeight="1" x14ac:dyDescent="0.2">
      <c r="A19" s="152" t="s">
        <v>1012</v>
      </c>
      <c r="B19" s="152"/>
      <c r="C19" s="152"/>
      <c r="D19" s="152"/>
    </row>
    <row r="21" spans="1:7" x14ac:dyDescent="0.2">
      <c r="A21" s="11" t="s">
        <v>51</v>
      </c>
    </row>
    <row r="22" spans="1:7" x14ac:dyDescent="0.2">
      <c r="A22" s="11" t="s">
        <v>1013</v>
      </c>
    </row>
    <row r="23" spans="1:7" x14ac:dyDescent="0.2">
      <c r="A23" s="11" t="s">
        <v>52</v>
      </c>
      <c r="B23" s="11"/>
      <c r="C23" s="31" t="s">
        <v>54</v>
      </c>
      <c r="D23" s="31" t="s">
        <v>53</v>
      </c>
    </row>
    <row r="24" spans="1:7" x14ac:dyDescent="0.2">
      <c r="A24" s="6" t="s">
        <v>61</v>
      </c>
      <c r="C24" s="32">
        <v>1418.1803</v>
      </c>
      <c r="D24" s="32">
        <v>1424.452</v>
      </c>
    </row>
    <row r="25" spans="1:7" x14ac:dyDescent="0.2">
      <c r="A25" s="6" t="s">
        <v>1589</v>
      </c>
      <c r="C25" s="32">
        <v>1000.0001</v>
      </c>
      <c r="D25" s="32">
        <v>1000.0001</v>
      </c>
    </row>
    <row r="26" spans="1:7" x14ac:dyDescent="0.2">
      <c r="A26" s="6" t="s">
        <v>1590</v>
      </c>
      <c r="C26" s="32">
        <v>1000.3059</v>
      </c>
      <c r="D26" s="32">
        <v>1000.7527</v>
      </c>
    </row>
    <row r="27" spans="1:7" x14ac:dyDescent="0.2">
      <c r="A27" s="6" t="s">
        <v>62</v>
      </c>
      <c r="C27" s="32">
        <v>1423.1329000000001</v>
      </c>
      <c r="D27" s="32">
        <v>1429.4749999999999</v>
      </c>
    </row>
    <row r="28" spans="1:7" x14ac:dyDescent="0.2">
      <c r="A28" s="6" t="s">
        <v>1591</v>
      </c>
      <c r="C28" s="32">
        <v>1000.0007000000001</v>
      </c>
      <c r="D28" s="32">
        <v>1000.0007000000001</v>
      </c>
    </row>
    <row r="29" spans="1:7" x14ac:dyDescent="0.2">
      <c r="A29" s="6" t="s">
        <v>1592</v>
      </c>
      <c r="C29" s="32">
        <v>1000.3033</v>
      </c>
      <c r="D29" s="32">
        <v>1000.7546</v>
      </c>
    </row>
    <row r="30" spans="1:7" x14ac:dyDescent="0.2">
      <c r="A30" s="6" t="s">
        <v>1593</v>
      </c>
      <c r="C30" s="32">
        <v>12.916499999999999</v>
      </c>
      <c r="D30" s="32">
        <v>12.9741</v>
      </c>
    </row>
    <row r="31" spans="1:7" x14ac:dyDescent="0.2">
      <c r="A31" s="6" t="s">
        <v>1594</v>
      </c>
      <c r="C31" s="32">
        <v>12.916499999999999</v>
      </c>
      <c r="D31" s="32">
        <v>12.9741</v>
      </c>
    </row>
    <row r="32" spans="1:7" x14ac:dyDescent="0.2">
      <c r="A32" s="6" t="s">
        <v>1595</v>
      </c>
      <c r="C32" s="32">
        <v>10</v>
      </c>
      <c r="D32" s="32">
        <v>10</v>
      </c>
    </row>
    <row r="33" spans="1:5" x14ac:dyDescent="0.2">
      <c r="A33" s="6" t="s">
        <v>1596</v>
      </c>
      <c r="C33" s="32">
        <v>10</v>
      </c>
      <c r="D33" s="32">
        <v>10</v>
      </c>
    </row>
    <row r="35" spans="1:5" x14ac:dyDescent="0.2">
      <c r="A35" s="11" t="s">
        <v>1014</v>
      </c>
    </row>
    <row r="36" spans="1:5" x14ac:dyDescent="0.2">
      <c r="A36" s="153" t="s">
        <v>55</v>
      </c>
      <c r="B36" s="154"/>
      <c r="C36" s="33" t="s">
        <v>56</v>
      </c>
    </row>
    <row r="37" spans="1:5" x14ac:dyDescent="0.2">
      <c r="A37" s="148" t="s">
        <v>1589</v>
      </c>
      <c r="B37" s="149"/>
      <c r="C37" s="34">
        <v>4.4098314399999996</v>
      </c>
    </row>
    <row r="38" spans="1:5" x14ac:dyDescent="0.2">
      <c r="A38" s="148" t="s">
        <v>1590</v>
      </c>
      <c r="B38" s="149"/>
      <c r="C38" s="34">
        <v>3.9826063700000001</v>
      </c>
    </row>
    <row r="39" spans="1:5" x14ac:dyDescent="0.2">
      <c r="A39" s="148" t="s">
        <v>1591</v>
      </c>
      <c r="B39" s="149"/>
      <c r="C39" s="34">
        <v>4.4451887399999999</v>
      </c>
    </row>
    <row r="40" spans="1:5" x14ac:dyDescent="0.2">
      <c r="A40" s="148" t="s">
        <v>1592</v>
      </c>
      <c r="B40" s="149"/>
      <c r="C40" s="34">
        <v>3.9992441400000001</v>
      </c>
    </row>
    <row r="41" spans="1:5" x14ac:dyDescent="0.2">
      <c r="A41" s="6" t="s">
        <v>57</v>
      </c>
    </row>
    <row r="42" spans="1:5" x14ac:dyDescent="0.2">
      <c r="A42" s="6" t="s">
        <v>58</v>
      </c>
    </row>
    <row r="44" spans="1:5" x14ac:dyDescent="0.2">
      <c r="A44" s="11" t="s">
        <v>1121</v>
      </c>
      <c r="D44" s="31" t="s">
        <v>60</v>
      </c>
    </row>
    <row r="46" spans="1:5" x14ac:dyDescent="0.2">
      <c r="A46" s="11" t="s">
        <v>1576</v>
      </c>
      <c r="D46" s="101">
        <v>4.3410343587264501E-3</v>
      </c>
      <c r="E46" s="9" t="s">
        <v>59</v>
      </c>
    </row>
    <row r="48" spans="1:5" x14ac:dyDescent="0.2">
      <c r="A48" s="11" t="s">
        <v>70</v>
      </c>
      <c r="D48" s="31" t="s">
        <v>60</v>
      </c>
    </row>
    <row r="50" spans="1:9" x14ac:dyDescent="0.2">
      <c r="A50" s="11" t="s">
        <v>1577</v>
      </c>
      <c r="B50" s="11"/>
      <c r="C50" s="11"/>
      <c r="D50" s="31" t="s">
        <v>60</v>
      </c>
    </row>
    <row r="51" spans="1:9" x14ac:dyDescent="0.2">
      <c r="A51" s="11"/>
      <c r="B51" s="11"/>
      <c r="C51" s="11"/>
      <c r="D51" s="11"/>
    </row>
    <row r="52" spans="1:9" x14ac:dyDescent="0.2">
      <c r="A52" s="11" t="s">
        <v>1578</v>
      </c>
      <c r="B52" s="11"/>
      <c r="C52" s="11"/>
      <c r="D52" s="31" t="s">
        <v>60</v>
      </c>
    </row>
    <row r="53" spans="1:9" x14ac:dyDescent="0.2">
      <c r="A53" s="11"/>
      <c r="B53" s="11"/>
      <c r="C53" s="11"/>
      <c r="D53" s="11"/>
    </row>
    <row r="54" spans="1:9" x14ac:dyDescent="0.2">
      <c r="A54" s="11" t="s">
        <v>1969</v>
      </c>
      <c r="B54" s="11"/>
      <c r="C54" s="11"/>
      <c r="D54" s="31" t="s">
        <v>60</v>
      </c>
    </row>
    <row r="55" spans="1:9" x14ac:dyDescent="0.2">
      <c r="A55" s="11"/>
      <c r="B55" s="11"/>
      <c r="C55" s="11"/>
      <c r="D55" s="11"/>
    </row>
    <row r="56" spans="1:9" x14ac:dyDescent="0.2">
      <c r="A56" s="11" t="s">
        <v>1579</v>
      </c>
      <c r="B56" s="11"/>
      <c r="C56" s="11"/>
      <c r="D56" s="31" t="s">
        <v>60</v>
      </c>
    </row>
    <row r="57" spans="1:9" x14ac:dyDescent="0.2">
      <c r="A57" s="11"/>
      <c r="B57" s="11"/>
      <c r="C57" s="11"/>
      <c r="D57" s="11"/>
    </row>
    <row r="58" spans="1:9" x14ac:dyDescent="0.2">
      <c r="A58" s="11" t="s">
        <v>1580</v>
      </c>
      <c r="B58" s="11"/>
      <c r="C58" s="11"/>
      <c r="D58" s="31" t="s">
        <v>60</v>
      </c>
    </row>
    <row r="60" spans="1:9" x14ac:dyDescent="0.2">
      <c r="A60" s="69" t="s">
        <v>1581</v>
      </c>
      <c r="B60" s="70"/>
      <c r="C60" s="70"/>
      <c r="D60" s="70"/>
    </row>
    <row r="62" spans="1:9" x14ac:dyDescent="0.2">
      <c r="A62" s="69" t="s">
        <v>1396</v>
      </c>
      <c r="B62" s="70"/>
      <c r="C62" s="70"/>
      <c r="D62" s="70"/>
      <c r="E62" s="10"/>
      <c r="G62" s="10"/>
      <c r="H62" s="70"/>
      <c r="I62" s="70"/>
    </row>
    <row r="63" spans="1:9" x14ac:dyDescent="0.2">
      <c r="A63" s="96"/>
      <c r="B63" s="70"/>
      <c r="C63" s="70"/>
      <c r="D63" s="70"/>
      <c r="E63" s="10"/>
      <c r="G63" s="10"/>
      <c r="H63" s="70"/>
      <c r="I63" s="70"/>
    </row>
    <row r="64" spans="1:9" x14ac:dyDescent="0.2">
      <c r="A64" s="70"/>
      <c r="B64" s="70"/>
      <c r="C64" s="70"/>
      <c r="D64" s="70"/>
      <c r="E64" s="10"/>
      <c r="G64" s="10"/>
      <c r="H64" s="70"/>
      <c r="I64" s="70"/>
    </row>
    <row r="65" spans="1:9" x14ac:dyDescent="0.2">
      <c r="A65" s="70"/>
      <c r="B65" s="70"/>
      <c r="C65" s="70"/>
      <c r="D65" s="70"/>
      <c r="E65" s="10"/>
      <c r="G65" s="10"/>
      <c r="H65" s="70"/>
      <c r="I65" s="70"/>
    </row>
    <row r="66" spans="1:9" x14ac:dyDescent="0.2">
      <c r="A66" s="70"/>
      <c r="B66" s="70"/>
      <c r="C66" s="70"/>
      <c r="D66" s="70"/>
      <c r="E66" s="10"/>
      <c r="G66" s="10"/>
      <c r="H66" s="70"/>
      <c r="I66" s="70"/>
    </row>
    <row r="67" spans="1:9" x14ac:dyDescent="0.2">
      <c r="A67" s="70"/>
      <c r="B67" s="70"/>
      <c r="C67" s="70"/>
      <c r="D67" s="70"/>
      <c r="E67" s="10"/>
      <c r="G67" s="10"/>
      <c r="H67" s="70"/>
      <c r="I67" s="70"/>
    </row>
    <row r="68" spans="1:9" x14ac:dyDescent="0.2">
      <c r="A68" s="70"/>
      <c r="B68" s="70"/>
      <c r="C68" s="70"/>
      <c r="D68" s="70"/>
      <c r="E68" s="10"/>
      <c r="G68" s="10"/>
      <c r="H68" s="70"/>
      <c r="I68" s="70"/>
    </row>
    <row r="69" spans="1:9" x14ac:dyDescent="0.2">
      <c r="A69" s="70"/>
      <c r="B69" s="70"/>
      <c r="C69" s="70"/>
      <c r="D69" s="70"/>
      <c r="E69" s="10"/>
      <c r="G69" s="10"/>
      <c r="H69" s="70"/>
      <c r="I69" s="70"/>
    </row>
    <row r="70" spans="1:9" x14ac:dyDescent="0.2">
      <c r="A70" s="70"/>
      <c r="B70" s="70"/>
      <c r="C70" s="70"/>
      <c r="D70" s="70"/>
      <c r="E70" s="10"/>
      <c r="G70" s="10"/>
      <c r="H70" s="70"/>
      <c r="I70" s="70"/>
    </row>
    <row r="71" spans="1:9" x14ac:dyDescent="0.2">
      <c r="A71" s="70"/>
      <c r="B71" s="70"/>
      <c r="C71" s="70"/>
      <c r="D71" s="70"/>
      <c r="E71" s="10"/>
      <c r="G71" s="10"/>
      <c r="H71" s="70"/>
      <c r="I71" s="70"/>
    </row>
    <row r="72" spans="1:9" x14ac:dyDescent="0.2">
      <c r="A72" s="70"/>
      <c r="B72" s="70"/>
      <c r="C72" s="70"/>
      <c r="D72" s="70"/>
      <c r="E72" s="10"/>
      <c r="G72" s="10"/>
      <c r="H72" s="70"/>
      <c r="I72" s="70"/>
    </row>
    <row r="73" spans="1:9" x14ac:dyDescent="0.2">
      <c r="A73" s="70"/>
      <c r="B73" s="70"/>
      <c r="C73" s="70"/>
      <c r="D73" s="70"/>
      <c r="E73" s="10"/>
      <c r="G73" s="10"/>
      <c r="H73" s="70"/>
      <c r="I73" s="70"/>
    </row>
    <row r="74" spans="1:9" x14ac:dyDescent="0.2">
      <c r="A74" s="70"/>
      <c r="B74" s="70"/>
      <c r="C74" s="70"/>
      <c r="D74" s="70"/>
      <c r="E74" s="10"/>
      <c r="G74" s="10"/>
      <c r="H74" s="70"/>
      <c r="I74" s="70"/>
    </row>
    <row r="75" spans="1:9" x14ac:dyDescent="0.2">
      <c r="A75" s="70"/>
      <c r="B75" s="70"/>
      <c r="C75" s="70"/>
      <c r="D75" s="70"/>
      <c r="E75" s="10"/>
      <c r="G75" s="10"/>
      <c r="H75" s="70"/>
      <c r="I75" s="70"/>
    </row>
    <row r="76" spans="1:9" x14ac:dyDescent="0.2">
      <c r="A76" s="70"/>
      <c r="B76" s="70"/>
      <c r="C76" s="70"/>
      <c r="D76" s="70"/>
      <c r="E76" s="10"/>
      <c r="G76" s="10"/>
      <c r="H76" s="70"/>
      <c r="I76" s="70"/>
    </row>
    <row r="77" spans="1:9" x14ac:dyDescent="0.2">
      <c r="A77" s="70"/>
      <c r="B77" s="70"/>
      <c r="C77" s="70"/>
      <c r="D77" s="70"/>
      <c r="E77" s="10"/>
      <c r="G77" s="10"/>
      <c r="H77" s="70"/>
      <c r="I77" s="70"/>
    </row>
    <row r="78" spans="1:9" x14ac:dyDescent="0.2">
      <c r="A78" s="70"/>
      <c r="B78" s="70"/>
      <c r="C78" s="70"/>
      <c r="D78" s="70"/>
      <c r="E78" s="10"/>
      <c r="G78" s="10"/>
      <c r="H78" s="70"/>
      <c r="I78" s="70"/>
    </row>
    <row r="79" spans="1:9" x14ac:dyDescent="0.2">
      <c r="A79" s="70"/>
      <c r="B79" s="70"/>
      <c r="C79" s="70"/>
      <c r="D79" s="70"/>
      <c r="E79" s="10"/>
      <c r="G79" s="10"/>
      <c r="H79" s="70"/>
      <c r="I79" s="70"/>
    </row>
    <row r="80" spans="1:9" x14ac:dyDescent="0.2">
      <c r="A80" s="69" t="s">
        <v>1597</v>
      </c>
      <c r="B80" s="70"/>
      <c r="C80" s="70"/>
      <c r="D80" s="70"/>
      <c r="E80" s="10"/>
      <c r="G80" s="10"/>
      <c r="H80" s="70"/>
      <c r="I80" s="70"/>
    </row>
    <row r="81" spans="1:9" x14ac:dyDescent="0.2">
      <c r="A81" s="70"/>
      <c r="B81" s="70"/>
      <c r="C81" s="70"/>
      <c r="D81" s="70"/>
      <c r="E81" s="10"/>
      <c r="G81" s="10"/>
      <c r="H81" s="70"/>
      <c r="I81" s="70"/>
    </row>
    <row r="82" spans="1:9" x14ac:dyDescent="0.2">
      <c r="A82" s="69" t="s">
        <v>1397</v>
      </c>
      <c r="B82" s="70"/>
      <c r="C82" s="70"/>
      <c r="D82" s="70"/>
      <c r="E82" s="10"/>
      <c r="G82" s="10"/>
      <c r="H82" s="70"/>
      <c r="I82" s="70"/>
    </row>
    <row r="83" spans="1:9" x14ac:dyDescent="0.2">
      <c r="A83" s="70"/>
      <c r="B83" s="70"/>
      <c r="C83" s="70"/>
      <c r="D83" s="70"/>
      <c r="E83" s="10"/>
      <c r="G83" s="10"/>
      <c r="H83" s="70"/>
      <c r="I83" s="70"/>
    </row>
    <row r="84" spans="1:9" x14ac:dyDescent="0.2">
      <c r="A84" s="70"/>
      <c r="B84" s="70"/>
      <c r="C84" s="70"/>
      <c r="D84" s="70"/>
      <c r="E84" s="10"/>
      <c r="G84" s="10"/>
      <c r="H84" s="70"/>
      <c r="I84" s="70"/>
    </row>
    <row r="85" spans="1:9" x14ac:dyDescent="0.2">
      <c r="A85" s="70"/>
      <c r="B85" s="70"/>
      <c r="C85" s="70"/>
      <c r="D85" s="70"/>
      <c r="E85" s="10"/>
      <c r="G85" s="10"/>
      <c r="H85" s="70"/>
      <c r="I85" s="70"/>
    </row>
    <row r="86" spans="1:9" x14ac:dyDescent="0.2">
      <c r="A86" s="70"/>
      <c r="B86" s="70"/>
      <c r="C86" s="70"/>
      <c r="D86" s="70"/>
      <c r="E86" s="10"/>
      <c r="G86" s="10"/>
      <c r="H86" s="70"/>
      <c r="I86" s="70"/>
    </row>
    <row r="87" spans="1:9" x14ac:dyDescent="0.2">
      <c r="A87" s="70"/>
      <c r="B87" s="70"/>
      <c r="C87" s="70"/>
      <c r="D87" s="70"/>
      <c r="E87" s="10"/>
      <c r="G87" s="10"/>
      <c r="H87" s="70"/>
      <c r="I87" s="70"/>
    </row>
    <row r="88" spans="1:9" x14ac:dyDescent="0.2">
      <c r="A88" s="70"/>
      <c r="B88" s="70"/>
      <c r="C88" s="70"/>
      <c r="D88" s="70"/>
      <c r="E88" s="10"/>
      <c r="G88" s="10"/>
      <c r="H88" s="70"/>
      <c r="I88" s="70"/>
    </row>
    <row r="89" spans="1:9" x14ac:dyDescent="0.2">
      <c r="A89" s="70"/>
      <c r="B89" s="70"/>
      <c r="C89" s="70"/>
      <c r="D89" s="70"/>
      <c r="E89" s="10"/>
      <c r="G89" s="10"/>
      <c r="H89" s="70"/>
      <c r="I89" s="70"/>
    </row>
    <row r="90" spans="1:9" x14ac:dyDescent="0.2">
      <c r="A90" s="70"/>
      <c r="B90" s="70"/>
      <c r="C90" s="70"/>
      <c r="D90" s="70"/>
      <c r="E90" s="10"/>
      <c r="G90" s="10"/>
      <c r="H90" s="70"/>
      <c r="I90" s="70"/>
    </row>
    <row r="91" spans="1:9" x14ac:dyDescent="0.2">
      <c r="A91" s="70"/>
      <c r="B91" s="70"/>
      <c r="C91" s="70"/>
      <c r="D91" s="70"/>
      <c r="E91" s="10"/>
      <c r="G91" s="10"/>
      <c r="H91" s="70"/>
      <c r="I91" s="70"/>
    </row>
    <row r="92" spans="1:9" x14ac:dyDescent="0.2">
      <c r="A92" s="70"/>
      <c r="B92" s="70"/>
      <c r="C92" s="70"/>
      <c r="D92" s="70"/>
      <c r="E92" s="10"/>
      <c r="G92" s="10"/>
      <c r="H92" s="70"/>
      <c r="I92" s="70"/>
    </row>
    <row r="93" spans="1:9" x14ac:dyDescent="0.2">
      <c r="A93" s="70"/>
      <c r="B93" s="70"/>
      <c r="C93" s="70"/>
      <c r="D93" s="70"/>
      <c r="E93" s="10"/>
      <c r="G93" s="10"/>
      <c r="H93" s="70"/>
      <c r="I93" s="70"/>
    </row>
    <row r="94" spans="1:9" x14ac:dyDescent="0.2">
      <c r="A94" s="70"/>
      <c r="B94" s="70"/>
      <c r="C94" s="70"/>
      <c r="D94" s="70"/>
      <c r="E94" s="10"/>
      <c r="G94" s="10"/>
      <c r="H94" s="70"/>
      <c r="I94" s="70"/>
    </row>
    <row r="95" spans="1:9" x14ac:dyDescent="0.2">
      <c r="A95" s="70"/>
      <c r="B95" s="70"/>
      <c r="C95" s="70"/>
      <c r="D95" s="70"/>
      <c r="E95" s="10"/>
      <c r="G95" s="10"/>
      <c r="H95" s="70"/>
      <c r="I95" s="70"/>
    </row>
    <row r="96" spans="1:9" x14ac:dyDescent="0.2">
      <c r="A96" s="70"/>
      <c r="B96" s="70"/>
      <c r="C96" s="70"/>
      <c r="D96" s="70"/>
      <c r="E96" s="10"/>
      <c r="G96" s="10"/>
      <c r="H96" s="70"/>
      <c r="I96" s="70"/>
    </row>
    <row r="97" spans="1:9" x14ac:dyDescent="0.2">
      <c r="A97" s="70"/>
      <c r="B97" s="70"/>
      <c r="C97" s="70"/>
      <c r="D97" s="70"/>
      <c r="E97" s="10"/>
      <c r="G97" s="10"/>
      <c r="H97" s="70"/>
      <c r="I97" s="70"/>
    </row>
    <row r="98" spans="1:9" x14ac:dyDescent="0.2">
      <c r="A98" s="70"/>
      <c r="B98" s="70"/>
      <c r="C98" s="70"/>
      <c r="D98" s="70"/>
      <c r="E98" s="10"/>
      <c r="G98" s="10"/>
      <c r="H98" s="70"/>
      <c r="I98" s="70"/>
    </row>
    <row r="99" spans="1:9" x14ac:dyDescent="0.2">
      <c r="A99" s="70" t="s">
        <v>1395</v>
      </c>
      <c r="B99" s="70"/>
      <c r="C99" s="70"/>
      <c r="D99" s="70"/>
      <c r="E99" s="10"/>
      <c r="G99" s="10"/>
      <c r="H99" s="70"/>
      <c r="I99" s="70"/>
    </row>
    <row r="102" spans="1:9" x14ac:dyDescent="0.2">
      <c r="A102" s="70"/>
    </row>
    <row r="103" spans="1:9" x14ac:dyDescent="0.2">
      <c r="A103" s="96"/>
    </row>
    <row r="104" spans="1:9" x14ac:dyDescent="0.2">
      <c r="A104" s="96"/>
    </row>
  </sheetData>
  <mergeCells count="7">
    <mergeCell ref="A40:B40"/>
    <mergeCell ref="A1:G1"/>
    <mergeCell ref="A19:D19"/>
    <mergeCell ref="A36:B36"/>
    <mergeCell ref="A37:B37"/>
    <mergeCell ref="A38:B38"/>
    <mergeCell ref="A39:B39"/>
  </mergeCells>
  <conditionalFormatting sqref="F2:F3">
    <cfRule type="cellIs" dxfId="132" priority="2" stopIfTrue="1" operator="between">
      <formula>0.009</formula>
      <formula>-0.009</formula>
    </cfRule>
  </conditionalFormatting>
  <conditionalFormatting sqref="F5:F206">
    <cfRule type="cellIs" dxfId="131" priority="1" stopIfTrue="1" operator="between">
      <formula>0.009</formula>
      <formula>-0.009</formula>
    </cfRule>
  </conditionalFormatting>
  <pageMargins left="0.7" right="0.7" top="0.75" bottom="0.75" header="0.3" footer="0.3"/>
  <pageSetup paperSize="9" orientation="portrait" r:id="rId1"/>
  <headerFooter>
    <oddFooter>&amp;C_x000D_&amp;1#&amp;"Calibri"&amp;10&amp;K000000 RESTRICTED</oddFooter>
    <evenFooter>&amp;LPUBLIC</evenFooter>
    <firstFooter>&amp;LPUBLIC</first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FC335-736F-4997-B57B-831FF6AE26F0}">
  <dimension ref="A1:I140"/>
  <sheetViews>
    <sheetView workbookViewId="0">
      <selection sqref="A1:F1"/>
    </sheetView>
  </sheetViews>
  <sheetFormatPr defaultColWidth="9.33203125" defaultRowHeight="10.199999999999999" x14ac:dyDescent="0.2"/>
  <cols>
    <col min="1" max="1" width="33.88671875" style="6" bestFit="1" customWidth="1"/>
    <col min="2" max="2" width="30.44140625" style="6" bestFit="1" customWidth="1"/>
    <col min="3" max="3" width="22.33203125" style="6" bestFit="1" customWidth="1"/>
    <col min="4" max="4" width="15.6640625" style="6" customWidth="1"/>
    <col min="5" max="5" width="23.88671875" style="9" customWidth="1"/>
    <col min="6" max="6" width="11.6640625" style="10" bestFit="1" customWidth="1"/>
    <col min="7" max="16384" width="9.33203125" style="6"/>
  </cols>
  <sheetData>
    <row r="1" spans="1:6" s="1" customFormat="1" ht="13.8" x14ac:dyDescent="0.2">
      <c r="A1" s="150" t="s">
        <v>14</v>
      </c>
      <c r="B1" s="151"/>
      <c r="C1" s="151"/>
      <c r="D1" s="151"/>
      <c r="E1" s="151"/>
      <c r="F1" s="151"/>
    </row>
    <row r="2" spans="1:6" s="1" customFormat="1" ht="11.4" x14ac:dyDescent="0.2">
      <c r="E2" s="5"/>
      <c r="F2" s="8"/>
    </row>
    <row r="3" spans="1:6" s="1" customFormat="1" ht="12" x14ac:dyDescent="0.2">
      <c r="A3" s="7" t="s">
        <v>7</v>
      </c>
      <c r="B3" s="2"/>
      <c r="C3" s="3"/>
      <c r="D3" s="3"/>
      <c r="E3" s="4"/>
      <c r="F3" s="8"/>
    </row>
    <row r="4" spans="1:6" s="1" customFormat="1" ht="22.2" customHeight="1" x14ac:dyDescent="0.2">
      <c r="A4" s="14" t="s">
        <v>2</v>
      </c>
      <c r="B4" s="14" t="s">
        <v>0</v>
      </c>
      <c r="C4" s="15" t="s">
        <v>603</v>
      </c>
      <c r="D4" s="15" t="s">
        <v>1</v>
      </c>
      <c r="E4" s="56" t="s">
        <v>6</v>
      </c>
      <c r="F4" s="16" t="s">
        <v>3</v>
      </c>
    </row>
    <row r="5" spans="1:6" x14ac:dyDescent="0.2">
      <c r="A5" s="17" t="s">
        <v>145</v>
      </c>
      <c r="B5" s="18"/>
      <c r="C5" s="18"/>
      <c r="D5" s="18"/>
      <c r="E5" s="19"/>
      <c r="F5" s="20"/>
    </row>
    <row r="6" spans="1:6" x14ac:dyDescent="0.2">
      <c r="A6" s="21" t="s">
        <v>31</v>
      </c>
      <c r="B6" s="22"/>
      <c r="C6" s="22"/>
      <c r="D6" s="22"/>
      <c r="E6" s="23"/>
      <c r="F6" s="24"/>
    </row>
    <row r="7" spans="1:6" x14ac:dyDescent="0.2">
      <c r="A7" s="22" t="s">
        <v>159</v>
      </c>
      <c r="B7" s="22" t="s">
        <v>158</v>
      </c>
      <c r="C7" s="22" t="s">
        <v>160</v>
      </c>
      <c r="D7" s="25">
        <v>1939180</v>
      </c>
      <c r="E7" s="23">
        <v>38240.6296</v>
      </c>
      <c r="F7" s="24">
        <v>21.803131375428801</v>
      </c>
    </row>
    <row r="8" spans="1:6" x14ac:dyDescent="0.2">
      <c r="A8" s="22" t="s">
        <v>165</v>
      </c>
      <c r="B8" s="22" t="s">
        <v>164</v>
      </c>
      <c r="C8" s="22" t="s">
        <v>166</v>
      </c>
      <c r="D8" s="25">
        <v>2089607</v>
      </c>
      <c r="E8" s="23">
        <v>23614.648710000001</v>
      </c>
      <c r="F8" s="24">
        <v>13.464037951109701</v>
      </c>
    </row>
    <row r="9" spans="1:6" x14ac:dyDescent="0.2">
      <c r="A9" s="22" t="s">
        <v>168</v>
      </c>
      <c r="B9" s="22" t="s">
        <v>167</v>
      </c>
      <c r="C9" s="22" t="s">
        <v>169</v>
      </c>
      <c r="D9" s="25">
        <v>4524577</v>
      </c>
      <c r="E9" s="23">
        <v>13684.583140000001</v>
      </c>
      <c r="F9" s="24">
        <v>7.8023496773023302</v>
      </c>
    </row>
    <row r="10" spans="1:6" x14ac:dyDescent="0.2">
      <c r="A10" s="22" t="s">
        <v>174</v>
      </c>
      <c r="B10" s="22" t="s">
        <v>173</v>
      </c>
      <c r="C10" s="22" t="s">
        <v>166</v>
      </c>
      <c r="D10" s="25">
        <v>1014643</v>
      </c>
      <c r="E10" s="23">
        <v>13666.226570000001</v>
      </c>
      <c r="F10" s="24">
        <v>7.7918835654339196</v>
      </c>
    </row>
    <row r="11" spans="1:6" x14ac:dyDescent="0.2">
      <c r="A11" s="22" t="s">
        <v>445</v>
      </c>
      <c r="B11" s="22" t="s">
        <v>444</v>
      </c>
      <c r="C11" s="22" t="s">
        <v>166</v>
      </c>
      <c r="D11" s="25">
        <v>378126</v>
      </c>
      <c r="E11" s="23">
        <v>8944.9486560000005</v>
      </c>
      <c r="F11" s="24">
        <v>5.1000177751580003</v>
      </c>
    </row>
    <row r="12" spans="1:6" x14ac:dyDescent="0.2">
      <c r="A12" s="22" t="s">
        <v>210</v>
      </c>
      <c r="B12" s="22" t="s">
        <v>209</v>
      </c>
      <c r="C12" s="22" t="s">
        <v>211</v>
      </c>
      <c r="D12" s="25">
        <v>517479</v>
      </c>
      <c r="E12" s="23">
        <v>8287.4261850000003</v>
      </c>
      <c r="F12" s="24">
        <v>4.7251272734203003</v>
      </c>
    </row>
    <row r="13" spans="1:6" x14ac:dyDescent="0.2">
      <c r="A13" s="22" t="s">
        <v>562</v>
      </c>
      <c r="B13" s="22" t="s">
        <v>561</v>
      </c>
      <c r="C13" s="22" t="s">
        <v>169</v>
      </c>
      <c r="D13" s="25">
        <v>1920350</v>
      </c>
      <c r="E13" s="23">
        <v>5470.3090099999999</v>
      </c>
      <c r="F13" s="24">
        <v>3.1189305002766399</v>
      </c>
    </row>
    <row r="14" spans="1:6" x14ac:dyDescent="0.2">
      <c r="A14" s="22" t="s">
        <v>438</v>
      </c>
      <c r="B14" s="22" t="s">
        <v>437</v>
      </c>
      <c r="C14" s="22" t="s">
        <v>169</v>
      </c>
      <c r="D14" s="25">
        <v>394359</v>
      </c>
      <c r="E14" s="23">
        <v>4835.8272379999999</v>
      </c>
      <c r="F14" s="24">
        <v>2.7571767955146602</v>
      </c>
    </row>
    <row r="15" spans="1:6" x14ac:dyDescent="0.2">
      <c r="A15" s="22" t="s">
        <v>605</v>
      </c>
      <c r="B15" s="22" t="s">
        <v>604</v>
      </c>
      <c r="C15" s="22" t="s">
        <v>606</v>
      </c>
      <c r="D15" s="25">
        <v>635268</v>
      </c>
      <c r="E15" s="23">
        <v>4133.6888760000002</v>
      </c>
      <c r="F15" s="24">
        <v>2.3568482677015501</v>
      </c>
    </row>
    <row r="16" spans="1:6" x14ac:dyDescent="0.2">
      <c r="A16" s="22" t="s">
        <v>608</v>
      </c>
      <c r="B16" s="22" t="s">
        <v>607</v>
      </c>
      <c r="C16" s="22" t="s">
        <v>166</v>
      </c>
      <c r="D16" s="25">
        <v>516184</v>
      </c>
      <c r="E16" s="23">
        <v>3716.0086160000001</v>
      </c>
      <c r="F16" s="24">
        <v>2.1187052853040198</v>
      </c>
    </row>
    <row r="17" spans="1:7" x14ac:dyDescent="0.2">
      <c r="A17" s="22" t="s">
        <v>434</v>
      </c>
      <c r="B17" s="22" t="s">
        <v>433</v>
      </c>
      <c r="C17" s="22" t="s">
        <v>166</v>
      </c>
      <c r="D17" s="25">
        <v>135017</v>
      </c>
      <c r="E17" s="23">
        <v>3162.5031909999998</v>
      </c>
      <c r="F17" s="24">
        <v>1.80312074539133</v>
      </c>
    </row>
    <row r="18" spans="1:7" x14ac:dyDescent="0.2">
      <c r="A18" s="22" t="s">
        <v>610</v>
      </c>
      <c r="B18" s="22" t="s">
        <v>609</v>
      </c>
      <c r="C18" s="22" t="s">
        <v>169</v>
      </c>
      <c r="D18" s="25">
        <v>1678014</v>
      </c>
      <c r="E18" s="23">
        <v>3057.1737069999999</v>
      </c>
      <c r="F18" s="24">
        <v>1.74306648892694</v>
      </c>
    </row>
    <row r="19" spans="1:7" x14ac:dyDescent="0.2">
      <c r="A19" s="22" t="s">
        <v>576</v>
      </c>
      <c r="B19" s="22" t="s">
        <v>575</v>
      </c>
      <c r="C19" s="22" t="s">
        <v>166</v>
      </c>
      <c r="D19" s="25">
        <v>543961</v>
      </c>
      <c r="E19" s="23">
        <v>2763.0499</v>
      </c>
      <c r="F19" s="24">
        <v>1.57536998205086</v>
      </c>
    </row>
    <row r="20" spans="1:7" x14ac:dyDescent="0.2">
      <c r="A20" s="22" t="s">
        <v>612</v>
      </c>
      <c r="B20" s="22" t="s">
        <v>611</v>
      </c>
      <c r="C20" s="22" t="s">
        <v>166</v>
      </c>
      <c r="D20" s="25">
        <v>391472</v>
      </c>
      <c r="E20" s="23">
        <v>2198.7024879999999</v>
      </c>
      <c r="F20" s="24">
        <v>1.25360381622342</v>
      </c>
    </row>
    <row r="21" spans="1:7" x14ac:dyDescent="0.2">
      <c r="A21" s="22" t="s">
        <v>614</v>
      </c>
      <c r="B21" s="22" t="s">
        <v>613</v>
      </c>
      <c r="C21" s="22" t="s">
        <v>615</v>
      </c>
      <c r="D21" s="25">
        <v>155777</v>
      </c>
      <c r="E21" s="23">
        <v>1761.2147620000001</v>
      </c>
      <c r="F21" s="24">
        <v>1.0041674846334301</v>
      </c>
    </row>
    <row r="22" spans="1:7" x14ac:dyDescent="0.2">
      <c r="A22" s="21" t="s">
        <v>35</v>
      </c>
      <c r="B22" s="21"/>
      <c r="C22" s="21"/>
      <c r="D22" s="21"/>
      <c r="E22" s="26">
        <f>SUM(E7:E21)</f>
        <v>137536.940649</v>
      </c>
      <c r="F22" s="27">
        <f>SUM(F7:F21)</f>
        <v>78.417536983875891</v>
      </c>
      <c r="G22" s="11"/>
    </row>
    <row r="23" spans="1:7" x14ac:dyDescent="0.2">
      <c r="A23" s="22"/>
      <c r="B23" s="22"/>
      <c r="C23" s="22"/>
      <c r="D23" s="22"/>
      <c r="E23" s="23"/>
      <c r="F23" s="24"/>
    </row>
    <row r="24" spans="1:7" x14ac:dyDescent="0.2">
      <c r="A24" s="21" t="s">
        <v>616</v>
      </c>
      <c r="B24" s="22"/>
      <c r="C24" s="22"/>
      <c r="D24" s="22"/>
      <c r="E24" s="23"/>
      <c r="F24" s="24"/>
    </row>
    <row r="25" spans="1:7" x14ac:dyDescent="0.2">
      <c r="A25" s="22" t="s">
        <v>618</v>
      </c>
      <c r="B25" s="22" t="s">
        <v>617</v>
      </c>
      <c r="C25" s="22" t="s">
        <v>606</v>
      </c>
      <c r="D25" s="25">
        <v>204740</v>
      </c>
      <c r="E25" s="23">
        <v>10809.937250000001</v>
      </c>
      <c r="F25" s="24">
        <v>6.1633525516507603</v>
      </c>
    </row>
    <row r="26" spans="1:7" x14ac:dyDescent="0.2">
      <c r="A26" s="22" t="s">
        <v>620</v>
      </c>
      <c r="B26" s="22" t="s">
        <v>619</v>
      </c>
      <c r="C26" s="22" t="s">
        <v>256</v>
      </c>
      <c r="D26" s="25">
        <v>78777</v>
      </c>
      <c r="E26" s="23">
        <v>4279.5294080000003</v>
      </c>
      <c r="F26" s="24">
        <v>2.4400001486281799</v>
      </c>
    </row>
    <row r="27" spans="1:7" x14ac:dyDescent="0.2">
      <c r="A27" s="22" t="s">
        <v>622</v>
      </c>
      <c r="B27" s="22" t="s">
        <v>621</v>
      </c>
      <c r="C27" s="22" t="s">
        <v>166</v>
      </c>
      <c r="D27" s="25">
        <v>9122</v>
      </c>
      <c r="E27" s="23">
        <v>3098.856577</v>
      </c>
      <c r="F27" s="24">
        <v>1.7668322349468499</v>
      </c>
    </row>
    <row r="28" spans="1:7" x14ac:dyDescent="0.2">
      <c r="A28" s="22" t="s">
        <v>624</v>
      </c>
      <c r="B28" s="22" t="s">
        <v>623</v>
      </c>
      <c r="C28" s="22" t="s">
        <v>625</v>
      </c>
      <c r="D28" s="25">
        <v>7579</v>
      </c>
      <c r="E28" s="23">
        <v>2233.2982379999999</v>
      </c>
      <c r="F28" s="24">
        <v>1.27332879696174</v>
      </c>
    </row>
    <row r="29" spans="1:7" x14ac:dyDescent="0.2">
      <c r="A29" s="22" t="s">
        <v>627</v>
      </c>
      <c r="B29" s="22" t="s">
        <v>626</v>
      </c>
      <c r="C29" s="22" t="s">
        <v>169</v>
      </c>
      <c r="D29" s="25">
        <v>8181</v>
      </c>
      <c r="E29" s="23">
        <v>2119.371185</v>
      </c>
      <c r="F29" s="24">
        <v>1.20837258338062</v>
      </c>
    </row>
    <row r="30" spans="1:7" x14ac:dyDescent="0.2">
      <c r="A30" s="22" t="s">
        <v>629</v>
      </c>
      <c r="B30" s="22" t="s">
        <v>628</v>
      </c>
      <c r="C30" s="22" t="s">
        <v>166</v>
      </c>
      <c r="D30" s="25">
        <v>3802</v>
      </c>
      <c r="E30" s="23">
        <v>1685.412943</v>
      </c>
      <c r="F30" s="24">
        <v>0.96094860891299505</v>
      </c>
    </row>
    <row r="31" spans="1:7" x14ac:dyDescent="0.2">
      <c r="A31" s="22" t="s">
        <v>631</v>
      </c>
      <c r="B31" s="22" t="s">
        <v>630</v>
      </c>
      <c r="C31" s="22" t="s">
        <v>166</v>
      </c>
      <c r="D31" s="25">
        <v>3083</v>
      </c>
      <c r="E31" s="23">
        <v>1637.213798</v>
      </c>
      <c r="F31" s="24">
        <v>0.93346756841730305</v>
      </c>
    </row>
    <row r="32" spans="1:7" x14ac:dyDescent="0.2">
      <c r="A32" s="21" t="s">
        <v>35</v>
      </c>
      <c r="B32" s="21"/>
      <c r="C32" s="21"/>
      <c r="D32" s="21"/>
      <c r="E32" s="26">
        <f>SUM(E24:E31)</f>
        <v>25863.619398999999</v>
      </c>
      <c r="F32" s="27">
        <f>SUM(F24:F31)</f>
        <v>14.746302492898449</v>
      </c>
      <c r="G32" s="11"/>
    </row>
    <row r="33" spans="1:9" x14ac:dyDescent="0.2">
      <c r="A33" s="22"/>
      <c r="B33" s="22"/>
      <c r="C33" s="22"/>
      <c r="D33" s="22"/>
      <c r="E33" s="23"/>
      <c r="F33" s="24"/>
    </row>
    <row r="34" spans="1:9" x14ac:dyDescent="0.2">
      <c r="A34" s="21" t="s">
        <v>632</v>
      </c>
      <c r="B34" s="22"/>
      <c r="C34" s="22"/>
      <c r="D34" s="22"/>
      <c r="E34" s="23"/>
      <c r="F34" s="24"/>
    </row>
    <row r="35" spans="1:9" x14ac:dyDescent="0.2">
      <c r="A35" s="22" t="s">
        <v>634</v>
      </c>
      <c r="B35" s="22" t="s">
        <v>1120</v>
      </c>
      <c r="C35" s="22" t="s">
        <v>635</v>
      </c>
      <c r="D35" s="25">
        <v>73810.123999999996</v>
      </c>
      <c r="E35" s="23">
        <v>7527.2633990000004</v>
      </c>
      <c r="F35" s="24">
        <v>4.2917157615483896</v>
      </c>
    </row>
    <row r="36" spans="1:9" x14ac:dyDescent="0.2">
      <c r="A36" s="21" t="s">
        <v>35</v>
      </c>
      <c r="B36" s="21"/>
      <c r="C36" s="21"/>
      <c r="D36" s="21"/>
      <c r="E36" s="26">
        <f>SUM(E35:E35)</f>
        <v>7527.2633990000004</v>
      </c>
      <c r="F36" s="27">
        <f>SUM(F35:F35)</f>
        <v>4.2917157615483896</v>
      </c>
      <c r="G36" s="11"/>
    </row>
    <row r="37" spans="1:9" x14ac:dyDescent="0.2">
      <c r="A37" s="22"/>
      <c r="B37" s="22"/>
      <c r="C37" s="22"/>
      <c r="D37" s="22"/>
      <c r="E37" s="23"/>
      <c r="F37" s="24"/>
    </row>
    <row r="38" spans="1:9" x14ac:dyDescent="0.2">
      <c r="A38" s="21" t="s">
        <v>46</v>
      </c>
      <c r="B38" s="21"/>
      <c r="C38" s="21"/>
      <c r="D38" s="21"/>
      <c r="E38" s="26">
        <f>E22+E32+E36</f>
        <v>170927.82344699997</v>
      </c>
      <c r="F38" s="27">
        <f>F22+F32+F36</f>
        <v>97.455555238322731</v>
      </c>
      <c r="G38" s="11"/>
    </row>
    <row r="39" spans="1:9" x14ac:dyDescent="0.2">
      <c r="A39" s="21"/>
      <c r="B39" s="21"/>
      <c r="C39" s="21"/>
      <c r="D39" s="21"/>
      <c r="E39" s="26"/>
      <c r="F39" s="27"/>
      <c r="G39" s="11"/>
    </row>
    <row r="40" spans="1:9" x14ac:dyDescent="0.2">
      <c r="A40" s="21" t="s">
        <v>48</v>
      </c>
      <c r="B40" s="21"/>
      <c r="C40" s="21"/>
      <c r="D40" s="21"/>
      <c r="E40" s="26">
        <f>E42-(E22+E32+E36)</f>
        <v>4462.7153776000196</v>
      </c>
      <c r="F40" s="27">
        <f>F42-(F22+F32+F36)</f>
        <v>2.5444447616772692</v>
      </c>
      <c r="G40" s="11"/>
    </row>
    <row r="41" spans="1:9" x14ac:dyDescent="0.2">
      <c r="A41" s="21"/>
      <c r="B41" s="21"/>
      <c r="C41" s="21"/>
      <c r="D41" s="21"/>
      <c r="E41" s="26"/>
      <c r="F41" s="27"/>
      <c r="G41" s="11"/>
    </row>
    <row r="42" spans="1:9" x14ac:dyDescent="0.2">
      <c r="A42" s="28" t="s">
        <v>47</v>
      </c>
      <c r="B42" s="28"/>
      <c r="C42" s="28"/>
      <c r="D42" s="28"/>
      <c r="E42" s="29">
        <v>175390.53882459999</v>
      </c>
      <c r="F42" s="30">
        <v>100</v>
      </c>
      <c r="G42" s="11"/>
    </row>
    <row r="44" spans="1:9" ht="23.25" customHeight="1" x14ac:dyDescent="0.2">
      <c r="A44" s="152" t="s">
        <v>1012</v>
      </c>
      <c r="B44" s="152"/>
      <c r="C44" s="152"/>
      <c r="D44" s="152"/>
      <c r="G44" s="10"/>
      <c r="H44" s="10"/>
      <c r="I44" s="9"/>
    </row>
    <row r="46" spans="1:9" x14ac:dyDescent="0.2">
      <c r="A46" s="11" t="s">
        <v>51</v>
      </c>
    </row>
    <row r="47" spans="1:9" x14ac:dyDescent="0.2">
      <c r="A47" s="11" t="s">
        <v>1013</v>
      </c>
    </row>
    <row r="48" spans="1:9" x14ac:dyDescent="0.2">
      <c r="A48" s="11" t="s">
        <v>52</v>
      </c>
      <c r="B48" s="11"/>
      <c r="C48" s="31" t="s">
        <v>54</v>
      </c>
      <c r="D48" s="11" t="s">
        <v>53</v>
      </c>
    </row>
    <row r="49" spans="1:4" x14ac:dyDescent="0.2">
      <c r="A49" s="6" t="s">
        <v>61</v>
      </c>
      <c r="C49" s="32">
        <v>432.68689999999998</v>
      </c>
      <c r="D49" s="32">
        <v>478.3313</v>
      </c>
    </row>
    <row r="50" spans="1:4" x14ac:dyDescent="0.2">
      <c r="A50" s="6" t="s">
        <v>135</v>
      </c>
      <c r="C50" s="32">
        <v>37.290399999999998</v>
      </c>
      <c r="D50" s="32">
        <v>41.224200000000003</v>
      </c>
    </row>
    <row r="51" spans="1:4" x14ac:dyDescent="0.2">
      <c r="A51" s="6" t="s">
        <v>62</v>
      </c>
      <c r="C51" s="32">
        <v>481.0138</v>
      </c>
      <c r="D51" s="32">
        <v>532.19600000000003</v>
      </c>
    </row>
    <row r="52" spans="1:4" x14ac:dyDescent="0.2">
      <c r="A52" s="6" t="s">
        <v>136</v>
      </c>
      <c r="C52" s="32">
        <v>41.917200000000001</v>
      </c>
      <c r="D52" s="32">
        <v>46.377200000000002</v>
      </c>
    </row>
    <row r="54" spans="1:4" x14ac:dyDescent="0.2">
      <c r="A54" s="6" t="s">
        <v>58</v>
      </c>
    </row>
    <row r="56" spans="1:4" x14ac:dyDescent="0.2">
      <c r="A56" s="11" t="s">
        <v>1014</v>
      </c>
      <c r="D56" s="31" t="s">
        <v>60</v>
      </c>
    </row>
    <row r="58" spans="1:4" x14ac:dyDescent="0.2">
      <c r="A58" s="11" t="s">
        <v>1121</v>
      </c>
      <c r="D58" s="31" t="s">
        <v>60</v>
      </c>
    </row>
    <row r="59" spans="1:4" x14ac:dyDescent="0.2">
      <c r="A59" s="11"/>
    </row>
    <row r="60" spans="1:4" x14ac:dyDescent="0.2">
      <c r="A60" s="11" t="s">
        <v>386</v>
      </c>
      <c r="D60" s="31" t="s">
        <v>60</v>
      </c>
    </row>
    <row r="62" spans="1:4" x14ac:dyDescent="0.2">
      <c r="A62" s="11" t="s">
        <v>1029</v>
      </c>
      <c r="D62" s="36">
        <v>0.28036585249586499</v>
      </c>
    </row>
    <row r="64" spans="1:4" x14ac:dyDescent="0.2">
      <c r="A64" s="11" t="s">
        <v>1122</v>
      </c>
      <c r="D64" s="31" t="s">
        <v>60</v>
      </c>
    </row>
    <row r="66" spans="1:4" x14ac:dyDescent="0.2">
      <c r="A66" s="72" t="s">
        <v>1123</v>
      </c>
      <c r="B66" s="73"/>
      <c r="C66" s="73"/>
      <c r="D66" s="10"/>
    </row>
    <row r="67" spans="1:4" x14ac:dyDescent="0.2">
      <c r="A67" s="73"/>
      <c r="B67" s="73"/>
      <c r="C67" s="73"/>
      <c r="D67" s="10"/>
    </row>
    <row r="68" spans="1:4" x14ac:dyDescent="0.2">
      <c r="A68" s="74" t="s">
        <v>1124</v>
      </c>
      <c r="B68" s="75" t="s">
        <v>1125</v>
      </c>
      <c r="C68" s="75" t="s">
        <v>1126</v>
      </c>
      <c r="D68" s="10"/>
    </row>
    <row r="69" spans="1:4" x14ac:dyDescent="0.2">
      <c r="A69" s="76" t="s">
        <v>14</v>
      </c>
      <c r="B69" s="77">
        <v>33390.882798500003</v>
      </c>
      <c r="C69" s="78">
        <v>0.19038018254731906</v>
      </c>
      <c r="D69" s="10"/>
    </row>
    <row r="71" spans="1:4" x14ac:dyDescent="0.2">
      <c r="A71" s="11" t="s">
        <v>1024</v>
      </c>
      <c r="D71" s="31" t="s">
        <v>60</v>
      </c>
    </row>
    <row r="73" spans="1:4" x14ac:dyDescent="0.2">
      <c r="A73" s="11" t="s">
        <v>1025</v>
      </c>
      <c r="B73" s="11"/>
      <c r="D73" s="31" t="s">
        <v>60</v>
      </c>
    </row>
    <row r="74" spans="1:4" x14ac:dyDescent="0.2">
      <c r="A74" s="11"/>
      <c r="B74" s="11"/>
    </row>
    <row r="75" spans="1:4" x14ac:dyDescent="0.2">
      <c r="A75" s="11" t="s">
        <v>1026</v>
      </c>
      <c r="B75" s="11"/>
      <c r="D75" s="31" t="s">
        <v>60</v>
      </c>
    </row>
    <row r="76" spans="1:4" x14ac:dyDescent="0.2">
      <c r="A76" s="11"/>
      <c r="B76" s="11"/>
    </row>
    <row r="77" spans="1:4" x14ac:dyDescent="0.2">
      <c r="A77" s="11" t="s">
        <v>1027</v>
      </c>
      <c r="B77" s="11"/>
      <c r="D77" s="31" t="s">
        <v>60</v>
      </c>
    </row>
    <row r="79" spans="1:4" x14ac:dyDescent="0.2">
      <c r="A79" s="69" t="s">
        <v>1055</v>
      </c>
      <c r="B79" s="70"/>
      <c r="C79" s="70"/>
      <c r="D79" s="70"/>
    </row>
    <row r="81" spans="1:9" x14ac:dyDescent="0.2">
      <c r="A81" s="69" t="s">
        <v>1396</v>
      </c>
      <c r="B81" s="70"/>
      <c r="C81" s="70"/>
      <c r="D81" s="70"/>
      <c r="E81" s="10"/>
      <c r="G81" s="70"/>
      <c r="H81" s="70"/>
      <c r="I81" s="70"/>
    </row>
    <row r="82" spans="1:9" x14ac:dyDescent="0.2">
      <c r="A82" s="96"/>
      <c r="B82" s="70"/>
      <c r="C82" s="70"/>
      <c r="D82" s="70"/>
      <c r="E82" s="10"/>
      <c r="G82" s="70"/>
      <c r="H82" s="70"/>
      <c r="I82" s="70"/>
    </row>
    <row r="83" spans="1:9" x14ac:dyDescent="0.2">
      <c r="A83" s="70"/>
      <c r="B83" s="70"/>
      <c r="C83" s="70"/>
      <c r="D83" s="70"/>
      <c r="E83" s="10"/>
      <c r="G83" s="70"/>
      <c r="H83" s="70"/>
      <c r="I83" s="70"/>
    </row>
    <row r="84" spans="1:9" x14ac:dyDescent="0.2">
      <c r="A84" s="70"/>
      <c r="B84" s="70"/>
      <c r="C84" s="70"/>
      <c r="D84" s="70"/>
      <c r="E84" s="10"/>
      <c r="G84" s="70"/>
      <c r="H84" s="70"/>
      <c r="I84" s="70"/>
    </row>
    <row r="85" spans="1:9" x14ac:dyDescent="0.2">
      <c r="A85" s="70"/>
      <c r="B85" s="70"/>
      <c r="C85" s="70"/>
      <c r="D85" s="70"/>
      <c r="E85" s="10"/>
      <c r="G85" s="70"/>
      <c r="H85" s="70"/>
      <c r="I85" s="70"/>
    </row>
    <row r="86" spans="1:9" x14ac:dyDescent="0.2">
      <c r="A86" s="70"/>
      <c r="B86" s="70"/>
      <c r="C86" s="70"/>
      <c r="D86" s="70"/>
      <c r="E86" s="10"/>
      <c r="G86" s="70"/>
      <c r="H86" s="70"/>
      <c r="I86" s="70"/>
    </row>
    <row r="87" spans="1:9" x14ac:dyDescent="0.2">
      <c r="A87" s="70"/>
      <c r="B87" s="70"/>
      <c r="C87" s="70"/>
      <c r="D87" s="70"/>
      <c r="E87" s="10"/>
      <c r="G87" s="70"/>
      <c r="H87" s="70"/>
      <c r="I87" s="70"/>
    </row>
    <row r="88" spans="1:9" x14ac:dyDescent="0.2">
      <c r="A88" s="70"/>
      <c r="B88" s="70"/>
      <c r="C88" s="70"/>
      <c r="D88" s="70"/>
      <c r="E88" s="10"/>
      <c r="G88" s="70"/>
      <c r="H88" s="70"/>
      <c r="I88" s="70"/>
    </row>
    <row r="89" spans="1:9" x14ac:dyDescent="0.2">
      <c r="A89" s="70"/>
      <c r="B89" s="70"/>
      <c r="C89" s="70"/>
      <c r="D89" s="70"/>
      <c r="E89" s="10"/>
      <c r="G89" s="70"/>
      <c r="H89" s="70"/>
      <c r="I89" s="70"/>
    </row>
    <row r="90" spans="1:9" x14ac:dyDescent="0.2">
      <c r="A90" s="70"/>
      <c r="B90" s="70"/>
      <c r="C90" s="70"/>
      <c r="D90" s="70"/>
      <c r="E90" s="10"/>
      <c r="G90" s="70"/>
      <c r="H90" s="70"/>
      <c r="I90" s="70"/>
    </row>
    <row r="91" spans="1:9" x14ac:dyDescent="0.2">
      <c r="A91" s="70"/>
      <c r="B91" s="70"/>
      <c r="C91" s="70"/>
      <c r="D91" s="70"/>
      <c r="E91" s="10"/>
      <c r="G91" s="70"/>
      <c r="H91" s="70"/>
      <c r="I91" s="70"/>
    </row>
    <row r="92" spans="1:9" x14ac:dyDescent="0.2">
      <c r="A92" s="70"/>
      <c r="B92" s="70"/>
      <c r="C92" s="70"/>
      <c r="D92" s="70"/>
      <c r="E92" s="10"/>
      <c r="G92" s="70"/>
      <c r="H92" s="70"/>
      <c r="I92" s="70"/>
    </row>
    <row r="93" spans="1:9" x14ac:dyDescent="0.2">
      <c r="A93" s="70"/>
      <c r="B93" s="70"/>
      <c r="C93" s="70"/>
      <c r="D93" s="70"/>
      <c r="E93" s="10"/>
      <c r="G93" s="70"/>
      <c r="H93" s="70"/>
      <c r="I93" s="70"/>
    </row>
    <row r="94" spans="1:9" x14ac:dyDescent="0.2">
      <c r="A94" s="70"/>
      <c r="B94" s="70"/>
      <c r="C94" s="70"/>
      <c r="D94" s="70"/>
      <c r="E94" s="10"/>
      <c r="G94" s="70"/>
      <c r="H94" s="70"/>
      <c r="I94" s="70"/>
    </row>
    <row r="95" spans="1:9" x14ac:dyDescent="0.2">
      <c r="A95" s="70"/>
      <c r="B95" s="70"/>
      <c r="C95" s="70"/>
      <c r="D95" s="70"/>
      <c r="E95" s="10"/>
      <c r="G95" s="70"/>
      <c r="H95" s="70"/>
      <c r="I95" s="70"/>
    </row>
    <row r="96" spans="1:9" x14ac:dyDescent="0.2">
      <c r="A96" s="70"/>
      <c r="B96" s="70"/>
      <c r="C96" s="70"/>
      <c r="D96" s="70"/>
      <c r="E96" s="10"/>
      <c r="G96" s="70"/>
      <c r="H96" s="70"/>
      <c r="I96" s="70"/>
    </row>
    <row r="97" spans="1:9" x14ac:dyDescent="0.2">
      <c r="A97" s="70"/>
      <c r="B97" s="70"/>
      <c r="C97" s="70"/>
      <c r="D97" s="70"/>
      <c r="E97" s="10"/>
      <c r="G97" s="70"/>
      <c r="H97" s="70"/>
      <c r="I97" s="70"/>
    </row>
    <row r="98" spans="1:9" x14ac:dyDescent="0.2">
      <c r="A98" s="70"/>
      <c r="B98" s="70"/>
      <c r="C98" s="70"/>
      <c r="D98" s="70"/>
      <c r="E98" s="10"/>
      <c r="G98" s="70"/>
      <c r="H98" s="70"/>
      <c r="I98" s="70"/>
    </row>
    <row r="99" spans="1:9" x14ac:dyDescent="0.2">
      <c r="A99" s="69" t="s">
        <v>1405</v>
      </c>
      <c r="B99" s="70"/>
      <c r="C99" s="70"/>
      <c r="D99" s="70"/>
      <c r="E99" s="10"/>
      <c r="G99" s="70"/>
      <c r="H99" s="70"/>
      <c r="I99" s="70"/>
    </row>
    <row r="100" spans="1:9" x14ac:dyDescent="0.2">
      <c r="A100" s="70"/>
      <c r="B100" s="70"/>
      <c r="C100" s="70"/>
      <c r="D100" s="70"/>
      <c r="E100" s="10"/>
      <c r="G100" s="70"/>
      <c r="H100" s="70"/>
      <c r="I100" s="70"/>
    </row>
    <row r="101" spans="1:9" x14ac:dyDescent="0.2">
      <c r="A101" s="69" t="s">
        <v>1397</v>
      </c>
      <c r="B101" s="70"/>
      <c r="C101" s="70"/>
      <c r="D101" s="70"/>
      <c r="E101" s="10"/>
      <c r="G101" s="70"/>
      <c r="H101" s="70"/>
      <c r="I101" s="70"/>
    </row>
    <row r="102" spans="1:9" x14ac:dyDescent="0.2">
      <c r="A102" s="70"/>
      <c r="B102" s="70"/>
      <c r="C102" s="70"/>
      <c r="D102" s="70"/>
      <c r="E102" s="10"/>
      <c r="G102" s="70"/>
      <c r="H102" s="70"/>
      <c r="I102" s="70"/>
    </row>
    <row r="103" spans="1:9" x14ac:dyDescent="0.2">
      <c r="A103" s="70"/>
      <c r="B103" s="70"/>
      <c r="C103" s="70"/>
      <c r="D103" s="70"/>
      <c r="E103" s="10"/>
      <c r="G103" s="70"/>
      <c r="H103" s="70"/>
      <c r="I103" s="70"/>
    </row>
    <row r="104" spans="1:9" x14ac:dyDescent="0.2">
      <c r="A104" s="70"/>
      <c r="B104" s="70"/>
      <c r="C104" s="70"/>
      <c r="D104" s="70"/>
      <c r="E104" s="10"/>
      <c r="G104" s="70"/>
      <c r="H104" s="70"/>
      <c r="I104" s="70"/>
    </row>
    <row r="105" spans="1:9" x14ac:dyDescent="0.2">
      <c r="A105" s="70"/>
      <c r="B105" s="70"/>
      <c r="C105" s="70"/>
      <c r="D105" s="70"/>
      <c r="E105" s="10"/>
      <c r="G105" s="70"/>
      <c r="H105" s="70"/>
      <c r="I105" s="70"/>
    </row>
    <row r="106" spans="1:9" x14ac:dyDescent="0.2">
      <c r="A106" s="70"/>
      <c r="B106" s="70"/>
      <c r="C106" s="70"/>
      <c r="D106" s="70"/>
      <c r="E106" s="10"/>
      <c r="G106" s="70"/>
      <c r="H106" s="70"/>
      <c r="I106" s="70"/>
    </row>
    <row r="107" spans="1:9" x14ac:dyDescent="0.2">
      <c r="A107" s="70"/>
      <c r="B107" s="70"/>
      <c r="C107" s="70"/>
      <c r="D107" s="70"/>
      <c r="E107" s="10"/>
      <c r="G107" s="70"/>
      <c r="H107" s="70"/>
      <c r="I107" s="70"/>
    </row>
    <row r="108" spans="1:9" x14ac:dyDescent="0.2">
      <c r="A108" s="70"/>
      <c r="B108" s="70"/>
      <c r="C108" s="70"/>
      <c r="D108" s="70"/>
      <c r="E108" s="10"/>
      <c r="G108" s="70"/>
      <c r="H108" s="70"/>
      <c r="I108" s="70"/>
    </row>
    <row r="109" spans="1:9" x14ac:dyDescent="0.2">
      <c r="A109" s="70"/>
      <c r="B109" s="70"/>
      <c r="C109" s="70"/>
      <c r="D109" s="70"/>
      <c r="E109" s="10"/>
      <c r="G109" s="70"/>
      <c r="H109" s="70"/>
      <c r="I109" s="70"/>
    </row>
    <row r="110" spans="1:9" x14ac:dyDescent="0.2">
      <c r="A110" s="70"/>
      <c r="B110" s="70"/>
      <c r="C110" s="70"/>
      <c r="D110" s="70"/>
      <c r="E110" s="10"/>
      <c r="G110" s="70"/>
      <c r="H110" s="70"/>
      <c r="I110" s="70"/>
    </row>
    <row r="111" spans="1:9" x14ac:dyDescent="0.2">
      <c r="A111" s="70"/>
      <c r="B111" s="70"/>
      <c r="C111" s="70"/>
      <c r="D111" s="70"/>
      <c r="E111" s="10"/>
      <c r="G111" s="70"/>
      <c r="H111" s="70"/>
      <c r="I111" s="70"/>
    </row>
    <row r="112" spans="1:9" x14ac:dyDescent="0.2">
      <c r="A112" s="70"/>
      <c r="B112" s="70"/>
      <c r="C112" s="70"/>
      <c r="D112" s="70"/>
      <c r="E112" s="10"/>
      <c r="G112" s="70"/>
      <c r="H112" s="70"/>
      <c r="I112" s="70"/>
    </row>
    <row r="113" spans="1:9" x14ac:dyDescent="0.2">
      <c r="A113" s="70"/>
      <c r="B113" s="70"/>
      <c r="C113" s="70"/>
      <c r="D113" s="70"/>
      <c r="E113" s="10"/>
      <c r="G113" s="70"/>
      <c r="H113" s="70"/>
      <c r="I113" s="70"/>
    </row>
    <row r="114" spans="1:9" x14ac:dyDescent="0.2">
      <c r="A114" s="70"/>
      <c r="B114" s="70"/>
      <c r="C114" s="70"/>
      <c r="D114" s="70"/>
      <c r="E114" s="10"/>
      <c r="G114" s="70"/>
      <c r="H114" s="70"/>
      <c r="I114" s="70"/>
    </row>
    <row r="115" spans="1:9" x14ac:dyDescent="0.2">
      <c r="A115" s="70"/>
      <c r="B115" s="70"/>
      <c r="C115" s="70"/>
      <c r="D115" s="70"/>
      <c r="E115" s="10"/>
      <c r="G115" s="70"/>
      <c r="H115" s="70"/>
      <c r="I115" s="70"/>
    </row>
    <row r="116" spans="1:9" x14ac:dyDescent="0.2">
      <c r="A116" s="70"/>
      <c r="B116" s="70"/>
      <c r="C116" s="70"/>
      <c r="D116" s="70"/>
      <c r="E116" s="10"/>
      <c r="G116" s="70"/>
      <c r="H116" s="70"/>
      <c r="I116" s="70"/>
    </row>
    <row r="117" spans="1:9" x14ac:dyDescent="0.2">
      <c r="A117" s="70"/>
      <c r="B117" s="70"/>
      <c r="C117" s="70"/>
      <c r="D117" s="70"/>
      <c r="E117" s="10"/>
      <c r="G117" s="70"/>
      <c r="H117" s="70"/>
      <c r="I117" s="70"/>
    </row>
    <row r="118" spans="1:9" x14ac:dyDescent="0.2">
      <c r="A118" s="70"/>
      <c r="B118" s="70"/>
      <c r="C118" s="70"/>
      <c r="D118" s="70"/>
      <c r="E118" s="10"/>
      <c r="G118" s="70"/>
      <c r="H118" s="70"/>
      <c r="I118" s="70"/>
    </row>
    <row r="119" spans="1:9" x14ac:dyDescent="0.2">
      <c r="A119" s="70"/>
      <c r="B119" s="70"/>
      <c r="C119" s="70"/>
      <c r="D119" s="70"/>
      <c r="E119" s="10"/>
      <c r="G119" s="70"/>
      <c r="H119" s="70"/>
      <c r="I119" s="70"/>
    </row>
    <row r="120" spans="1:9" x14ac:dyDescent="0.2">
      <c r="A120" s="70"/>
      <c r="B120" s="70"/>
      <c r="C120" s="70"/>
      <c r="D120" s="70"/>
      <c r="E120" s="10"/>
      <c r="G120" s="70"/>
      <c r="H120" s="70"/>
      <c r="I120" s="70"/>
    </row>
    <row r="121" spans="1:9" x14ac:dyDescent="0.2">
      <c r="A121" s="70" t="s">
        <v>1395</v>
      </c>
      <c r="B121" s="70"/>
      <c r="C121" s="70"/>
      <c r="D121" s="70"/>
      <c r="E121" s="10"/>
      <c r="G121" s="70"/>
      <c r="H121" s="70"/>
      <c r="I121" s="70"/>
    </row>
    <row r="122" spans="1:9" x14ac:dyDescent="0.2">
      <c r="A122" s="70"/>
      <c r="B122" s="70"/>
      <c r="C122" s="70"/>
      <c r="D122" s="70"/>
      <c r="E122" s="10"/>
      <c r="G122" s="70"/>
      <c r="H122" s="70"/>
      <c r="I122" s="70"/>
    </row>
    <row r="123" spans="1:9" x14ac:dyDescent="0.2">
      <c r="A123" s="70"/>
      <c r="B123" s="70"/>
      <c r="C123" s="70"/>
      <c r="D123" s="70"/>
      <c r="E123" s="10"/>
      <c r="G123" s="70"/>
      <c r="H123" s="70"/>
      <c r="I123" s="70"/>
    </row>
    <row r="124" spans="1:9" x14ac:dyDescent="0.2">
      <c r="A124" s="70"/>
      <c r="B124" s="70"/>
      <c r="C124" s="70"/>
      <c r="D124" s="70"/>
      <c r="E124" s="10"/>
      <c r="G124" s="70"/>
      <c r="H124" s="70"/>
      <c r="I124" s="70"/>
    </row>
    <row r="125" spans="1:9" x14ac:dyDescent="0.2">
      <c r="A125" s="70"/>
      <c r="B125" s="70"/>
      <c r="C125" s="70"/>
      <c r="D125" s="70"/>
      <c r="E125" s="10"/>
      <c r="G125" s="70"/>
      <c r="H125" s="70"/>
      <c r="I125" s="70"/>
    </row>
    <row r="126" spans="1:9" x14ac:dyDescent="0.2">
      <c r="A126" s="70"/>
      <c r="B126" s="70"/>
      <c r="C126" s="70"/>
      <c r="D126" s="70"/>
      <c r="E126" s="10"/>
      <c r="G126" s="70"/>
      <c r="H126" s="70"/>
      <c r="I126" s="70"/>
    </row>
    <row r="127" spans="1:9" x14ac:dyDescent="0.2">
      <c r="A127" s="70"/>
      <c r="B127" s="70"/>
      <c r="C127" s="70"/>
      <c r="D127" s="70"/>
      <c r="E127" s="10"/>
      <c r="G127" s="70"/>
      <c r="H127" s="70"/>
      <c r="I127" s="70"/>
    </row>
    <row r="128" spans="1:9" x14ac:dyDescent="0.2">
      <c r="A128" s="70"/>
      <c r="B128" s="70"/>
      <c r="C128" s="70"/>
      <c r="D128" s="70"/>
      <c r="E128" s="10"/>
      <c r="G128" s="70"/>
      <c r="H128" s="70"/>
      <c r="I128" s="70"/>
    </row>
    <row r="129" spans="1:9" x14ac:dyDescent="0.2">
      <c r="A129" s="70"/>
      <c r="B129" s="70"/>
      <c r="C129" s="70"/>
      <c r="D129" s="70"/>
      <c r="E129" s="10"/>
      <c r="G129" s="70"/>
      <c r="H129" s="70"/>
      <c r="I129" s="70"/>
    </row>
    <row r="130" spans="1:9" x14ac:dyDescent="0.2">
      <c r="A130" s="70"/>
      <c r="B130" s="70"/>
      <c r="C130" s="70"/>
      <c r="D130" s="70"/>
      <c r="E130" s="10"/>
      <c r="G130" s="70"/>
      <c r="H130" s="70"/>
      <c r="I130" s="70"/>
    </row>
    <row r="131" spans="1:9" x14ac:dyDescent="0.2">
      <c r="A131" s="70"/>
      <c r="B131" s="70"/>
      <c r="C131" s="70"/>
      <c r="D131" s="70"/>
      <c r="E131" s="10"/>
      <c r="G131" s="70"/>
      <c r="H131" s="70"/>
      <c r="I131" s="70"/>
    </row>
    <row r="132" spans="1:9" x14ac:dyDescent="0.2">
      <c r="A132" s="70"/>
      <c r="B132" s="70"/>
      <c r="C132" s="70"/>
      <c r="D132" s="70"/>
      <c r="E132" s="10"/>
      <c r="G132" s="70"/>
      <c r="H132" s="70"/>
      <c r="I132" s="70"/>
    </row>
    <row r="133" spans="1:9" x14ac:dyDescent="0.2">
      <c r="A133" s="70"/>
      <c r="B133" s="70"/>
      <c r="C133" s="70"/>
      <c r="D133" s="70"/>
      <c r="E133" s="10"/>
      <c r="G133" s="70"/>
      <c r="H133" s="70"/>
      <c r="I133" s="70"/>
    </row>
    <row r="134" spans="1:9" x14ac:dyDescent="0.2">
      <c r="A134" s="70"/>
      <c r="B134" s="70"/>
      <c r="C134" s="70"/>
      <c r="D134" s="70"/>
      <c r="E134" s="10"/>
      <c r="G134" s="70"/>
      <c r="H134" s="70"/>
      <c r="I134" s="70"/>
    </row>
    <row r="135" spans="1:9" x14ac:dyDescent="0.2">
      <c r="A135" s="70"/>
      <c r="B135" s="70"/>
      <c r="C135" s="70"/>
      <c r="D135" s="70"/>
      <c r="E135" s="10"/>
      <c r="G135" s="70"/>
      <c r="H135" s="70"/>
      <c r="I135" s="70"/>
    </row>
    <row r="136" spans="1:9" x14ac:dyDescent="0.2">
      <c r="A136" s="70"/>
      <c r="B136" s="70"/>
      <c r="C136" s="70"/>
      <c r="D136" s="70"/>
      <c r="E136" s="10"/>
      <c r="G136" s="70"/>
      <c r="H136" s="70"/>
      <c r="I136" s="70"/>
    </row>
    <row r="137" spans="1:9" x14ac:dyDescent="0.2">
      <c r="A137" s="70"/>
      <c r="B137" s="70"/>
      <c r="C137" s="70"/>
      <c r="D137" s="70"/>
      <c r="E137" s="10"/>
      <c r="G137" s="70"/>
      <c r="H137" s="70"/>
      <c r="I137" s="70"/>
    </row>
    <row r="138" spans="1:9" x14ac:dyDescent="0.2">
      <c r="A138" s="70"/>
      <c r="B138" s="70"/>
      <c r="C138" s="70"/>
      <c r="D138" s="70"/>
      <c r="E138" s="10"/>
      <c r="G138" s="70"/>
      <c r="H138" s="70"/>
      <c r="I138" s="70"/>
    </row>
    <row r="139" spans="1:9" x14ac:dyDescent="0.2">
      <c r="A139" s="70"/>
      <c r="B139" s="70"/>
      <c r="C139" s="70"/>
      <c r="D139" s="70"/>
      <c r="E139" s="10"/>
      <c r="G139" s="70"/>
      <c r="H139" s="70"/>
      <c r="I139" s="70"/>
    </row>
    <row r="140" spans="1:9" x14ac:dyDescent="0.2">
      <c r="A140" s="70"/>
      <c r="B140" s="70"/>
      <c r="C140" s="70"/>
      <c r="D140" s="70"/>
      <c r="E140" s="10"/>
      <c r="G140" s="70"/>
      <c r="H140" s="70"/>
      <c r="I140" s="70"/>
    </row>
  </sheetData>
  <mergeCells count="2">
    <mergeCell ref="A1:F1"/>
    <mergeCell ref="A44:D44"/>
  </mergeCells>
  <conditionalFormatting sqref="D66:D69">
    <cfRule type="cellIs" dxfId="82" priority="3" stopIfTrue="1" operator="between">
      <formula>0.009</formula>
      <formula>-0.009</formula>
    </cfRule>
  </conditionalFormatting>
  <conditionalFormatting sqref="F2:F3 F5:F43">
    <cfRule type="cellIs" dxfId="81" priority="5" stopIfTrue="1" operator="between">
      <formula>0.009</formula>
      <formula>-0.009</formula>
    </cfRule>
  </conditionalFormatting>
  <conditionalFormatting sqref="F45:F115">
    <cfRule type="cellIs" dxfId="80" priority="1" stopIfTrue="1" operator="between">
      <formula>0.009</formula>
      <formula>-0.009</formula>
    </cfRule>
  </conditionalFormatting>
  <conditionalFormatting sqref="F141:F242">
    <cfRule type="cellIs" dxfId="79" priority="2" stopIfTrue="1" operator="between">
      <formula>0.009</formula>
      <formula>-0.009</formula>
    </cfRule>
  </conditionalFormatting>
  <conditionalFormatting sqref="F44:H44">
    <cfRule type="cellIs" dxfId="78" priority="4" stopIfTrue="1" operator="between">
      <formula>0.009</formula>
      <formula>-0.009</formula>
    </cfRule>
  </conditionalFormatting>
  <pageMargins left="0.7" right="0.7" top="0.75" bottom="0.75" header="0.3" footer="0.3"/>
  <pageSetup paperSize="9" orientation="portrait" r:id="rId1"/>
  <headerFooter>
    <oddFooter>&amp;C_x000D_&amp;1#&amp;"Aptos"&amp;10&amp;K000000 RESTRICTED</oddFooter>
    <evenFooter>&amp;LPUBLIC</evenFooter>
    <firstFooter>&amp;LPUBLIC</first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AEA81-ED5D-4DB8-B581-48066E6CBAC2}">
  <dimension ref="A1:I205"/>
  <sheetViews>
    <sheetView workbookViewId="0">
      <selection sqref="A1:F1"/>
    </sheetView>
  </sheetViews>
  <sheetFormatPr defaultColWidth="9.33203125" defaultRowHeight="10.199999999999999" x14ac:dyDescent="0.2"/>
  <cols>
    <col min="1" max="1" width="33.88671875" style="6" bestFit="1" customWidth="1"/>
    <col min="2" max="2" width="32.6640625" style="6" bestFit="1" customWidth="1"/>
    <col min="3" max="3" width="32.33203125" style="6" bestFit="1" customWidth="1"/>
    <col min="4" max="4" width="15.6640625" style="6" customWidth="1"/>
    <col min="5" max="5" width="23.88671875" style="9" customWidth="1"/>
    <col min="6" max="6" width="11.6640625" style="10" bestFit="1" customWidth="1"/>
    <col min="7" max="16384" width="9.33203125" style="6"/>
  </cols>
  <sheetData>
    <row r="1" spans="1:7" s="1" customFormat="1" ht="13.8" x14ac:dyDescent="0.2">
      <c r="A1" s="150" t="s">
        <v>15</v>
      </c>
      <c r="B1" s="151"/>
      <c r="C1" s="151"/>
      <c r="D1" s="151"/>
      <c r="E1" s="151"/>
      <c r="F1" s="151"/>
    </row>
    <row r="2" spans="1:7" s="1" customFormat="1" ht="11.4" x14ac:dyDescent="0.2">
      <c r="E2" s="5"/>
      <c r="F2" s="8"/>
    </row>
    <row r="3" spans="1:7" s="1" customFormat="1" ht="12" x14ac:dyDescent="0.2">
      <c r="A3" s="7" t="s">
        <v>7</v>
      </c>
      <c r="B3" s="2"/>
      <c r="C3" s="3"/>
      <c r="D3" s="3"/>
      <c r="E3" s="4"/>
      <c r="F3" s="8"/>
    </row>
    <row r="4" spans="1:7" s="1" customFormat="1" ht="22.2" customHeight="1" x14ac:dyDescent="0.2">
      <c r="A4" s="14" t="s">
        <v>2</v>
      </c>
      <c r="B4" s="14" t="s">
        <v>0</v>
      </c>
      <c r="C4" s="15" t="s">
        <v>4</v>
      </c>
      <c r="D4" s="15" t="s">
        <v>1</v>
      </c>
      <c r="E4" s="56" t="s">
        <v>6</v>
      </c>
      <c r="F4" s="16" t="s">
        <v>3</v>
      </c>
      <c r="G4" s="84" t="s">
        <v>5</v>
      </c>
    </row>
    <row r="5" spans="1:7" x14ac:dyDescent="0.2">
      <c r="A5" s="17" t="s">
        <v>145</v>
      </c>
      <c r="B5" s="18"/>
      <c r="C5" s="18"/>
      <c r="D5" s="18"/>
      <c r="E5" s="19"/>
      <c r="F5" s="20"/>
      <c r="G5" s="85"/>
    </row>
    <row r="6" spans="1:7" x14ac:dyDescent="0.2">
      <c r="A6" s="21" t="s">
        <v>31</v>
      </c>
      <c r="B6" s="22"/>
      <c r="C6" s="22"/>
      <c r="D6" s="22"/>
      <c r="E6" s="23"/>
      <c r="F6" s="24"/>
      <c r="G6" s="24"/>
    </row>
    <row r="7" spans="1:7" x14ac:dyDescent="0.2">
      <c r="A7" s="22" t="s">
        <v>637</v>
      </c>
      <c r="B7" s="22" t="s">
        <v>636</v>
      </c>
      <c r="C7" s="22" t="s">
        <v>148</v>
      </c>
      <c r="D7" s="25">
        <v>48064081</v>
      </c>
      <c r="E7" s="23">
        <v>36148.995320000002</v>
      </c>
      <c r="F7" s="24">
        <v>2.4988042329887898</v>
      </c>
      <c r="G7" s="24"/>
    </row>
    <row r="8" spans="1:7" x14ac:dyDescent="0.2">
      <c r="A8" s="22" t="s">
        <v>639</v>
      </c>
      <c r="B8" s="22" t="s">
        <v>638</v>
      </c>
      <c r="C8" s="22" t="s">
        <v>201</v>
      </c>
      <c r="D8" s="25">
        <v>2804114</v>
      </c>
      <c r="E8" s="23">
        <v>33601.698060000002</v>
      </c>
      <c r="F8" s="24">
        <v>2.3227219623856201</v>
      </c>
      <c r="G8" s="24"/>
    </row>
    <row r="9" spans="1:7" x14ac:dyDescent="0.2">
      <c r="A9" s="22" t="s">
        <v>176</v>
      </c>
      <c r="B9" s="22" t="s">
        <v>175</v>
      </c>
      <c r="C9" s="22" t="s">
        <v>177</v>
      </c>
      <c r="D9" s="25">
        <v>1465251</v>
      </c>
      <c r="E9" s="23">
        <v>32086.0664</v>
      </c>
      <c r="F9" s="24">
        <v>2.2179537171236499</v>
      </c>
      <c r="G9" s="24"/>
    </row>
    <row r="10" spans="1:7" x14ac:dyDescent="0.2">
      <c r="A10" s="22" t="s">
        <v>213</v>
      </c>
      <c r="B10" s="22" t="s">
        <v>212</v>
      </c>
      <c r="C10" s="22" t="s">
        <v>211</v>
      </c>
      <c r="D10" s="25">
        <v>22713252</v>
      </c>
      <c r="E10" s="23">
        <v>31564.606299999999</v>
      </c>
      <c r="F10" s="24">
        <v>2.1819077165728702</v>
      </c>
      <c r="G10" s="24"/>
    </row>
    <row r="11" spans="1:7" x14ac:dyDescent="0.2">
      <c r="A11" s="22" t="s">
        <v>641</v>
      </c>
      <c r="B11" s="22" t="s">
        <v>640</v>
      </c>
      <c r="C11" s="22" t="s">
        <v>218</v>
      </c>
      <c r="D11" s="25">
        <v>5311513</v>
      </c>
      <c r="E11" s="23">
        <v>30817.398430000001</v>
      </c>
      <c r="F11" s="24">
        <v>2.1302568706240299</v>
      </c>
      <c r="G11" s="24"/>
    </row>
    <row r="12" spans="1:7" x14ac:dyDescent="0.2">
      <c r="A12" s="22" t="s">
        <v>220</v>
      </c>
      <c r="B12" s="22" t="s">
        <v>219</v>
      </c>
      <c r="C12" s="22" t="s">
        <v>183</v>
      </c>
      <c r="D12" s="25">
        <v>2233791</v>
      </c>
      <c r="E12" s="23">
        <v>30261.166679999998</v>
      </c>
      <c r="F12" s="24">
        <v>2.09180727502341</v>
      </c>
      <c r="G12" s="24"/>
    </row>
    <row r="13" spans="1:7" x14ac:dyDescent="0.2">
      <c r="A13" s="22" t="s">
        <v>233</v>
      </c>
      <c r="B13" s="22" t="s">
        <v>232</v>
      </c>
      <c r="C13" s="22" t="s">
        <v>186</v>
      </c>
      <c r="D13" s="25">
        <v>615000</v>
      </c>
      <c r="E13" s="23">
        <v>28575.974999999999</v>
      </c>
      <c r="F13" s="24">
        <v>1.9753181702473299</v>
      </c>
      <c r="G13" s="24"/>
    </row>
    <row r="14" spans="1:7" x14ac:dyDescent="0.2">
      <c r="A14" s="22" t="s">
        <v>498</v>
      </c>
      <c r="B14" s="22" t="s">
        <v>497</v>
      </c>
      <c r="C14" s="22" t="s">
        <v>201</v>
      </c>
      <c r="D14" s="25">
        <v>4463469</v>
      </c>
      <c r="E14" s="23">
        <v>27343.211090000001</v>
      </c>
      <c r="F14" s="24">
        <v>1.8901031967933</v>
      </c>
      <c r="G14" s="24"/>
    </row>
    <row r="15" spans="1:7" x14ac:dyDescent="0.2">
      <c r="A15" s="22" t="s">
        <v>279</v>
      </c>
      <c r="B15" s="22" t="s">
        <v>278</v>
      </c>
      <c r="C15" s="22" t="s">
        <v>280</v>
      </c>
      <c r="D15" s="25">
        <v>1934070</v>
      </c>
      <c r="E15" s="23">
        <v>26434.868760000001</v>
      </c>
      <c r="F15" s="24">
        <v>1.8273139093147901</v>
      </c>
      <c r="G15" s="24"/>
    </row>
    <row r="16" spans="1:7" x14ac:dyDescent="0.2">
      <c r="A16" s="22" t="s">
        <v>488</v>
      </c>
      <c r="B16" s="22" t="s">
        <v>487</v>
      </c>
      <c r="C16" s="22" t="s">
        <v>241</v>
      </c>
      <c r="D16" s="25">
        <v>2461959</v>
      </c>
      <c r="E16" s="23">
        <v>25926.890230000001</v>
      </c>
      <c r="F16" s="24">
        <v>1.7921998241294299</v>
      </c>
      <c r="G16" s="24"/>
    </row>
    <row r="17" spans="1:7" x14ac:dyDescent="0.2">
      <c r="A17" s="22" t="s">
        <v>206</v>
      </c>
      <c r="B17" s="22" t="s">
        <v>205</v>
      </c>
      <c r="C17" s="22" t="s">
        <v>198</v>
      </c>
      <c r="D17" s="25">
        <v>4373434</v>
      </c>
      <c r="E17" s="23">
        <v>25473.066330000001</v>
      </c>
      <c r="F17" s="24">
        <v>1.7608291851306701</v>
      </c>
      <c r="G17" s="24"/>
    </row>
    <row r="18" spans="1:7" x14ac:dyDescent="0.2">
      <c r="A18" s="22" t="s">
        <v>260</v>
      </c>
      <c r="B18" s="22" t="s">
        <v>259</v>
      </c>
      <c r="C18" s="22" t="s">
        <v>261</v>
      </c>
      <c r="D18" s="25">
        <v>8389640</v>
      </c>
      <c r="E18" s="23">
        <v>24996.932379999998</v>
      </c>
      <c r="F18" s="24">
        <v>1.7279163608821</v>
      </c>
      <c r="G18" s="24"/>
    </row>
    <row r="19" spans="1:7" x14ac:dyDescent="0.2">
      <c r="A19" s="22" t="s">
        <v>576</v>
      </c>
      <c r="B19" s="22" t="s">
        <v>575</v>
      </c>
      <c r="C19" s="22" t="s">
        <v>166</v>
      </c>
      <c r="D19" s="25">
        <v>4819167</v>
      </c>
      <c r="E19" s="23">
        <v>24478.958780000001</v>
      </c>
      <c r="F19" s="24">
        <v>1.6921113651194599</v>
      </c>
      <c r="G19" s="24"/>
    </row>
    <row r="20" spans="1:7" x14ac:dyDescent="0.2">
      <c r="A20" s="22" t="s">
        <v>643</v>
      </c>
      <c r="B20" s="22" t="s">
        <v>642</v>
      </c>
      <c r="C20" s="22" t="s">
        <v>198</v>
      </c>
      <c r="D20" s="25">
        <v>2906339</v>
      </c>
      <c r="E20" s="23">
        <v>23894.466090000002</v>
      </c>
      <c r="F20" s="24">
        <v>1.6517082281859401</v>
      </c>
      <c r="G20" s="24"/>
    </row>
    <row r="21" spans="1:7" x14ac:dyDescent="0.2">
      <c r="A21" s="22" t="s">
        <v>645</v>
      </c>
      <c r="B21" s="22" t="s">
        <v>644</v>
      </c>
      <c r="C21" s="22" t="s">
        <v>471</v>
      </c>
      <c r="D21" s="25">
        <v>1387967</v>
      </c>
      <c r="E21" s="23">
        <v>23070.787469999999</v>
      </c>
      <c r="F21" s="24">
        <v>1.59477133121111</v>
      </c>
      <c r="G21" s="24"/>
    </row>
    <row r="22" spans="1:7" x14ac:dyDescent="0.2">
      <c r="A22" s="22" t="s">
        <v>647</v>
      </c>
      <c r="B22" s="22" t="s">
        <v>646</v>
      </c>
      <c r="C22" s="22" t="s">
        <v>148</v>
      </c>
      <c r="D22" s="25">
        <v>12199095</v>
      </c>
      <c r="E22" s="23">
        <v>22701.295890000001</v>
      </c>
      <c r="F22" s="24">
        <v>1.5692301753370801</v>
      </c>
      <c r="G22" s="24"/>
    </row>
    <row r="23" spans="1:7" x14ac:dyDescent="0.2">
      <c r="A23" s="22" t="s">
        <v>238</v>
      </c>
      <c r="B23" s="22" t="s">
        <v>237</v>
      </c>
      <c r="C23" s="22" t="s">
        <v>148</v>
      </c>
      <c r="D23" s="25">
        <v>5959814</v>
      </c>
      <c r="E23" s="23">
        <v>22379.101569999999</v>
      </c>
      <c r="F23" s="24">
        <v>1.54695844901291</v>
      </c>
      <c r="G23" s="24"/>
    </row>
    <row r="24" spans="1:7" x14ac:dyDescent="0.2">
      <c r="A24" s="22" t="s">
        <v>222</v>
      </c>
      <c r="B24" s="22" t="s">
        <v>221</v>
      </c>
      <c r="C24" s="22" t="s">
        <v>192</v>
      </c>
      <c r="D24" s="25">
        <v>13401420</v>
      </c>
      <c r="E24" s="23">
        <v>22188.731090000001</v>
      </c>
      <c r="F24" s="24">
        <v>1.53379906361231</v>
      </c>
      <c r="G24" s="24"/>
    </row>
    <row r="25" spans="1:7" x14ac:dyDescent="0.2">
      <c r="A25" s="22" t="s">
        <v>307</v>
      </c>
      <c r="B25" s="22" t="s">
        <v>306</v>
      </c>
      <c r="C25" s="22" t="s">
        <v>201</v>
      </c>
      <c r="D25" s="25">
        <v>8028000</v>
      </c>
      <c r="E25" s="23">
        <v>20888.856</v>
      </c>
      <c r="F25" s="24">
        <v>1.4439450206853801</v>
      </c>
      <c r="G25" s="24"/>
    </row>
    <row r="26" spans="1:7" x14ac:dyDescent="0.2">
      <c r="A26" s="22" t="s">
        <v>649</v>
      </c>
      <c r="B26" s="22" t="s">
        <v>648</v>
      </c>
      <c r="C26" s="22" t="s">
        <v>218</v>
      </c>
      <c r="D26" s="25">
        <v>1513099</v>
      </c>
      <c r="E26" s="23">
        <v>20762.744480000001</v>
      </c>
      <c r="F26" s="24">
        <v>1.43522754466108</v>
      </c>
      <c r="G26" s="24"/>
    </row>
    <row r="27" spans="1:7" x14ac:dyDescent="0.2">
      <c r="A27" s="22" t="s">
        <v>651</v>
      </c>
      <c r="B27" s="22" t="s">
        <v>650</v>
      </c>
      <c r="C27" s="22" t="s">
        <v>652</v>
      </c>
      <c r="D27" s="25">
        <v>1917001</v>
      </c>
      <c r="E27" s="23">
        <v>20124.676500000001</v>
      </c>
      <c r="F27" s="24">
        <v>1.3911210084975101</v>
      </c>
      <c r="G27" s="24"/>
    </row>
    <row r="28" spans="1:7" x14ac:dyDescent="0.2">
      <c r="A28" s="22" t="s">
        <v>182</v>
      </c>
      <c r="B28" s="22" t="s">
        <v>181</v>
      </c>
      <c r="C28" s="22" t="s">
        <v>183</v>
      </c>
      <c r="D28" s="25">
        <v>1293000</v>
      </c>
      <c r="E28" s="23">
        <v>19048.475999999999</v>
      </c>
      <c r="F28" s="24">
        <v>1.3167285021183099</v>
      </c>
      <c r="G28" s="24"/>
    </row>
    <row r="29" spans="1:7" x14ac:dyDescent="0.2">
      <c r="A29" s="22" t="s">
        <v>282</v>
      </c>
      <c r="B29" s="22" t="s">
        <v>281</v>
      </c>
      <c r="C29" s="22" t="s">
        <v>201</v>
      </c>
      <c r="D29" s="25">
        <v>3056052</v>
      </c>
      <c r="E29" s="23">
        <v>18744.29494</v>
      </c>
      <c r="F29" s="24">
        <v>1.2957019448490299</v>
      </c>
      <c r="G29" s="24"/>
    </row>
    <row r="30" spans="1:7" x14ac:dyDescent="0.2">
      <c r="A30" s="22" t="s">
        <v>338</v>
      </c>
      <c r="B30" s="22" t="s">
        <v>337</v>
      </c>
      <c r="C30" s="22" t="s">
        <v>148</v>
      </c>
      <c r="D30" s="25">
        <v>4800000</v>
      </c>
      <c r="E30" s="23">
        <v>18734.400000000001</v>
      </c>
      <c r="F30" s="24">
        <v>1.2950179557716399</v>
      </c>
      <c r="G30" s="24"/>
    </row>
    <row r="31" spans="1:7" x14ac:dyDescent="0.2">
      <c r="A31" s="22" t="s">
        <v>654</v>
      </c>
      <c r="B31" s="22" t="s">
        <v>653</v>
      </c>
      <c r="C31" s="22" t="s">
        <v>148</v>
      </c>
      <c r="D31" s="25">
        <v>26002065</v>
      </c>
      <c r="E31" s="23">
        <v>18656.481640000002</v>
      </c>
      <c r="F31" s="24">
        <v>1.2896318385069201</v>
      </c>
      <c r="G31" s="24"/>
    </row>
    <row r="32" spans="1:7" x14ac:dyDescent="0.2">
      <c r="A32" s="22" t="s">
        <v>612</v>
      </c>
      <c r="B32" s="22" t="s">
        <v>611</v>
      </c>
      <c r="C32" s="22" t="s">
        <v>166</v>
      </c>
      <c r="D32" s="25">
        <v>3315366</v>
      </c>
      <c r="E32" s="23">
        <v>18620.753140000001</v>
      </c>
      <c r="F32" s="24">
        <v>1.2871621010702901</v>
      </c>
      <c r="G32" s="24"/>
    </row>
    <row r="33" spans="1:7" x14ac:dyDescent="0.2">
      <c r="A33" s="22" t="s">
        <v>545</v>
      </c>
      <c r="B33" s="22" t="s">
        <v>544</v>
      </c>
      <c r="C33" s="22" t="s">
        <v>225</v>
      </c>
      <c r="D33" s="25">
        <v>3855589</v>
      </c>
      <c r="E33" s="23">
        <v>18582.011190000001</v>
      </c>
      <c r="F33" s="24">
        <v>1.28448405849131</v>
      </c>
      <c r="G33" s="24"/>
    </row>
    <row r="34" spans="1:7" x14ac:dyDescent="0.2">
      <c r="A34" s="22" t="s">
        <v>154</v>
      </c>
      <c r="B34" s="22" t="s">
        <v>153</v>
      </c>
      <c r="C34" s="22" t="s">
        <v>148</v>
      </c>
      <c r="D34" s="25">
        <v>1506287</v>
      </c>
      <c r="E34" s="23">
        <v>18519.79867</v>
      </c>
      <c r="F34" s="24">
        <v>1.2801836095592001</v>
      </c>
      <c r="G34" s="24"/>
    </row>
    <row r="35" spans="1:7" x14ac:dyDescent="0.2">
      <c r="A35" s="22" t="s">
        <v>269</v>
      </c>
      <c r="B35" s="22" t="s">
        <v>268</v>
      </c>
      <c r="C35" s="22" t="s">
        <v>246</v>
      </c>
      <c r="D35" s="25">
        <v>3995660</v>
      </c>
      <c r="E35" s="23">
        <v>17972.47868</v>
      </c>
      <c r="F35" s="24">
        <v>1.24235004058433</v>
      </c>
      <c r="G35" s="24"/>
    </row>
    <row r="36" spans="1:7" x14ac:dyDescent="0.2">
      <c r="A36" s="22" t="s">
        <v>147</v>
      </c>
      <c r="B36" s="22" t="s">
        <v>146</v>
      </c>
      <c r="C36" s="22" t="s">
        <v>148</v>
      </c>
      <c r="D36" s="25">
        <v>2372250</v>
      </c>
      <c r="E36" s="23">
        <v>17747.988379999999</v>
      </c>
      <c r="F36" s="24">
        <v>1.22683211797157</v>
      </c>
      <c r="G36" s="24"/>
    </row>
    <row r="37" spans="1:7" x14ac:dyDescent="0.2">
      <c r="A37" s="22" t="s">
        <v>656</v>
      </c>
      <c r="B37" s="22" t="s">
        <v>655</v>
      </c>
      <c r="C37" s="22" t="s">
        <v>148</v>
      </c>
      <c r="D37" s="25">
        <v>5179481</v>
      </c>
      <c r="E37" s="23">
        <v>17737.132679999999</v>
      </c>
      <c r="F37" s="24">
        <v>1.2260817162281199</v>
      </c>
      <c r="G37" s="24"/>
    </row>
    <row r="38" spans="1:7" x14ac:dyDescent="0.2">
      <c r="A38" s="22" t="s">
        <v>658</v>
      </c>
      <c r="B38" s="22" t="s">
        <v>657</v>
      </c>
      <c r="C38" s="22" t="s">
        <v>471</v>
      </c>
      <c r="D38" s="25">
        <v>2397920</v>
      </c>
      <c r="E38" s="23">
        <v>17641.497439999999</v>
      </c>
      <c r="F38" s="24">
        <v>1.21947091721643</v>
      </c>
      <c r="G38" s="24"/>
    </row>
    <row r="39" spans="1:7" x14ac:dyDescent="0.2">
      <c r="A39" s="22" t="s">
        <v>660</v>
      </c>
      <c r="B39" s="22" t="s">
        <v>659</v>
      </c>
      <c r="C39" s="22" t="s">
        <v>231</v>
      </c>
      <c r="D39" s="25">
        <v>307735</v>
      </c>
      <c r="E39" s="23">
        <v>17620.9061</v>
      </c>
      <c r="F39" s="24">
        <v>1.2180475380298299</v>
      </c>
      <c r="G39" s="24"/>
    </row>
    <row r="40" spans="1:7" x14ac:dyDescent="0.2">
      <c r="A40" s="22" t="s">
        <v>662</v>
      </c>
      <c r="B40" s="22" t="s">
        <v>661</v>
      </c>
      <c r="C40" s="22" t="s">
        <v>195</v>
      </c>
      <c r="D40" s="25">
        <v>8511910</v>
      </c>
      <c r="E40" s="23">
        <v>17573.68939</v>
      </c>
      <c r="F40" s="24">
        <v>1.21478367650972</v>
      </c>
      <c r="G40" s="24"/>
    </row>
    <row r="41" spans="1:7" x14ac:dyDescent="0.2">
      <c r="A41" s="22" t="s">
        <v>263</v>
      </c>
      <c r="B41" s="22" t="s">
        <v>262</v>
      </c>
      <c r="C41" s="22" t="s">
        <v>186</v>
      </c>
      <c r="D41" s="25">
        <v>400213</v>
      </c>
      <c r="E41" s="23">
        <v>17133.11853</v>
      </c>
      <c r="F41" s="24">
        <v>1.1843291557089599</v>
      </c>
      <c r="G41" s="24"/>
    </row>
    <row r="42" spans="1:7" x14ac:dyDescent="0.2">
      <c r="A42" s="22" t="s">
        <v>664</v>
      </c>
      <c r="B42" s="22" t="s">
        <v>663</v>
      </c>
      <c r="C42" s="22" t="s">
        <v>180</v>
      </c>
      <c r="D42" s="25">
        <v>4296380</v>
      </c>
      <c r="E42" s="23">
        <v>17099.592400000001</v>
      </c>
      <c r="F42" s="24">
        <v>1.18201165739903</v>
      </c>
      <c r="G42" s="24"/>
    </row>
    <row r="43" spans="1:7" x14ac:dyDescent="0.2">
      <c r="A43" s="22" t="s">
        <v>572</v>
      </c>
      <c r="B43" s="22" t="s">
        <v>571</v>
      </c>
      <c r="C43" s="22" t="s">
        <v>177</v>
      </c>
      <c r="D43" s="25">
        <v>10309386</v>
      </c>
      <c r="E43" s="23">
        <v>16739.350050000001</v>
      </c>
      <c r="F43" s="24">
        <v>1.1571098558105399</v>
      </c>
      <c r="G43" s="24"/>
    </row>
    <row r="44" spans="1:7" x14ac:dyDescent="0.2">
      <c r="A44" s="22" t="s">
        <v>298</v>
      </c>
      <c r="B44" s="22" t="s">
        <v>297</v>
      </c>
      <c r="C44" s="22" t="s">
        <v>169</v>
      </c>
      <c r="D44" s="25">
        <v>2365629</v>
      </c>
      <c r="E44" s="23">
        <v>16676.501639999999</v>
      </c>
      <c r="F44" s="24">
        <v>1.1527654508954299</v>
      </c>
      <c r="G44" s="24"/>
    </row>
    <row r="45" spans="1:7" x14ac:dyDescent="0.2">
      <c r="A45" s="22" t="s">
        <v>203</v>
      </c>
      <c r="B45" s="22" t="s">
        <v>202</v>
      </c>
      <c r="C45" s="22" t="s">
        <v>204</v>
      </c>
      <c r="D45" s="25">
        <v>8500000</v>
      </c>
      <c r="E45" s="23">
        <v>16123.65</v>
      </c>
      <c r="F45" s="24">
        <v>1.1145495058596699</v>
      </c>
      <c r="G45" s="24"/>
    </row>
    <row r="46" spans="1:7" x14ac:dyDescent="0.2">
      <c r="A46" s="22" t="s">
        <v>255</v>
      </c>
      <c r="B46" s="22" t="s">
        <v>254</v>
      </c>
      <c r="C46" s="22" t="s">
        <v>256</v>
      </c>
      <c r="D46" s="25">
        <v>14470368</v>
      </c>
      <c r="E46" s="23">
        <v>15816.112220000001</v>
      </c>
      <c r="F46" s="24">
        <v>1.0932909148624601</v>
      </c>
      <c r="G46" s="24"/>
    </row>
    <row r="47" spans="1:7" x14ac:dyDescent="0.2">
      <c r="A47" s="22" t="s">
        <v>568</v>
      </c>
      <c r="B47" s="22" t="s">
        <v>567</v>
      </c>
      <c r="C47" s="22" t="s">
        <v>511</v>
      </c>
      <c r="D47" s="25">
        <v>3876597</v>
      </c>
      <c r="E47" s="23">
        <v>15430.79436</v>
      </c>
      <c r="F47" s="24">
        <v>1.06665576522439</v>
      </c>
      <c r="G47" s="24"/>
    </row>
    <row r="48" spans="1:7" x14ac:dyDescent="0.2">
      <c r="A48" s="22" t="s">
        <v>245</v>
      </c>
      <c r="B48" s="22" t="s">
        <v>244</v>
      </c>
      <c r="C48" s="22" t="s">
        <v>246</v>
      </c>
      <c r="D48" s="25">
        <v>37979395</v>
      </c>
      <c r="E48" s="23">
        <v>15423.43231</v>
      </c>
      <c r="F48" s="24">
        <v>1.0661468625138</v>
      </c>
      <c r="G48" s="24"/>
    </row>
    <row r="49" spans="1:7" x14ac:dyDescent="0.2">
      <c r="A49" s="22" t="s">
        <v>666</v>
      </c>
      <c r="B49" s="22" t="s">
        <v>665</v>
      </c>
      <c r="C49" s="22" t="s">
        <v>246</v>
      </c>
      <c r="D49" s="25">
        <v>1601135</v>
      </c>
      <c r="E49" s="23">
        <v>14577.53361</v>
      </c>
      <c r="F49" s="24">
        <v>1.00767399947768</v>
      </c>
      <c r="G49" s="24"/>
    </row>
    <row r="50" spans="1:7" x14ac:dyDescent="0.2">
      <c r="A50" s="22" t="s">
        <v>570</v>
      </c>
      <c r="B50" s="22" t="s">
        <v>569</v>
      </c>
      <c r="C50" s="22" t="s">
        <v>169</v>
      </c>
      <c r="D50" s="25">
        <v>1818343</v>
      </c>
      <c r="E50" s="23">
        <v>14166.71031</v>
      </c>
      <c r="F50" s="24">
        <v>0.97927578282012195</v>
      </c>
      <c r="G50" s="24"/>
    </row>
    <row r="51" spans="1:7" x14ac:dyDescent="0.2">
      <c r="A51" s="22" t="s">
        <v>592</v>
      </c>
      <c r="B51" s="22" t="s">
        <v>591</v>
      </c>
      <c r="C51" s="22" t="s">
        <v>231</v>
      </c>
      <c r="D51" s="25">
        <v>3379635</v>
      </c>
      <c r="E51" s="23">
        <v>14162.36047</v>
      </c>
      <c r="F51" s="24">
        <v>0.97897509953671102</v>
      </c>
      <c r="G51" s="24"/>
    </row>
    <row r="52" spans="1:7" x14ac:dyDescent="0.2">
      <c r="A52" s="22" t="s">
        <v>668</v>
      </c>
      <c r="B52" s="22" t="s">
        <v>667</v>
      </c>
      <c r="C52" s="22" t="s">
        <v>256</v>
      </c>
      <c r="D52" s="25">
        <v>7646290</v>
      </c>
      <c r="E52" s="23">
        <v>14154.047420000001</v>
      </c>
      <c r="F52" s="24">
        <v>0.97840045882138305</v>
      </c>
      <c r="G52" s="24"/>
    </row>
    <row r="53" spans="1:7" x14ac:dyDescent="0.2">
      <c r="A53" s="22" t="s">
        <v>670</v>
      </c>
      <c r="B53" s="22" t="s">
        <v>669</v>
      </c>
      <c r="C53" s="22" t="s">
        <v>414</v>
      </c>
      <c r="D53" s="25">
        <v>1130373</v>
      </c>
      <c r="E53" s="23">
        <v>14041.493409999999</v>
      </c>
      <c r="F53" s="24">
        <v>0.97062014752536596</v>
      </c>
      <c r="G53" s="24"/>
    </row>
    <row r="54" spans="1:7" x14ac:dyDescent="0.2">
      <c r="A54" s="22" t="s">
        <v>558</v>
      </c>
      <c r="B54" s="22" t="s">
        <v>557</v>
      </c>
      <c r="C54" s="22" t="s">
        <v>183</v>
      </c>
      <c r="D54" s="25">
        <v>2117232</v>
      </c>
      <c r="E54" s="23">
        <v>13938.79687</v>
      </c>
      <c r="F54" s="24">
        <v>0.96352123518786803</v>
      </c>
      <c r="G54" s="24"/>
    </row>
    <row r="55" spans="1:7" x14ac:dyDescent="0.2">
      <c r="A55" s="22" t="s">
        <v>672</v>
      </c>
      <c r="B55" s="22" t="s">
        <v>671</v>
      </c>
      <c r="C55" s="22" t="s">
        <v>241</v>
      </c>
      <c r="D55" s="25">
        <v>2262962</v>
      </c>
      <c r="E55" s="23">
        <v>13773.51821</v>
      </c>
      <c r="F55" s="24">
        <v>0.95209632526783505</v>
      </c>
      <c r="G55" s="24"/>
    </row>
    <row r="56" spans="1:7" x14ac:dyDescent="0.2">
      <c r="A56" s="22" t="s">
        <v>674</v>
      </c>
      <c r="B56" s="22" t="s">
        <v>673</v>
      </c>
      <c r="C56" s="22" t="s">
        <v>189</v>
      </c>
      <c r="D56" s="25">
        <v>1178871</v>
      </c>
      <c r="E56" s="23">
        <v>13619.496660000001</v>
      </c>
      <c r="F56" s="24">
        <v>0.94144956461226104</v>
      </c>
      <c r="G56" s="24"/>
    </row>
    <row r="57" spans="1:7" x14ac:dyDescent="0.2">
      <c r="A57" s="22" t="s">
        <v>277</v>
      </c>
      <c r="B57" s="22" t="s">
        <v>276</v>
      </c>
      <c r="C57" s="22" t="s">
        <v>192</v>
      </c>
      <c r="D57" s="25">
        <v>3550000</v>
      </c>
      <c r="E57" s="23">
        <v>13514.85</v>
      </c>
      <c r="F57" s="24">
        <v>0.93421584996372498</v>
      </c>
      <c r="G57" s="24"/>
    </row>
    <row r="58" spans="1:7" x14ac:dyDescent="0.2">
      <c r="A58" s="22" t="s">
        <v>258</v>
      </c>
      <c r="B58" s="22" t="s">
        <v>257</v>
      </c>
      <c r="C58" s="22" t="s">
        <v>246</v>
      </c>
      <c r="D58" s="25">
        <v>549216</v>
      </c>
      <c r="E58" s="23">
        <v>13279.49366</v>
      </c>
      <c r="F58" s="24">
        <v>0.91794681085360197</v>
      </c>
      <c r="G58" s="24"/>
    </row>
    <row r="59" spans="1:7" x14ac:dyDescent="0.2">
      <c r="A59" s="22" t="s">
        <v>676</v>
      </c>
      <c r="B59" s="22" t="s">
        <v>675</v>
      </c>
      <c r="C59" s="22" t="s">
        <v>148</v>
      </c>
      <c r="D59" s="25">
        <v>6331813</v>
      </c>
      <c r="E59" s="23">
        <v>13075.19385</v>
      </c>
      <c r="F59" s="24">
        <v>0.90382455861650102</v>
      </c>
      <c r="G59" s="24"/>
    </row>
    <row r="60" spans="1:7" x14ac:dyDescent="0.2">
      <c r="A60" s="22" t="s">
        <v>678</v>
      </c>
      <c r="B60" s="22" t="s">
        <v>677</v>
      </c>
      <c r="C60" s="22" t="s">
        <v>201</v>
      </c>
      <c r="D60" s="25">
        <v>1575000</v>
      </c>
      <c r="E60" s="23">
        <v>12645.674999999999</v>
      </c>
      <c r="F60" s="24">
        <v>0.87413400951472098</v>
      </c>
      <c r="G60" s="24"/>
    </row>
    <row r="61" spans="1:7" x14ac:dyDescent="0.2">
      <c r="A61" s="22" t="s">
        <v>608</v>
      </c>
      <c r="B61" s="22" t="s">
        <v>607</v>
      </c>
      <c r="C61" s="22" t="s">
        <v>166</v>
      </c>
      <c r="D61" s="25">
        <v>1756444</v>
      </c>
      <c r="E61" s="23">
        <v>12644.640359999999</v>
      </c>
      <c r="F61" s="24">
        <v>0.87406248988357405</v>
      </c>
      <c r="G61" s="24"/>
    </row>
    <row r="62" spans="1:7" x14ac:dyDescent="0.2">
      <c r="A62" s="22" t="s">
        <v>680</v>
      </c>
      <c r="B62" s="22" t="s">
        <v>679</v>
      </c>
      <c r="C62" s="22" t="s">
        <v>169</v>
      </c>
      <c r="D62" s="25">
        <v>9577961</v>
      </c>
      <c r="E62" s="23">
        <v>12466.67404</v>
      </c>
      <c r="F62" s="24">
        <v>0.86176054373517397</v>
      </c>
      <c r="G62" s="24"/>
    </row>
    <row r="63" spans="1:7" x14ac:dyDescent="0.2">
      <c r="A63" s="22" t="s">
        <v>682</v>
      </c>
      <c r="B63" s="22" t="s">
        <v>681</v>
      </c>
      <c r="C63" s="22" t="s">
        <v>246</v>
      </c>
      <c r="D63" s="25">
        <v>2300000</v>
      </c>
      <c r="E63" s="23">
        <v>12372.85</v>
      </c>
      <c r="F63" s="24">
        <v>0.85527494417057404</v>
      </c>
      <c r="G63" s="24"/>
    </row>
    <row r="64" spans="1:7" x14ac:dyDescent="0.2">
      <c r="A64" s="22" t="s">
        <v>684</v>
      </c>
      <c r="B64" s="22" t="s">
        <v>683</v>
      </c>
      <c r="C64" s="22" t="s">
        <v>180</v>
      </c>
      <c r="D64" s="25">
        <v>1306390</v>
      </c>
      <c r="E64" s="23">
        <v>11995.92618</v>
      </c>
      <c r="F64" s="24">
        <v>0.82922003369262698</v>
      </c>
      <c r="G64" s="24"/>
    </row>
    <row r="65" spans="1:7" x14ac:dyDescent="0.2">
      <c r="A65" s="22" t="s">
        <v>686</v>
      </c>
      <c r="B65" s="22" t="s">
        <v>685</v>
      </c>
      <c r="C65" s="22" t="s">
        <v>177</v>
      </c>
      <c r="D65" s="25">
        <v>1212690</v>
      </c>
      <c r="E65" s="23">
        <v>11976.52644</v>
      </c>
      <c r="F65" s="24">
        <v>0.82787902401858904</v>
      </c>
      <c r="G65" s="24"/>
    </row>
    <row r="66" spans="1:7" x14ac:dyDescent="0.2">
      <c r="A66" s="22" t="s">
        <v>688</v>
      </c>
      <c r="B66" s="22" t="s">
        <v>687</v>
      </c>
      <c r="C66" s="22" t="s">
        <v>689</v>
      </c>
      <c r="D66" s="25">
        <v>2832593</v>
      </c>
      <c r="E66" s="23">
        <v>11916.71875</v>
      </c>
      <c r="F66" s="24">
        <v>0.82374480928829497</v>
      </c>
      <c r="G66" s="24"/>
    </row>
    <row r="67" spans="1:7" x14ac:dyDescent="0.2">
      <c r="A67" s="22" t="s">
        <v>691</v>
      </c>
      <c r="B67" s="22" t="s">
        <v>690</v>
      </c>
      <c r="C67" s="22" t="s">
        <v>246</v>
      </c>
      <c r="D67" s="25">
        <v>1543807</v>
      </c>
      <c r="E67" s="23">
        <v>11878.05106</v>
      </c>
      <c r="F67" s="24">
        <v>0.82107189994194696</v>
      </c>
      <c r="G67" s="24"/>
    </row>
    <row r="68" spans="1:7" x14ac:dyDescent="0.2">
      <c r="A68" s="22" t="s">
        <v>693</v>
      </c>
      <c r="B68" s="22" t="s">
        <v>692</v>
      </c>
      <c r="C68" s="22" t="s">
        <v>198</v>
      </c>
      <c r="D68" s="25">
        <v>1766305</v>
      </c>
      <c r="E68" s="23">
        <v>11855.43916</v>
      </c>
      <c r="F68" s="24">
        <v>0.81950884926970202</v>
      </c>
      <c r="G68" s="24"/>
    </row>
    <row r="69" spans="1:7" x14ac:dyDescent="0.2">
      <c r="A69" s="22" t="s">
        <v>695</v>
      </c>
      <c r="B69" s="22" t="s">
        <v>694</v>
      </c>
      <c r="C69" s="22" t="s">
        <v>177</v>
      </c>
      <c r="D69" s="25">
        <v>252000</v>
      </c>
      <c r="E69" s="23">
        <v>11569.32</v>
      </c>
      <c r="F69" s="24">
        <v>0.799730823301948</v>
      </c>
      <c r="G69" s="24"/>
    </row>
    <row r="70" spans="1:7" x14ac:dyDescent="0.2">
      <c r="A70" s="22" t="s">
        <v>697</v>
      </c>
      <c r="B70" s="22" t="s">
        <v>696</v>
      </c>
      <c r="C70" s="22" t="s">
        <v>256</v>
      </c>
      <c r="D70" s="25">
        <v>5793535</v>
      </c>
      <c r="E70" s="23">
        <v>11449.183870000001</v>
      </c>
      <c r="F70" s="24">
        <v>0.79142639692656802</v>
      </c>
      <c r="G70" s="24"/>
    </row>
    <row r="71" spans="1:7" x14ac:dyDescent="0.2">
      <c r="A71" s="22" t="s">
        <v>699</v>
      </c>
      <c r="B71" s="22" t="s">
        <v>698</v>
      </c>
      <c r="C71" s="22" t="s">
        <v>246</v>
      </c>
      <c r="D71" s="25">
        <v>109649</v>
      </c>
      <c r="E71" s="23">
        <v>10826.194020000001</v>
      </c>
      <c r="F71" s="24">
        <v>0.74836213855621803</v>
      </c>
      <c r="G71" s="24"/>
    </row>
    <row r="72" spans="1:7" x14ac:dyDescent="0.2">
      <c r="A72" s="22" t="s">
        <v>701</v>
      </c>
      <c r="B72" s="22" t="s">
        <v>700</v>
      </c>
      <c r="C72" s="22" t="s">
        <v>177</v>
      </c>
      <c r="D72" s="25">
        <v>2023000</v>
      </c>
      <c r="E72" s="23">
        <v>10430.588</v>
      </c>
      <c r="F72" s="24">
        <v>0.72101581845462104</v>
      </c>
      <c r="G72" s="24"/>
    </row>
    <row r="73" spans="1:7" x14ac:dyDescent="0.2">
      <c r="A73" s="22" t="s">
        <v>703</v>
      </c>
      <c r="B73" s="22" t="s">
        <v>702</v>
      </c>
      <c r="C73" s="22" t="s">
        <v>246</v>
      </c>
      <c r="D73" s="25">
        <v>7609579</v>
      </c>
      <c r="E73" s="23">
        <v>10421.318439999999</v>
      </c>
      <c r="F73" s="24">
        <v>0.72037505885505504</v>
      </c>
      <c r="G73" s="24"/>
    </row>
    <row r="74" spans="1:7" x14ac:dyDescent="0.2">
      <c r="A74" s="22" t="s">
        <v>705</v>
      </c>
      <c r="B74" s="22" t="s">
        <v>704</v>
      </c>
      <c r="C74" s="22" t="s">
        <v>471</v>
      </c>
      <c r="D74" s="25">
        <v>1659420</v>
      </c>
      <c r="E74" s="23">
        <v>10176.39315</v>
      </c>
      <c r="F74" s="24">
        <v>0.703444564770773</v>
      </c>
      <c r="G74" s="24"/>
    </row>
    <row r="75" spans="1:7" x14ac:dyDescent="0.2">
      <c r="A75" s="22" t="s">
        <v>707</v>
      </c>
      <c r="B75" s="22" t="s">
        <v>706</v>
      </c>
      <c r="C75" s="22" t="s">
        <v>183</v>
      </c>
      <c r="D75" s="25">
        <v>5109343</v>
      </c>
      <c r="E75" s="23">
        <v>9994.3858419999997</v>
      </c>
      <c r="F75" s="24">
        <v>0.690863284775595</v>
      </c>
      <c r="G75" s="24"/>
    </row>
    <row r="76" spans="1:7" x14ac:dyDescent="0.2">
      <c r="A76" s="22" t="s">
        <v>709</v>
      </c>
      <c r="B76" s="22" t="s">
        <v>708</v>
      </c>
      <c r="C76" s="22" t="s">
        <v>177</v>
      </c>
      <c r="D76" s="25">
        <v>626062</v>
      </c>
      <c r="E76" s="23">
        <v>9280.7430879999993</v>
      </c>
      <c r="F76" s="24">
        <v>0.64153263204925604</v>
      </c>
      <c r="G76" s="24"/>
    </row>
    <row r="77" spans="1:7" x14ac:dyDescent="0.2">
      <c r="A77" s="22" t="s">
        <v>711</v>
      </c>
      <c r="B77" s="22" t="s">
        <v>710</v>
      </c>
      <c r="C77" s="22" t="s">
        <v>186</v>
      </c>
      <c r="D77" s="25">
        <v>1036844</v>
      </c>
      <c r="E77" s="23">
        <v>9073.4218440000004</v>
      </c>
      <c r="F77" s="24">
        <v>0.62720152277471797</v>
      </c>
      <c r="G77" s="24"/>
    </row>
    <row r="78" spans="1:7" x14ac:dyDescent="0.2">
      <c r="A78" s="22" t="s">
        <v>399</v>
      </c>
      <c r="B78" s="22" t="s">
        <v>398</v>
      </c>
      <c r="C78" s="22" t="s">
        <v>241</v>
      </c>
      <c r="D78" s="25">
        <v>9578859</v>
      </c>
      <c r="E78" s="23">
        <v>8659.288536</v>
      </c>
      <c r="F78" s="24">
        <v>0.59857450136260304</v>
      </c>
      <c r="G78" s="24"/>
    </row>
    <row r="79" spans="1:7" x14ac:dyDescent="0.2">
      <c r="A79" s="22" t="s">
        <v>594</v>
      </c>
      <c r="B79" s="22" t="s">
        <v>593</v>
      </c>
      <c r="C79" s="22" t="s">
        <v>180</v>
      </c>
      <c r="D79" s="25">
        <v>1489763</v>
      </c>
      <c r="E79" s="23">
        <v>8411.9467800000002</v>
      </c>
      <c r="F79" s="24">
        <v>0.58147696873641397</v>
      </c>
      <c r="G79" s="24"/>
    </row>
    <row r="80" spans="1:7" x14ac:dyDescent="0.2">
      <c r="A80" s="22" t="s">
        <v>596</v>
      </c>
      <c r="B80" s="22" t="s">
        <v>595</v>
      </c>
      <c r="C80" s="22" t="s">
        <v>414</v>
      </c>
      <c r="D80" s="25">
        <v>676040</v>
      </c>
      <c r="E80" s="23">
        <v>8348.4179600000007</v>
      </c>
      <c r="F80" s="24">
        <v>0.57708553038722799</v>
      </c>
      <c r="G80" s="24"/>
    </row>
    <row r="81" spans="1:7" x14ac:dyDescent="0.2">
      <c r="A81" s="22" t="s">
        <v>713</v>
      </c>
      <c r="B81" s="22" t="s">
        <v>712</v>
      </c>
      <c r="C81" s="22" t="s">
        <v>471</v>
      </c>
      <c r="D81" s="25">
        <v>4196600</v>
      </c>
      <c r="E81" s="23">
        <v>8148.9578799999999</v>
      </c>
      <c r="F81" s="24">
        <v>0.56329782514661997</v>
      </c>
      <c r="G81" s="24"/>
    </row>
    <row r="82" spans="1:7" x14ac:dyDescent="0.2">
      <c r="A82" s="22" t="s">
        <v>715</v>
      </c>
      <c r="B82" s="22" t="s">
        <v>714</v>
      </c>
      <c r="C82" s="22" t="s">
        <v>169</v>
      </c>
      <c r="D82" s="25">
        <v>1796507</v>
      </c>
      <c r="E82" s="23">
        <v>7449.2162760000001</v>
      </c>
      <c r="F82" s="24">
        <v>0.51492809131044404</v>
      </c>
      <c r="G82" s="24"/>
    </row>
    <row r="83" spans="1:7" x14ac:dyDescent="0.2">
      <c r="A83" s="22" t="s">
        <v>598</v>
      </c>
      <c r="B83" s="22" t="s">
        <v>597</v>
      </c>
      <c r="C83" s="22" t="s">
        <v>225</v>
      </c>
      <c r="D83" s="25">
        <v>12349689</v>
      </c>
      <c r="E83" s="23">
        <v>7159.1147129999999</v>
      </c>
      <c r="F83" s="24">
        <v>0.49487478119202999</v>
      </c>
      <c r="G83" s="24"/>
    </row>
    <row r="84" spans="1:7" x14ac:dyDescent="0.2">
      <c r="A84" s="22" t="s">
        <v>717</v>
      </c>
      <c r="B84" s="22" t="s">
        <v>716</v>
      </c>
      <c r="C84" s="22" t="s">
        <v>228</v>
      </c>
      <c r="D84" s="25">
        <v>1206691</v>
      </c>
      <c r="E84" s="23">
        <v>7000.6178369999998</v>
      </c>
      <c r="F84" s="24">
        <v>0.48391866301617598</v>
      </c>
      <c r="G84" s="24"/>
    </row>
    <row r="85" spans="1:7" x14ac:dyDescent="0.2">
      <c r="A85" s="22" t="s">
        <v>719</v>
      </c>
      <c r="B85" s="22" t="s">
        <v>718</v>
      </c>
      <c r="C85" s="22" t="s">
        <v>471</v>
      </c>
      <c r="D85" s="25">
        <v>1597501</v>
      </c>
      <c r="E85" s="23">
        <v>6998.6518809999998</v>
      </c>
      <c r="F85" s="24">
        <v>0.48378276603947801</v>
      </c>
      <c r="G85" s="24"/>
    </row>
    <row r="86" spans="1:7" x14ac:dyDescent="0.2">
      <c r="A86" s="22" t="s">
        <v>721</v>
      </c>
      <c r="B86" s="22" t="s">
        <v>720</v>
      </c>
      <c r="C86" s="22" t="s">
        <v>201</v>
      </c>
      <c r="D86" s="25">
        <v>3507931</v>
      </c>
      <c r="E86" s="23">
        <v>6771.0084159999997</v>
      </c>
      <c r="F86" s="24">
        <v>0.46804688046593002</v>
      </c>
      <c r="G86" s="24"/>
    </row>
    <row r="87" spans="1:7" x14ac:dyDescent="0.2">
      <c r="A87" s="22" t="s">
        <v>723</v>
      </c>
      <c r="B87" s="22" t="s">
        <v>722</v>
      </c>
      <c r="C87" s="22" t="s">
        <v>301</v>
      </c>
      <c r="D87" s="25">
        <v>2404003</v>
      </c>
      <c r="E87" s="23">
        <v>6598.9882349999998</v>
      </c>
      <c r="F87" s="24">
        <v>0.45615596198708402</v>
      </c>
      <c r="G87" s="24"/>
    </row>
    <row r="88" spans="1:7" x14ac:dyDescent="0.2">
      <c r="A88" s="22" t="s">
        <v>725</v>
      </c>
      <c r="B88" s="22" t="s">
        <v>724</v>
      </c>
      <c r="C88" s="22" t="s">
        <v>169</v>
      </c>
      <c r="D88" s="25">
        <v>923838</v>
      </c>
      <c r="E88" s="23">
        <v>5894.5483590000003</v>
      </c>
      <c r="F88" s="24">
        <v>0.40746145945796403</v>
      </c>
      <c r="G88" s="24"/>
    </row>
    <row r="89" spans="1:7" x14ac:dyDescent="0.2">
      <c r="A89" s="22" t="s">
        <v>727</v>
      </c>
      <c r="B89" s="22" t="s">
        <v>726</v>
      </c>
      <c r="C89" s="22" t="s">
        <v>256</v>
      </c>
      <c r="D89" s="25">
        <v>9255068</v>
      </c>
      <c r="E89" s="23">
        <v>5502.1379260000003</v>
      </c>
      <c r="F89" s="24">
        <v>0.38033603474368899</v>
      </c>
      <c r="G89" s="24"/>
    </row>
    <row r="90" spans="1:7" x14ac:dyDescent="0.2">
      <c r="A90" s="22" t="s">
        <v>729</v>
      </c>
      <c r="B90" s="22" t="s">
        <v>728</v>
      </c>
      <c r="C90" s="22" t="s">
        <v>166</v>
      </c>
      <c r="D90" s="25">
        <v>888643</v>
      </c>
      <c r="E90" s="23">
        <v>5317.6397120000001</v>
      </c>
      <c r="F90" s="24">
        <v>0.36758257053144799</v>
      </c>
      <c r="G90" s="24"/>
    </row>
    <row r="91" spans="1:7" x14ac:dyDescent="0.2">
      <c r="A91" s="22" t="s">
        <v>600</v>
      </c>
      <c r="B91" s="22" t="s">
        <v>599</v>
      </c>
      <c r="C91" s="22" t="s">
        <v>169</v>
      </c>
      <c r="D91" s="25">
        <v>1477466</v>
      </c>
      <c r="E91" s="23">
        <v>4832.0525530000004</v>
      </c>
      <c r="F91" s="24">
        <v>0.33401629192113003</v>
      </c>
      <c r="G91" s="24"/>
    </row>
    <row r="92" spans="1:7" x14ac:dyDescent="0.2">
      <c r="A92" s="22" t="s">
        <v>731</v>
      </c>
      <c r="B92" s="22" t="s">
        <v>730</v>
      </c>
      <c r="C92" s="22" t="s">
        <v>177</v>
      </c>
      <c r="D92" s="25">
        <v>172996</v>
      </c>
      <c r="E92" s="23">
        <v>4080.8026439999999</v>
      </c>
      <c r="F92" s="24">
        <v>0.282086039474998</v>
      </c>
      <c r="G92" s="24"/>
    </row>
    <row r="93" spans="1:7" x14ac:dyDescent="0.2">
      <c r="A93" s="22" t="s">
        <v>733</v>
      </c>
      <c r="B93" s="22" t="s">
        <v>732</v>
      </c>
      <c r="C93" s="22" t="s">
        <v>231</v>
      </c>
      <c r="D93" s="25">
        <v>2000000</v>
      </c>
      <c r="E93" s="23">
        <v>3553</v>
      </c>
      <c r="F93" s="24">
        <v>0.245601609704963</v>
      </c>
      <c r="G93" s="24"/>
    </row>
    <row r="94" spans="1:7" x14ac:dyDescent="0.2">
      <c r="A94" s="22" t="s">
        <v>735</v>
      </c>
      <c r="B94" s="22" t="s">
        <v>734</v>
      </c>
      <c r="C94" s="22" t="s">
        <v>201</v>
      </c>
      <c r="D94" s="25">
        <v>60808</v>
      </c>
      <c r="E94" s="23">
        <v>1861.576112</v>
      </c>
      <c r="F94" s="24">
        <v>0.128681702700677</v>
      </c>
      <c r="G94" s="24"/>
    </row>
    <row r="95" spans="1:7" x14ac:dyDescent="0.2">
      <c r="A95" s="22" t="s">
        <v>736</v>
      </c>
      <c r="B95" s="22" t="s">
        <v>1148</v>
      </c>
      <c r="C95" s="22" t="s">
        <v>301</v>
      </c>
      <c r="D95" s="25">
        <v>801334</v>
      </c>
      <c r="E95" s="23">
        <v>960.39879900000005</v>
      </c>
      <c r="F95" s="24">
        <v>6.6387697999750306E-2</v>
      </c>
      <c r="G95" s="24"/>
    </row>
    <row r="96" spans="1:7" x14ac:dyDescent="0.2">
      <c r="A96" s="21" t="s">
        <v>35</v>
      </c>
      <c r="B96" s="21"/>
      <c r="C96" s="21"/>
      <c r="D96" s="21"/>
      <c r="E96" s="26">
        <f>SUM(E7:E95)</f>
        <v>1384188.8609429998</v>
      </c>
      <c r="F96" s="27">
        <f>SUM(F7:F95)</f>
        <v>95.682243845561317</v>
      </c>
      <c r="G96" s="24"/>
    </row>
    <row r="97" spans="1:9" x14ac:dyDescent="0.2">
      <c r="A97" s="22"/>
      <c r="B97" s="22"/>
      <c r="C97" s="22"/>
      <c r="D97" s="22"/>
      <c r="E97" s="23"/>
      <c r="F97" s="24"/>
      <c r="G97" s="24"/>
    </row>
    <row r="98" spans="1:9" x14ac:dyDescent="0.2">
      <c r="A98" s="21" t="s">
        <v>36</v>
      </c>
      <c r="B98" s="22"/>
      <c r="C98" s="22"/>
      <c r="D98" s="22"/>
      <c r="E98" s="23"/>
      <c r="F98" s="24"/>
      <c r="G98" s="24"/>
    </row>
    <row r="99" spans="1:9" x14ac:dyDescent="0.2">
      <c r="A99" s="21" t="s">
        <v>43</v>
      </c>
      <c r="B99" s="22"/>
      <c r="C99" s="22"/>
      <c r="D99" s="22"/>
      <c r="E99" s="23"/>
      <c r="F99" s="24"/>
      <c r="G99" s="24"/>
    </row>
    <row r="100" spans="1:9" x14ac:dyDescent="0.2">
      <c r="A100" s="22" t="s">
        <v>737</v>
      </c>
      <c r="B100" s="22" t="s">
        <v>1306</v>
      </c>
      <c r="C100" s="22" t="s">
        <v>45</v>
      </c>
      <c r="D100" s="25">
        <v>5000000</v>
      </c>
      <c r="E100" s="23">
        <v>4980.87</v>
      </c>
      <c r="F100" s="24">
        <v>0.34430331824687799</v>
      </c>
      <c r="G100" s="24">
        <v>5.1927000000000003</v>
      </c>
    </row>
    <row r="101" spans="1:9" x14ac:dyDescent="0.2">
      <c r="A101" s="21" t="s">
        <v>35</v>
      </c>
      <c r="B101" s="21"/>
      <c r="C101" s="21"/>
      <c r="D101" s="21"/>
      <c r="E101" s="26">
        <f>SUM(E99:E100)</f>
        <v>4980.87</v>
      </c>
      <c r="F101" s="27">
        <f>SUM(F99:F100)</f>
        <v>0.34430331824687799</v>
      </c>
      <c r="G101" s="24"/>
    </row>
    <row r="102" spans="1:9" x14ac:dyDescent="0.2">
      <c r="A102" s="22"/>
      <c r="B102" s="22"/>
      <c r="C102" s="22"/>
      <c r="D102" s="22"/>
      <c r="E102" s="23"/>
      <c r="F102" s="24"/>
      <c r="G102" s="24"/>
    </row>
    <row r="103" spans="1:9" x14ac:dyDescent="0.2">
      <c r="A103" s="21" t="s">
        <v>46</v>
      </c>
      <c r="B103" s="21"/>
      <c r="C103" s="21"/>
      <c r="D103" s="21"/>
      <c r="E103" s="26">
        <f>E96+E101</f>
        <v>1389169.7309429999</v>
      </c>
      <c r="F103" s="27">
        <f>F96+F101</f>
        <v>96.026547163808189</v>
      </c>
      <c r="G103" s="22"/>
    </row>
    <row r="104" spans="1:9" x14ac:dyDescent="0.2">
      <c r="A104" s="21"/>
      <c r="B104" s="21"/>
      <c r="C104" s="21"/>
      <c r="D104" s="21"/>
      <c r="E104" s="26"/>
      <c r="F104" s="86"/>
      <c r="G104" s="22"/>
    </row>
    <row r="105" spans="1:9" x14ac:dyDescent="0.2">
      <c r="A105" s="21" t="s">
        <v>48</v>
      </c>
      <c r="B105" s="21"/>
      <c r="C105" s="21"/>
      <c r="D105" s="21"/>
      <c r="E105" s="26">
        <f>E107-(E96+E101)</f>
        <v>57482.025235699955</v>
      </c>
      <c r="F105" s="86">
        <f>F107-(F96+F101)</f>
        <v>3.9734528361918109</v>
      </c>
      <c r="G105" s="21"/>
    </row>
    <row r="106" spans="1:9" x14ac:dyDescent="0.2">
      <c r="A106" s="21"/>
      <c r="B106" s="21"/>
      <c r="C106" s="21"/>
      <c r="D106" s="21"/>
      <c r="E106" s="26"/>
      <c r="F106" s="27"/>
      <c r="G106" s="21"/>
    </row>
    <row r="107" spans="1:9" x14ac:dyDescent="0.2">
      <c r="A107" s="28" t="s">
        <v>47</v>
      </c>
      <c r="B107" s="28"/>
      <c r="C107" s="28"/>
      <c r="D107" s="28"/>
      <c r="E107" s="29">
        <v>1446651.7561786999</v>
      </c>
      <c r="F107" s="30">
        <v>100</v>
      </c>
      <c r="G107" s="28"/>
    </row>
    <row r="108" spans="1:9" x14ac:dyDescent="0.2">
      <c r="A108" s="6" t="s">
        <v>1305</v>
      </c>
      <c r="B108" s="11"/>
      <c r="C108" s="11"/>
      <c r="D108" s="11"/>
      <c r="E108" s="12"/>
      <c r="F108" s="13"/>
      <c r="G108" s="11"/>
    </row>
    <row r="109" spans="1:9" x14ac:dyDescent="0.2">
      <c r="A109" s="91"/>
      <c r="B109" s="11"/>
      <c r="C109" s="11"/>
      <c r="D109" s="11"/>
      <c r="E109" s="12"/>
      <c r="F109" s="13"/>
      <c r="G109" s="11"/>
    </row>
    <row r="110" spans="1:9" x14ac:dyDescent="0.2">
      <c r="A110" s="91" t="s">
        <v>1149</v>
      </c>
    </row>
    <row r="111" spans="1:9" x14ac:dyDescent="0.2">
      <c r="A111" s="91"/>
    </row>
    <row r="112" spans="1:9" ht="23.25" customHeight="1" x14ac:dyDescent="0.2">
      <c r="A112" s="152" t="s">
        <v>1012</v>
      </c>
      <c r="B112" s="152"/>
      <c r="C112" s="152"/>
      <c r="D112" s="152"/>
      <c r="G112" s="10"/>
      <c r="H112" s="10"/>
      <c r="I112" s="9"/>
    </row>
    <row r="114" spans="1:4" x14ac:dyDescent="0.2">
      <c r="A114" s="11" t="s">
        <v>51</v>
      </c>
    </row>
    <row r="115" spans="1:4" x14ac:dyDescent="0.2">
      <c r="A115" s="11" t="s">
        <v>1013</v>
      </c>
    </row>
    <row r="116" spans="1:4" x14ac:dyDescent="0.2">
      <c r="A116" s="11" t="s">
        <v>52</v>
      </c>
      <c r="B116" s="11"/>
      <c r="C116" s="31" t="s">
        <v>54</v>
      </c>
      <c r="D116" s="11" t="s">
        <v>53</v>
      </c>
    </row>
    <row r="117" spans="1:4" x14ac:dyDescent="0.2">
      <c r="A117" s="6" t="s">
        <v>61</v>
      </c>
      <c r="C117" s="32">
        <v>175.41220000000001</v>
      </c>
      <c r="D117" s="32">
        <v>176.63759999999999</v>
      </c>
    </row>
    <row r="118" spans="1:4" x14ac:dyDescent="0.2">
      <c r="A118" s="6" t="s">
        <v>135</v>
      </c>
      <c r="C118" s="32">
        <v>43.848799999999997</v>
      </c>
      <c r="D118" s="32">
        <v>44.155099999999997</v>
      </c>
    </row>
    <row r="119" spans="1:4" x14ac:dyDescent="0.2">
      <c r="A119" s="6" t="s">
        <v>62</v>
      </c>
      <c r="C119" s="32">
        <v>200.07990000000001</v>
      </c>
      <c r="D119" s="32">
        <v>201.614</v>
      </c>
    </row>
    <row r="120" spans="1:4" x14ac:dyDescent="0.2">
      <c r="A120" s="6" t="s">
        <v>136</v>
      </c>
      <c r="C120" s="32">
        <v>51.999699999999997</v>
      </c>
      <c r="D120" s="32">
        <v>52.398299999999999</v>
      </c>
    </row>
    <row r="122" spans="1:4" x14ac:dyDescent="0.2">
      <c r="A122" s="6" t="s">
        <v>58</v>
      </c>
    </row>
    <row r="124" spans="1:4" x14ac:dyDescent="0.2">
      <c r="A124" s="11" t="s">
        <v>1014</v>
      </c>
      <c r="D124" s="31" t="s">
        <v>60</v>
      </c>
    </row>
    <row r="126" spans="1:4" x14ac:dyDescent="0.2">
      <c r="A126" s="11" t="s">
        <v>1016</v>
      </c>
      <c r="D126" s="31" t="s">
        <v>60</v>
      </c>
    </row>
    <row r="128" spans="1:4" x14ac:dyDescent="0.2">
      <c r="A128" s="11" t="s">
        <v>1053</v>
      </c>
      <c r="D128" s="31" t="s">
        <v>60</v>
      </c>
    </row>
    <row r="129" spans="1:4" x14ac:dyDescent="0.2">
      <c r="A129" s="11"/>
    </row>
    <row r="130" spans="1:4" x14ac:dyDescent="0.2">
      <c r="A130" s="11" t="s">
        <v>1041</v>
      </c>
      <c r="D130" s="31" t="s">
        <v>60</v>
      </c>
    </row>
    <row r="131" spans="1:4" x14ac:dyDescent="0.2">
      <c r="A131" s="11"/>
      <c r="D131" s="31"/>
    </row>
    <row r="132" spans="1:4" x14ac:dyDescent="0.2">
      <c r="A132" s="11" t="s">
        <v>1042</v>
      </c>
      <c r="D132" s="36">
        <v>0.378885500255293</v>
      </c>
    </row>
    <row r="134" spans="1:4" x14ac:dyDescent="0.2">
      <c r="A134" s="11" t="s">
        <v>388</v>
      </c>
      <c r="D134" s="31" t="s">
        <v>60</v>
      </c>
    </row>
    <row r="136" spans="1:4" x14ac:dyDescent="0.2">
      <c r="A136" s="11" t="s">
        <v>1024</v>
      </c>
      <c r="D136" s="31" t="s">
        <v>60</v>
      </c>
    </row>
    <row r="138" spans="1:4" x14ac:dyDescent="0.2">
      <c r="A138" s="11" t="s">
        <v>1025</v>
      </c>
      <c r="B138" s="11"/>
      <c r="D138" s="31" t="s">
        <v>60</v>
      </c>
    </row>
    <row r="139" spans="1:4" x14ac:dyDescent="0.2">
      <c r="A139" s="11"/>
      <c r="B139" s="11"/>
    </row>
    <row r="140" spans="1:4" x14ac:dyDescent="0.2">
      <c r="A140" s="11" t="s">
        <v>1026</v>
      </c>
      <c r="B140" s="11"/>
      <c r="D140" s="31" t="s">
        <v>60</v>
      </c>
    </row>
    <row r="141" spans="1:4" x14ac:dyDescent="0.2">
      <c r="A141" s="11"/>
      <c r="B141" s="11"/>
    </row>
    <row r="142" spans="1:4" x14ac:dyDescent="0.2">
      <c r="A142" s="11" t="s">
        <v>1027</v>
      </c>
      <c r="B142" s="11"/>
      <c r="D142" s="31" t="s">
        <v>60</v>
      </c>
    </row>
    <row r="144" spans="1:4" x14ac:dyDescent="0.2">
      <c r="A144" s="69" t="s">
        <v>1055</v>
      </c>
      <c r="B144" s="69"/>
      <c r="C144" s="69"/>
      <c r="D144" s="69"/>
    </row>
    <row r="146" spans="1:9" x14ac:dyDescent="0.2">
      <c r="A146" s="69" t="s">
        <v>1396</v>
      </c>
      <c r="B146" s="70"/>
      <c r="C146" s="70"/>
      <c r="D146" s="70"/>
      <c r="E146" s="10"/>
      <c r="G146" s="10"/>
      <c r="H146" s="70"/>
      <c r="I146" s="70"/>
    </row>
    <row r="147" spans="1:9" x14ac:dyDescent="0.2">
      <c r="A147" s="96"/>
      <c r="B147" s="70"/>
      <c r="C147" s="70"/>
      <c r="D147" s="70"/>
      <c r="E147" s="10"/>
      <c r="G147" s="10"/>
      <c r="H147" s="70"/>
      <c r="I147" s="70"/>
    </row>
    <row r="148" spans="1:9" x14ac:dyDescent="0.2">
      <c r="A148" s="70"/>
      <c r="B148" s="70"/>
      <c r="C148" s="70"/>
      <c r="D148" s="70"/>
      <c r="E148" s="10"/>
      <c r="G148" s="10"/>
      <c r="H148" s="70"/>
      <c r="I148" s="70"/>
    </row>
    <row r="149" spans="1:9" x14ac:dyDescent="0.2">
      <c r="A149" s="70"/>
      <c r="B149" s="70"/>
      <c r="C149" s="70"/>
      <c r="D149" s="70"/>
      <c r="E149" s="10"/>
      <c r="G149" s="10"/>
      <c r="H149" s="70"/>
      <c r="I149" s="70"/>
    </row>
    <row r="150" spans="1:9" x14ac:dyDescent="0.2">
      <c r="A150" s="70"/>
      <c r="B150" s="70"/>
      <c r="C150" s="70"/>
      <c r="D150" s="70"/>
      <c r="E150" s="10"/>
      <c r="G150" s="10"/>
      <c r="H150" s="70"/>
      <c r="I150" s="70"/>
    </row>
    <row r="151" spans="1:9" x14ac:dyDescent="0.2">
      <c r="A151" s="70"/>
      <c r="B151" s="70"/>
      <c r="C151" s="70"/>
      <c r="D151" s="70"/>
      <c r="E151" s="10"/>
      <c r="G151" s="10"/>
      <c r="H151" s="70"/>
      <c r="I151" s="70"/>
    </row>
    <row r="152" spans="1:9" x14ac:dyDescent="0.2">
      <c r="A152" s="70"/>
      <c r="B152" s="70"/>
      <c r="C152" s="70"/>
      <c r="D152" s="70"/>
      <c r="E152" s="10"/>
      <c r="G152" s="10"/>
      <c r="H152" s="70"/>
      <c r="I152" s="70"/>
    </row>
    <row r="153" spans="1:9" x14ac:dyDescent="0.2">
      <c r="A153" s="70"/>
      <c r="B153" s="70"/>
      <c r="C153" s="70"/>
      <c r="D153" s="70"/>
      <c r="E153" s="10"/>
      <c r="G153" s="10"/>
      <c r="H153" s="70"/>
      <c r="I153" s="70"/>
    </row>
    <row r="154" spans="1:9" x14ac:dyDescent="0.2">
      <c r="A154" s="70"/>
      <c r="B154" s="70"/>
      <c r="C154" s="70"/>
      <c r="D154" s="70"/>
      <c r="E154" s="10"/>
      <c r="G154" s="10"/>
      <c r="H154" s="70"/>
      <c r="I154" s="70"/>
    </row>
    <row r="155" spans="1:9" x14ac:dyDescent="0.2">
      <c r="A155" s="70"/>
      <c r="B155" s="70"/>
      <c r="C155" s="70"/>
      <c r="D155" s="70"/>
      <c r="E155" s="10"/>
      <c r="G155" s="10"/>
      <c r="H155" s="70"/>
      <c r="I155" s="70"/>
    </row>
    <row r="156" spans="1:9" x14ac:dyDescent="0.2">
      <c r="A156" s="70"/>
      <c r="B156" s="70"/>
      <c r="C156" s="70"/>
      <c r="D156" s="70"/>
      <c r="E156" s="10"/>
      <c r="G156" s="10"/>
      <c r="H156" s="70"/>
      <c r="I156" s="70"/>
    </row>
    <row r="157" spans="1:9" x14ac:dyDescent="0.2">
      <c r="A157" s="70"/>
      <c r="B157" s="70"/>
      <c r="C157" s="70"/>
      <c r="D157" s="70"/>
      <c r="E157" s="10"/>
      <c r="G157" s="10"/>
      <c r="H157" s="70"/>
      <c r="I157" s="70"/>
    </row>
    <row r="158" spans="1:9" x14ac:dyDescent="0.2">
      <c r="A158" s="70"/>
      <c r="B158" s="70"/>
      <c r="C158" s="70"/>
      <c r="D158" s="70"/>
      <c r="E158" s="10"/>
      <c r="G158" s="10"/>
      <c r="H158" s="70"/>
      <c r="I158" s="70"/>
    </row>
    <row r="159" spans="1:9" x14ac:dyDescent="0.2">
      <c r="A159" s="70"/>
      <c r="B159" s="70"/>
      <c r="C159" s="70"/>
      <c r="D159" s="70"/>
      <c r="E159" s="10"/>
      <c r="G159" s="10"/>
      <c r="H159" s="70"/>
      <c r="I159" s="70"/>
    </row>
    <row r="160" spans="1:9" x14ac:dyDescent="0.2">
      <c r="A160" s="70"/>
      <c r="B160" s="70"/>
      <c r="C160" s="70"/>
      <c r="D160" s="70"/>
      <c r="E160" s="10"/>
      <c r="G160" s="10"/>
      <c r="H160" s="70"/>
      <c r="I160" s="70"/>
    </row>
    <row r="161" spans="1:9" x14ac:dyDescent="0.2">
      <c r="A161" s="70"/>
      <c r="B161" s="70"/>
      <c r="C161" s="70"/>
      <c r="D161" s="70"/>
      <c r="E161" s="10"/>
      <c r="G161" s="10"/>
      <c r="H161" s="70"/>
      <c r="I161" s="70"/>
    </row>
    <row r="162" spans="1:9" x14ac:dyDescent="0.2">
      <c r="A162" s="70"/>
      <c r="B162" s="70"/>
      <c r="C162" s="70"/>
      <c r="D162" s="70"/>
      <c r="E162" s="10"/>
      <c r="G162" s="10"/>
      <c r="H162" s="70"/>
      <c r="I162" s="70"/>
    </row>
    <row r="163" spans="1:9" x14ac:dyDescent="0.2">
      <c r="A163" s="70"/>
      <c r="B163" s="70"/>
      <c r="C163" s="70"/>
      <c r="D163" s="70"/>
      <c r="E163" s="10"/>
      <c r="G163" s="10"/>
      <c r="H163" s="70"/>
      <c r="I163" s="70"/>
    </row>
    <row r="164" spans="1:9" x14ac:dyDescent="0.2">
      <c r="A164" s="69" t="s">
        <v>1406</v>
      </c>
      <c r="B164" s="70"/>
      <c r="C164" s="70"/>
      <c r="D164" s="70"/>
      <c r="E164" s="10"/>
      <c r="G164" s="10"/>
      <c r="H164" s="70"/>
      <c r="I164" s="70"/>
    </row>
    <row r="165" spans="1:9" x14ac:dyDescent="0.2">
      <c r="A165" s="70"/>
      <c r="B165" s="70"/>
      <c r="C165" s="70"/>
      <c r="D165" s="70"/>
      <c r="E165" s="10"/>
      <c r="G165" s="10"/>
      <c r="H165" s="70"/>
      <c r="I165" s="70"/>
    </row>
    <row r="166" spans="1:9" x14ac:dyDescent="0.2">
      <c r="A166" s="69" t="s">
        <v>1397</v>
      </c>
      <c r="B166" s="70"/>
      <c r="C166" s="70"/>
      <c r="D166" s="70"/>
      <c r="E166" s="10"/>
      <c r="G166" s="10"/>
      <c r="H166" s="70"/>
      <c r="I166" s="70"/>
    </row>
    <row r="167" spans="1:9" x14ac:dyDescent="0.2">
      <c r="A167" s="70"/>
      <c r="B167" s="70"/>
      <c r="C167" s="70"/>
      <c r="D167" s="70"/>
      <c r="E167" s="10"/>
      <c r="G167" s="10"/>
      <c r="H167" s="70"/>
      <c r="I167" s="70"/>
    </row>
    <row r="168" spans="1:9" x14ac:dyDescent="0.2">
      <c r="A168" s="70"/>
      <c r="B168" s="70"/>
      <c r="C168" s="70"/>
      <c r="D168" s="70"/>
      <c r="E168" s="10"/>
      <c r="G168" s="10"/>
      <c r="H168" s="70"/>
      <c r="I168" s="70"/>
    </row>
    <row r="169" spans="1:9" x14ac:dyDescent="0.2">
      <c r="A169" s="70"/>
      <c r="B169" s="70"/>
      <c r="C169" s="70"/>
      <c r="D169" s="70"/>
      <c r="E169" s="10"/>
      <c r="G169" s="10"/>
      <c r="H169" s="70"/>
      <c r="I169" s="70"/>
    </row>
    <row r="170" spans="1:9" x14ac:dyDescent="0.2">
      <c r="A170" s="70"/>
      <c r="B170" s="70"/>
      <c r="C170" s="70"/>
      <c r="D170" s="70"/>
      <c r="E170" s="10"/>
      <c r="G170" s="10"/>
      <c r="H170" s="70"/>
      <c r="I170" s="70"/>
    </row>
    <row r="171" spans="1:9" x14ac:dyDescent="0.2">
      <c r="A171" s="70"/>
      <c r="B171" s="70"/>
      <c r="C171" s="70"/>
      <c r="D171" s="70"/>
      <c r="E171" s="10"/>
      <c r="G171" s="10"/>
      <c r="H171" s="70"/>
      <c r="I171" s="70"/>
    </row>
    <row r="172" spans="1:9" x14ac:dyDescent="0.2">
      <c r="A172" s="70"/>
      <c r="B172" s="70"/>
      <c r="C172" s="70"/>
      <c r="D172" s="70"/>
      <c r="E172" s="10"/>
      <c r="G172" s="10"/>
      <c r="H172" s="70"/>
      <c r="I172" s="70"/>
    </row>
    <row r="173" spans="1:9" x14ac:dyDescent="0.2">
      <c r="A173" s="70"/>
      <c r="B173" s="70"/>
      <c r="C173" s="70"/>
      <c r="D173" s="70"/>
      <c r="E173" s="10"/>
      <c r="G173" s="10"/>
      <c r="H173" s="70"/>
      <c r="I173" s="70"/>
    </row>
    <row r="174" spans="1:9" x14ac:dyDescent="0.2">
      <c r="A174" s="70"/>
      <c r="B174" s="70"/>
      <c r="C174" s="70"/>
      <c r="D174" s="70"/>
      <c r="E174" s="10"/>
      <c r="G174" s="10"/>
      <c r="H174" s="70"/>
      <c r="I174" s="70"/>
    </row>
    <row r="175" spans="1:9" x14ac:dyDescent="0.2">
      <c r="A175" s="70"/>
      <c r="B175" s="70"/>
      <c r="C175" s="70"/>
      <c r="D175" s="70"/>
      <c r="E175" s="10"/>
      <c r="G175" s="10"/>
      <c r="H175" s="70"/>
      <c r="I175" s="70"/>
    </row>
    <row r="176" spans="1:9" x14ac:dyDescent="0.2">
      <c r="A176" s="70"/>
      <c r="B176" s="70"/>
      <c r="C176" s="70"/>
      <c r="D176" s="70"/>
      <c r="E176" s="10"/>
      <c r="G176" s="10"/>
      <c r="H176" s="70"/>
      <c r="I176" s="70"/>
    </row>
    <row r="177" spans="1:9" x14ac:dyDescent="0.2">
      <c r="A177" s="70"/>
      <c r="B177" s="70"/>
      <c r="C177" s="70"/>
      <c r="D177" s="70"/>
      <c r="E177" s="10"/>
      <c r="G177" s="10"/>
      <c r="H177" s="70"/>
      <c r="I177" s="70"/>
    </row>
    <row r="178" spans="1:9" x14ac:dyDescent="0.2">
      <c r="A178" s="70"/>
      <c r="B178" s="70"/>
      <c r="C178" s="70"/>
      <c r="D178" s="70"/>
      <c r="E178" s="10"/>
      <c r="G178" s="10"/>
      <c r="H178" s="70"/>
      <c r="I178" s="70"/>
    </row>
    <row r="179" spans="1:9" x14ac:dyDescent="0.2">
      <c r="A179" s="70"/>
      <c r="B179" s="70"/>
      <c r="C179" s="70"/>
      <c r="D179" s="70"/>
      <c r="E179" s="10"/>
      <c r="G179" s="10"/>
      <c r="H179" s="70"/>
      <c r="I179" s="70"/>
    </row>
    <row r="180" spans="1:9" x14ac:dyDescent="0.2">
      <c r="A180" s="70"/>
      <c r="B180" s="70"/>
      <c r="C180" s="70"/>
      <c r="D180" s="70"/>
      <c r="E180" s="10"/>
      <c r="G180" s="10"/>
      <c r="H180" s="70"/>
      <c r="I180" s="70"/>
    </row>
    <row r="181" spans="1:9" x14ac:dyDescent="0.2">
      <c r="A181" s="70"/>
      <c r="B181" s="70"/>
      <c r="C181" s="70"/>
      <c r="D181" s="70"/>
      <c r="E181" s="10"/>
      <c r="G181" s="10"/>
      <c r="H181" s="70"/>
      <c r="I181" s="70"/>
    </row>
    <row r="182" spans="1:9" x14ac:dyDescent="0.2">
      <c r="A182" s="70"/>
      <c r="B182" s="70"/>
      <c r="C182" s="70"/>
      <c r="D182" s="70"/>
      <c r="E182" s="10"/>
      <c r="G182" s="10"/>
      <c r="H182" s="70"/>
      <c r="I182" s="70"/>
    </row>
    <row r="183" spans="1:9" x14ac:dyDescent="0.2">
      <c r="A183" s="70"/>
      <c r="B183" s="70"/>
      <c r="C183" s="70"/>
      <c r="D183" s="70"/>
      <c r="E183" s="10"/>
      <c r="G183" s="10"/>
      <c r="H183" s="70"/>
      <c r="I183" s="70"/>
    </row>
    <row r="184" spans="1:9" x14ac:dyDescent="0.2">
      <c r="A184" s="6" t="s">
        <v>1407</v>
      </c>
      <c r="B184" s="70"/>
      <c r="C184" s="70"/>
      <c r="D184" s="70"/>
      <c r="E184" s="10"/>
      <c r="G184" s="10"/>
      <c r="H184" s="70"/>
      <c r="I184" s="70"/>
    </row>
    <row r="185" spans="1:9" x14ac:dyDescent="0.2">
      <c r="A185" s="70"/>
      <c r="B185" s="70"/>
      <c r="C185" s="70"/>
      <c r="D185" s="70"/>
      <c r="E185" s="10"/>
      <c r="G185" s="10"/>
      <c r="H185" s="70"/>
      <c r="I185" s="70"/>
    </row>
    <row r="186" spans="1:9" x14ac:dyDescent="0.2">
      <c r="A186" s="70" t="s">
        <v>1395</v>
      </c>
      <c r="B186" s="70"/>
      <c r="C186" s="70"/>
      <c r="D186" s="70"/>
      <c r="E186" s="10"/>
      <c r="G186" s="10"/>
      <c r="H186" s="70"/>
      <c r="I186" s="70"/>
    </row>
    <row r="187" spans="1:9" x14ac:dyDescent="0.2">
      <c r="A187" s="70"/>
      <c r="B187" s="70"/>
      <c r="C187" s="70"/>
      <c r="D187" s="70"/>
      <c r="E187" s="10"/>
      <c r="G187" s="10"/>
      <c r="H187" s="70"/>
      <c r="I187" s="70"/>
    </row>
    <row r="188" spans="1:9" x14ac:dyDescent="0.2">
      <c r="A188" s="70"/>
      <c r="B188" s="70"/>
      <c r="C188" s="70"/>
      <c r="D188" s="70"/>
      <c r="E188" s="10"/>
      <c r="G188" s="10"/>
      <c r="H188" s="70"/>
      <c r="I188" s="70"/>
    </row>
    <row r="189" spans="1:9" x14ac:dyDescent="0.2">
      <c r="A189" s="70"/>
      <c r="B189" s="70"/>
      <c r="C189" s="70"/>
      <c r="D189" s="70"/>
      <c r="E189" s="10"/>
      <c r="G189" s="10"/>
      <c r="H189" s="70"/>
      <c r="I189" s="70"/>
    </row>
    <row r="190" spans="1:9" x14ac:dyDescent="0.2">
      <c r="A190" s="70"/>
      <c r="B190" s="70"/>
      <c r="C190" s="70"/>
      <c r="D190" s="70"/>
      <c r="E190" s="10"/>
      <c r="G190" s="10"/>
      <c r="H190" s="70"/>
      <c r="I190" s="70"/>
    </row>
    <row r="191" spans="1:9" x14ac:dyDescent="0.2">
      <c r="A191" s="70"/>
      <c r="B191" s="70"/>
      <c r="C191" s="70"/>
      <c r="D191" s="70"/>
      <c r="E191" s="10"/>
      <c r="G191" s="10"/>
      <c r="H191" s="70"/>
      <c r="I191" s="70"/>
    </row>
    <row r="192" spans="1:9" x14ac:dyDescent="0.2">
      <c r="A192" s="70"/>
      <c r="B192" s="70"/>
      <c r="C192" s="70"/>
      <c r="D192" s="70"/>
      <c r="E192" s="10"/>
      <c r="G192" s="10"/>
      <c r="H192" s="70"/>
      <c r="I192" s="70"/>
    </row>
    <row r="193" spans="1:9" x14ac:dyDescent="0.2">
      <c r="A193" s="70"/>
      <c r="B193" s="70"/>
      <c r="C193" s="70"/>
      <c r="D193" s="70"/>
      <c r="E193" s="10"/>
      <c r="G193" s="10"/>
      <c r="H193" s="70"/>
      <c r="I193" s="70"/>
    </row>
    <row r="194" spans="1:9" x14ac:dyDescent="0.2">
      <c r="A194" s="70"/>
      <c r="B194" s="70"/>
      <c r="C194" s="70"/>
      <c r="D194" s="70"/>
      <c r="E194" s="10"/>
      <c r="G194" s="10"/>
      <c r="H194" s="70"/>
      <c r="I194" s="70"/>
    </row>
    <row r="195" spans="1:9" x14ac:dyDescent="0.2">
      <c r="A195" s="70"/>
      <c r="B195" s="70"/>
      <c r="C195" s="70"/>
      <c r="D195" s="70"/>
      <c r="E195" s="10"/>
      <c r="G195" s="10"/>
      <c r="H195" s="70"/>
      <c r="I195" s="70"/>
    </row>
    <row r="196" spans="1:9" x14ac:dyDescent="0.2">
      <c r="A196" s="70"/>
      <c r="B196" s="70"/>
      <c r="C196" s="70"/>
      <c r="D196" s="70"/>
      <c r="E196" s="10"/>
      <c r="G196" s="10"/>
      <c r="H196" s="70"/>
      <c r="I196" s="70"/>
    </row>
    <row r="197" spans="1:9" x14ac:dyDescent="0.2">
      <c r="A197" s="70"/>
      <c r="B197" s="70"/>
      <c r="C197" s="70"/>
      <c r="D197" s="70"/>
      <c r="E197" s="10"/>
      <c r="G197" s="10"/>
      <c r="H197" s="70"/>
      <c r="I197" s="70"/>
    </row>
    <row r="198" spans="1:9" x14ac:dyDescent="0.2">
      <c r="A198" s="70"/>
      <c r="B198" s="70"/>
      <c r="C198" s="70"/>
      <c r="D198" s="70"/>
      <c r="E198" s="10"/>
      <c r="G198" s="10"/>
      <c r="H198" s="70"/>
      <c r="I198" s="70"/>
    </row>
    <row r="199" spans="1:9" x14ac:dyDescent="0.2">
      <c r="A199" s="70"/>
      <c r="B199" s="70"/>
      <c r="C199" s="70"/>
      <c r="D199" s="70"/>
      <c r="E199" s="10"/>
      <c r="G199" s="10"/>
      <c r="H199" s="70"/>
      <c r="I199" s="70"/>
    </row>
    <row r="200" spans="1:9" x14ac:dyDescent="0.2">
      <c r="A200" s="70"/>
      <c r="B200" s="70"/>
      <c r="C200" s="70"/>
      <c r="D200" s="70"/>
      <c r="E200" s="10"/>
      <c r="G200" s="10"/>
      <c r="H200" s="70"/>
      <c r="I200" s="70"/>
    </row>
    <row r="201" spans="1:9" x14ac:dyDescent="0.2">
      <c r="A201" s="70"/>
      <c r="B201" s="70"/>
      <c r="C201" s="70"/>
      <c r="D201" s="70"/>
      <c r="E201" s="10"/>
      <c r="G201" s="10"/>
      <c r="H201" s="70"/>
      <c r="I201" s="70"/>
    </row>
    <row r="202" spans="1:9" x14ac:dyDescent="0.2">
      <c r="A202" s="70"/>
      <c r="B202" s="70"/>
      <c r="C202" s="70"/>
      <c r="D202" s="70"/>
      <c r="E202" s="10"/>
      <c r="G202" s="10"/>
      <c r="H202" s="70"/>
      <c r="I202" s="70"/>
    </row>
    <row r="203" spans="1:9" x14ac:dyDescent="0.2">
      <c r="A203" s="70"/>
      <c r="B203" s="70"/>
      <c r="C203" s="70"/>
      <c r="D203" s="70"/>
      <c r="E203" s="10"/>
      <c r="G203" s="10"/>
      <c r="H203" s="70"/>
      <c r="I203" s="70"/>
    </row>
    <row r="204" spans="1:9" x14ac:dyDescent="0.2">
      <c r="A204" s="70"/>
      <c r="B204" s="70"/>
      <c r="C204" s="70"/>
      <c r="D204" s="70"/>
      <c r="E204" s="10"/>
      <c r="G204" s="10"/>
      <c r="H204" s="70"/>
      <c r="I204" s="70"/>
    </row>
    <row r="205" spans="1:9" x14ac:dyDescent="0.2">
      <c r="A205" s="70"/>
      <c r="B205" s="70"/>
      <c r="C205" s="70"/>
      <c r="D205" s="70"/>
      <c r="E205" s="10"/>
      <c r="G205" s="10"/>
      <c r="H205" s="70"/>
      <c r="I205" s="70"/>
    </row>
  </sheetData>
  <mergeCells count="2">
    <mergeCell ref="A1:F1"/>
    <mergeCell ref="A112:D112"/>
  </mergeCells>
  <conditionalFormatting sqref="F2:F3 F5:F111">
    <cfRule type="cellIs" dxfId="77" priority="4" stopIfTrue="1" operator="between">
      <formula>0.009</formula>
      <formula>-0.009</formula>
    </cfRule>
  </conditionalFormatting>
  <conditionalFormatting sqref="F113:F145 F206:F307">
    <cfRule type="cellIs" dxfId="76" priority="2" stopIfTrue="1" operator="between">
      <formula>0.009</formula>
      <formula>-0.009</formula>
    </cfRule>
  </conditionalFormatting>
  <conditionalFormatting sqref="F146:G180">
    <cfRule type="cellIs" dxfId="75" priority="1" stopIfTrue="1" operator="between">
      <formula>0.009</formula>
      <formula>-0.009</formula>
    </cfRule>
  </conditionalFormatting>
  <conditionalFormatting sqref="F112:H112">
    <cfRule type="cellIs" dxfId="74" priority="3" stopIfTrue="1" operator="between">
      <formula>0.009</formula>
      <formula>-0.009</formula>
    </cfRule>
  </conditionalFormatting>
  <pageMargins left="0.7" right="0.7" top="0.75" bottom="0.75" header="0.3" footer="0.3"/>
  <pageSetup paperSize="9" orientation="portrait" r:id="rId1"/>
  <headerFooter>
    <oddFooter>&amp;C_x000D_&amp;1#&amp;"Aptos"&amp;10&amp;K000000 RESTRICTED</oddFooter>
    <evenFooter>&amp;LPUBLIC</evenFooter>
    <firstFooter>&amp;LPUBLIC</first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D9FB8-0EF3-4FEE-A83D-09F30F0D85E9}">
  <dimension ref="A1:I176"/>
  <sheetViews>
    <sheetView workbookViewId="0">
      <selection sqref="A1:F1"/>
    </sheetView>
  </sheetViews>
  <sheetFormatPr defaultColWidth="9.33203125" defaultRowHeight="10.199999999999999" x14ac:dyDescent="0.2"/>
  <cols>
    <col min="1" max="1" width="33.88671875" style="6" bestFit="1" customWidth="1"/>
    <col min="2" max="2" width="33.33203125" style="6" bestFit="1" customWidth="1"/>
    <col min="3" max="3" width="22.33203125" style="6" bestFit="1" customWidth="1"/>
    <col min="4" max="4" width="15.6640625" style="6" customWidth="1"/>
    <col min="5" max="5" width="23.88671875" style="9" customWidth="1"/>
    <col min="6" max="6" width="11.6640625" style="10" bestFit="1" customWidth="1"/>
    <col min="7" max="16384" width="9.33203125" style="6"/>
  </cols>
  <sheetData>
    <row r="1" spans="1:7" s="1" customFormat="1" ht="13.8" x14ac:dyDescent="0.2">
      <c r="A1" s="150" t="s">
        <v>16</v>
      </c>
      <c r="B1" s="151"/>
      <c r="C1" s="151"/>
      <c r="D1" s="151"/>
      <c r="E1" s="151"/>
      <c r="F1" s="151"/>
    </row>
    <row r="2" spans="1:7" s="1" customFormat="1" ht="11.4" x14ac:dyDescent="0.2">
      <c r="E2" s="5"/>
      <c r="F2" s="8"/>
    </row>
    <row r="3" spans="1:7" s="1" customFormat="1" ht="12" x14ac:dyDescent="0.2">
      <c r="A3" s="7" t="s">
        <v>7</v>
      </c>
      <c r="B3" s="2"/>
      <c r="C3" s="3"/>
      <c r="D3" s="3"/>
      <c r="E3" s="4"/>
      <c r="F3" s="8"/>
    </row>
    <row r="4" spans="1:7" s="1" customFormat="1" ht="22.2" customHeight="1" x14ac:dyDescent="0.2">
      <c r="A4" s="14" t="s">
        <v>2</v>
      </c>
      <c r="B4" s="14" t="s">
        <v>0</v>
      </c>
      <c r="C4" s="15" t="s">
        <v>4</v>
      </c>
      <c r="D4" s="15" t="s">
        <v>1</v>
      </c>
      <c r="E4" s="56" t="s">
        <v>6</v>
      </c>
      <c r="F4" s="16" t="s">
        <v>3</v>
      </c>
      <c r="G4" s="84" t="s">
        <v>5</v>
      </c>
    </row>
    <row r="5" spans="1:7" x14ac:dyDescent="0.2">
      <c r="A5" s="17" t="s">
        <v>145</v>
      </c>
      <c r="B5" s="18"/>
      <c r="C5" s="18"/>
      <c r="D5" s="18"/>
      <c r="E5" s="19"/>
      <c r="F5" s="20"/>
      <c r="G5" s="85"/>
    </row>
    <row r="6" spans="1:7" x14ac:dyDescent="0.2">
      <c r="A6" s="21" t="s">
        <v>31</v>
      </c>
      <c r="B6" s="22"/>
      <c r="C6" s="22"/>
      <c r="D6" s="22"/>
      <c r="E6" s="23"/>
      <c r="F6" s="24"/>
      <c r="G6" s="24"/>
    </row>
    <row r="7" spans="1:7" x14ac:dyDescent="0.2">
      <c r="A7" s="22" t="s">
        <v>233</v>
      </c>
      <c r="B7" s="22" t="s">
        <v>232</v>
      </c>
      <c r="C7" s="22" t="s">
        <v>186</v>
      </c>
      <c r="D7" s="25">
        <v>1555200</v>
      </c>
      <c r="E7" s="23">
        <v>72262.368000000002</v>
      </c>
      <c r="F7" s="24">
        <v>7.7335070074419603</v>
      </c>
      <c r="G7" s="24"/>
    </row>
    <row r="8" spans="1:7" x14ac:dyDescent="0.2">
      <c r="A8" s="22" t="s">
        <v>147</v>
      </c>
      <c r="B8" s="22" t="s">
        <v>146</v>
      </c>
      <c r="C8" s="22" t="s">
        <v>148</v>
      </c>
      <c r="D8" s="25">
        <v>5739950</v>
      </c>
      <c r="E8" s="23">
        <v>42943.43593</v>
      </c>
      <c r="F8" s="24">
        <v>4.5957996102243701</v>
      </c>
      <c r="G8" s="24"/>
    </row>
    <row r="9" spans="1:7" x14ac:dyDescent="0.2">
      <c r="A9" s="22" t="s">
        <v>739</v>
      </c>
      <c r="B9" s="22" t="s">
        <v>738</v>
      </c>
      <c r="C9" s="22" t="s">
        <v>256</v>
      </c>
      <c r="D9" s="25">
        <v>2446567</v>
      </c>
      <c r="E9" s="23">
        <v>37461.833899999998</v>
      </c>
      <c r="F9" s="24">
        <v>4.0091594421217502</v>
      </c>
      <c r="G9" s="24"/>
    </row>
    <row r="10" spans="1:7" x14ac:dyDescent="0.2">
      <c r="A10" s="22" t="s">
        <v>279</v>
      </c>
      <c r="B10" s="22" t="s">
        <v>278</v>
      </c>
      <c r="C10" s="22" t="s">
        <v>280</v>
      </c>
      <c r="D10" s="25">
        <v>2393073</v>
      </c>
      <c r="E10" s="23">
        <v>32708.52176</v>
      </c>
      <c r="F10" s="24">
        <v>3.5004607409769299</v>
      </c>
      <c r="G10" s="24"/>
    </row>
    <row r="11" spans="1:7" x14ac:dyDescent="0.2">
      <c r="A11" s="22" t="s">
        <v>460</v>
      </c>
      <c r="B11" s="22" t="s">
        <v>345</v>
      </c>
      <c r="C11" s="22" t="s">
        <v>163</v>
      </c>
      <c r="D11" s="25">
        <v>741718</v>
      </c>
      <c r="E11" s="23">
        <v>31991.039059999999</v>
      </c>
      <c r="F11" s="24">
        <v>3.42367585775572</v>
      </c>
      <c r="G11" s="24"/>
    </row>
    <row r="12" spans="1:7" x14ac:dyDescent="0.2">
      <c r="A12" s="22" t="s">
        <v>695</v>
      </c>
      <c r="B12" s="22" t="s">
        <v>694</v>
      </c>
      <c r="C12" s="22" t="s">
        <v>177</v>
      </c>
      <c r="D12" s="25">
        <v>692096</v>
      </c>
      <c r="E12" s="23">
        <v>31774.127359999999</v>
      </c>
      <c r="F12" s="24">
        <v>3.4004620024894998</v>
      </c>
      <c r="G12" s="24"/>
    </row>
    <row r="13" spans="1:7" x14ac:dyDescent="0.2">
      <c r="A13" s="22" t="s">
        <v>535</v>
      </c>
      <c r="B13" s="22" t="s">
        <v>534</v>
      </c>
      <c r="C13" s="22" t="s">
        <v>177</v>
      </c>
      <c r="D13" s="25">
        <v>1662735</v>
      </c>
      <c r="E13" s="23">
        <v>30253.463329999999</v>
      </c>
      <c r="F13" s="24">
        <v>3.2377207824402201</v>
      </c>
      <c r="G13" s="24"/>
    </row>
    <row r="14" spans="1:7" x14ac:dyDescent="0.2">
      <c r="A14" s="22" t="s">
        <v>176</v>
      </c>
      <c r="B14" s="22" t="s">
        <v>175</v>
      </c>
      <c r="C14" s="22" t="s">
        <v>177</v>
      </c>
      <c r="D14" s="25">
        <v>1288353</v>
      </c>
      <c r="E14" s="23">
        <v>28212.35399</v>
      </c>
      <c r="F14" s="24">
        <v>3.01928158897447</v>
      </c>
      <c r="G14" s="24"/>
    </row>
    <row r="15" spans="1:7" x14ac:dyDescent="0.2">
      <c r="A15" s="22" t="s">
        <v>156</v>
      </c>
      <c r="B15" s="22" t="s">
        <v>155</v>
      </c>
      <c r="C15" s="22" t="s">
        <v>157</v>
      </c>
      <c r="D15" s="25">
        <v>2154638</v>
      </c>
      <c r="E15" s="23">
        <v>28178.355759999999</v>
      </c>
      <c r="F15" s="24">
        <v>3.0156431038649698</v>
      </c>
      <c r="G15" s="24"/>
    </row>
    <row r="16" spans="1:7" x14ac:dyDescent="0.2">
      <c r="A16" s="22" t="s">
        <v>366</v>
      </c>
      <c r="B16" s="22" t="s">
        <v>365</v>
      </c>
      <c r="C16" s="22" t="s">
        <v>183</v>
      </c>
      <c r="D16" s="25">
        <v>1138424</v>
      </c>
      <c r="E16" s="23">
        <v>28114.519100000001</v>
      </c>
      <c r="F16" s="24">
        <v>3.00881131477328</v>
      </c>
      <c r="G16" s="24"/>
    </row>
    <row r="17" spans="1:7" x14ac:dyDescent="0.2">
      <c r="A17" s="22" t="s">
        <v>215</v>
      </c>
      <c r="B17" s="22" t="s">
        <v>214</v>
      </c>
      <c r="C17" s="22" t="s">
        <v>201</v>
      </c>
      <c r="D17" s="25">
        <v>1018302</v>
      </c>
      <c r="E17" s="23">
        <v>27975.810850000002</v>
      </c>
      <c r="F17" s="24">
        <v>2.99396678015514</v>
      </c>
      <c r="G17" s="24"/>
    </row>
    <row r="18" spans="1:7" x14ac:dyDescent="0.2">
      <c r="A18" s="22" t="s">
        <v>494</v>
      </c>
      <c r="B18" s="22" t="s">
        <v>493</v>
      </c>
      <c r="C18" s="22" t="s">
        <v>241</v>
      </c>
      <c r="D18" s="25">
        <v>2653466</v>
      </c>
      <c r="E18" s="23">
        <v>27773.82862</v>
      </c>
      <c r="F18" s="24">
        <v>2.9723506743684598</v>
      </c>
      <c r="G18" s="24"/>
    </row>
    <row r="19" spans="1:7" x14ac:dyDescent="0.2">
      <c r="A19" s="22" t="s">
        <v>191</v>
      </c>
      <c r="B19" s="22" t="s">
        <v>190</v>
      </c>
      <c r="C19" s="22" t="s">
        <v>192</v>
      </c>
      <c r="D19" s="25">
        <v>7482056</v>
      </c>
      <c r="E19" s="23">
        <v>25981.439460000001</v>
      </c>
      <c r="F19" s="24">
        <v>2.7805294745854301</v>
      </c>
      <c r="G19" s="24"/>
    </row>
    <row r="20" spans="1:7" x14ac:dyDescent="0.2">
      <c r="A20" s="22" t="s">
        <v>154</v>
      </c>
      <c r="B20" s="22" t="s">
        <v>153</v>
      </c>
      <c r="C20" s="22" t="s">
        <v>148</v>
      </c>
      <c r="D20" s="25">
        <v>1634640</v>
      </c>
      <c r="E20" s="23">
        <v>20097.898799999999</v>
      </c>
      <c r="F20" s="24">
        <v>2.1508738989104201</v>
      </c>
      <c r="G20" s="24"/>
    </row>
    <row r="21" spans="1:7" x14ac:dyDescent="0.2">
      <c r="A21" s="22" t="s">
        <v>686</v>
      </c>
      <c r="B21" s="22" t="s">
        <v>685</v>
      </c>
      <c r="C21" s="22" t="s">
        <v>177</v>
      </c>
      <c r="D21" s="25">
        <v>1962941</v>
      </c>
      <c r="E21" s="23">
        <v>19386.00532</v>
      </c>
      <c r="F21" s="24">
        <v>2.0746871731151599</v>
      </c>
      <c r="G21" s="24"/>
    </row>
    <row r="22" spans="1:7" x14ac:dyDescent="0.2">
      <c r="A22" s="22" t="s">
        <v>643</v>
      </c>
      <c r="B22" s="22" t="s">
        <v>642</v>
      </c>
      <c r="C22" s="22" t="s">
        <v>198</v>
      </c>
      <c r="D22" s="25">
        <v>2294130</v>
      </c>
      <c r="E22" s="23">
        <v>18861.1898</v>
      </c>
      <c r="F22" s="24">
        <v>2.0185215005269801</v>
      </c>
      <c r="G22" s="24"/>
    </row>
    <row r="23" spans="1:7" x14ac:dyDescent="0.2">
      <c r="A23" s="22" t="s">
        <v>208</v>
      </c>
      <c r="B23" s="22" t="s">
        <v>207</v>
      </c>
      <c r="C23" s="22" t="s">
        <v>201</v>
      </c>
      <c r="D23" s="25">
        <v>253035</v>
      </c>
      <c r="E23" s="23">
        <v>18827.069179999999</v>
      </c>
      <c r="F23" s="24">
        <v>2.0148699172593498</v>
      </c>
      <c r="G23" s="24"/>
    </row>
    <row r="24" spans="1:7" x14ac:dyDescent="0.2">
      <c r="A24" s="22" t="s">
        <v>210</v>
      </c>
      <c r="B24" s="22" t="s">
        <v>209</v>
      </c>
      <c r="C24" s="22" t="s">
        <v>211</v>
      </c>
      <c r="D24" s="25">
        <v>1086314</v>
      </c>
      <c r="E24" s="23">
        <v>17397.31871</v>
      </c>
      <c r="F24" s="24">
        <v>1.86185825178724</v>
      </c>
      <c r="G24" s="24"/>
    </row>
    <row r="25" spans="1:7" x14ac:dyDescent="0.2">
      <c r="A25" s="22" t="s">
        <v>558</v>
      </c>
      <c r="B25" s="22" t="s">
        <v>557</v>
      </c>
      <c r="C25" s="22" t="s">
        <v>183</v>
      </c>
      <c r="D25" s="25">
        <v>2533367</v>
      </c>
      <c r="E25" s="23">
        <v>16678.42164</v>
      </c>
      <c r="F25" s="24">
        <v>1.78492200291598</v>
      </c>
      <c r="G25" s="24"/>
    </row>
    <row r="26" spans="1:7" x14ac:dyDescent="0.2">
      <c r="A26" s="22" t="s">
        <v>447</v>
      </c>
      <c r="B26" s="22" t="s">
        <v>446</v>
      </c>
      <c r="C26" s="22" t="s">
        <v>163</v>
      </c>
      <c r="D26" s="25">
        <v>4533673</v>
      </c>
      <c r="E26" s="23">
        <v>15403.15402</v>
      </c>
      <c r="F26" s="24">
        <v>1.6484430672182999</v>
      </c>
      <c r="G26" s="24"/>
    </row>
    <row r="27" spans="1:7" x14ac:dyDescent="0.2">
      <c r="A27" s="22" t="s">
        <v>741</v>
      </c>
      <c r="B27" s="22" t="s">
        <v>740</v>
      </c>
      <c r="C27" s="22" t="s">
        <v>471</v>
      </c>
      <c r="D27" s="25">
        <v>1495526</v>
      </c>
      <c r="E27" s="23">
        <v>15163.13811</v>
      </c>
      <c r="F27" s="24">
        <v>1.6227566031118099</v>
      </c>
      <c r="G27" s="24"/>
    </row>
    <row r="28" spans="1:7" x14ac:dyDescent="0.2">
      <c r="A28" s="22" t="s">
        <v>743</v>
      </c>
      <c r="B28" s="22" t="s">
        <v>742</v>
      </c>
      <c r="C28" s="22" t="s">
        <v>166</v>
      </c>
      <c r="D28" s="25">
        <v>1258272</v>
      </c>
      <c r="E28" s="23">
        <v>14868.371090000001</v>
      </c>
      <c r="F28" s="24">
        <v>1.59121068401415</v>
      </c>
      <c r="G28" s="24"/>
    </row>
    <row r="29" spans="1:7" x14ac:dyDescent="0.2">
      <c r="A29" s="22" t="s">
        <v>206</v>
      </c>
      <c r="B29" s="22" t="s">
        <v>205</v>
      </c>
      <c r="C29" s="22" t="s">
        <v>198</v>
      </c>
      <c r="D29" s="25">
        <v>2520884</v>
      </c>
      <c r="E29" s="23">
        <v>14682.888859999999</v>
      </c>
      <c r="F29" s="24">
        <v>1.57136040557516</v>
      </c>
      <c r="G29" s="24"/>
    </row>
    <row r="30" spans="1:7" x14ac:dyDescent="0.2">
      <c r="A30" s="22" t="s">
        <v>419</v>
      </c>
      <c r="B30" s="22" t="s">
        <v>418</v>
      </c>
      <c r="C30" s="22" t="s">
        <v>148</v>
      </c>
      <c r="D30" s="25">
        <v>17256750</v>
      </c>
      <c r="E30" s="23">
        <v>14613.0159</v>
      </c>
      <c r="F30" s="24">
        <v>1.56388261262779</v>
      </c>
      <c r="G30" s="24"/>
    </row>
    <row r="31" spans="1:7" x14ac:dyDescent="0.2">
      <c r="A31" s="22" t="s">
        <v>372</v>
      </c>
      <c r="B31" s="22" t="s">
        <v>371</v>
      </c>
      <c r="C31" s="22" t="s">
        <v>236</v>
      </c>
      <c r="D31" s="25">
        <v>741964</v>
      </c>
      <c r="E31" s="23">
        <v>13963.762479999999</v>
      </c>
      <c r="F31" s="24">
        <v>1.4943996159845601</v>
      </c>
      <c r="G31" s="24"/>
    </row>
    <row r="32" spans="1:7" x14ac:dyDescent="0.2">
      <c r="A32" s="22" t="s">
        <v>745</v>
      </c>
      <c r="B32" s="22" t="s">
        <v>744</v>
      </c>
      <c r="C32" s="22" t="s">
        <v>177</v>
      </c>
      <c r="D32" s="25">
        <v>483771</v>
      </c>
      <c r="E32" s="23">
        <v>13254.841630000001</v>
      </c>
      <c r="F32" s="24">
        <v>1.41853102057406</v>
      </c>
      <c r="G32" s="24"/>
    </row>
    <row r="33" spans="1:7" x14ac:dyDescent="0.2">
      <c r="A33" s="22" t="s">
        <v>747</v>
      </c>
      <c r="B33" s="22" t="s">
        <v>746</v>
      </c>
      <c r="C33" s="22" t="s">
        <v>160</v>
      </c>
      <c r="D33" s="25">
        <v>731054</v>
      </c>
      <c r="E33" s="23">
        <v>12840.232459999999</v>
      </c>
      <c r="F33" s="24">
        <v>1.37415961384761</v>
      </c>
      <c r="G33" s="24"/>
    </row>
    <row r="34" spans="1:7" x14ac:dyDescent="0.2">
      <c r="A34" s="22" t="s">
        <v>749</v>
      </c>
      <c r="B34" s="22" t="s">
        <v>748</v>
      </c>
      <c r="C34" s="22" t="s">
        <v>606</v>
      </c>
      <c r="D34" s="25">
        <v>775972</v>
      </c>
      <c r="E34" s="23">
        <v>12306.915919999999</v>
      </c>
      <c r="F34" s="24">
        <v>1.3170841634655399</v>
      </c>
      <c r="G34" s="24"/>
    </row>
    <row r="35" spans="1:7" x14ac:dyDescent="0.2">
      <c r="A35" s="22" t="s">
        <v>707</v>
      </c>
      <c r="B35" s="22" t="s">
        <v>706</v>
      </c>
      <c r="C35" s="22" t="s">
        <v>183</v>
      </c>
      <c r="D35" s="25">
        <v>6154389</v>
      </c>
      <c r="E35" s="23">
        <v>12038.60032</v>
      </c>
      <c r="F35" s="24">
        <v>1.2883690710843201</v>
      </c>
      <c r="G35" s="24"/>
    </row>
    <row r="36" spans="1:7" x14ac:dyDescent="0.2">
      <c r="A36" s="22" t="s">
        <v>751</v>
      </c>
      <c r="B36" s="22" t="s">
        <v>750</v>
      </c>
      <c r="C36" s="22" t="s">
        <v>246</v>
      </c>
      <c r="D36" s="25">
        <v>1563667</v>
      </c>
      <c r="E36" s="23">
        <v>10893.28616</v>
      </c>
      <c r="F36" s="24">
        <v>1.1657977337862799</v>
      </c>
      <c r="G36" s="24"/>
    </row>
    <row r="37" spans="1:7" x14ac:dyDescent="0.2">
      <c r="A37" s="22" t="s">
        <v>753</v>
      </c>
      <c r="B37" s="22" t="s">
        <v>752</v>
      </c>
      <c r="C37" s="22" t="s">
        <v>280</v>
      </c>
      <c r="D37" s="25">
        <v>27871</v>
      </c>
      <c r="E37" s="23">
        <v>10634.180050000001</v>
      </c>
      <c r="F37" s="24">
        <v>1.1380682395444699</v>
      </c>
      <c r="G37" s="24"/>
    </row>
    <row r="38" spans="1:7" x14ac:dyDescent="0.2">
      <c r="A38" s="22" t="s">
        <v>654</v>
      </c>
      <c r="B38" s="22" t="s">
        <v>653</v>
      </c>
      <c r="C38" s="22" t="s">
        <v>148</v>
      </c>
      <c r="D38" s="25">
        <v>14158780</v>
      </c>
      <c r="E38" s="23">
        <v>10158.924650000001</v>
      </c>
      <c r="F38" s="24">
        <v>1.08720648303208</v>
      </c>
      <c r="G38" s="24"/>
    </row>
    <row r="39" spans="1:7" x14ac:dyDescent="0.2">
      <c r="A39" s="22" t="s">
        <v>255</v>
      </c>
      <c r="B39" s="22" t="s">
        <v>254</v>
      </c>
      <c r="C39" s="22" t="s">
        <v>256</v>
      </c>
      <c r="D39" s="25">
        <v>9002650</v>
      </c>
      <c r="E39" s="23">
        <v>9839.8964500000002</v>
      </c>
      <c r="F39" s="24">
        <v>1.05306413635072</v>
      </c>
      <c r="G39" s="24"/>
    </row>
    <row r="40" spans="1:7" x14ac:dyDescent="0.2">
      <c r="A40" s="22" t="s">
        <v>220</v>
      </c>
      <c r="B40" s="22" t="s">
        <v>219</v>
      </c>
      <c r="C40" s="22" t="s">
        <v>183</v>
      </c>
      <c r="D40" s="25">
        <v>717992</v>
      </c>
      <c r="E40" s="23">
        <v>9726.6376240000009</v>
      </c>
      <c r="F40" s="24">
        <v>1.04094319499816</v>
      </c>
      <c r="G40" s="24"/>
    </row>
    <row r="41" spans="1:7" x14ac:dyDescent="0.2">
      <c r="A41" s="22" t="s">
        <v>576</v>
      </c>
      <c r="B41" s="22" t="s">
        <v>575</v>
      </c>
      <c r="C41" s="22" t="s">
        <v>166</v>
      </c>
      <c r="D41" s="25">
        <v>1848064</v>
      </c>
      <c r="E41" s="23">
        <v>9387.2410880000007</v>
      </c>
      <c r="F41" s="24">
        <v>1.00462103227222</v>
      </c>
      <c r="G41" s="24"/>
    </row>
    <row r="42" spans="1:7" x14ac:dyDescent="0.2">
      <c r="A42" s="22" t="s">
        <v>224</v>
      </c>
      <c r="B42" s="22" t="s">
        <v>223</v>
      </c>
      <c r="C42" s="22" t="s">
        <v>225</v>
      </c>
      <c r="D42" s="25">
        <v>177269</v>
      </c>
      <c r="E42" s="23">
        <v>9166.5799900000002</v>
      </c>
      <c r="F42" s="24">
        <v>0.98100591703474505</v>
      </c>
      <c r="G42" s="24"/>
    </row>
    <row r="43" spans="1:7" x14ac:dyDescent="0.2">
      <c r="A43" s="22" t="s">
        <v>263</v>
      </c>
      <c r="B43" s="22" t="s">
        <v>262</v>
      </c>
      <c r="C43" s="22" t="s">
        <v>186</v>
      </c>
      <c r="D43" s="25">
        <v>208545</v>
      </c>
      <c r="E43" s="23">
        <v>8927.8114499999992</v>
      </c>
      <c r="F43" s="24">
        <v>0.95545294626513699</v>
      </c>
      <c r="G43" s="24"/>
    </row>
    <row r="44" spans="1:7" x14ac:dyDescent="0.2">
      <c r="A44" s="22" t="s">
        <v>755</v>
      </c>
      <c r="B44" s="22" t="s">
        <v>754</v>
      </c>
      <c r="C44" s="22" t="s">
        <v>246</v>
      </c>
      <c r="D44" s="25">
        <v>909130</v>
      </c>
      <c r="E44" s="23">
        <v>8886.291185</v>
      </c>
      <c r="F44" s="24">
        <v>0.95100945417907101</v>
      </c>
      <c r="G44" s="24"/>
    </row>
    <row r="45" spans="1:7" x14ac:dyDescent="0.2">
      <c r="A45" s="22" t="s">
        <v>608</v>
      </c>
      <c r="B45" s="22" t="s">
        <v>607</v>
      </c>
      <c r="C45" s="22" t="s">
        <v>166</v>
      </c>
      <c r="D45" s="25">
        <v>1148909</v>
      </c>
      <c r="E45" s="23">
        <v>8270.9958910000005</v>
      </c>
      <c r="F45" s="24">
        <v>0.88516065072171701</v>
      </c>
      <c r="G45" s="24"/>
    </row>
    <row r="46" spans="1:7" x14ac:dyDescent="0.2">
      <c r="A46" s="22" t="s">
        <v>253</v>
      </c>
      <c r="B46" s="22" t="s">
        <v>252</v>
      </c>
      <c r="C46" s="22" t="s">
        <v>231</v>
      </c>
      <c r="D46" s="25">
        <v>2361050</v>
      </c>
      <c r="E46" s="23">
        <v>7498.6948000000002</v>
      </c>
      <c r="F46" s="24">
        <v>0.80250911210754405</v>
      </c>
      <c r="G46" s="24"/>
    </row>
    <row r="47" spans="1:7" x14ac:dyDescent="0.2">
      <c r="A47" s="22" t="s">
        <v>426</v>
      </c>
      <c r="B47" s="22" t="s">
        <v>425</v>
      </c>
      <c r="C47" s="22" t="s">
        <v>211</v>
      </c>
      <c r="D47" s="25">
        <v>525161</v>
      </c>
      <c r="E47" s="23">
        <v>7052.9122299999999</v>
      </c>
      <c r="F47" s="24">
        <v>0.75480153312410203</v>
      </c>
      <c r="G47" s="24"/>
    </row>
    <row r="48" spans="1:7" x14ac:dyDescent="0.2">
      <c r="A48" s="22" t="s">
        <v>757</v>
      </c>
      <c r="B48" s="22" t="s">
        <v>756</v>
      </c>
      <c r="C48" s="22" t="s">
        <v>177</v>
      </c>
      <c r="D48" s="25">
        <v>221758</v>
      </c>
      <c r="E48" s="23">
        <v>6975.1761319999996</v>
      </c>
      <c r="F48" s="24">
        <v>0.74648222841194301</v>
      </c>
      <c r="G48" s="24"/>
    </row>
    <row r="49" spans="1:7" x14ac:dyDescent="0.2">
      <c r="A49" s="22" t="s">
        <v>179</v>
      </c>
      <c r="B49" s="22" t="s">
        <v>178</v>
      </c>
      <c r="C49" s="22" t="s">
        <v>180</v>
      </c>
      <c r="D49" s="25">
        <v>54343</v>
      </c>
      <c r="E49" s="23">
        <v>6468.4472900000001</v>
      </c>
      <c r="F49" s="24">
        <v>0.69225218919595799</v>
      </c>
      <c r="G49" s="24"/>
    </row>
    <row r="50" spans="1:7" x14ac:dyDescent="0.2">
      <c r="A50" s="22" t="s">
        <v>758</v>
      </c>
      <c r="B50" s="22" t="s">
        <v>1150</v>
      </c>
      <c r="C50" s="22" t="s">
        <v>198</v>
      </c>
      <c r="D50" s="25">
        <v>868800</v>
      </c>
      <c r="E50" s="23">
        <v>5125.92</v>
      </c>
      <c r="F50" s="24">
        <v>0.54857513442663397</v>
      </c>
      <c r="G50" s="24"/>
    </row>
    <row r="51" spans="1:7" x14ac:dyDescent="0.2">
      <c r="A51" s="22" t="s">
        <v>672</v>
      </c>
      <c r="B51" s="22" t="s">
        <v>671</v>
      </c>
      <c r="C51" s="22" t="s">
        <v>241</v>
      </c>
      <c r="D51" s="25">
        <v>832315</v>
      </c>
      <c r="E51" s="23">
        <v>5065.8852479999996</v>
      </c>
      <c r="F51" s="24">
        <v>0.54215022491796605</v>
      </c>
      <c r="G51" s="24"/>
    </row>
    <row r="52" spans="1:7" x14ac:dyDescent="0.2">
      <c r="A52" s="22" t="s">
        <v>150</v>
      </c>
      <c r="B52" s="22" t="s">
        <v>149</v>
      </c>
      <c r="C52" s="22" t="s">
        <v>148</v>
      </c>
      <c r="D52" s="25">
        <v>229415</v>
      </c>
      <c r="E52" s="23">
        <v>2357.0097099999998</v>
      </c>
      <c r="F52" s="24">
        <v>0.25224680028329199</v>
      </c>
      <c r="G52" s="24"/>
    </row>
    <row r="53" spans="1:7" x14ac:dyDescent="0.2">
      <c r="A53" s="22" t="s">
        <v>760</v>
      </c>
      <c r="B53" s="22" t="s">
        <v>759</v>
      </c>
      <c r="C53" s="22" t="s">
        <v>241</v>
      </c>
      <c r="D53" s="25">
        <v>77</v>
      </c>
      <c r="E53" s="23">
        <v>0.4219215</v>
      </c>
      <c r="F53" s="24">
        <v>4.5153971107622999E-5</v>
      </c>
      <c r="G53" s="24"/>
    </row>
    <row r="54" spans="1:7" x14ac:dyDescent="0.2">
      <c r="A54" s="21" t="s">
        <v>35</v>
      </c>
      <c r="B54" s="21"/>
      <c r="C54" s="21"/>
      <c r="D54" s="21"/>
      <c r="E54" s="26">
        <f>SUM(E7:E53)</f>
        <v>832450.23322950001</v>
      </c>
      <c r="F54" s="27">
        <f>SUM(F7:F53)</f>
        <v>89.088690146813761</v>
      </c>
      <c r="G54" s="24"/>
    </row>
    <row r="55" spans="1:7" x14ac:dyDescent="0.2">
      <c r="A55" s="22"/>
      <c r="B55" s="22"/>
      <c r="C55" s="22"/>
      <c r="D55" s="22"/>
      <c r="E55" s="23"/>
      <c r="F55" s="24"/>
      <c r="G55" s="24"/>
    </row>
    <row r="56" spans="1:7" x14ac:dyDescent="0.2">
      <c r="A56" s="21" t="s">
        <v>1981</v>
      </c>
      <c r="B56" s="22"/>
      <c r="C56" s="22"/>
      <c r="D56" s="22"/>
      <c r="E56" s="23"/>
      <c r="F56" s="24"/>
      <c r="G56" s="24"/>
    </row>
    <row r="57" spans="1:7" x14ac:dyDescent="0.2">
      <c r="A57" s="22"/>
      <c r="B57" s="22" t="s">
        <v>761</v>
      </c>
      <c r="C57" s="22" t="s">
        <v>606</v>
      </c>
      <c r="D57" s="25">
        <v>23815</v>
      </c>
      <c r="E57" s="23">
        <v>2.3814999999999999E-3</v>
      </c>
      <c r="F57" s="24">
        <v>2.5486774718236501E-7</v>
      </c>
      <c r="G57" s="24"/>
    </row>
    <row r="58" spans="1:7" x14ac:dyDescent="0.2">
      <c r="A58" s="21" t="s">
        <v>35</v>
      </c>
      <c r="B58" s="21"/>
      <c r="C58" s="21"/>
      <c r="D58" s="21"/>
      <c r="E58" s="26">
        <f>SUM(E56:E57)</f>
        <v>2.3814999999999999E-3</v>
      </c>
      <c r="F58" s="27">
        <f>SUM(F56:F57)</f>
        <v>2.5486774718236501E-7</v>
      </c>
      <c r="G58" s="24"/>
    </row>
    <row r="59" spans="1:7" x14ac:dyDescent="0.2">
      <c r="A59" s="22"/>
      <c r="B59" s="22"/>
      <c r="C59" s="22"/>
      <c r="D59" s="22"/>
      <c r="E59" s="23"/>
      <c r="F59" s="24"/>
      <c r="G59" s="24"/>
    </row>
    <row r="60" spans="1:7" x14ac:dyDescent="0.2">
      <c r="A60" s="21" t="s">
        <v>616</v>
      </c>
      <c r="B60" s="22"/>
      <c r="C60" s="22"/>
      <c r="D60" s="22"/>
      <c r="E60" s="23"/>
      <c r="F60" s="24"/>
      <c r="G60" s="24"/>
    </row>
    <row r="61" spans="1:7" x14ac:dyDescent="0.2">
      <c r="A61" s="22" t="s">
        <v>763</v>
      </c>
      <c r="B61" s="22" t="s">
        <v>762</v>
      </c>
      <c r="C61" s="22" t="s">
        <v>280</v>
      </c>
      <c r="D61" s="25">
        <v>234384</v>
      </c>
      <c r="E61" s="23">
        <v>35929.128839999998</v>
      </c>
      <c r="F61" s="24">
        <v>3.8451295929774298</v>
      </c>
      <c r="G61" s="24"/>
    </row>
    <row r="62" spans="1:7" x14ac:dyDescent="0.2">
      <c r="A62" s="21" t="s">
        <v>35</v>
      </c>
      <c r="B62" s="21"/>
      <c r="C62" s="21"/>
      <c r="D62" s="21"/>
      <c r="E62" s="26">
        <f>SUM(E60:E61)</f>
        <v>35929.128839999998</v>
      </c>
      <c r="F62" s="27">
        <f>SUM(F60:F61)</f>
        <v>3.8451295929774298</v>
      </c>
      <c r="G62" s="24"/>
    </row>
    <row r="63" spans="1:7" x14ac:dyDescent="0.2">
      <c r="A63" s="22"/>
      <c r="B63" s="22"/>
      <c r="C63" s="22"/>
      <c r="D63" s="22"/>
      <c r="E63" s="23"/>
      <c r="F63" s="24"/>
      <c r="G63" s="24"/>
    </row>
    <row r="64" spans="1:7" x14ac:dyDescent="0.2">
      <c r="A64" s="21" t="s">
        <v>36</v>
      </c>
      <c r="B64" s="22"/>
      <c r="C64" s="22"/>
      <c r="D64" s="22"/>
      <c r="E64" s="23"/>
      <c r="F64" s="24"/>
      <c r="G64" s="24"/>
    </row>
    <row r="65" spans="1:9" x14ac:dyDescent="0.2">
      <c r="A65" s="21" t="s">
        <v>43</v>
      </c>
      <c r="B65" s="22"/>
      <c r="C65" s="22"/>
      <c r="D65" s="22"/>
      <c r="E65" s="23"/>
      <c r="F65" s="24"/>
      <c r="G65" s="24"/>
    </row>
    <row r="66" spans="1:9" x14ac:dyDescent="0.2">
      <c r="A66" s="22" t="s">
        <v>737</v>
      </c>
      <c r="B66" s="22" t="s">
        <v>1306</v>
      </c>
      <c r="C66" s="22" t="s">
        <v>45</v>
      </c>
      <c r="D66" s="25">
        <v>2500000</v>
      </c>
      <c r="E66" s="23">
        <v>2490.4349999999999</v>
      </c>
      <c r="F66" s="88">
        <v>0.26652595337145202</v>
      </c>
      <c r="G66" s="24">
        <v>5.1927000000000003</v>
      </c>
    </row>
    <row r="67" spans="1:9" x14ac:dyDescent="0.2">
      <c r="A67" s="21" t="s">
        <v>35</v>
      </c>
      <c r="B67" s="21"/>
      <c r="C67" s="21"/>
      <c r="D67" s="21"/>
      <c r="E67" s="26">
        <f>SUM(E65:E66)</f>
        <v>2490.4349999999999</v>
      </c>
      <c r="F67" s="86">
        <f>SUM(F65:F66)</f>
        <v>0.26652595337145202</v>
      </c>
      <c r="G67" s="24"/>
    </row>
    <row r="68" spans="1:9" x14ac:dyDescent="0.2">
      <c r="A68" s="22"/>
      <c r="B68" s="22"/>
      <c r="C68" s="22"/>
      <c r="D68" s="22"/>
      <c r="E68" s="23"/>
      <c r="F68" s="88"/>
      <c r="G68" s="24"/>
    </row>
    <row r="69" spans="1:9" x14ac:dyDescent="0.2">
      <c r="A69" s="21" t="s">
        <v>46</v>
      </c>
      <c r="B69" s="21"/>
      <c r="C69" s="21"/>
      <c r="D69" s="21"/>
      <c r="E69" s="26">
        <f>E54+E58+E62+E67</f>
        <v>870869.79945100006</v>
      </c>
      <c r="F69" s="86">
        <f>F54+F58+F62+F67</f>
        <v>93.200345948030389</v>
      </c>
      <c r="G69" s="21"/>
    </row>
    <row r="70" spans="1:9" x14ac:dyDescent="0.2">
      <c r="A70" s="21"/>
      <c r="B70" s="21"/>
      <c r="C70" s="21"/>
      <c r="D70" s="21"/>
      <c r="E70" s="26"/>
      <c r="F70" s="27"/>
      <c r="G70" s="21"/>
    </row>
    <row r="71" spans="1:9" x14ac:dyDescent="0.2">
      <c r="A71" s="21" t="s">
        <v>48</v>
      </c>
      <c r="B71" s="21"/>
      <c r="C71" s="21"/>
      <c r="D71" s="21"/>
      <c r="E71" s="26">
        <f>E73-(E54+E58+E62+E67)</f>
        <v>63536.388200499932</v>
      </c>
      <c r="F71" s="27">
        <f>F73-(F54+F58+F62+F67)</f>
        <v>6.7996540519696111</v>
      </c>
      <c r="G71" s="21"/>
    </row>
    <row r="72" spans="1:9" x14ac:dyDescent="0.2">
      <c r="A72" s="21"/>
      <c r="B72" s="21"/>
      <c r="C72" s="21"/>
      <c r="D72" s="21"/>
      <c r="E72" s="26"/>
      <c r="F72" s="27"/>
      <c r="G72" s="21"/>
    </row>
    <row r="73" spans="1:9" x14ac:dyDescent="0.2">
      <c r="A73" s="28" t="s">
        <v>47</v>
      </c>
      <c r="B73" s="28"/>
      <c r="C73" s="28"/>
      <c r="D73" s="28"/>
      <c r="E73" s="29">
        <v>934406.18765149999</v>
      </c>
      <c r="F73" s="30">
        <v>100</v>
      </c>
      <c r="G73" s="28"/>
    </row>
    <row r="74" spans="1:9" x14ac:dyDescent="0.2">
      <c r="A74" s="6" t="s">
        <v>1305</v>
      </c>
      <c r="F74" s="13" t="s">
        <v>1005</v>
      </c>
    </row>
    <row r="76" spans="1:9" x14ac:dyDescent="0.2">
      <c r="A76" s="11" t="s">
        <v>50</v>
      </c>
    </row>
    <row r="77" spans="1:9" x14ac:dyDescent="0.2">
      <c r="A77" s="11" t="s">
        <v>417</v>
      </c>
    </row>
    <row r="78" spans="1:9" x14ac:dyDescent="0.2">
      <c r="A78" s="91" t="s">
        <v>1149</v>
      </c>
    </row>
    <row r="80" spans="1:9" ht="23.25" customHeight="1" x14ac:dyDescent="0.2">
      <c r="A80" s="152" t="s">
        <v>1012</v>
      </c>
      <c r="B80" s="152"/>
      <c r="C80" s="152"/>
      <c r="D80" s="152"/>
      <c r="G80" s="10"/>
      <c r="H80" s="10"/>
      <c r="I80" s="9"/>
    </row>
    <row r="82" spans="1:4" x14ac:dyDescent="0.2">
      <c r="A82" s="11" t="s">
        <v>51</v>
      </c>
    </row>
    <row r="83" spans="1:4" x14ac:dyDescent="0.2">
      <c r="A83" s="11" t="s">
        <v>1013</v>
      </c>
    </row>
    <row r="84" spans="1:4" x14ac:dyDescent="0.2">
      <c r="A84" s="11" t="s">
        <v>52</v>
      </c>
      <c r="B84" s="11"/>
      <c r="C84" s="31" t="s">
        <v>54</v>
      </c>
      <c r="D84" s="11" t="s">
        <v>53</v>
      </c>
    </row>
    <row r="85" spans="1:4" x14ac:dyDescent="0.2">
      <c r="A85" s="6" t="s">
        <v>61</v>
      </c>
      <c r="C85" s="32">
        <v>259.45119999999997</v>
      </c>
      <c r="D85" s="32">
        <v>260.5487</v>
      </c>
    </row>
    <row r="86" spans="1:4" x14ac:dyDescent="0.2">
      <c r="A86" s="6" t="s">
        <v>135</v>
      </c>
      <c r="C86" s="32">
        <v>37.215899999999998</v>
      </c>
      <c r="D86" s="32">
        <v>37.373399999999997</v>
      </c>
    </row>
    <row r="87" spans="1:4" x14ac:dyDescent="0.2">
      <c r="A87" s="6" t="s">
        <v>62</v>
      </c>
      <c r="C87" s="32">
        <v>289.53809999999999</v>
      </c>
      <c r="D87" s="32">
        <v>291.05799999999999</v>
      </c>
    </row>
    <row r="88" spans="1:4" x14ac:dyDescent="0.2">
      <c r="A88" s="6" t="s">
        <v>136</v>
      </c>
      <c r="C88" s="32">
        <v>42.224200000000003</v>
      </c>
      <c r="D88" s="32">
        <v>42.445799999999998</v>
      </c>
    </row>
    <row r="90" spans="1:4" x14ac:dyDescent="0.2">
      <c r="A90" s="6" t="s">
        <v>58</v>
      </c>
    </row>
    <row r="92" spans="1:4" x14ac:dyDescent="0.2">
      <c r="A92" s="11" t="s">
        <v>1014</v>
      </c>
      <c r="D92" s="31" t="s">
        <v>60</v>
      </c>
    </row>
    <row r="94" spans="1:4" x14ac:dyDescent="0.2">
      <c r="A94" s="11" t="s">
        <v>1121</v>
      </c>
      <c r="D94" s="31" t="s">
        <v>60</v>
      </c>
    </row>
    <row r="95" spans="1:4" x14ac:dyDescent="0.2">
      <c r="A95" s="11"/>
    </row>
    <row r="96" spans="1:4" x14ac:dyDescent="0.2">
      <c r="A96" s="11" t="s">
        <v>386</v>
      </c>
      <c r="D96" s="31" t="s">
        <v>60</v>
      </c>
    </row>
    <row r="98" spans="1:4" x14ac:dyDescent="0.2">
      <c r="A98" s="11" t="s">
        <v>1029</v>
      </c>
      <c r="D98" s="36">
        <v>0.73508475921013605</v>
      </c>
    </row>
    <row r="100" spans="1:4" x14ac:dyDescent="0.2">
      <c r="A100" s="11" t="s">
        <v>1122</v>
      </c>
      <c r="D100" s="31" t="s">
        <v>60</v>
      </c>
    </row>
    <row r="102" spans="1:4" x14ac:dyDescent="0.2">
      <c r="A102" s="72" t="s">
        <v>1123</v>
      </c>
      <c r="B102" s="73"/>
      <c r="C102" s="73"/>
      <c r="D102" s="10"/>
    </row>
    <row r="103" spans="1:4" x14ac:dyDescent="0.2">
      <c r="A103" s="73"/>
      <c r="B103" s="73"/>
      <c r="C103" s="73"/>
      <c r="D103" s="10"/>
    </row>
    <row r="104" spans="1:4" x14ac:dyDescent="0.2">
      <c r="A104" s="74" t="s">
        <v>1124</v>
      </c>
      <c r="B104" s="75" t="s">
        <v>1125</v>
      </c>
      <c r="C104" s="75" t="s">
        <v>1126</v>
      </c>
      <c r="D104" s="10"/>
    </row>
    <row r="105" spans="1:4" x14ac:dyDescent="0.2">
      <c r="A105" s="76" t="s">
        <v>16</v>
      </c>
      <c r="B105" s="77">
        <v>35929.128844300001</v>
      </c>
      <c r="C105" s="78">
        <v>3.8451295934376108E-2</v>
      </c>
      <c r="D105" s="10"/>
    </row>
    <row r="106" spans="1:4" x14ac:dyDescent="0.2">
      <c r="A106" s="73"/>
      <c r="B106" s="73"/>
      <c r="C106" s="73"/>
      <c r="D106" s="10"/>
    </row>
    <row r="107" spans="1:4" x14ac:dyDescent="0.2">
      <c r="A107" s="72" t="s">
        <v>1127</v>
      </c>
      <c r="B107" s="73"/>
      <c r="C107" s="73"/>
      <c r="D107" s="79"/>
    </row>
    <row r="108" spans="1:4" x14ac:dyDescent="0.2">
      <c r="A108" s="11"/>
    </row>
    <row r="109" spans="1:4" x14ac:dyDescent="0.2">
      <c r="A109" s="11" t="s">
        <v>1025</v>
      </c>
      <c r="D109" s="31" t="s">
        <v>60</v>
      </c>
    </row>
    <row r="110" spans="1:4" x14ac:dyDescent="0.2">
      <c r="A110" s="11"/>
    </row>
    <row r="111" spans="1:4" x14ac:dyDescent="0.2">
      <c r="A111" s="11" t="s">
        <v>1026</v>
      </c>
      <c r="C111" s="80"/>
      <c r="D111" s="31" t="s">
        <v>60</v>
      </c>
    </row>
    <row r="112" spans="1:4" x14ac:dyDescent="0.2">
      <c r="A112" s="11"/>
    </row>
    <row r="113" spans="1:9" x14ac:dyDescent="0.2">
      <c r="A113" s="11" t="s">
        <v>1027</v>
      </c>
      <c r="D113" s="31" t="s">
        <v>60</v>
      </c>
    </row>
    <row r="115" spans="1:9" x14ac:dyDescent="0.2">
      <c r="A115" s="69" t="s">
        <v>1055</v>
      </c>
      <c r="B115" s="70"/>
      <c r="C115" s="70"/>
      <c r="D115" s="70"/>
    </row>
    <row r="117" spans="1:9" x14ac:dyDescent="0.2">
      <c r="A117" s="69" t="s">
        <v>1396</v>
      </c>
      <c r="B117" s="70"/>
      <c r="C117" s="70"/>
      <c r="D117" s="70"/>
      <c r="E117" s="10"/>
      <c r="G117" s="70"/>
      <c r="H117" s="70"/>
      <c r="I117" s="70"/>
    </row>
    <row r="118" spans="1:9" x14ac:dyDescent="0.2">
      <c r="A118" s="96"/>
      <c r="B118" s="70"/>
      <c r="C118" s="70"/>
      <c r="D118" s="70"/>
      <c r="E118" s="10"/>
      <c r="G118" s="70"/>
      <c r="H118" s="70"/>
      <c r="I118" s="70"/>
    </row>
    <row r="119" spans="1:9" x14ac:dyDescent="0.2">
      <c r="A119" s="70"/>
      <c r="B119" s="70"/>
      <c r="C119" s="70"/>
      <c r="D119" s="70"/>
      <c r="E119" s="10"/>
      <c r="G119" s="70"/>
      <c r="H119" s="70"/>
      <c r="I119" s="70"/>
    </row>
    <row r="120" spans="1:9" x14ac:dyDescent="0.2">
      <c r="A120" s="70"/>
      <c r="B120" s="70"/>
      <c r="C120" s="70"/>
      <c r="D120" s="70"/>
      <c r="E120" s="10"/>
      <c r="G120" s="70"/>
      <c r="H120" s="70"/>
      <c r="I120" s="70"/>
    </row>
    <row r="121" spans="1:9" x14ac:dyDescent="0.2">
      <c r="A121" s="70"/>
      <c r="B121" s="70"/>
      <c r="C121" s="70"/>
      <c r="D121" s="70"/>
      <c r="E121" s="10"/>
      <c r="G121" s="70"/>
      <c r="H121" s="70"/>
      <c r="I121" s="70"/>
    </row>
    <row r="122" spans="1:9" x14ac:dyDescent="0.2">
      <c r="A122" s="70"/>
      <c r="B122" s="70"/>
      <c r="C122" s="70"/>
      <c r="D122" s="70"/>
      <c r="E122" s="10"/>
      <c r="G122" s="70"/>
      <c r="H122" s="70"/>
      <c r="I122" s="70"/>
    </row>
    <row r="123" spans="1:9" x14ac:dyDescent="0.2">
      <c r="A123" s="70"/>
      <c r="B123" s="70"/>
      <c r="C123" s="70"/>
      <c r="D123" s="70"/>
      <c r="E123" s="10"/>
      <c r="G123" s="70"/>
      <c r="H123" s="70"/>
      <c r="I123" s="70"/>
    </row>
    <row r="124" spans="1:9" x14ac:dyDescent="0.2">
      <c r="A124" s="70"/>
      <c r="B124" s="70"/>
      <c r="C124" s="70"/>
      <c r="D124" s="70"/>
      <c r="E124" s="10"/>
      <c r="G124" s="70"/>
      <c r="H124" s="70"/>
      <c r="I124" s="70"/>
    </row>
    <row r="125" spans="1:9" x14ac:dyDescent="0.2">
      <c r="A125" s="70"/>
      <c r="B125" s="70"/>
      <c r="C125" s="70"/>
      <c r="D125" s="70"/>
      <c r="E125" s="10"/>
      <c r="G125" s="70"/>
      <c r="H125" s="70"/>
      <c r="I125" s="70"/>
    </row>
    <row r="126" spans="1:9" x14ac:dyDescent="0.2">
      <c r="A126" s="70"/>
      <c r="B126" s="70"/>
      <c r="C126" s="70"/>
      <c r="D126" s="70"/>
      <c r="E126" s="10"/>
      <c r="G126" s="70"/>
      <c r="H126" s="70"/>
      <c r="I126" s="70"/>
    </row>
    <row r="127" spans="1:9" x14ac:dyDescent="0.2">
      <c r="A127" s="70"/>
      <c r="B127" s="70"/>
      <c r="C127" s="70"/>
      <c r="D127" s="70"/>
      <c r="E127" s="10"/>
      <c r="G127" s="70"/>
      <c r="H127" s="70"/>
      <c r="I127" s="70"/>
    </row>
    <row r="128" spans="1:9" x14ac:dyDescent="0.2">
      <c r="A128" s="70"/>
      <c r="B128" s="70"/>
      <c r="C128" s="70"/>
      <c r="D128" s="70"/>
      <c r="E128" s="10"/>
      <c r="G128" s="70"/>
      <c r="H128" s="70"/>
      <c r="I128" s="70"/>
    </row>
    <row r="129" spans="1:9" x14ac:dyDescent="0.2">
      <c r="A129" s="70"/>
      <c r="B129" s="70"/>
      <c r="C129" s="70"/>
      <c r="D129" s="70"/>
      <c r="E129" s="10"/>
      <c r="G129" s="70"/>
      <c r="H129" s="70"/>
      <c r="I129" s="70"/>
    </row>
    <row r="130" spans="1:9" x14ac:dyDescent="0.2">
      <c r="A130" s="70"/>
      <c r="B130" s="70"/>
      <c r="C130" s="70"/>
      <c r="D130" s="70"/>
      <c r="E130" s="10"/>
      <c r="G130" s="70"/>
      <c r="H130" s="70"/>
      <c r="I130" s="70"/>
    </row>
    <row r="131" spans="1:9" x14ac:dyDescent="0.2">
      <c r="A131" s="70"/>
      <c r="B131" s="70"/>
      <c r="C131" s="70"/>
      <c r="D131" s="70"/>
      <c r="E131" s="10"/>
      <c r="G131" s="70"/>
      <c r="H131" s="70"/>
      <c r="I131" s="70"/>
    </row>
    <row r="132" spans="1:9" x14ac:dyDescent="0.2">
      <c r="A132" s="70"/>
      <c r="B132" s="70"/>
      <c r="C132" s="70"/>
      <c r="D132" s="70"/>
      <c r="E132" s="10"/>
      <c r="G132" s="70"/>
      <c r="H132" s="70"/>
      <c r="I132" s="70"/>
    </row>
    <row r="133" spans="1:9" x14ac:dyDescent="0.2">
      <c r="A133" s="70"/>
      <c r="B133" s="70"/>
      <c r="C133" s="70"/>
      <c r="D133" s="70"/>
      <c r="E133" s="10"/>
      <c r="G133" s="70"/>
      <c r="H133" s="70"/>
      <c r="I133" s="70"/>
    </row>
    <row r="134" spans="1:9" x14ac:dyDescent="0.2">
      <c r="A134" s="70"/>
      <c r="B134" s="70"/>
      <c r="C134" s="70"/>
      <c r="D134" s="70"/>
      <c r="E134" s="10"/>
      <c r="G134" s="70"/>
      <c r="H134" s="70"/>
      <c r="I134" s="70"/>
    </row>
    <row r="135" spans="1:9" x14ac:dyDescent="0.2">
      <c r="A135" s="70"/>
      <c r="B135" s="70"/>
      <c r="C135" s="70"/>
      <c r="D135" s="70"/>
      <c r="E135" s="10"/>
      <c r="G135" s="70"/>
      <c r="H135" s="70"/>
      <c r="I135" s="70"/>
    </row>
    <row r="136" spans="1:9" x14ac:dyDescent="0.2">
      <c r="A136" s="69" t="s">
        <v>1408</v>
      </c>
      <c r="B136" s="70"/>
      <c r="C136" s="70"/>
      <c r="D136" s="70"/>
      <c r="E136" s="10"/>
      <c r="G136" s="70"/>
      <c r="H136" s="70"/>
      <c r="I136" s="70"/>
    </row>
    <row r="137" spans="1:9" x14ac:dyDescent="0.2">
      <c r="A137" s="70"/>
      <c r="B137" s="70"/>
      <c r="C137" s="70"/>
      <c r="D137" s="70"/>
      <c r="E137" s="10"/>
      <c r="G137" s="70"/>
      <c r="H137" s="70"/>
      <c r="I137" s="70"/>
    </row>
    <row r="138" spans="1:9" x14ac:dyDescent="0.2">
      <c r="A138" s="69" t="s">
        <v>1397</v>
      </c>
      <c r="B138" s="70"/>
      <c r="C138" s="70"/>
      <c r="D138" s="70"/>
      <c r="E138" s="10"/>
      <c r="G138" s="70"/>
      <c r="H138" s="70"/>
      <c r="I138" s="70"/>
    </row>
    <row r="139" spans="1:9" x14ac:dyDescent="0.2">
      <c r="A139" s="70"/>
      <c r="B139" s="70"/>
      <c r="C139" s="70"/>
      <c r="D139" s="70"/>
      <c r="E139" s="10"/>
      <c r="G139" s="70"/>
      <c r="H139" s="70"/>
      <c r="I139" s="70"/>
    </row>
    <row r="140" spans="1:9" x14ac:dyDescent="0.2">
      <c r="A140" s="70"/>
      <c r="B140" s="70"/>
      <c r="C140" s="70"/>
      <c r="D140" s="70"/>
      <c r="E140" s="10"/>
      <c r="G140" s="70"/>
      <c r="H140" s="70"/>
      <c r="I140" s="70"/>
    </row>
    <row r="141" spans="1:9" x14ac:dyDescent="0.2">
      <c r="A141" s="70"/>
      <c r="B141" s="70"/>
      <c r="C141" s="70"/>
      <c r="D141" s="70"/>
      <c r="E141" s="10"/>
      <c r="G141" s="70"/>
      <c r="H141" s="70"/>
      <c r="I141" s="70"/>
    </row>
    <row r="142" spans="1:9" x14ac:dyDescent="0.2">
      <c r="A142" s="70"/>
      <c r="B142" s="70"/>
      <c r="C142" s="70"/>
      <c r="D142" s="70"/>
      <c r="E142" s="10"/>
      <c r="G142" s="70"/>
      <c r="H142" s="70"/>
      <c r="I142" s="70"/>
    </row>
    <row r="143" spans="1:9" x14ac:dyDescent="0.2">
      <c r="A143" s="70"/>
      <c r="B143" s="70"/>
      <c r="C143" s="70"/>
      <c r="D143" s="70"/>
      <c r="E143" s="10"/>
      <c r="G143" s="70"/>
      <c r="H143" s="70"/>
      <c r="I143" s="70"/>
    </row>
    <row r="144" spans="1:9" x14ac:dyDescent="0.2">
      <c r="A144" s="70"/>
      <c r="B144" s="70"/>
      <c r="C144" s="70"/>
      <c r="D144" s="70"/>
      <c r="E144" s="10"/>
      <c r="G144" s="70"/>
      <c r="H144" s="70"/>
      <c r="I144" s="70"/>
    </row>
    <row r="145" spans="1:9" x14ac:dyDescent="0.2">
      <c r="A145" s="70"/>
      <c r="B145" s="70"/>
      <c r="C145" s="70"/>
      <c r="D145" s="70"/>
      <c r="E145" s="10"/>
      <c r="G145" s="70"/>
      <c r="H145" s="70"/>
      <c r="I145" s="70"/>
    </row>
    <row r="146" spans="1:9" x14ac:dyDescent="0.2">
      <c r="A146" s="70"/>
      <c r="B146" s="70"/>
      <c r="C146" s="70"/>
      <c r="D146" s="70"/>
      <c r="E146" s="10"/>
      <c r="G146" s="70"/>
      <c r="H146" s="70"/>
      <c r="I146" s="70"/>
    </row>
    <row r="147" spans="1:9" x14ac:dyDescent="0.2">
      <c r="A147" s="70"/>
      <c r="B147" s="70"/>
      <c r="C147" s="70"/>
      <c r="D147" s="70"/>
      <c r="E147" s="10"/>
      <c r="G147" s="70"/>
      <c r="H147" s="70"/>
      <c r="I147" s="70"/>
    </row>
    <row r="148" spans="1:9" x14ac:dyDescent="0.2">
      <c r="A148" s="70"/>
      <c r="B148" s="70"/>
      <c r="C148" s="70"/>
      <c r="D148" s="70"/>
      <c r="E148" s="10"/>
      <c r="G148" s="70"/>
      <c r="H148" s="70"/>
      <c r="I148" s="70"/>
    </row>
    <row r="149" spans="1:9" x14ac:dyDescent="0.2">
      <c r="A149" s="70"/>
      <c r="B149" s="70"/>
      <c r="C149" s="70"/>
      <c r="D149" s="70"/>
      <c r="E149" s="10"/>
      <c r="G149" s="70"/>
      <c r="H149" s="70"/>
      <c r="I149" s="70"/>
    </row>
    <row r="150" spans="1:9" x14ac:dyDescent="0.2">
      <c r="A150" s="70"/>
      <c r="B150" s="70"/>
      <c r="C150" s="70"/>
      <c r="D150" s="70"/>
      <c r="E150" s="10"/>
      <c r="G150" s="70"/>
      <c r="H150" s="70"/>
      <c r="I150" s="70"/>
    </row>
    <row r="151" spans="1:9" x14ac:dyDescent="0.2">
      <c r="A151" s="70"/>
      <c r="B151" s="70"/>
      <c r="C151" s="70"/>
      <c r="D151" s="70"/>
      <c r="E151" s="10"/>
      <c r="G151" s="70"/>
      <c r="H151" s="70"/>
      <c r="I151" s="70"/>
    </row>
    <row r="152" spans="1:9" x14ac:dyDescent="0.2">
      <c r="A152" s="70"/>
      <c r="B152" s="70"/>
      <c r="C152" s="70"/>
      <c r="D152" s="70"/>
      <c r="E152" s="10"/>
      <c r="G152" s="70"/>
      <c r="H152" s="70"/>
      <c r="I152" s="70"/>
    </row>
    <row r="153" spans="1:9" x14ac:dyDescent="0.2">
      <c r="A153" s="70"/>
      <c r="B153" s="70"/>
      <c r="C153" s="70"/>
      <c r="D153" s="70"/>
      <c r="E153" s="10"/>
      <c r="G153" s="70"/>
      <c r="H153" s="70"/>
      <c r="I153" s="70"/>
    </row>
    <row r="154" spans="1:9" x14ac:dyDescent="0.2">
      <c r="A154" s="70"/>
      <c r="B154" s="70"/>
      <c r="C154" s="70"/>
      <c r="D154" s="70"/>
      <c r="E154" s="10"/>
      <c r="G154" s="70"/>
      <c r="H154" s="70"/>
      <c r="I154" s="70"/>
    </row>
    <row r="155" spans="1:9" x14ac:dyDescent="0.2">
      <c r="A155" s="70"/>
      <c r="B155" s="70"/>
      <c r="C155" s="70"/>
      <c r="D155" s="70"/>
      <c r="E155" s="10"/>
      <c r="G155" s="70"/>
      <c r="H155" s="70"/>
      <c r="I155" s="70"/>
    </row>
    <row r="156" spans="1:9" x14ac:dyDescent="0.2">
      <c r="A156" s="70"/>
      <c r="B156" s="70"/>
      <c r="C156" s="70"/>
      <c r="D156" s="70"/>
      <c r="E156" s="10"/>
      <c r="G156" s="70"/>
      <c r="H156" s="70"/>
      <c r="I156" s="70"/>
    </row>
    <row r="157" spans="1:9" x14ac:dyDescent="0.2">
      <c r="A157" s="70" t="s">
        <v>1395</v>
      </c>
      <c r="B157" s="70"/>
      <c r="C157" s="70"/>
      <c r="D157" s="70"/>
      <c r="E157" s="10"/>
      <c r="G157" s="70"/>
      <c r="H157" s="70"/>
      <c r="I157" s="70"/>
    </row>
    <row r="158" spans="1:9" x14ac:dyDescent="0.2">
      <c r="A158" s="70"/>
      <c r="B158" s="70"/>
      <c r="C158" s="70"/>
      <c r="D158" s="70"/>
      <c r="E158" s="10"/>
      <c r="G158" s="70"/>
      <c r="H158" s="70"/>
      <c r="I158" s="70"/>
    </row>
    <row r="159" spans="1:9" x14ac:dyDescent="0.2">
      <c r="A159" s="70"/>
      <c r="B159" s="70"/>
      <c r="C159" s="70"/>
      <c r="D159" s="70"/>
      <c r="E159" s="10"/>
      <c r="G159" s="70"/>
      <c r="H159" s="70"/>
      <c r="I159" s="70"/>
    </row>
    <row r="160" spans="1:9" x14ac:dyDescent="0.2">
      <c r="A160" s="70"/>
      <c r="B160" s="70"/>
      <c r="C160" s="70"/>
      <c r="D160" s="70"/>
      <c r="E160" s="10"/>
      <c r="G160" s="70"/>
      <c r="H160" s="70"/>
      <c r="I160" s="70"/>
    </row>
    <row r="161" spans="1:9" x14ac:dyDescent="0.2">
      <c r="A161" s="70"/>
      <c r="B161" s="70"/>
      <c r="C161" s="70"/>
      <c r="D161" s="70"/>
      <c r="E161" s="10"/>
      <c r="G161" s="70"/>
      <c r="H161" s="70"/>
      <c r="I161" s="70"/>
    </row>
    <row r="162" spans="1:9" x14ac:dyDescent="0.2">
      <c r="A162" s="70"/>
      <c r="B162" s="70"/>
      <c r="C162" s="70"/>
      <c r="D162" s="70"/>
      <c r="E162" s="10"/>
      <c r="G162" s="70"/>
      <c r="H162" s="70"/>
      <c r="I162" s="70"/>
    </row>
    <row r="163" spans="1:9" x14ac:dyDescent="0.2">
      <c r="A163" s="70"/>
      <c r="B163" s="70"/>
      <c r="C163" s="70"/>
      <c r="D163" s="70"/>
      <c r="E163" s="10"/>
      <c r="G163" s="70"/>
      <c r="H163" s="70"/>
      <c r="I163" s="70"/>
    </row>
    <row r="164" spans="1:9" x14ac:dyDescent="0.2">
      <c r="A164" s="70"/>
      <c r="B164" s="70"/>
      <c r="C164" s="70"/>
      <c r="D164" s="70"/>
      <c r="E164" s="10"/>
      <c r="G164" s="70"/>
      <c r="H164" s="70"/>
      <c r="I164" s="70"/>
    </row>
    <row r="165" spans="1:9" x14ac:dyDescent="0.2">
      <c r="A165" s="70"/>
      <c r="B165" s="70"/>
      <c r="C165" s="70"/>
      <c r="D165" s="70"/>
      <c r="E165" s="10"/>
      <c r="G165" s="70"/>
      <c r="H165" s="70"/>
      <c r="I165" s="70"/>
    </row>
    <row r="166" spans="1:9" x14ac:dyDescent="0.2">
      <c r="A166" s="70"/>
      <c r="B166" s="70"/>
      <c r="C166" s="70"/>
      <c r="D166" s="70"/>
      <c r="E166" s="10"/>
      <c r="G166" s="70"/>
      <c r="H166" s="70"/>
      <c r="I166" s="70"/>
    </row>
    <row r="167" spans="1:9" x14ac:dyDescent="0.2">
      <c r="A167" s="70"/>
      <c r="B167" s="70"/>
      <c r="C167" s="70"/>
      <c r="D167" s="70"/>
      <c r="E167" s="10"/>
      <c r="G167" s="70"/>
      <c r="H167" s="70"/>
      <c r="I167" s="70"/>
    </row>
    <row r="168" spans="1:9" x14ac:dyDescent="0.2">
      <c r="A168" s="70"/>
      <c r="B168" s="70"/>
      <c r="C168" s="70"/>
      <c r="D168" s="70"/>
      <c r="E168" s="10"/>
      <c r="G168" s="70"/>
      <c r="H168" s="70"/>
      <c r="I168" s="70"/>
    </row>
    <row r="169" spans="1:9" x14ac:dyDescent="0.2">
      <c r="A169" s="70"/>
      <c r="B169" s="70"/>
      <c r="C169" s="70"/>
      <c r="D169" s="70"/>
      <c r="E169" s="10"/>
      <c r="G169" s="70"/>
      <c r="H169" s="70"/>
      <c r="I169" s="70"/>
    </row>
    <row r="170" spans="1:9" x14ac:dyDescent="0.2">
      <c r="A170" s="70"/>
      <c r="B170" s="70"/>
      <c r="C170" s="70"/>
      <c r="D170" s="70"/>
      <c r="E170" s="10"/>
      <c r="G170" s="70"/>
      <c r="H170" s="70"/>
      <c r="I170" s="70"/>
    </row>
    <row r="171" spans="1:9" x14ac:dyDescent="0.2">
      <c r="A171" s="70"/>
      <c r="B171" s="70"/>
      <c r="C171" s="70"/>
      <c r="D171" s="70"/>
      <c r="E171" s="10"/>
      <c r="G171" s="70"/>
      <c r="H171" s="70"/>
      <c r="I171" s="70"/>
    </row>
    <row r="172" spans="1:9" x14ac:dyDescent="0.2">
      <c r="A172" s="70"/>
      <c r="B172" s="70"/>
      <c r="C172" s="70"/>
      <c r="D172" s="70"/>
      <c r="E172" s="10"/>
      <c r="G172" s="70"/>
      <c r="H172" s="70"/>
      <c r="I172" s="70"/>
    </row>
    <row r="173" spans="1:9" x14ac:dyDescent="0.2">
      <c r="A173" s="70"/>
      <c r="B173" s="70"/>
      <c r="C173" s="70"/>
      <c r="D173" s="70"/>
      <c r="E173" s="10"/>
      <c r="G173" s="70"/>
      <c r="H173" s="70"/>
      <c r="I173" s="70"/>
    </row>
    <row r="174" spans="1:9" x14ac:dyDescent="0.2">
      <c r="A174" s="70"/>
      <c r="B174" s="70"/>
      <c r="C174" s="70"/>
      <c r="D174" s="70"/>
      <c r="E174" s="10"/>
      <c r="G174" s="70"/>
      <c r="H174" s="70"/>
      <c r="I174" s="70"/>
    </row>
    <row r="175" spans="1:9" x14ac:dyDescent="0.2">
      <c r="A175" s="70"/>
      <c r="B175" s="70"/>
      <c r="C175" s="70"/>
      <c r="D175" s="70"/>
      <c r="E175" s="10"/>
      <c r="G175" s="70"/>
      <c r="H175" s="70"/>
      <c r="I175" s="70"/>
    </row>
    <row r="176" spans="1:9" x14ac:dyDescent="0.2">
      <c r="A176" s="70"/>
      <c r="B176" s="70"/>
      <c r="C176" s="70"/>
      <c r="D176" s="70"/>
      <c r="E176" s="10"/>
      <c r="G176" s="70"/>
      <c r="H176" s="70"/>
      <c r="I176" s="70"/>
    </row>
  </sheetData>
  <mergeCells count="2">
    <mergeCell ref="A1:F1"/>
    <mergeCell ref="A80:D80"/>
  </mergeCells>
  <conditionalFormatting sqref="D102:D106">
    <cfRule type="cellIs" dxfId="73" priority="4" stopIfTrue="1" operator="between">
      <formula>0.009</formula>
      <formula>-0.009</formula>
    </cfRule>
  </conditionalFormatting>
  <conditionalFormatting sqref="F2:F3">
    <cfRule type="cellIs" dxfId="72" priority="6" stopIfTrue="1" operator="between">
      <formula>0.009</formula>
      <formula>-0.009</formula>
    </cfRule>
  </conditionalFormatting>
  <conditionalFormatting sqref="F5:F79">
    <cfRule type="cellIs" dxfId="71" priority="1" stopIfTrue="1" operator="between">
      <formula>0.009</formula>
      <formula>-0.009</formula>
    </cfRule>
  </conditionalFormatting>
  <conditionalFormatting sqref="F81:F150">
    <cfRule type="cellIs" dxfId="70" priority="2" stopIfTrue="1" operator="between">
      <formula>0.009</formula>
      <formula>-0.009</formula>
    </cfRule>
  </conditionalFormatting>
  <conditionalFormatting sqref="F177:F278">
    <cfRule type="cellIs" dxfId="69" priority="3" stopIfTrue="1" operator="between">
      <formula>0.009</formula>
      <formula>-0.009</formula>
    </cfRule>
  </conditionalFormatting>
  <conditionalFormatting sqref="F80:H80">
    <cfRule type="cellIs" dxfId="68" priority="5" stopIfTrue="1" operator="between">
      <formula>0.009</formula>
      <formula>-0.009</formula>
    </cfRule>
  </conditionalFormatting>
  <pageMargins left="0.7" right="0.7" top="0.75" bottom="0.75" header="0.3" footer="0.3"/>
  <pageSetup paperSize="9" orientation="portrait" r:id="rId1"/>
  <headerFooter>
    <oddFooter>&amp;C_x000D_&amp;1#&amp;"Aptos"&amp;10&amp;K000000 RESTRICTED</oddFooter>
    <evenFooter>&amp;LPUBLIC</evenFooter>
    <firstFooter>&amp;LPUBLIC</first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F9445-069A-492A-9087-A5E004DD5CDC}">
  <dimension ref="A1:I172"/>
  <sheetViews>
    <sheetView workbookViewId="0">
      <selection sqref="A1:F1"/>
    </sheetView>
  </sheetViews>
  <sheetFormatPr defaultColWidth="9.33203125" defaultRowHeight="10.199999999999999" x14ac:dyDescent="0.2"/>
  <cols>
    <col min="1" max="1" width="33.88671875" style="6" bestFit="1" customWidth="1"/>
    <col min="2" max="2" width="31.33203125" style="6" bestFit="1" customWidth="1"/>
    <col min="3" max="3" width="32.33203125" style="6" bestFit="1" customWidth="1"/>
    <col min="4" max="4" width="15.6640625" style="6" customWidth="1"/>
    <col min="5" max="5" width="23.88671875" style="9" customWidth="1"/>
    <col min="6" max="6" width="11.6640625" style="10" bestFit="1" customWidth="1"/>
    <col min="7" max="16384" width="9.33203125" style="6"/>
  </cols>
  <sheetData>
    <row r="1" spans="1:7" s="1" customFormat="1" ht="13.8" x14ac:dyDescent="0.2">
      <c r="A1" s="150" t="s">
        <v>17</v>
      </c>
      <c r="B1" s="151"/>
      <c r="C1" s="151"/>
      <c r="D1" s="151"/>
      <c r="E1" s="151"/>
      <c r="F1" s="151"/>
    </row>
    <row r="2" spans="1:7" s="1" customFormat="1" ht="11.4" x14ac:dyDescent="0.2">
      <c r="E2" s="5"/>
      <c r="F2" s="8"/>
    </row>
    <row r="3" spans="1:7" s="1" customFormat="1" ht="12" x14ac:dyDescent="0.2">
      <c r="A3" s="7" t="s">
        <v>7</v>
      </c>
      <c r="B3" s="2"/>
      <c r="C3" s="3"/>
      <c r="D3" s="3"/>
      <c r="E3" s="4"/>
      <c r="F3" s="8"/>
    </row>
    <row r="4" spans="1:7" s="1" customFormat="1" ht="22.2" customHeight="1" x14ac:dyDescent="0.2">
      <c r="A4" s="14" t="s">
        <v>2</v>
      </c>
      <c r="B4" s="14" t="s">
        <v>0</v>
      </c>
      <c r="C4" s="15" t="s">
        <v>4</v>
      </c>
      <c r="D4" s="15" t="s">
        <v>1</v>
      </c>
      <c r="E4" s="56" t="s">
        <v>6</v>
      </c>
      <c r="F4" s="16" t="s">
        <v>3</v>
      </c>
      <c r="G4" s="84" t="s">
        <v>5</v>
      </c>
    </row>
    <row r="5" spans="1:7" x14ac:dyDescent="0.2">
      <c r="A5" s="17" t="s">
        <v>145</v>
      </c>
      <c r="B5" s="18"/>
      <c r="C5" s="18"/>
      <c r="D5" s="18"/>
      <c r="E5" s="19"/>
      <c r="F5" s="20"/>
      <c r="G5" s="85"/>
    </row>
    <row r="6" spans="1:7" x14ac:dyDescent="0.2">
      <c r="A6" s="21" t="s">
        <v>31</v>
      </c>
      <c r="B6" s="22"/>
      <c r="C6" s="22"/>
      <c r="D6" s="22"/>
      <c r="E6" s="23"/>
      <c r="F6" s="24"/>
      <c r="G6" s="24"/>
    </row>
    <row r="7" spans="1:7" x14ac:dyDescent="0.2">
      <c r="A7" s="22" t="s">
        <v>498</v>
      </c>
      <c r="B7" s="22" t="s">
        <v>497</v>
      </c>
      <c r="C7" s="22" t="s">
        <v>201</v>
      </c>
      <c r="D7" s="25">
        <v>6704921</v>
      </c>
      <c r="E7" s="23">
        <v>41074.34605</v>
      </c>
      <c r="F7" s="24">
        <v>3.19128417884904</v>
      </c>
      <c r="G7" s="24"/>
    </row>
    <row r="8" spans="1:7" x14ac:dyDescent="0.2">
      <c r="A8" s="22" t="s">
        <v>765</v>
      </c>
      <c r="B8" s="22" t="s">
        <v>764</v>
      </c>
      <c r="C8" s="22" t="s">
        <v>148</v>
      </c>
      <c r="D8" s="25">
        <v>9649683</v>
      </c>
      <c r="E8" s="23">
        <v>34627.887450000002</v>
      </c>
      <c r="F8" s="24">
        <v>2.6904245592036702</v>
      </c>
      <c r="G8" s="24"/>
    </row>
    <row r="9" spans="1:7" x14ac:dyDescent="0.2">
      <c r="A9" s="22" t="s">
        <v>506</v>
      </c>
      <c r="B9" s="22" t="s">
        <v>505</v>
      </c>
      <c r="C9" s="22" t="s">
        <v>183</v>
      </c>
      <c r="D9" s="25">
        <v>8094684</v>
      </c>
      <c r="E9" s="23">
        <v>34459.069790000001</v>
      </c>
      <c r="F9" s="24">
        <v>2.6773082182444599</v>
      </c>
      <c r="G9" s="24"/>
    </row>
    <row r="10" spans="1:7" x14ac:dyDescent="0.2">
      <c r="A10" s="22" t="s">
        <v>419</v>
      </c>
      <c r="B10" s="22" t="s">
        <v>418</v>
      </c>
      <c r="C10" s="22" t="s">
        <v>148</v>
      </c>
      <c r="D10" s="25">
        <v>36893177</v>
      </c>
      <c r="E10" s="23">
        <v>31241.14228</v>
      </c>
      <c r="F10" s="24">
        <v>2.42729033265609</v>
      </c>
      <c r="G10" s="24"/>
    </row>
    <row r="11" spans="1:7" x14ac:dyDescent="0.2">
      <c r="A11" s="22" t="s">
        <v>560</v>
      </c>
      <c r="B11" s="22" t="s">
        <v>559</v>
      </c>
      <c r="C11" s="22" t="s">
        <v>246</v>
      </c>
      <c r="D11" s="25">
        <v>1175000</v>
      </c>
      <c r="E11" s="23">
        <v>29063.625</v>
      </c>
      <c r="F11" s="24">
        <v>2.2581074456936201</v>
      </c>
      <c r="G11" s="24"/>
    </row>
    <row r="12" spans="1:7" x14ac:dyDescent="0.2">
      <c r="A12" s="22" t="s">
        <v>513</v>
      </c>
      <c r="B12" s="22" t="s">
        <v>512</v>
      </c>
      <c r="C12" s="22" t="s">
        <v>166</v>
      </c>
      <c r="D12" s="25">
        <v>1625747</v>
      </c>
      <c r="E12" s="23">
        <v>27979.105869999999</v>
      </c>
      <c r="F12" s="24">
        <v>2.1738453922694498</v>
      </c>
      <c r="G12" s="24"/>
    </row>
    <row r="13" spans="1:7" x14ac:dyDescent="0.2">
      <c r="A13" s="22" t="s">
        <v>305</v>
      </c>
      <c r="B13" s="22" t="s">
        <v>304</v>
      </c>
      <c r="C13" s="22" t="s">
        <v>218</v>
      </c>
      <c r="D13" s="25">
        <v>1631918</v>
      </c>
      <c r="E13" s="23">
        <v>26375.058720000001</v>
      </c>
      <c r="F13" s="24">
        <v>2.04921844664038</v>
      </c>
      <c r="G13" s="24"/>
    </row>
    <row r="14" spans="1:7" x14ac:dyDescent="0.2">
      <c r="A14" s="22" t="s">
        <v>233</v>
      </c>
      <c r="B14" s="22" t="s">
        <v>232</v>
      </c>
      <c r="C14" s="22" t="s">
        <v>186</v>
      </c>
      <c r="D14" s="25">
        <v>559715</v>
      </c>
      <c r="E14" s="23">
        <v>26007.157480000002</v>
      </c>
      <c r="F14" s="24">
        <v>2.0206342445897501</v>
      </c>
      <c r="G14" s="24"/>
    </row>
    <row r="15" spans="1:7" x14ac:dyDescent="0.2">
      <c r="A15" s="22" t="s">
        <v>767</v>
      </c>
      <c r="B15" s="22" t="s">
        <v>766</v>
      </c>
      <c r="C15" s="22" t="s">
        <v>241</v>
      </c>
      <c r="D15" s="25">
        <v>6648740</v>
      </c>
      <c r="E15" s="23">
        <v>25647.51455</v>
      </c>
      <c r="F15" s="24">
        <v>1.99269167452066</v>
      </c>
      <c r="G15" s="24"/>
    </row>
    <row r="16" spans="1:7" x14ac:dyDescent="0.2">
      <c r="A16" s="22" t="s">
        <v>210</v>
      </c>
      <c r="B16" s="22" t="s">
        <v>209</v>
      </c>
      <c r="C16" s="22" t="s">
        <v>211</v>
      </c>
      <c r="D16" s="25">
        <v>1600578</v>
      </c>
      <c r="E16" s="23">
        <v>25633.256669999999</v>
      </c>
      <c r="F16" s="24">
        <v>1.9915839040691801</v>
      </c>
      <c r="G16" s="24"/>
    </row>
    <row r="17" spans="1:7" x14ac:dyDescent="0.2">
      <c r="A17" s="22" t="s">
        <v>366</v>
      </c>
      <c r="B17" s="22" t="s">
        <v>365</v>
      </c>
      <c r="C17" s="22" t="s">
        <v>183</v>
      </c>
      <c r="D17" s="25">
        <v>1029108</v>
      </c>
      <c r="E17" s="23">
        <v>25414.851170000002</v>
      </c>
      <c r="F17" s="24">
        <v>1.9746148203526701</v>
      </c>
      <c r="G17" s="24"/>
    </row>
    <row r="18" spans="1:7" x14ac:dyDescent="0.2">
      <c r="A18" s="22" t="s">
        <v>200</v>
      </c>
      <c r="B18" s="22" t="s">
        <v>199</v>
      </c>
      <c r="C18" s="22" t="s">
        <v>201</v>
      </c>
      <c r="D18" s="25">
        <v>175503</v>
      </c>
      <c r="E18" s="23">
        <v>24656.41647</v>
      </c>
      <c r="F18" s="24">
        <v>1.9156879988311799</v>
      </c>
      <c r="G18" s="24"/>
    </row>
    <row r="19" spans="1:7" x14ac:dyDescent="0.2">
      <c r="A19" s="22" t="s">
        <v>227</v>
      </c>
      <c r="B19" s="22" t="s">
        <v>226</v>
      </c>
      <c r="C19" s="22" t="s">
        <v>228</v>
      </c>
      <c r="D19" s="25">
        <v>14583520</v>
      </c>
      <c r="E19" s="23">
        <v>24234.893540000001</v>
      </c>
      <c r="F19" s="24">
        <v>1.8829376427842801</v>
      </c>
      <c r="G19" s="24"/>
    </row>
    <row r="20" spans="1:7" x14ac:dyDescent="0.2">
      <c r="A20" s="22" t="s">
        <v>434</v>
      </c>
      <c r="B20" s="22" t="s">
        <v>433</v>
      </c>
      <c r="C20" s="22" t="s">
        <v>166</v>
      </c>
      <c r="D20" s="25">
        <v>985899</v>
      </c>
      <c r="E20" s="23">
        <v>23092.71228</v>
      </c>
      <c r="F20" s="24">
        <v>1.79419551211277</v>
      </c>
      <c r="G20" s="24"/>
    </row>
    <row r="21" spans="1:7" x14ac:dyDescent="0.2">
      <c r="A21" s="22" t="s">
        <v>769</v>
      </c>
      <c r="B21" s="22" t="s">
        <v>768</v>
      </c>
      <c r="C21" s="22" t="s">
        <v>246</v>
      </c>
      <c r="D21" s="25">
        <v>836172</v>
      </c>
      <c r="E21" s="23">
        <v>23019.815159999998</v>
      </c>
      <c r="F21" s="24">
        <v>1.7885317475465301</v>
      </c>
      <c r="G21" s="24"/>
    </row>
    <row r="22" spans="1:7" x14ac:dyDescent="0.2">
      <c r="A22" s="22" t="s">
        <v>771</v>
      </c>
      <c r="B22" s="22" t="s">
        <v>770</v>
      </c>
      <c r="C22" s="22" t="s">
        <v>183</v>
      </c>
      <c r="D22" s="25">
        <v>1312599</v>
      </c>
      <c r="E22" s="23">
        <v>22941.605319999999</v>
      </c>
      <c r="F22" s="24">
        <v>1.7824552095362001</v>
      </c>
      <c r="G22" s="24"/>
    </row>
    <row r="23" spans="1:7" x14ac:dyDescent="0.2">
      <c r="A23" s="22" t="s">
        <v>562</v>
      </c>
      <c r="B23" s="22" t="s">
        <v>561</v>
      </c>
      <c r="C23" s="22" t="s">
        <v>169</v>
      </c>
      <c r="D23" s="25">
        <v>7755555</v>
      </c>
      <c r="E23" s="23">
        <v>22092.473969999999</v>
      </c>
      <c r="F23" s="24">
        <v>1.71648168339117</v>
      </c>
      <c r="G23" s="24"/>
    </row>
    <row r="24" spans="1:7" x14ac:dyDescent="0.2">
      <c r="A24" s="22" t="s">
        <v>535</v>
      </c>
      <c r="B24" s="22" t="s">
        <v>534</v>
      </c>
      <c r="C24" s="22" t="s">
        <v>177</v>
      </c>
      <c r="D24" s="25">
        <v>1199891</v>
      </c>
      <c r="E24" s="23">
        <v>21832.016749999999</v>
      </c>
      <c r="F24" s="24">
        <v>1.6962453781206901</v>
      </c>
      <c r="G24" s="24"/>
    </row>
    <row r="25" spans="1:7" x14ac:dyDescent="0.2">
      <c r="A25" s="22" t="s">
        <v>773</v>
      </c>
      <c r="B25" s="22" t="s">
        <v>772</v>
      </c>
      <c r="C25" s="22" t="s">
        <v>180</v>
      </c>
      <c r="D25" s="25">
        <v>83670</v>
      </c>
      <c r="E25" s="23">
        <v>21800.218499999999</v>
      </c>
      <c r="F25" s="24">
        <v>1.6937748031292701</v>
      </c>
      <c r="G25" s="24"/>
    </row>
    <row r="26" spans="1:7" x14ac:dyDescent="0.2">
      <c r="A26" s="22" t="s">
        <v>235</v>
      </c>
      <c r="B26" s="22" t="s">
        <v>234</v>
      </c>
      <c r="C26" s="22" t="s">
        <v>236</v>
      </c>
      <c r="D26" s="25">
        <v>1295000</v>
      </c>
      <c r="E26" s="23">
        <v>21026.915000000001</v>
      </c>
      <c r="F26" s="24">
        <v>1.6336927455355901</v>
      </c>
      <c r="G26" s="24"/>
    </row>
    <row r="27" spans="1:7" x14ac:dyDescent="0.2">
      <c r="A27" s="22" t="s">
        <v>775</v>
      </c>
      <c r="B27" s="22" t="s">
        <v>774</v>
      </c>
      <c r="C27" s="22" t="s">
        <v>241</v>
      </c>
      <c r="D27" s="25">
        <v>4121544</v>
      </c>
      <c r="E27" s="23">
        <v>19105.41721</v>
      </c>
      <c r="F27" s="24">
        <v>1.4844013730215699</v>
      </c>
      <c r="G27" s="24"/>
    </row>
    <row r="28" spans="1:7" x14ac:dyDescent="0.2">
      <c r="A28" s="22" t="s">
        <v>757</v>
      </c>
      <c r="B28" s="22" t="s">
        <v>756</v>
      </c>
      <c r="C28" s="22" t="s">
        <v>177</v>
      </c>
      <c r="D28" s="25">
        <v>602085</v>
      </c>
      <c r="E28" s="23">
        <v>18937.981589999999</v>
      </c>
      <c r="F28" s="24">
        <v>1.4713924100929501</v>
      </c>
      <c r="G28" s="24"/>
    </row>
    <row r="29" spans="1:7" x14ac:dyDescent="0.2">
      <c r="A29" s="22" t="s">
        <v>203</v>
      </c>
      <c r="B29" s="22" t="s">
        <v>202</v>
      </c>
      <c r="C29" s="22" t="s">
        <v>204</v>
      </c>
      <c r="D29" s="25">
        <v>9850000</v>
      </c>
      <c r="E29" s="23">
        <v>18684.465</v>
      </c>
      <c r="F29" s="24">
        <v>1.45169535924379</v>
      </c>
      <c r="G29" s="24"/>
    </row>
    <row r="30" spans="1:7" x14ac:dyDescent="0.2">
      <c r="A30" s="22" t="s">
        <v>777</v>
      </c>
      <c r="B30" s="22" t="s">
        <v>776</v>
      </c>
      <c r="C30" s="22" t="s">
        <v>201</v>
      </c>
      <c r="D30" s="25">
        <v>1457903</v>
      </c>
      <c r="E30" s="23">
        <v>18379.78312</v>
      </c>
      <c r="F30" s="24">
        <v>1.4280230051656</v>
      </c>
      <c r="G30" s="24"/>
    </row>
    <row r="31" spans="1:7" x14ac:dyDescent="0.2">
      <c r="A31" s="22" t="s">
        <v>645</v>
      </c>
      <c r="B31" s="22" t="s">
        <v>644</v>
      </c>
      <c r="C31" s="22" t="s">
        <v>471</v>
      </c>
      <c r="D31" s="25">
        <v>1100123</v>
      </c>
      <c r="E31" s="23">
        <v>18286.24451</v>
      </c>
      <c r="F31" s="24">
        <v>1.4207554935698901</v>
      </c>
      <c r="G31" s="24"/>
    </row>
    <row r="32" spans="1:7" x14ac:dyDescent="0.2">
      <c r="A32" s="22" t="s">
        <v>637</v>
      </c>
      <c r="B32" s="22" t="s">
        <v>636</v>
      </c>
      <c r="C32" s="22" t="s">
        <v>148</v>
      </c>
      <c r="D32" s="25">
        <v>23580355</v>
      </c>
      <c r="E32" s="23">
        <v>17734.785</v>
      </c>
      <c r="F32" s="24">
        <v>1.3779096742500501</v>
      </c>
      <c r="G32" s="24"/>
    </row>
    <row r="33" spans="1:7" x14ac:dyDescent="0.2">
      <c r="A33" s="22" t="s">
        <v>779</v>
      </c>
      <c r="B33" s="22" t="s">
        <v>778</v>
      </c>
      <c r="C33" s="22" t="s">
        <v>261</v>
      </c>
      <c r="D33" s="25">
        <v>8876044</v>
      </c>
      <c r="E33" s="23">
        <v>17252.366720000002</v>
      </c>
      <c r="F33" s="24">
        <v>1.3404280349154301</v>
      </c>
      <c r="G33" s="24"/>
    </row>
    <row r="34" spans="1:7" x14ac:dyDescent="0.2">
      <c r="A34" s="22" t="s">
        <v>253</v>
      </c>
      <c r="B34" s="22" t="s">
        <v>252</v>
      </c>
      <c r="C34" s="22" t="s">
        <v>231</v>
      </c>
      <c r="D34" s="25">
        <v>5242154</v>
      </c>
      <c r="E34" s="23">
        <v>16649.081099999999</v>
      </c>
      <c r="F34" s="24">
        <v>1.2935555697497101</v>
      </c>
      <c r="G34" s="24"/>
    </row>
    <row r="35" spans="1:7" x14ac:dyDescent="0.2">
      <c r="A35" s="22" t="s">
        <v>307</v>
      </c>
      <c r="B35" s="22" t="s">
        <v>306</v>
      </c>
      <c r="C35" s="22" t="s">
        <v>201</v>
      </c>
      <c r="D35" s="25">
        <v>6391052</v>
      </c>
      <c r="E35" s="23">
        <v>16629.5173</v>
      </c>
      <c r="F35" s="24">
        <v>1.2920355541822801</v>
      </c>
      <c r="G35" s="24"/>
    </row>
    <row r="36" spans="1:7" x14ac:dyDescent="0.2">
      <c r="A36" s="22" t="s">
        <v>150</v>
      </c>
      <c r="B36" s="22" t="s">
        <v>149</v>
      </c>
      <c r="C36" s="22" t="s">
        <v>148</v>
      </c>
      <c r="D36" s="25">
        <v>1582729</v>
      </c>
      <c r="E36" s="23">
        <v>16260.95775</v>
      </c>
      <c r="F36" s="24">
        <v>1.2634002045300401</v>
      </c>
      <c r="G36" s="24"/>
    </row>
    <row r="37" spans="1:7" x14ac:dyDescent="0.2">
      <c r="A37" s="22" t="s">
        <v>781</v>
      </c>
      <c r="B37" s="22" t="s">
        <v>780</v>
      </c>
      <c r="C37" s="22" t="s">
        <v>177</v>
      </c>
      <c r="D37" s="25">
        <v>1114612</v>
      </c>
      <c r="E37" s="23">
        <v>16146.26943</v>
      </c>
      <c r="F37" s="24">
        <v>1.25448945959282</v>
      </c>
      <c r="G37" s="24"/>
    </row>
    <row r="38" spans="1:7" x14ac:dyDescent="0.2">
      <c r="A38" s="22" t="s">
        <v>783</v>
      </c>
      <c r="B38" s="22" t="s">
        <v>782</v>
      </c>
      <c r="C38" s="22" t="s">
        <v>471</v>
      </c>
      <c r="D38" s="25">
        <v>608394</v>
      </c>
      <c r="E38" s="23">
        <v>15955.13265</v>
      </c>
      <c r="F38" s="24">
        <v>1.2396390276159399</v>
      </c>
      <c r="G38" s="24"/>
    </row>
    <row r="39" spans="1:7" x14ac:dyDescent="0.2">
      <c r="A39" s="22" t="s">
        <v>374</v>
      </c>
      <c r="B39" s="22" t="s">
        <v>373</v>
      </c>
      <c r="C39" s="22" t="s">
        <v>236</v>
      </c>
      <c r="D39" s="25">
        <v>1057487</v>
      </c>
      <c r="E39" s="23">
        <v>15851.73013</v>
      </c>
      <c r="F39" s="24">
        <v>1.23160513644389</v>
      </c>
      <c r="G39" s="24"/>
    </row>
    <row r="40" spans="1:7" x14ac:dyDescent="0.2">
      <c r="A40" s="22" t="s">
        <v>147</v>
      </c>
      <c r="B40" s="22" t="s">
        <v>146</v>
      </c>
      <c r="C40" s="22" t="s">
        <v>148</v>
      </c>
      <c r="D40" s="25">
        <v>2096350</v>
      </c>
      <c r="E40" s="23">
        <v>15683.84253</v>
      </c>
      <c r="F40" s="24">
        <v>1.2185610567876299</v>
      </c>
      <c r="G40" s="24"/>
    </row>
    <row r="41" spans="1:7" x14ac:dyDescent="0.2">
      <c r="A41" s="22" t="s">
        <v>230</v>
      </c>
      <c r="B41" s="22" t="s">
        <v>229</v>
      </c>
      <c r="C41" s="22" t="s">
        <v>231</v>
      </c>
      <c r="D41" s="25">
        <v>32500000</v>
      </c>
      <c r="E41" s="23">
        <v>15603.25</v>
      </c>
      <c r="F41" s="24">
        <v>1.2122993949316001</v>
      </c>
      <c r="G41" s="24"/>
    </row>
    <row r="42" spans="1:7" x14ac:dyDescent="0.2">
      <c r="A42" s="22" t="s">
        <v>785</v>
      </c>
      <c r="B42" s="22" t="s">
        <v>784</v>
      </c>
      <c r="C42" s="22" t="s">
        <v>180</v>
      </c>
      <c r="D42" s="25">
        <v>285462</v>
      </c>
      <c r="E42" s="23">
        <v>15540.55128</v>
      </c>
      <c r="F42" s="24">
        <v>1.207427998247</v>
      </c>
      <c r="G42" s="24"/>
    </row>
    <row r="43" spans="1:7" x14ac:dyDescent="0.2">
      <c r="A43" s="22" t="s">
        <v>747</v>
      </c>
      <c r="B43" s="22" t="s">
        <v>746</v>
      </c>
      <c r="C43" s="22" t="s">
        <v>160</v>
      </c>
      <c r="D43" s="25">
        <v>884291</v>
      </c>
      <c r="E43" s="23">
        <v>15531.687120000001</v>
      </c>
      <c r="F43" s="24">
        <v>1.20673929455998</v>
      </c>
      <c r="G43" s="24"/>
    </row>
    <row r="44" spans="1:7" x14ac:dyDescent="0.2">
      <c r="A44" s="22" t="s">
        <v>787</v>
      </c>
      <c r="B44" s="22" t="s">
        <v>786</v>
      </c>
      <c r="C44" s="22" t="s">
        <v>198</v>
      </c>
      <c r="D44" s="25">
        <v>1402413</v>
      </c>
      <c r="E44" s="23">
        <v>15405.506810000001</v>
      </c>
      <c r="F44" s="24">
        <v>1.1969356758609699</v>
      </c>
      <c r="G44" s="24"/>
    </row>
    <row r="45" spans="1:7" x14ac:dyDescent="0.2">
      <c r="A45" s="22" t="s">
        <v>356</v>
      </c>
      <c r="B45" s="22" t="s">
        <v>355</v>
      </c>
      <c r="C45" s="22" t="s">
        <v>218</v>
      </c>
      <c r="D45" s="25">
        <v>725956</v>
      </c>
      <c r="E45" s="23">
        <v>15286.45549</v>
      </c>
      <c r="F45" s="24">
        <v>1.18768594627247</v>
      </c>
      <c r="G45" s="24"/>
    </row>
    <row r="46" spans="1:7" x14ac:dyDescent="0.2">
      <c r="A46" s="22" t="s">
        <v>789</v>
      </c>
      <c r="B46" s="22" t="s">
        <v>788</v>
      </c>
      <c r="C46" s="22" t="s">
        <v>228</v>
      </c>
      <c r="D46" s="25">
        <v>493075</v>
      </c>
      <c r="E46" s="23">
        <v>15216.2945</v>
      </c>
      <c r="F46" s="24">
        <v>1.1822347661834001</v>
      </c>
      <c r="G46" s="24"/>
    </row>
    <row r="47" spans="1:7" x14ac:dyDescent="0.2">
      <c r="A47" s="22" t="s">
        <v>556</v>
      </c>
      <c r="B47" s="22" t="s">
        <v>555</v>
      </c>
      <c r="C47" s="22" t="s">
        <v>241</v>
      </c>
      <c r="D47" s="25">
        <v>2208439</v>
      </c>
      <c r="E47" s="23">
        <v>15157.621080000001</v>
      </c>
      <c r="F47" s="24">
        <v>1.17767611644283</v>
      </c>
      <c r="G47" s="24"/>
    </row>
    <row r="48" spans="1:7" x14ac:dyDescent="0.2">
      <c r="A48" s="22" t="s">
        <v>488</v>
      </c>
      <c r="B48" s="22" t="s">
        <v>487</v>
      </c>
      <c r="C48" s="22" t="s">
        <v>241</v>
      </c>
      <c r="D48" s="25">
        <v>1400001</v>
      </c>
      <c r="E48" s="23">
        <v>14743.410529999999</v>
      </c>
      <c r="F48" s="24">
        <v>1.1454938980499101</v>
      </c>
      <c r="G48" s="24"/>
    </row>
    <row r="49" spans="1:7" x14ac:dyDescent="0.2">
      <c r="A49" s="22" t="s">
        <v>643</v>
      </c>
      <c r="B49" s="22" t="s">
        <v>642</v>
      </c>
      <c r="C49" s="22" t="s">
        <v>198</v>
      </c>
      <c r="D49" s="25">
        <v>1733472</v>
      </c>
      <c r="E49" s="23">
        <v>14251.74005</v>
      </c>
      <c r="F49" s="24">
        <v>1.1072934061389501</v>
      </c>
      <c r="G49" s="24"/>
    </row>
    <row r="50" spans="1:7" x14ac:dyDescent="0.2">
      <c r="A50" s="22" t="s">
        <v>612</v>
      </c>
      <c r="B50" s="22" t="s">
        <v>611</v>
      </c>
      <c r="C50" s="22" t="s">
        <v>166</v>
      </c>
      <c r="D50" s="25">
        <v>2497849</v>
      </c>
      <c r="E50" s="23">
        <v>14029.16891</v>
      </c>
      <c r="F50" s="24">
        <v>1.0900006717181501</v>
      </c>
      <c r="G50" s="24"/>
    </row>
    <row r="51" spans="1:7" x14ac:dyDescent="0.2">
      <c r="A51" s="22" t="s">
        <v>185</v>
      </c>
      <c r="B51" s="22" t="s">
        <v>184</v>
      </c>
      <c r="C51" s="22" t="s">
        <v>186</v>
      </c>
      <c r="D51" s="25">
        <v>3571819</v>
      </c>
      <c r="E51" s="23">
        <v>13853.29999</v>
      </c>
      <c r="F51" s="24">
        <v>1.0763364809051299</v>
      </c>
      <c r="G51" s="24"/>
    </row>
    <row r="52" spans="1:7" x14ac:dyDescent="0.2">
      <c r="A52" s="22" t="s">
        <v>238</v>
      </c>
      <c r="B52" s="22" t="s">
        <v>237</v>
      </c>
      <c r="C52" s="22" t="s">
        <v>148</v>
      </c>
      <c r="D52" s="25">
        <v>3615072</v>
      </c>
      <c r="E52" s="23">
        <v>13574.595359999999</v>
      </c>
      <c r="F52" s="24">
        <v>1.0546824374004999</v>
      </c>
      <c r="G52" s="24"/>
    </row>
    <row r="53" spans="1:7" x14ac:dyDescent="0.2">
      <c r="A53" s="22" t="s">
        <v>660</v>
      </c>
      <c r="B53" s="22" t="s">
        <v>659</v>
      </c>
      <c r="C53" s="22" t="s">
        <v>231</v>
      </c>
      <c r="D53" s="25">
        <v>235000</v>
      </c>
      <c r="E53" s="23">
        <v>13456.1</v>
      </c>
      <c r="F53" s="24">
        <v>1.0454759032983001</v>
      </c>
      <c r="G53" s="24"/>
    </row>
    <row r="54" spans="1:7" x14ac:dyDescent="0.2">
      <c r="A54" s="22" t="s">
        <v>275</v>
      </c>
      <c r="B54" s="22" t="s">
        <v>274</v>
      </c>
      <c r="C54" s="22" t="s">
        <v>169</v>
      </c>
      <c r="D54" s="25">
        <v>440905</v>
      </c>
      <c r="E54" s="23">
        <v>13253.163399999999</v>
      </c>
      <c r="F54" s="24">
        <v>1.02970868061139</v>
      </c>
      <c r="G54" s="24"/>
    </row>
    <row r="55" spans="1:7" x14ac:dyDescent="0.2">
      <c r="A55" s="22" t="s">
        <v>296</v>
      </c>
      <c r="B55" s="22" t="s">
        <v>295</v>
      </c>
      <c r="C55" s="22" t="s">
        <v>261</v>
      </c>
      <c r="D55" s="25">
        <v>1128990</v>
      </c>
      <c r="E55" s="23">
        <v>12817.42347</v>
      </c>
      <c r="F55" s="24">
        <v>0.99585373029741497</v>
      </c>
      <c r="G55" s="24"/>
    </row>
    <row r="56" spans="1:7" x14ac:dyDescent="0.2">
      <c r="A56" s="22" t="s">
        <v>791</v>
      </c>
      <c r="B56" s="22" t="s">
        <v>790</v>
      </c>
      <c r="C56" s="22" t="s">
        <v>652</v>
      </c>
      <c r="D56" s="25">
        <v>31500</v>
      </c>
      <c r="E56" s="23">
        <v>12718.125</v>
      </c>
      <c r="F56" s="24">
        <v>0.98813870457529696</v>
      </c>
      <c r="G56" s="24"/>
    </row>
    <row r="57" spans="1:7" x14ac:dyDescent="0.2">
      <c r="A57" s="22" t="s">
        <v>793</v>
      </c>
      <c r="B57" s="22" t="s">
        <v>792</v>
      </c>
      <c r="C57" s="22" t="s">
        <v>160</v>
      </c>
      <c r="D57" s="25">
        <v>787855</v>
      </c>
      <c r="E57" s="23">
        <v>12664.769130000001</v>
      </c>
      <c r="F57" s="24">
        <v>0.98399320354717501</v>
      </c>
      <c r="G57" s="24"/>
    </row>
    <row r="58" spans="1:7" x14ac:dyDescent="0.2">
      <c r="A58" s="22" t="s">
        <v>269</v>
      </c>
      <c r="B58" s="22" t="s">
        <v>268</v>
      </c>
      <c r="C58" s="22" t="s">
        <v>246</v>
      </c>
      <c r="D58" s="25">
        <v>2803019</v>
      </c>
      <c r="E58" s="23">
        <v>12607.97946</v>
      </c>
      <c r="F58" s="24">
        <v>0.97958091235275302</v>
      </c>
      <c r="G58" s="24"/>
    </row>
    <row r="59" spans="1:7" x14ac:dyDescent="0.2">
      <c r="A59" s="22" t="s">
        <v>651</v>
      </c>
      <c r="B59" s="22" t="s">
        <v>650</v>
      </c>
      <c r="C59" s="22" t="s">
        <v>652</v>
      </c>
      <c r="D59" s="25">
        <v>1200000</v>
      </c>
      <c r="E59" s="23">
        <v>12597.6</v>
      </c>
      <c r="F59" s="24">
        <v>0.97877447695770903</v>
      </c>
      <c r="G59" s="24"/>
    </row>
    <row r="60" spans="1:7" x14ac:dyDescent="0.2">
      <c r="A60" s="22" t="s">
        <v>277</v>
      </c>
      <c r="B60" s="22" t="s">
        <v>276</v>
      </c>
      <c r="C60" s="22" t="s">
        <v>192</v>
      </c>
      <c r="D60" s="25">
        <v>3200000</v>
      </c>
      <c r="E60" s="23">
        <v>12182.4</v>
      </c>
      <c r="F60" s="24">
        <v>0.94651538293719395</v>
      </c>
      <c r="G60" s="24"/>
    </row>
    <row r="61" spans="1:7" x14ac:dyDescent="0.2">
      <c r="A61" s="22" t="s">
        <v>362</v>
      </c>
      <c r="B61" s="22" t="s">
        <v>361</v>
      </c>
      <c r="C61" s="22" t="s">
        <v>157</v>
      </c>
      <c r="D61" s="25">
        <v>3093002</v>
      </c>
      <c r="E61" s="23">
        <v>12054.9753</v>
      </c>
      <c r="F61" s="24">
        <v>0.93661508096745405</v>
      </c>
      <c r="G61" s="24"/>
    </row>
    <row r="62" spans="1:7" x14ac:dyDescent="0.2">
      <c r="A62" s="22" t="s">
        <v>217</v>
      </c>
      <c r="B62" s="22" t="s">
        <v>216</v>
      </c>
      <c r="C62" s="22" t="s">
        <v>218</v>
      </c>
      <c r="D62" s="25">
        <v>633662</v>
      </c>
      <c r="E62" s="23">
        <v>11997.122649999999</v>
      </c>
      <c r="F62" s="24">
        <v>0.93212020120905803</v>
      </c>
      <c r="G62" s="24"/>
    </row>
    <row r="63" spans="1:7" x14ac:dyDescent="0.2">
      <c r="A63" s="22" t="s">
        <v>795</v>
      </c>
      <c r="B63" s="22" t="s">
        <v>794</v>
      </c>
      <c r="C63" s="22" t="s">
        <v>796</v>
      </c>
      <c r="D63" s="25">
        <v>577620</v>
      </c>
      <c r="E63" s="23">
        <v>11977.528319999999</v>
      </c>
      <c r="F63" s="24">
        <v>0.93059781360371396</v>
      </c>
      <c r="G63" s="24"/>
    </row>
    <row r="64" spans="1:7" x14ac:dyDescent="0.2">
      <c r="A64" s="22" t="s">
        <v>568</v>
      </c>
      <c r="B64" s="22" t="s">
        <v>567</v>
      </c>
      <c r="C64" s="22" t="s">
        <v>511</v>
      </c>
      <c r="D64" s="25">
        <v>2976225</v>
      </c>
      <c r="E64" s="23">
        <v>11846.86361</v>
      </c>
      <c r="F64" s="24">
        <v>0.92044577804241001</v>
      </c>
      <c r="G64" s="24"/>
    </row>
    <row r="65" spans="1:7" x14ac:dyDescent="0.2">
      <c r="A65" s="22" t="s">
        <v>502</v>
      </c>
      <c r="B65" s="22" t="s">
        <v>501</v>
      </c>
      <c r="C65" s="22" t="s">
        <v>256</v>
      </c>
      <c r="D65" s="25">
        <v>2686292</v>
      </c>
      <c r="E65" s="23">
        <v>11772.67469</v>
      </c>
      <c r="F65" s="24">
        <v>0.91468164667063601</v>
      </c>
      <c r="G65" s="24"/>
    </row>
    <row r="66" spans="1:7" x14ac:dyDescent="0.2">
      <c r="A66" s="22" t="s">
        <v>798</v>
      </c>
      <c r="B66" s="22" t="s">
        <v>797</v>
      </c>
      <c r="C66" s="22" t="s">
        <v>280</v>
      </c>
      <c r="D66" s="25">
        <v>1500000</v>
      </c>
      <c r="E66" s="23">
        <v>11642.25</v>
      </c>
      <c r="F66" s="24">
        <v>0.90454825953839502</v>
      </c>
      <c r="G66" s="24"/>
    </row>
    <row r="67" spans="1:7" x14ac:dyDescent="0.2">
      <c r="A67" s="22" t="s">
        <v>800</v>
      </c>
      <c r="B67" s="22" t="s">
        <v>799</v>
      </c>
      <c r="C67" s="22" t="s">
        <v>218</v>
      </c>
      <c r="D67" s="25">
        <v>602956</v>
      </c>
      <c r="E67" s="23">
        <v>11020.22681</v>
      </c>
      <c r="F67" s="24">
        <v>0.85621997300383201</v>
      </c>
      <c r="G67" s="24"/>
    </row>
    <row r="68" spans="1:7" x14ac:dyDescent="0.2">
      <c r="A68" s="22" t="s">
        <v>245</v>
      </c>
      <c r="B68" s="22" t="s">
        <v>244</v>
      </c>
      <c r="C68" s="22" t="s">
        <v>246</v>
      </c>
      <c r="D68" s="25">
        <v>26204805</v>
      </c>
      <c r="E68" s="23">
        <v>10641.77131</v>
      </c>
      <c r="F68" s="24">
        <v>0.82681575441741295</v>
      </c>
      <c r="G68" s="24"/>
    </row>
    <row r="69" spans="1:7" x14ac:dyDescent="0.2">
      <c r="A69" s="22" t="s">
        <v>260</v>
      </c>
      <c r="B69" s="22" t="s">
        <v>259</v>
      </c>
      <c r="C69" s="22" t="s">
        <v>261</v>
      </c>
      <c r="D69" s="25">
        <v>3564251</v>
      </c>
      <c r="E69" s="23">
        <v>10619.68585</v>
      </c>
      <c r="F69" s="24">
        <v>0.825099817686618</v>
      </c>
      <c r="G69" s="24"/>
    </row>
    <row r="70" spans="1:7" x14ac:dyDescent="0.2">
      <c r="A70" s="22" t="s">
        <v>459</v>
      </c>
      <c r="B70" s="22" t="s">
        <v>458</v>
      </c>
      <c r="C70" s="22" t="s">
        <v>225</v>
      </c>
      <c r="D70" s="25">
        <v>1976902</v>
      </c>
      <c r="E70" s="23">
        <v>10388.620010000001</v>
      </c>
      <c r="F70" s="24">
        <v>0.80714708488919595</v>
      </c>
      <c r="G70" s="24"/>
    </row>
    <row r="71" spans="1:7" x14ac:dyDescent="0.2">
      <c r="A71" s="22" t="s">
        <v>802</v>
      </c>
      <c r="B71" s="22" t="s">
        <v>801</v>
      </c>
      <c r="C71" s="22" t="s">
        <v>796</v>
      </c>
      <c r="D71" s="25">
        <v>374936</v>
      </c>
      <c r="E71" s="23">
        <v>10315.239229999999</v>
      </c>
      <c r="F71" s="24">
        <v>0.80144574220779297</v>
      </c>
      <c r="G71" s="24"/>
    </row>
    <row r="72" spans="1:7" x14ac:dyDescent="0.2">
      <c r="A72" s="22" t="s">
        <v>804</v>
      </c>
      <c r="B72" s="22" t="s">
        <v>803</v>
      </c>
      <c r="C72" s="22" t="s">
        <v>231</v>
      </c>
      <c r="D72" s="25">
        <v>318832</v>
      </c>
      <c r="E72" s="23">
        <v>10300.824259999999</v>
      </c>
      <c r="F72" s="24">
        <v>0.800325766599573</v>
      </c>
      <c r="G72" s="24"/>
    </row>
    <row r="73" spans="1:7" x14ac:dyDescent="0.2">
      <c r="A73" s="22" t="s">
        <v>251</v>
      </c>
      <c r="B73" s="22" t="s">
        <v>250</v>
      </c>
      <c r="C73" s="22" t="s">
        <v>169</v>
      </c>
      <c r="D73" s="25">
        <v>1830447</v>
      </c>
      <c r="E73" s="23">
        <v>10276.12946</v>
      </c>
      <c r="F73" s="24">
        <v>0.79840709638035801</v>
      </c>
      <c r="G73" s="24"/>
    </row>
    <row r="74" spans="1:7" x14ac:dyDescent="0.2">
      <c r="A74" s="22" t="s">
        <v>350</v>
      </c>
      <c r="B74" s="22" t="s">
        <v>349</v>
      </c>
      <c r="C74" s="22" t="s">
        <v>160</v>
      </c>
      <c r="D74" s="25">
        <v>2605137</v>
      </c>
      <c r="E74" s="23">
        <v>10188.69081</v>
      </c>
      <c r="F74" s="24">
        <v>0.79161352308706201</v>
      </c>
      <c r="G74" s="24"/>
    </row>
    <row r="75" spans="1:7" x14ac:dyDescent="0.2">
      <c r="A75" s="22" t="s">
        <v>684</v>
      </c>
      <c r="B75" s="22" t="s">
        <v>683</v>
      </c>
      <c r="C75" s="22" t="s">
        <v>180</v>
      </c>
      <c r="D75" s="25">
        <v>1071904</v>
      </c>
      <c r="E75" s="23">
        <v>9842.7584800000004</v>
      </c>
      <c r="F75" s="24">
        <v>0.76473620237847295</v>
      </c>
      <c r="G75" s="24"/>
    </row>
    <row r="76" spans="1:7" x14ac:dyDescent="0.2">
      <c r="A76" s="22" t="s">
        <v>806</v>
      </c>
      <c r="B76" s="22" t="s">
        <v>805</v>
      </c>
      <c r="C76" s="22" t="s">
        <v>256</v>
      </c>
      <c r="D76" s="25">
        <v>5993530</v>
      </c>
      <c r="E76" s="23">
        <v>9731.6946609999995</v>
      </c>
      <c r="F76" s="24">
        <v>0.75610706418146301</v>
      </c>
      <c r="G76" s="24"/>
    </row>
    <row r="77" spans="1:7" x14ac:dyDescent="0.2">
      <c r="A77" s="22" t="s">
        <v>639</v>
      </c>
      <c r="B77" s="22" t="s">
        <v>638</v>
      </c>
      <c r="C77" s="22" t="s">
        <v>201</v>
      </c>
      <c r="D77" s="25">
        <v>726036</v>
      </c>
      <c r="E77" s="23">
        <v>8700.0893880000003</v>
      </c>
      <c r="F77" s="24">
        <v>0.67595616944695902</v>
      </c>
      <c r="G77" s="24"/>
    </row>
    <row r="78" spans="1:7" x14ac:dyDescent="0.2">
      <c r="A78" s="22" t="s">
        <v>426</v>
      </c>
      <c r="B78" s="22" t="s">
        <v>425</v>
      </c>
      <c r="C78" s="22" t="s">
        <v>211</v>
      </c>
      <c r="D78" s="25">
        <v>500000</v>
      </c>
      <c r="E78" s="23">
        <v>6715</v>
      </c>
      <c r="F78" s="24">
        <v>0.52172402781252103</v>
      </c>
      <c r="G78" s="24"/>
    </row>
    <row r="79" spans="1:7" x14ac:dyDescent="0.2">
      <c r="A79" s="22" t="s">
        <v>676</v>
      </c>
      <c r="B79" s="22" t="s">
        <v>675</v>
      </c>
      <c r="C79" s="22" t="s">
        <v>148</v>
      </c>
      <c r="D79" s="25">
        <v>3098186</v>
      </c>
      <c r="E79" s="23">
        <v>6397.7540900000004</v>
      </c>
      <c r="F79" s="24">
        <v>0.49707550748902901</v>
      </c>
      <c r="G79" s="24"/>
    </row>
    <row r="80" spans="1:7" x14ac:dyDescent="0.2">
      <c r="A80" s="22" t="s">
        <v>808</v>
      </c>
      <c r="B80" s="22" t="s">
        <v>807</v>
      </c>
      <c r="C80" s="22" t="s">
        <v>511</v>
      </c>
      <c r="D80" s="25">
        <v>42549</v>
      </c>
      <c r="E80" s="23">
        <v>3656.6610599999999</v>
      </c>
      <c r="F80" s="24">
        <v>0.284105426145704</v>
      </c>
      <c r="G80" s="24"/>
    </row>
    <row r="81" spans="1:9" x14ac:dyDescent="0.2">
      <c r="A81" s="22" t="s">
        <v>396</v>
      </c>
      <c r="B81" s="22" t="s">
        <v>395</v>
      </c>
      <c r="C81" s="22" t="s">
        <v>397</v>
      </c>
      <c r="D81" s="25">
        <v>882845</v>
      </c>
      <c r="E81" s="23">
        <v>2758.0077799999999</v>
      </c>
      <c r="F81" s="24">
        <v>0.21428427814145501</v>
      </c>
      <c r="G81" s="24"/>
    </row>
    <row r="82" spans="1:9" x14ac:dyDescent="0.2">
      <c r="A82" s="21" t="s">
        <v>35</v>
      </c>
      <c r="B82" s="21"/>
      <c r="C82" s="21"/>
      <c r="D82" s="21"/>
      <c r="E82" s="26">
        <f>SUM(E7:E81)</f>
        <v>1257113.3654089998</v>
      </c>
      <c r="F82" s="27">
        <f>SUM(F7:F81)</f>
        <v>97.671816592425458</v>
      </c>
      <c r="G82" s="24"/>
    </row>
    <row r="83" spans="1:9" x14ac:dyDescent="0.2">
      <c r="A83" s="22"/>
      <c r="B83" s="22"/>
      <c r="C83" s="22"/>
      <c r="D83" s="22"/>
      <c r="E83" s="23"/>
      <c r="F83" s="24"/>
      <c r="G83" s="24"/>
    </row>
    <row r="84" spans="1:9" x14ac:dyDescent="0.2">
      <c r="A84" s="21" t="s">
        <v>36</v>
      </c>
      <c r="B84" s="22"/>
      <c r="C84" s="22"/>
      <c r="D84" s="22"/>
      <c r="E84" s="23"/>
      <c r="F84" s="24"/>
      <c r="G84" s="24"/>
    </row>
    <row r="85" spans="1:9" x14ac:dyDescent="0.2">
      <c r="A85" s="21" t="s">
        <v>43</v>
      </c>
      <c r="B85" s="22"/>
      <c r="C85" s="22"/>
      <c r="D85" s="22"/>
      <c r="E85" s="23"/>
      <c r="F85" s="24"/>
      <c r="G85" s="24"/>
    </row>
    <row r="86" spans="1:9" x14ac:dyDescent="0.2">
      <c r="A86" s="22" t="s">
        <v>737</v>
      </c>
      <c r="B86" s="22" t="s">
        <v>1306</v>
      </c>
      <c r="C86" s="22" t="s">
        <v>45</v>
      </c>
      <c r="D86" s="25">
        <v>2500000</v>
      </c>
      <c r="E86" s="23">
        <v>2490.4349999999999</v>
      </c>
      <c r="F86" s="24">
        <v>0.19349512720852999</v>
      </c>
      <c r="G86" s="24">
        <v>5.1927000000000003</v>
      </c>
    </row>
    <row r="87" spans="1:9" x14ac:dyDescent="0.2">
      <c r="A87" s="21" t="s">
        <v>35</v>
      </c>
      <c r="B87" s="21"/>
      <c r="C87" s="21"/>
      <c r="D87" s="21"/>
      <c r="E87" s="26">
        <f>SUM(E85:E86)</f>
        <v>2490.4349999999999</v>
      </c>
      <c r="F87" s="27">
        <f>SUM(F85:F86)</f>
        <v>0.19349512720852999</v>
      </c>
      <c r="G87" s="24"/>
    </row>
    <row r="88" spans="1:9" x14ac:dyDescent="0.2">
      <c r="A88" s="22"/>
      <c r="B88" s="22"/>
      <c r="C88" s="22"/>
      <c r="D88" s="22"/>
      <c r="E88" s="23"/>
      <c r="F88" s="24"/>
      <c r="G88" s="24"/>
    </row>
    <row r="89" spans="1:9" x14ac:dyDescent="0.2">
      <c r="A89" s="21" t="s">
        <v>46</v>
      </c>
      <c r="B89" s="21"/>
      <c r="C89" s="21"/>
      <c r="D89" s="21"/>
      <c r="E89" s="26">
        <f>E82+E87</f>
        <v>1259603.8004089999</v>
      </c>
      <c r="F89" s="27">
        <f>F82+F87</f>
        <v>97.865311719633993</v>
      </c>
      <c r="G89" s="24"/>
    </row>
    <row r="90" spans="1:9" x14ac:dyDescent="0.2">
      <c r="A90" s="21"/>
      <c r="B90" s="21"/>
      <c r="C90" s="21"/>
      <c r="D90" s="21"/>
      <c r="E90" s="26"/>
      <c r="F90" s="27"/>
      <c r="G90" s="24"/>
    </row>
    <row r="91" spans="1:9" x14ac:dyDescent="0.2">
      <c r="A91" s="21" t="s">
        <v>48</v>
      </c>
      <c r="B91" s="21"/>
      <c r="C91" s="21"/>
      <c r="D91" s="21"/>
      <c r="E91" s="26">
        <f>E93-(E82+E87)</f>
        <v>27475.122935699997</v>
      </c>
      <c r="F91" s="27">
        <f>F93-(F82+F87)</f>
        <v>2.1346882803660066</v>
      </c>
      <c r="G91" s="24"/>
    </row>
    <row r="92" spans="1:9" x14ac:dyDescent="0.2">
      <c r="A92" s="21"/>
      <c r="B92" s="21"/>
      <c r="C92" s="21"/>
      <c r="D92" s="21"/>
      <c r="E92" s="26"/>
      <c r="F92" s="86"/>
      <c r="G92" s="24"/>
    </row>
    <row r="93" spans="1:9" x14ac:dyDescent="0.2">
      <c r="A93" s="28" t="s">
        <v>47</v>
      </c>
      <c r="B93" s="28"/>
      <c r="C93" s="28"/>
      <c r="D93" s="28"/>
      <c r="E93" s="29">
        <v>1287078.9233446999</v>
      </c>
      <c r="F93" s="30">
        <v>100</v>
      </c>
      <c r="G93" s="28"/>
    </row>
    <row r="94" spans="1:9" x14ac:dyDescent="0.2">
      <c r="A94" s="6" t="s">
        <v>1305</v>
      </c>
    </row>
    <row r="96" spans="1:9" ht="23.25" customHeight="1" x14ac:dyDescent="0.2">
      <c r="A96" s="152" t="s">
        <v>1012</v>
      </c>
      <c r="B96" s="152"/>
      <c r="C96" s="152"/>
      <c r="D96" s="152"/>
      <c r="G96" s="10"/>
      <c r="H96" s="10"/>
      <c r="I96" s="9"/>
    </row>
    <row r="98" spans="1:4" x14ac:dyDescent="0.2">
      <c r="A98" s="11" t="s">
        <v>51</v>
      </c>
    </row>
    <row r="99" spans="1:4" x14ac:dyDescent="0.2">
      <c r="A99" s="11" t="s">
        <v>1013</v>
      </c>
    </row>
    <row r="100" spans="1:4" x14ac:dyDescent="0.2">
      <c r="A100" s="11" t="s">
        <v>52</v>
      </c>
      <c r="B100" s="11"/>
      <c r="C100" s="31" t="s">
        <v>54</v>
      </c>
      <c r="D100" s="11" t="s">
        <v>53</v>
      </c>
    </row>
    <row r="101" spans="1:4" x14ac:dyDescent="0.2">
      <c r="A101" s="6" t="s">
        <v>61</v>
      </c>
      <c r="C101" s="32">
        <v>2745.1547</v>
      </c>
      <c r="D101" s="32">
        <v>2830.0028000000002</v>
      </c>
    </row>
    <row r="102" spans="1:4" x14ac:dyDescent="0.2">
      <c r="A102" s="6" t="s">
        <v>135</v>
      </c>
      <c r="C102" s="32">
        <v>84.434700000000007</v>
      </c>
      <c r="D102" s="32">
        <v>87.044399999999996</v>
      </c>
    </row>
    <row r="103" spans="1:4" x14ac:dyDescent="0.2">
      <c r="A103" s="6" t="s">
        <v>62</v>
      </c>
      <c r="C103" s="32">
        <v>3108.8811999999998</v>
      </c>
      <c r="D103" s="32">
        <v>3207.0371</v>
      </c>
    </row>
    <row r="104" spans="1:4" x14ac:dyDescent="0.2">
      <c r="A104" s="6" t="s">
        <v>136</v>
      </c>
      <c r="C104" s="32">
        <v>102.24079999999999</v>
      </c>
      <c r="D104" s="32">
        <v>105.46850000000001</v>
      </c>
    </row>
    <row r="106" spans="1:4" x14ac:dyDescent="0.2">
      <c r="A106" s="6" t="s">
        <v>58</v>
      </c>
    </row>
    <row r="108" spans="1:4" x14ac:dyDescent="0.2">
      <c r="A108" s="11" t="s">
        <v>1014</v>
      </c>
      <c r="D108" s="31" t="s">
        <v>60</v>
      </c>
    </row>
    <row r="110" spans="1:4" x14ac:dyDescent="0.2">
      <c r="A110" s="11" t="s">
        <v>1016</v>
      </c>
      <c r="D110" s="31" t="s">
        <v>60</v>
      </c>
    </row>
    <row r="112" spans="1:4" x14ac:dyDescent="0.2">
      <c r="A112" s="11" t="s">
        <v>1053</v>
      </c>
      <c r="D112" s="31" t="s">
        <v>60</v>
      </c>
    </row>
    <row r="113" spans="1:4" x14ac:dyDescent="0.2">
      <c r="A113" s="11"/>
    </row>
    <row r="114" spans="1:4" x14ac:dyDescent="0.2">
      <c r="A114" s="11" t="s">
        <v>1041</v>
      </c>
      <c r="D114" s="31" t="s">
        <v>60</v>
      </c>
    </row>
    <row r="116" spans="1:4" x14ac:dyDescent="0.2">
      <c r="A116" s="11" t="s">
        <v>1042</v>
      </c>
      <c r="D116" s="36">
        <v>0.40685128147185901</v>
      </c>
    </row>
    <row r="118" spans="1:4" x14ac:dyDescent="0.2">
      <c r="A118" s="11" t="s">
        <v>388</v>
      </c>
      <c r="D118" s="31" t="s">
        <v>60</v>
      </c>
    </row>
    <row r="120" spans="1:4" x14ac:dyDescent="0.2">
      <c r="A120" s="11" t="s">
        <v>1024</v>
      </c>
      <c r="D120" s="31" t="s">
        <v>60</v>
      </c>
    </row>
    <row r="122" spans="1:4" x14ac:dyDescent="0.2">
      <c r="A122" s="11" t="s">
        <v>1025</v>
      </c>
      <c r="B122" s="11"/>
      <c r="D122" s="31" t="s">
        <v>60</v>
      </c>
    </row>
    <row r="123" spans="1:4" x14ac:dyDescent="0.2">
      <c r="A123" s="11"/>
      <c r="B123" s="11"/>
    </row>
    <row r="124" spans="1:4" x14ac:dyDescent="0.2">
      <c r="A124" s="11" t="s">
        <v>1026</v>
      </c>
      <c r="B124" s="11"/>
      <c r="D124" s="31" t="s">
        <v>60</v>
      </c>
    </row>
    <row r="125" spans="1:4" x14ac:dyDescent="0.2">
      <c r="A125" s="11"/>
      <c r="B125" s="11"/>
    </row>
    <row r="126" spans="1:4" x14ac:dyDescent="0.2">
      <c r="A126" s="11" t="s">
        <v>1027</v>
      </c>
      <c r="B126" s="11"/>
      <c r="D126" s="31" t="s">
        <v>60</v>
      </c>
    </row>
    <row r="127" spans="1:4" x14ac:dyDescent="0.2">
      <c r="B127" s="11"/>
      <c r="D127" s="31"/>
    </row>
    <row r="128" spans="1:4" x14ac:dyDescent="0.2">
      <c r="A128" s="69" t="s">
        <v>1055</v>
      </c>
      <c r="B128" s="70"/>
      <c r="C128" s="70"/>
      <c r="D128" s="70"/>
    </row>
    <row r="130" spans="1:9" x14ac:dyDescent="0.2">
      <c r="A130" s="69" t="s">
        <v>1396</v>
      </c>
      <c r="B130" s="70"/>
      <c r="C130" s="70"/>
      <c r="D130" s="70"/>
      <c r="E130" s="10"/>
      <c r="G130" s="70"/>
      <c r="H130" s="70"/>
      <c r="I130" s="70"/>
    </row>
    <row r="131" spans="1:9" x14ac:dyDescent="0.2">
      <c r="A131" s="96"/>
      <c r="B131" s="70"/>
      <c r="C131" s="70"/>
      <c r="D131" s="70"/>
      <c r="E131" s="10"/>
      <c r="G131" s="70"/>
      <c r="H131" s="70"/>
      <c r="I131" s="70"/>
    </row>
    <row r="132" spans="1:9" x14ac:dyDescent="0.2">
      <c r="A132" s="70"/>
      <c r="B132" s="70"/>
      <c r="C132" s="70"/>
      <c r="D132" s="70"/>
      <c r="E132" s="10"/>
      <c r="G132" s="70"/>
      <c r="H132" s="70"/>
      <c r="I132" s="70"/>
    </row>
    <row r="133" spans="1:9" x14ac:dyDescent="0.2">
      <c r="A133" s="70"/>
      <c r="B133" s="70"/>
      <c r="C133" s="70"/>
      <c r="D133" s="70"/>
      <c r="E133" s="10"/>
      <c r="G133" s="70"/>
      <c r="H133" s="70"/>
      <c r="I133" s="70"/>
    </row>
    <row r="134" spans="1:9" x14ac:dyDescent="0.2">
      <c r="A134" s="70"/>
      <c r="B134" s="70"/>
      <c r="C134" s="70"/>
      <c r="D134" s="70"/>
      <c r="E134" s="10"/>
      <c r="G134" s="70"/>
      <c r="H134" s="70"/>
      <c r="I134" s="70"/>
    </row>
    <row r="135" spans="1:9" x14ac:dyDescent="0.2">
      <c r="A135" s="70"/>
      <c r="B135" s="70"/>
      <c r="C135" s="70"/>
      <c r="D135" s="70"/>
      <c r="E135" s="10"/>
      <c r="G135" s="70"/>
      <c r="H135" s="70"/>
      <c r="I135" s="70"/>
    </row>
    <row r="136" spans="1:9" x14ac:dyDescent="0.2">
      <c r="A136" s="70"/>
      <c r="B136" s="70"/>
      <c r="C136" s="70"/>
      <c r="D136" s="70"/>
      <c r="E136" s="10"/>
      <c r="G136" s="70"/>
      <c r="H136" s="70"/>
      <c r="I136" s="70"/>
    </row>
    <row r="137" spans="1:9" x14ac:dyDescent="0.2">
      <c r="A137" s="70"/>
      <c r="B137" s="70"/>
      <c r="C137" s="70"/>
      <c r="D137" s="70"/>
      <c r="E137" s="10"/>
      <c r="G137" s="70"/>
      <c r="H137" s="70"/>
      <c r="I137" s="70"/>
    </row>
    <row r="138" spans="1:9" x14ac:dyDescent="0.2">
      <c r="A138" s="70"/>
      <c r="B138" s="70"/>
      <c r="C138" s="70"/>
      <c r="D138" s="70"/>
      <c r="E138" s="10"/>
      <c r="G138" s="70"/>
      <c r="H138" s="70"/>
      <c r="I138" s="70"/>
    </row>
    <row r="139" spans="1:9" x14ac:dyDescent="0.2">
      <c r="A139" s="70"/>
      <c r="B139" s="70"/>
      <c r="C139" s="70"/>
      <c r="D139" s="70"/>
      <c r="E139" s="10"/>
      <c r="G139" s="70"/>
      <c r="H139" s="70"/>
      <c r="I139" s="70"/>
    </row>
    <row r="140" spans="1:9" x14ac:dyDescent="0.2">
      <c r="A140" s="70"/>
      <c r="B140" s="70"/>
      <c r="C140" s="70"/>
      <c r="D140" s="70"/>
      <c r="E140" s="10"/>
      <c r="G140" s="70"/>
      <c r="H140" s="70"/>
      <c r="I140" s="70"/>
    </row>
    <row r="141" spans="1:9" x14ac:dyDescent="0.2">
      <c r="A141" s="70"/>
      <c r="B141" s="70"/>
      <c r="C141" s="70"/>
      <c r="D141" s="70"/>
      <c r="E141" s="10"/>
      <c r="G141" s="70"/>
      <c r="H141" s="70"/>
      <c r="I141" s="70"/>
    </row>
    <row r="142" spans="1:9" x14ac:dyDescent="0.2">
      <c r="A142" s="70"/>
      <c r="B142" s="70"/>
      <c r="C142" s="70"/>
      <c r="D142" s="70"/>
      <c r="E142" s="10"/>
      <c r="G142" s="70"/>
      <c r="H142" s="70"/>
      <c r="I142" s="70"/>
    </row>
    <row r="143" spans="1:9" x14ac:dyDescent="0.2">
      <c r="A143" s="70"/>
      <c r="B143" s="70"/>
      <c r="C143" s="70"/>
      <c r="D143" s="70"/>
      <c r="E143" s="10"/>
      <c r="G143" s="70"/>
      <c r="H143" s="70"/>
      <c r="I143" s="70"/>
    </row>
    <row r="144" spans="1:9" x14ac:dyDescent="0.2">
      <c r="A144" s="70"/>
      <c r="B144" s="70"/>
      <c r="C144" s="70"/>
      <c r="D144" s="70"/>
      <c r="E144" s="10"/>
      <c r="G144" s="70"/>
      <c r="H144" s="70"/>
      <c r="I144" s="70"/>
    </row>
    <row r="145" spans="1:9" x14ac:dyDescent="0.2">
      <c r="A145" s="70"/>
      <c r="B145" s="70"/>
      <c r="C145" s="70"/>
      <c r="D145" s="70"/>
      <c r="E145" s="10"/>
      <c r="G145" s="70"/>
      <c r="H145" s="70"/>
      <c r="I145" s="70"/>
    </row>
    <row r="146" spans="1:9" x14ac:dyDescent="0.2">
      <c r="A146" s="70"/>
      <c r="B146" s="70"/>
      <c r="C146" s="70"/>
      <c r="D146" s="70"/>
      <c r="E146" s="10"/>
      <c r="G146" s="70"/>
      <c r="H146" s="70"/>
      <c r="I146" s="70"/>
    </row>
    <row r="147" spans="1:9" x14ac:dyDescent="0.2">
      <c r="A147" s="70"/>
      <c r="B147" s="70"/>
      <c r="C147" s="70"/>
      <c r="D147" s="70"/>
      <c r="E147" s="10"/>
      <c r="G147" s="70"/>
      <c r="H147" s="70"/>
      <c r="I147" s="70"/>
    </row>
    <row r="148" spans="1:9" x14ac:dyDescent="0.2">
      <c r="A148" s="69" t="s">
        <v>1409</v>
      </c>
      <c r="B148" s="70"/>
      <c r="C148" s="70"/>
      <c r="D148" s="70"/>
      <c r="E148" s="10"/>
      <c r="G148" s="70"/>
      <c r="H148" s="70"/>
      <c r="I148" s="70"/>
    </row>
    <row r="149" spans="1:9" x14ac:dyDescent="0.2">
      <c r="A149" s="70"/>
      <c r="B149" s="70"/>
      <c r="C149" s="70"/>
      <c r="D149" s="70"/>
      <c r="E149" s="10"/>
      <c r="G149" s="70"/>
      <c r="H149" s="70"/>
      <c r="I149" s="70"/>
    </row>
    <row r="150" spans="1:9" x14ac:dyDescent="0.2">
      <c r="A150" s="69" t="s">
        <v>1397</v>
      </c>
      <c r="B150" s="70"/>
      <c r="C150" s="70"/>
      <c r="D150" s="70"/>
      <c r="E150" s="10"/>
      <c r="G150" s="70"/>
      <c r="H150" s="70"/>
      <c r="I150" s="70"/>
    </row>
    <row r="151" spans="1:9" x14ac:dyDescent="0.2">
      <c r="A151" s="70"/>
      <c r="B151" s="70"/>
      <c r="C151" s="70"/>
      <c r="D151" s="70"/>
      <c r="E151" s="10"/>
      <c r="G151" s="70"/>
      <c r="H151" s="70"/>
      <c r="I151" s="70"/>
    </row>
    <row r="152" spans="1:9" x14ac:dyDescent="0.2">
      <c r="A152" s="70"/>
      <c r="B152" s="70"/>
      <c r="C152" s="70"/>
      <c r="D152" s="70"/>
      <c r="E152" s="10"/>
      <c r="G152" s="70"/>
      <c r="H152" s="70"/>
      <c r="I152" s="70"/>
    </row>
    <row r="153" spans="1:9" x14ac:dyDescent="0.2">
      <c r="A153" s="70"/>
      <c r="B153" s="70"/>
      <c r="C153" s="70"/>
      <c r="D153" s="70"/>
      <c r="E153" s="10"/>
      <c r="G153" s="70"/>
      <c r="H153" s="70"/>
      <c r="I153" s="70"/>
    </row>
    <row r="154" spans="1:9" x14ac:dyDescent="0.2">
      <c r="A154" s="70"/>
      <c r="B154" s="70"/>
      <c r="C154" s="70"/>
      <c r="D154" s="70"/>
      <c r="E154" s="10"/>
      <c r="G154" s="70"/>
      <c r="H154" s="70"/>
      <c r="I154" s="70"/>
    </row>
    <row r="155" spans="1:9" x14ac:dyDescent="0.2">
      <c r="A155" s="70"/>
      <c r="B155" s="70"/>
      <c r="C155" s="70"/>
      <c r="D155" s="70"/>
      <c r="E155" s="10"/>
      <c r="G155" s="70"/>
      <c r="H155" s="70"/>
      <c r="I155" s="70"/>
    </row>
    <row r="156" spans="1:9" x14ac:dyDescent="0.2">
      <c r="A156" s="70"/>
      <c r="B156" s="70"/>
      <c r="C156" s="70"/>
      <c r="D156" s="70"/>
      <c r="E156" s="10"/>
      <c r="G156" s="70"/>
      <c r="H156" s="70"/>
      <c r="I156" s="70"/>
    </row>
    <row r="157" spans="1:9" x14ac:dyDescent="0.2">
      <c r="A157" s="70"/>
      <c r="B157" s="70"/>
      <c r="C157" s="70"/>
      <c r="D157" s="70"/>
      <c r="E157" s="10"/>
      <c r="G157" s="70"/>
      <c r="H157" s="70"/>
      <c r="I157" s="70"/>
    </row>
    <row r="158" spans="1:9" x14ac:dyDescent="0.2">
      <c r="A158" s="70"/>
      <c r="B158" s="70"/>
      <c r="C158" s="70"/>
      <c r="D158" s="70"/>
      <c r="E158" s="10"/>
      <c r="G158" s="70"/>
      <c r="H158" s="70"/>
      <c r="I158" s="70"/>
    </row>
    <row r="159" spans="1:9" x14ac:dyDescent="0.2">
      <c r="A159" s="70"/>
      <c r="B159" s="70"/>
      <c r="C159" s="70"/>
      <c r="D159" s="70"/>
      <c r="E159" s="10"/>
      <c r="G159" s="70"/>
      <c r="H159" s="70"/>
      <c r="I159" s="70"/>
    </row>
    <row r="160" spans="1:9" x14ac:dyDescent="0.2">
      <c r="A160" s="70"/>
      <c r="B160" s="70"/>
      <c r="C160" s="70"/>
      <c r="D160" s="70"/>
      <c r="E160" s="10"/>
      <c r="G160" s="70"/>
      <c r="H160" s="70"/>
      <c r="I160" s="70"/>
    </row>
    <row r="161" spans="1:9" x14ac:dyDescent="0.2">
      <c r="A161" s="70"/>
      <c r="B161" s="70"/>
      <c r="C161" s="70"/>
      <c r="D161" s="70"/>
      <c r="E161" s="10"/>
      <c r="G161" s="70"/>
      <c r="H161" s="70"/>
      <c r="I161" s="70"/>
    </row>
    <row r="162" spans="1:9" x14ac:dyDescent="0.2">
      <c r="A162" s="70"/>
      <c r="B162" s="70"/>
      <c r="C162" s="70"/>
      <c r="D162" s="70"/>
      <c r="E162" s="10"/>
      <c r="G162" s="70"/>
      <c r="H162" s="70"/>
      <c r="I162" s="70"/>
    </row>
    <row r="163" spans="1:9" x14ac:dyDescent="0.2">
      <c r="A163" s="70"/>
      <c r="B163" s="70"/>
      <c r="C163" s="70"/>
      <c r="D163" s="70"/>
      <c r="E163" s="10"/>
      <c r="G163" s="70"/>
      <c r="H163" s="70"/>
      <c r="I163" s="70"/>
    </row>
    <row r="164" spans="1:9" x14ac:dyDescent="0.2">
      <c r="A164" s="70"/>
      <c r="B164" s="70"/>
      <c r="C164" s="70"/>
      <c r="D164" s="70"/>
      <c r="E164" s="10"/>
      <c r="G164" s="70"/>
      <c r="H164" s="70"/>
      <c r="I164" s="70"/>
    </row>
    <row r="165" spans="1:9" x14ac:dyDescent="0.2">
      <c r="A165" s="70"/>
      <c r="B165" s="70"/>
      <c r="C165" s="70"/>
      <c r="D165" s="70"/>
      <c r="E165" s="10"/>
      <c r="G165" s="70"/>
      <c r="H165" s="70"/>
      <c r="I165" s="70"/>
    </row>
    <row r="166" spans="1:9" x14ac:dyDescent="0.2">
      <c r="A166" s="70"/>
      <c r="B166" s="70"/>
      <c r="C166" s="70"/>
      <c r="D166" s="70"/>
      <c r="E166" s="10"/>
      <c r="G166" s="70"/>
      <c r="H166" s="70"/>
      <c r="I166" s="70"/>
    </row>
    <row r="167" spans="1:9" x14ac:dyDescent="0.2">
      <c r="A167" s="70" t="s">
        <v>1410</v>
      </c>
      <c r="B167" s="70"/>
      <c r="C167" s="70"/>
      <c r="D167" s="70"/>
      <c r="E167" s="10"/>
      <c r="G167" s="70"/>
      <c r="H167" s="70"/>
      <c r="I167" s="70"/>
    </row>
    <row r="168" spans="1:9" x14ac:dyDescent="0.2">
      <c r="B168" s="70"/>
      <c r="C168" s="70"/>
      <c r="D168" s="70"/>
      <c r="E168" s="10"/>
      <c r="G168" s="70"/>
      <c r="H168" s="70"/>
      <c r="I168" s="70"/>
    </row>
    <row r="169" spans="1:9" x14ac:dyDescent="0.2">
      <c r="A169" s="70" t="s">
        <v>1395</v>
      </c>
      <c r="G169" s="70"/>
    </row>
    <row r="170" spans="1:9" x14ac:dyDescent="0.2">
      <c r="G170" s="70"/>
    </row>
    <row r="171" spans="1:9" x14ac:dyDescent="0.2">
      <c r="G171" s="70"/>
    </row>
    <row r="172" spans="1:9" x14ac:dyDescent="0.2">
      <c r="G172" s="70"/>
    </row>
  </sheetData>
  <mergeCells count="2">
    <mergeCell ref="A1:F1"/>
    <mergeCell ref="A96:D96"/>
  </mergeCells>
  <conditionalFormatting sqref="F2:F3 F5:F95">
    <cfRule type="cellIs" dxfId="67" priority="4" stopIfTrue="1" operator="between">
      <formula>0.009</formula>
      <formula>-0.009</formula>
    </cfRule>
  </conditionalFormatting>
  <conditionalFormatting sqref="F97:F161">
    <cfRule type="cellIs" dxfId="66" priority="1" stopIfTrue="1" operator="between">
      <formula>0.009</formula>
      <formula>-0.009</formula>
    </cfRule>
  </conditionalFormatting>
  <conditionalFormatting sqref="F169:F274">
    <cfRule type="cellIs" dxfId="65" priority="2" stopIfTrue="1" operator="between">
      <formula>0.009</formula>
      <formula>-0.009</formula>
    </cfRule>
  </conditionalFormatting>
  <conditionalFormatting sqref="F96:H96">
    <cfRule type="cellIs" dxfId="64" priority="3" stopIfTrue="1" operator="between">
      <formula>0.009</formula>
      <formula>-0.009</formula>
    </cfRule>
  </conditionalFormatting>
  <pageMargins left="0.7" right="0.7" top="0.75" bottom="0.75" header="0.3" footer="0.3"/>
  <pageSetup paperSize="9" orientation="portrait" r:id="rId1"/>
  <headerFooter>
    <oddFooter>&amp;C_x000D_&amp;1#&amp;"Aptos"&amp;10&amp;K000000 RESTRICTED</oddFooter>
    <evenFooter>&amp;LPUBLIC</evenFooter>
    <firstFooter>&amp;LPUBLIC</first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39A16-8682-4E28-A697-DE62DFD57D8E}">
  <dimension ref="A1:I174"/>
  <sheetViews>
    <sheetView workbookViewId="0">
      <selection sqref="A1:F1"/>
    </sheetView>
  </sheetViews>
  <sheetFormatPr defaultColWidth="9.33203125" defaultRowHeight="10.199999999999999" x14ac:dyDescent="0.2"/>
  <cols>
    <col min="1" max="1" width="33.88671875" style="6" bestFit="1" customWidth="1"/>
    <col min="2" max="2" width="27.33203125" style="6" bestFit="1" customWidth="1"/>
    <col min="3" max="3" width="32.33203125" style="6" bestFit="1" customWidth="1"/>
    <col min="4" max="4" width="15.6640625" style="6" customWidth="1"/>
    <col min="5" max="5" width="23.88671875" style="9" customWidth="1"/>
    <col min="6" max="6" width="11.6640625" style="10" bestFit="1" customWidth="1"/>
    <col min="7" max="16384" width="9.33203125" style="6"/>
  </cols>
  <sheetData>
    <row r="1" spans="1:6" s="1" customFormat="1" ht="13.8" x14ac:dyDescent="0.2">
      <c r="A1" s="150" t="s">
        <v>18</v>
      </c>
      <c r="B1" s="151"/>
      <c r="C1" s="151"/>
      <c r="D1" s="151"/>
      <c r="E1" s="151"/>
      <c r="F1" s="151"/>
    </row>
    <row r="2" spans="1:6" s="1" customFormat="1" ht="11.4" x14ac:dyDescent="0.2">
      <c r="E2" s="5"/>
      <c r="F2" s="8"/>
    </row>
    <row r="3" spans="1:6" s="1" customFormat="1" ht="12" x14ac:dyDescent="0.2">
      <c r="A3" s="7" t="s">
        <v>7</v>
      </c>
      <c r="B3" s="2"/>
      <c r="C3" s="3"/>
      <c r="D3" s="3"/>
      <c r="E3" s="4"/>
      <c r="F3" s="8"/>
    </row>
    <row r="4" spans="1:6" s="1" customFormat="1" ht="22.2" customHeight="1" x14ac:dyDescent="0.2">
      <c r="A4" s="14" t="s">
        <v>2</v>
      </c>
      <c r="B4" s="14" t="s">
        <v>0</v>
      </c>
      <c r="C4" s="15" t="s">
        <v>603</v>
      </c>
      <c r="D4" s="15" t="s">
        <v>1</v>
      </c>
      <c r="E4" s="56" t="s">
        <v>6</v>
      </c>
      <c r="F4" s="16" t="s">
        <v>3</v>
      </c>
    </row>
    <row r="5" spans="1:6" x14ac:dyDescent="0.2">
      <c r="A5" s="17" t="s">
        <v>145</v>
      </c>
      <c r="B5" s="18"/>
      <c r="C5" s="18"/>
      <c r="D5" s="18"/>
      <c r="E5" s="19"/>
      <c r="F5" s="20"/>
    </row>
    <row r="6" spans="1:6" x14ac:dyDescent="0.2">
      <c r="A6" s="21" t="s">
        <v>31</v>
      </c>
      <c r="B6" s="22"/>
      <c r="C6" s="22"/>
      <c r="D6" s="22"/>
      <c r="E6" s="23"/>
      <c r="F6" s="24"/>
    </row>
    <row r="7" spans="1:6" x14ac:dyDescent="0.2">
      <c r="A7" s="22" t="s">
        <v>147</v>
      </c>
      <c r="B7" s="22" t="s">
        <v>146</v>
      </c>
      <c r="C7" s="22" t="s">
        <v>148</v>
      </c>
      <c r="D7" s="25">
        <v>494317</v>
      </c>
      <c r="E7" s="23">
        <v>3698.2326360000002</v>
      </c>
      <c r="F7" s="24">
        <v>6.1113561622360599</v>
      </c>
    </row>
    <row r="8" spans="1:6" x14ac:dyDescent="0.2">
      <c r="A8" s="22" t="s">
        <v>152</v>
      </c>
      <c r="B8" s="22" t="s">
        <v>151</v>
      </c>
      <c r="C8" s="22" t="s">
        <v>148</v>
      </c>
      <c r="D8" s="25">
        <v>217103</v>
      </c>
      <c r="E8" s="23">
        <v>3116.2964619999998</v>
      </c>
      <c r="F8" s="24">
        <v>5.14970242840021</v>
      </c>
    </row>
    <row r="9" spans="1:6" x14ac:dyDescent="0.2">
      <c r="A9" s="22" t="s">
        <v>156</v>
      </c>
      <c r="B9" s="22" t="s">
        <v>155</v>
      </c>
      <c r="C9" s="22" t="s">
        <v>157</v>
      </c>
      <c r="D9" s="25">
        <v>207552</v>
      </c>
      <c r="E9" s="23">
        <v>2714.3650560000001</v>
      </c>
      <c r="F9" s="24">
        <v>4.4855078747792998</v>
      </c>
    </row>
    <row r="10" spans="1:6" x14ac:dyDescent="0.2">
      <c r="A10" s="22" t="s">
        <v>159</v>
      </c>
      <c r="B10" s="22" t="s">
        <v>158</v>
      </c>
      <c r="C10" s="22" t="s">
        <v>160</v>
      </c>
      <c r="D10" s="25">
        <v>109654</v>
      </c>
      <c r="E10" s="23">
        <v>2162.3768799999998</v>
      </c>
      <c r="F10" s="24">
        <v>3.573343424106</v>
      </c>
    </row>
    <row r="11" spans="1:6" x14ac:dyDescent="0.2">
      <c r="A11" s="22" t="s">
        <v>171</v>
      </c>
      <c r="B11" s="22" t="s">
        <v>170</v>
      </c>
      <c r="C11" s="22" t="s">
        <v>172</v>
      </c>
      <c r="D11" s="25">
        <v>53448</v>
      </c>
      <c r="E11" s="23">
        <v>2105.2632720000001</v>
      </c>
      <c r="F11" s="24">
        <v>3.4789627740623401</v>
      </c>
    </row>
    <row r="12" spans="1:6" x14ac:dyDescent="0.2">
      <c r="A12" s="22" t="s">
        <v>165</v>
      </c>
      <c r="B12" s="22" t="s">
        <v>164</v>
      </c>
      <c r="C12" s="22" t="s">
        <v>166</v>
      </c>
      <c r="D12" s="25">
        <v>169098</v>
      </c>
      <c r="E12" s="23">
        <v>1910.976498</v>
      </c>
      <c r="F12" s="24">
        <v>3.1579024757004399</v>
      </c>
    </row>
    <row r="13" spans="1:6" x14ac:dyDescent="0.2">
      <c r="A13" s="22" t="s">
        <v>168</v>
      </c>
      <c r="B13" s="22" t="s">
        <v>167</v>
      </c>
      <c r="C13" s="22" t="s">
        <v>169</v>
      </c>
      <c r="D13" s="25">
        <v>450168</v>
      </c>
      <c r="E13" s="23">
        <v>1361.5331160000001</v>
      </c>
      <c r="F13" s="24">
        <v>2.2499433155061999</v>
      </c>
    </row>
    <row r="14" spans="1:6" x14ac:dyDescent="0.2">
      <c r="A14" s="22" t="s">
        <v>273</v>
      </c>
      <c r="B14" s="22" t="s">
        <v>272</v>
      </c>
      <c r="C14" s="22" t="s">
        <v>201</v>
      </c>
      <c r="D14" s="25">
        <v>25474</v>
      </c>
      <c r="E14" s="23">
        <v>1241.9084479999999</v>
      </c>
      <c r="F14" s="24">
        <v>2.0522626869754901</v>
      </c>
    </row>
    <row r="15" spans="1:6" x14ac:dyDescent="0.2">
      <c r="A15" s="22" t="s">
        <v>162</v>
      </c>
      <c r="B15" s="22" t="s">
        <v>161</v>
      </c>
      <c r="C15" s="22" t="s">
        <v>163</v>
      </c>
      <c r="D15" s="25">
        <v>31220</v>
      </c>
      <c r="E15" s="23">
        <v>1061.0117</v>
      </c>
      <c r="F15" s="24">
        <v>1.7533295033632299</v>
      </c>
    </row>
    <row r="16" spans="1:6" x14ac:dyDescent="0.2">
      <c r="A16" s="22" t="s">
        <v>150</v>
      </c>
      <c r="B16" s="22" t="s">
        <v>149</v>
      </c>
      <c r="C16" s="22" t="s">
        <v>148</v>
      </c>
      <c r="D16" s="25">
        <v>101618</v>
      </c>
      <c r="E16" s="23">
        <v>1044.023332</v>
      </c>
      <c r="F16" s="24">
        <v>1.72525610244937</v>
      </c>
    </row>
    <row r="17" spans="1:6" x14ac:dyDescent="0.2">
      <c r="A17" s="22" t="s">
        <v>191</v>
      </c>
      <c r="B17" s="22" t="s">
        <v>190</v>
      </c>
      <c r="C17" s="22" t="s">
        <v>192</v>
      </c>
      <c r="D17" s="25">
        <v>293239</v>
      </c>
      <c r="E17" s="23">
        <v>1018.272428</v>
      </c>
      <c r="F17" s="24">
        <v>1.6827025474589099</v>
      </c>
    </row>
    <row r="18" spans="1:6" x14ac:dyDescent="0.2">
      <c r="A18" s="22" t="s">
        <v>154</v>
      </c>
      <c r="B18" s="22" t="s">
        <v>153</v>
      </c>
      <c r="C18" s="22" t="s">
        <v>148</v>
      </c>
      <c r="D18" s="25">
        <v>82296</v>
      </c>
      <c r="E18" s="23">
        <v>1011.8293200000001</v>
      </c>
      <c r="F18" s="24">
        <v>1.6720552649173901</v>
      </c>
    </row>
    <row r="19" spans="1:6" x14ac:dyDescent="0.2">
      <c r="A19" s="22" t="s">
        <v>810</v>
      </c>
      <c r="B19" s="22" t="s">
        <v>809</v>
      </c>
      <c r="C19" s="22" t="s">
        <v>163</v>
      </c>
      <c r="D19" s="25">
        <v>12285</v>
      </c>
      <c r="E19" s="23">
        <v>962.34547499999996</v>
      </c>
      <c r="F19" s="24">
        <v>1.5902828533800299</v>
      </c>
    </row>
    <row r="20" spans="1:6" x14ac:dyDescent="0.2">
      <c r="A20" s="22" t="s">
        <v>179</v>
      </c>
      <c r="B20" s="22" t="s">
        <v>178</v>
      </c>
      <c r="C20" s="22" t="s">
        <v>180</v>
      </c>
      <c r="D20" s="25">
        <v>8026</v>
      </c>
      <c r="E20" s="23">
        <v>955.33478000000002</v>
      </c>
      <c r="F20" s="24">
        <v>1.57869762921843</v>
      </c>
    </row>
    <row r="21" spans="1:6" x14ac:dyDescent="0.2">
      <c r="A21" s="22" t="s">
        <v>364</v>
      </c>
      <c r="B21" s="22" t="s">
        <v>363</v>
      </c>
      <c r="C21" s="22" t="s">
        <v>249</v>
      </c>
      <c r="D21" s="25">
        <v>339352</v>
      </c>
      <c r="E21" s="23">
        <v>953.57911999999999</v>
      </c>
      <c r="F21" s="24">
        <v>1.5757963883783199</v>
      </c>
    </row>
    <row r="22" spans="1:6" x14ac:dyDescent="0.2">
      <c r="A22" s="22" t="s">
        <v>284</v>
      </c>
      <c r="B22" s="22" t="s">
        <v>283</v>
      </c>
      <c r="C22" s="22" t="s">
        <v>285</v>
      </c>
      <c r="D22" s="25">
        <v>94843</v>
      </c>
      <c r="E22" s="23">
        <v>924.19761349999999</v>
      </c>
      <c r="F22" s="24">
        <v>1.5272432365141999</v>
      </c>
    </row>
    <row r="23" spans="1:6" x14ac:dyDescent="0.2">
      <c r="A23" s="22" t="s">
        <v>215</v>
      </c>
      <c r="B23" s="22" t="s">
        <v>214</v>
      </c>
      <c r="C23" s="22" t="s">
        <v>201</v>
      </c>
      <c r="D23" s="25">
        <v>32862</v>
      </c>
      <c r="E23" s="23">
        <v>902.81772599999999</v>
      </c>
      <c r="F23" s="24">
        <v>1.4919128178841901</v>
      </c>
    </row>
    <row r="24" spans="1:6" x14ac:dyDescent="0.2">
      <c r="A24" s="22" t="s">
        <v>468</v>
      </c>
      <c r="B24" s="22" t="s">
        <v>467</v>
      </c>
      <c r="C24" s="22" t="s">
        <v>195</v>
      </c>
      <c r="D24" s="25">
        <v>59442</v>
      </c>
      <c r="E24" s="23">
        <v>897.33643199999995</v>
      </c>
      <c r="F24" s="24">
        <v>1.4828549399297799</v>
      </c>
    </row>
    <row r="25" spans="1:6" x14ac:dyDescent="0.2">
      <c r="A25" s="22" t="s">
        <v>289</v>
      </c>
      <c r="B25" s="22" t="s">
        <v>288</v>
      </c>
      <c r="C25" s="22" t="s">
        <v>290</v>
      </c>
      <c r="D25" s="25">
        <v>348391</v>
      </c>
      <c r="E25" s="23">
        <v>844.95269229999997</v>
      </c>
      <c r="F25" s="24">
        <v>1.3962904314399001</v>
      </c>
    </row>
    <row r="26" spans="1:6" x14ac:dyDescent="0.2">
      <c r="A26" s="22" t="s">
        <v>812</v>
      </c>
      <c r="B26" s="22" t="s">
        <v>811</v>
      </c>
      <c r="C26" s="22" t="s">
        <v>228</v>
      </c>
      <c r="D26" s="25">
        <v>190725</v>
      </c>
      <c r="E26" s="23">
        <v>833.08680000000004</v>
      </c>
      <c r="F26" s="24">
        <v>1.3766819586461301</v>
      </c>
    </row>
    <row r="27" spans="1:6" x14ac:dyDescent="0.2">
      <c r="A27" s="22" t="s">
        <v>814</v>
      </c>
      <c r="B27" s="22" t="s">
        <v>813</v>
      </c>
      <c r="C27" s="22" t="s">
        <v>177</v>
      </c>
      <c r="D27" s="25">
        <v>15083</v>
      </c>
      <c r="E27" s="23">
        <v>832.43077000000005</v>
      </c>
      <c r="F27" s="24">
        <v>1.3755978643292699</v>
      </c>
    </row>
    <row r="28" spans="1:6" x14ac:dyDescent="0.2">
      <c r="A28" s="22" t="s">
        <v>224</v>
      </c>
      <c r="B28" s="22" t="s">
        <v>223</v>
      </c>
      <c r="C28" s="22" t="s">
        <v>225</v>
      </c>
      <c r="D28" s="25">
        <v>15633</v>
      </c>
      <c r="E28" s="23">
        <v>808.38243</v>
      </c>
      <c r="F28" s="24">
        <v>1.33585780865513</v>
      </c>
    </row>
    <row r="29" spans="1:6" x14ac:dyDescent="0.2">
      <c r="A29" s="22" t="s">
        <v>445</v>
      </c>
      <c r="B29" s="22" t="s">
        <v>444</v>
      </c>
      <c r="C29" s="22" t="s">
        <v>166</v>
      </c>
      <c r="D29" s="25">
        <v>33322</v>
      </c>
      <c r="E29" s="23">
        <v>788.26523199999997</v>
      </c>
      <c r="F29" s="24">
        <v>1.3026139935507399</v>
      </c>
    </row>
    <row r="30" spans="1:6" x14ac:dyDescent="0.2">
      <c r="A30" s="22" t="s">
        <v>533</v>
      </c>
      <c r="B30" s="22" t="s">
        <v>532</v>
      </c>
      <c r="C30" s="22" t="s">
        <v>163</v>
      </c>
      <c r="D30" s="25">
        <v>14153</v>
      </c>
      <c r="E30" s="23">
        <v>762.28057999999999</v>
      </c>
      <c r="F30" s="24">
        <v>1.25967416830072</v>
      </c>
    </row>
    <row r="31" spans="1:6" x14ac:dyDescent="0.2">
      <c r="A31" s="22" t="s">
        <v>185</v>
      </c>
      <c r="B31" s="22" t="s">
        <v>184</v>
      </c>
      <c r="C31" s="22" t="s">
        <v>186</v>
      </c>
      <c r="D31" s="25">
        <v>187858</v>
      </c>
      <c r="E31" s="23">
        <v>728.60725300000001</v>
      </c>
      <c r="F31" s="24">
        <v>1.20402875203858</v>
      </c>
    </row>
    <row r="32" spans="1:6" x14ac:dyDescent="0.2">
      <c r="A32" s="22" t="s">
        <v>816</v>
      </c>
      <c r="B32" s="22" t="s">
        <v>815</v>
      </c>
      <c r="C32" s="22" t="s">
        <v>241</v>
      </c>
      <c r="D32" s="25">
        <v>23033</v>
      </c>
      <c r="E32" s="23">
        <v>718.53746799999999</v>
      </c>
      <c r="F32" s="24">
        <v>1.1873883595405299</v>
      </c>
    </row>
    <row r="33" spans="1:6" x14ac:dyDescent="0.2">
      <c r="A33" s="22" t="s">
        <v>338</v>
      </c>
      <c r="B33" s="22" t="s">
        <v>337</v>
      </c>
      <c r="C33" s="22" t="s">
        <v>148</v>
      </c>
      <c r="D33" s="25">
        <v>179681</v>
      </c>
      <c r="E33" s="23">
        <v>701.29494299999999</v>
      </c>
      <c r="F33" s="24">
        <v>1.1588949623471001</v>
      </c>
    </row>
    <row r="34" spans="1:6" x14ac:dyDescent="0.2">
      <c r="A34" s="22" t="s">
        <v>818</v>
      </c>
      <c r="B34" s="22" t="s">
        <v>817</v>
      </c>
      <c r="C34" s="22" t="s">
        <v>241</v>
      </c>
      <c r="D34" s="25">
        <v>6119</v>
      </c>
      <c r="E34" s="23">
        <v>694.07817</v>
      </c>
      <c r="F34" s="24">
        <v>1.14696919280094</v>
      </c>
    </row>
    <row r="35" spans="1:6" x14ac:dyDescent="0.2">
      <c r="A35" s="22" t="s">
        <v>449</v>
      </c>
      <c r="B35" s="22" t="s">
        <v>448</v>
      </c>
      <c r="C35" s="22" t="s">
        <v>450</v>
      </c>
      <c r="D35" s="25">
        <v>166554</v>
      </c>
      <c r="E35" s="23">
        <v>689.78339100000005</v>
      </c>
      <c r="F35" s="24">
        <v>1.1398720394602899</v>
      </c>
    </row>
    <row r="36" spans="1:6" x14ac:dyDescent="0.2">
      <c r="A36" s="22" t="s">
        <v>515</v>
      </c>
      <c r="B36" s="22" t="s">
        <v>514</v>
      </c>
      <c r="C36" s="22" t="s">
        <v>246</v>
      </c>
      <c r="D36" s="25">
        <v>455900</v>
      </c>
      <c r="E36" s="23">
        <v>687.26925000000006</v>
      </c>
      <c r="F36" s="24">
        <v>1.1357174032852999</v>
      </c>
    </row>
    <row r="37" spans="1:6" x14ac:dyDescent="0.2">
      <c r="A37" s="22" t="s">
        <v>233</v>
      </c>
      <c r="B37" s="22" t="s">
        <v>232</v>
      </c>
      <c r="C37" s="22" t="s">
        <v>186</v>
      </c>
      <c r="D37" s="25">
        <v>14474</v>
      </c>
      <c r="E37" s="23">
        <v>672.53440999999998</v>
      </c>
      <c r="F37" s="24">
        <v>1.1113679736802</v>
      </c>
    </row>
    <row r="38" spans="1:6" x14ac:dyDescent="0.2">
      <c r="A38" s="22" t="s">
        <v>492</v>
      </c>
      <c r="B38" s="22" t="s">
        <v>491</v>
      </c>
      <c r="C38" s="22" t="s">
        <v>241</v>
      </c>
      <c r="D38" s="25">
        <v>155509</v>
      </c>
      <c r="E38" s="23">
        <v>659.90244150000001</v>
      </c>
      <c r="F38" s="24">
        <v>1.09049355442864</v>
      </c>
    </row>
    <row r="39" spans="1:6" x14ac:dyDescent="0.2">
      <c r="A39" s="22" t="s">
        <v>820</v>
      </c>
      <c r="B39" s="22" t="s">
        <v>819</v>
      </c>
      <c r="C39" s="22" t="s">
        <v>183</v>
      </c>
      <c r="D39" s="25">
        <v>27057</v>
      </c>
      <c r="E39" s="23">
        <v>653.42655000000002</v>
      </c>
      <c r="F39" s="24">
        <v>1.0797920969164101</v>
      </c>
    </row>
    <row r="40" spans="1:6" x14ac:dyDescent="0.2">
      <c r="A40" s="22" t="s">
        <v>447</v>
      </c>
      <c r="B40" s="22" t="s">
        <v>446</v>
      </c>
      <c r="C40" s="22" t="s">
        <v>163</v>
      </c>
      <c r="D40" s="25">
        <v>184417</v>
      </c>
      <c r="E40" s="23">
        <v>626.5567575</v>
      </c>
      <c r="F40" s="24">
        <v>1.03538957059225</v>
      </c>
    </row>
    <row r="41" spans="1:6" x14ac:dyDescent="0.2">
      <c r="A41" s="22" t="s">
        <v>350</v>
      </c>
      <c r="B41" s="22" t="s">
        <v>349</v>
      </c>
      <c r="C41" s="22" t="s">
        <v>160</v>
      </c>
      <c r="D41" s="25">
        <v>159060</v>
      </c>
      <c r="E41" s="23">
        <v>622.08366000000001</v>
      </c>
      <c r="F41" s="24">
        <v>1.0279977446414399</v>
      </c>
    </row>
    <row r="42" spans="1:6" x14ac:dyDescent="0.2">
      <c r="A42" s="22" t="s">
        <v>490</v>
      </c>
      <c r="B42" s="22" t="s">
        <v>489</v>
      </c>
      <c r="C42" s="22" t="s">
        <v>471</v>
      </c>
      <c r="D42" s="25">
        <v>38144</v>
      </c>
      <c r="E42" s="23">
        <v>614.65241600000002</v>
      </c>
      <c r="F42" s="24">
        <v>1.0157175602175601</v>
      </c>
    </row>
    <row r="43" spans="1:6" x14ac:dyDescent="0.2">
      <c r="A43" s="22" t="s">
        <v>303</v>
      </c>
      <c r="B43" s="22" t="s">
        <v>302</v>
      </c>
      <c r="C43" s="22" t="s">
        <v>231</v>
      </c>
      <c r="D43" s="25">
        <v>14037</v>
      </c>
      <c r="E43" s="23">
        <v>606.86162100000001</v>
      </c>
      <c r="F43" s="24">
        <v>1.0028432151673099</v>
      </c>
    </row>
    <row r="44" spans="1:6" x14ac:dyDescent="0.2">
      <c r="A44" s="22" t="s">
        <v>348</v>
      </c>
      <c r="B44" s="22" t="s">
        <v>347</v>
      </c>
      <c r="C44" s="22" t="s">
        <v>148</v>
      </c>
      <c r="D44" s="25">
        <v>246556</v>
      </c>
      <c r="E44" s="23">
        <v>598.144856</v>
      </c>
      <c r="F44" s="24">
        <v>0.98843869799904105</v>
      </c>
    </row>
    <row r="45" spans="1:6" x14ac:dyDescent="0.2">
      <c r="A45" s="22" t="s">
        <v>440</v>
      </c>
      <c r="B45" s="22" t="s">
        <v>439</v>
      </c>
      <c r="C45" s="22" t="s">
        <v>148</v>
      </c>
      <c r="D45" s="25">
        <v>474369</v>
      </c>
      <c r="E45" s="23">
        <v>592.86637619999999</v>
      </c>
      <c r="F45" s="24">
        <v>0.97971597197608795</v>
      </c>
    </row>
    <row r="46" spans="1:6" x14ac:dyDescent="0.2">
      <c r="A46" s="22" t="s">
        <v>521</v>
      </c>
      <c r="B46" s="22" t="s">
        <v>520</v>
      </c>
      <c r="C46" s="22" t="s">
        <v>183</v>
      </c>
      <c r="D46" s="25">
        <v>37515</v>
      </c>
      <c r="E46" s="23">
        <v>592.81203000000005</v>
      </c>
      <c r="F46" s="24">
        <v>0.97962616448776796</v>
      </c>
    </row>
    <row r="47" spans="1:6" x14ac:dyDescent="0.2">
      <c r="A47" s="22" t="s">
        <v>822</v>
      </c>
      <c r="B47" s="22" t="s">
        <v>821</v>
      </c>
      <c r="C47" s="22" t="s">
        <v>148</v>
      </c>
      <c r="D47" s="25">
        <v>341583</v>
      </c>
      <c r="E47" s="23">
        <v>584.92672919999995</v>
      </c>
      <c r="F47" s="24">
        <v>0.96659564791991703</v>
      </c>
    </row>
    <row r="48" spans="1:6" x14ac:dyDescent="0.2">
      <c r="A48" s="22" t="s">
        <v>824</v>
      </c>
      <c r="B48" s="22" t="s">
        <v>823</v>
      </c>
      <c r="C48" s="22" t="s">
        <v>246</v>
      </c>
      <c r="D48" s="25">
        <v>26300</v>
      </c>
      <c r="E48" s="23">
        <v>578.54740000000004</v>
      </c>
      <c r="F48" s="24">
        <v>0.95605376030639999</v>
      </c>
    </row>
    <row r="49" spans="1:6" x14ac:dyDescent="0.2">
      <c r="A49" s="22" t="s">
        <v>368</v>
      </c>
      <c r="B49" s="22" t="s">
        <v>367</v>
      </c>
      <c r="C49" s="22" t="s">
        <v>183</v>
      </c>
      <c r="D49" s="25">
        <v>28893</v>
      </c>
      <c r="E49" s="23">
        <v>575.11516500000005</v>
      </c>
      <c r="F49" s="24">
        <v>0.95038196716031498</v>
      </c>
    </row>
    <row r="50" spans="1:6" x14ac:dyDescent="0.2">
      <c r="A50" s="22" t="s">
        <v>421</v>
      </c>
      <c r="B50" s="22" t="s">
        <v>420</v>
      </c>
      <c r="C50" s="22" t="s">
        <v>169</v>
      </c>
      <c r="D50" s="25">
        <v>170669</v>
      </c>
      <c r="E50" s="23">
        <v>569.010446</v>
      </c>
      <c r="F50" s="24">
        <v>0.94029387488721194</v>
      </c>
    </row>
    <row r="51" spans="1:6" x14ac:dyDescent="0.2">
      <c r="A51" s="22" t="s">
        <v>826</v>
      </c>
      <c r="B51" s="22" t="s">
        <v>825</v>
      </c>
      <c r="C51" s="22" t="s">
        <v>166</v>
      </c>
      <c r="D51" s="25">
        <v>4858</v>
      </c>
      <c r="E51" s="23">
        <v>543.41588000000002</v>
      </c>
      <c r="F51" s="24">
        <v>0.89799866957177799</v>
      </c>
    </row>
    <row r="52" spans="1:6" x14ac:dyDescent="0.2">
      <c r="A52" s="22" t="s">
        <v>828</v>
      </c>
      <c r="B52" s="22" t="s">
        <v>827</v>
      </c>
      <c r="C52" s="22" t="s">
        <v>236</v>
      </c>
      <c r="D52" s="25">
        <v>127742</v>
      </c>
      <c r="E52" s="23">
        <v>542.52027399999997</v>
      </c>
      <c r="F52" s="24">
        <v>0.89651867418323605</v>
      </c>
    </row>
    <row r="53" spans="1:6" x14ac:dyDescent="0.2">
      <c r="A53" s="22" t="s">
        <v>529</v>
      </c>
      <c r="B53" s="22" t="s">
        <v>528</v>
      </c>
      <c r="C53" s="22" t="s">
        <v>148</v>
      </c>
      <c r="D53" s="25">
        <v>389549</v>
      </c>
      <c r="E53" s="23">
        <v>537.38284550000003</v>
      </c>
      <c r="F53" s="24">
        <v>0.88802903645306897</v>
      </c>
    </row>
    <row r="54" spans="1:6" x14ac:dyDescent="0.2">
      <c r="A54" s="22" t="s">
        <v>554</v>
      </c>
      <c r="B54" s="22" t="s">
        <v>553</v>
      </c>
      <c r="C54" s="22" t="s">
        <v>241</v>
      </c>
      <c r="D54" s="25">
        <v>141599</v>
      </c>
      <c r="E54" s="23">
        <v>528.09347049999997</v>
      </c>
      <c r="F54" s="24">
        <v>0.87267827712090995</v>
      </c>
    </row>
    <row r="55" spans="1:6" x14ac:dyDescent="0.2">
      <c r="A55" s="22" t="s">
        <v>188</v>
      </c>
      <c r="B55" s="22" t="s">
        <v>187</v>
      </c>
      <c r="C55" s="22" t="s">
        <v>189</v>
      </c>
      <c r="D55" s="25">
        <v>60369</v>
      </c>
      <c r="E55" s="23">
        <v>525.60269849999997</v>
      </c>
      <c r="F55" s="24">
        <v>0.86856225838732704</v>
      </c>
    </row>
    <row r="56" spans="1:6" x14ac:dyDescent="0.2">
      <c r="A56" s="22" t="s">
        <v>830</v>
      </c>
      <c r="B56" s="22" t="s">
        <v>829</v>
      </c>
      <c r="C56" s="22" t="s">
        <v>241</v>
      </c>
      <c r="D56" s="25">
        <v>100296</v>
      </c>
      <c r="E56" s="23">
        <v>524.64837599999998</v>
      </c>
      <c r="F56" s="24">
        <v>0.86698523355812496</v>
      </c>
    </row>
    <row r="57" spans="1:6" x14ac:dyDescent="0.2">
      <c r="A57" s="22" t="s">
        <v>832</v>
      </c>
      <c r="B57" s="22" t="s">
        <v>831</v>
      </c>
      <c r="C57" s="22" t="s">
        <v>285</v>
      </c>
      <c r="D57" s="25">
        <v>110998</v>
      </c>
      <c r="E57" s="23">
        <v>504.152916</v>
      </c>
      <c r="F57" s="24">
        <v>0.83311633776460903</v>
      </c>
    </row>
    <row r="58" spans="1:6" x14ac:dyDescent="0.2">
      <c r="A58" s="22" t="s">
        <v>358</v>
      </c>
      <c r="B58" s="22" t="s">
        <v>357</v>
      </c>
      <c r="C58" s="22" t="s">
        <v>241</v>
      </c>
      <c r="D58" s="25">
        <v>43461</v>
      </c>
      <c r="E58" s="23">
        <v>495.97693199999998</v>
      </c>
      <c r="F58" s="24">
        <v>0.81960546510766696</v>
      </c>
    </row>
    <row r="59" spans="1:6" x14ac:dyDescent="0.2">
      <c r="A59" s="22" t="s">
        <v>504</v>
      </c>
      <c r="B59" s="22" t="s">
        <v>503</v>
      </c>
      <c r="C59" s="22" t="s">
        <v>183</v>
      </c>
      <c r="D59" s="25">
        <v>20124</v>
      </c>
      <c r="E59" s="23">
        <v>449.55003599999998</v>
      </c>
      <c r="F59" s="24">
        <v>0.74288468388878304</v>
      </c>
    </row>
    <row r="60" spans="1:6" x14ac:dyDescent="0.2">
      <c r="A60" s="22" t="s">
        <v>527</v>
      </c>
      <c r="B60" s="22" t="s">
        <v>526</v>
      </c>
      <c r="C60" s="22" t="s">
        <v>261</v>
      </c>
      <c r="D60" s="25">
        <v>12150</v>
      </c>
      <c r="E60" s="23">
        <v>443.01330000000002</v>
      </c>
      <c r="F60" s="24">
        <v>0.73208268040051205</v>
      </c>
    </row>
    <row r="61" spans="1:6" x14ac:dyDescent="0.2">
      <c r="A61" s="22" t="s">
        <v>462</v>
      </c>
      <c r="B61" s="22" t="s">
        <v>461</v>
      </c>
      <c r="C61" s="22" t="s">
        <v>192</v>
      </c>
      <c r="D61" s="25">
        <v>207824</v>
      </c>
      <c r="E61" s="23">
        <v>439.15289439999998</v>
      </c>
      <c r="F61" s="24">
        <v>0.72570333224306105</v>
      </c>
    </row>
    <row r="62" spans="1:6" x14ac:dyDescent="0.2">
      <c r="A62" s="22" t="s">
        <v>466</v>
      </c>
      <c r="B62" s="22" t="s">
        <v>465</v>
      </c>
      <c r="C62" s="22" t="s">
        <v>285</v>
      </c>
      <c r="D62" s="25">
        <v>79933</v>
      </c>
      <c r="E62" s="23">
        <v>430.99873600000001</v>
      </c>
      <c r="F62" s="24">
        <v>0.71222852654787705</v>
      </c>
    </row>
    <row r="63" spans="1:6" x14ac:dyDescent="0.2">
      <c r="A63" s="22" t="s">
        <v>486</v>
      </c>
      <c r="B63" s="22" t="s">
        <v>485</v>
      </c>
      <c r="C63" s="22" t="s">
        <v>192</v>
      </c>
      <c r="D63" s="25">
        <v>151350</v>
      </c>
      <c r="E63" s="23">
        <v>430.21237500000001</v>
      </c>
      <c r="F63" s="24">
        <v>0.71092905931147099</v>
      </c>
    </row>
    <row r="64" spans="1:6" x14ac:dyDescent="0.2">
      <c r="A64" s="22" t="s">
        <v>834</v>
      </c>
      <c r="B64" s="22" t="s">
        <v>833</v>
      </c>
      <c r="C64" s="22" t="s">
        <v>172</v>
      </c>
      <c r="D64" s="25">
        <v>32808</v>
      </c>
      <c r="E64" s="23">
        <v>423.09196800000001</v>
      </c>
      <c r="F64" s="24">
        <v>0.69916253527685901</v>
      </c>
    </row>
    <row r="65" spans="1:6" x14ac:dyDescent="0.2">
      <c r="A65" s="22" t="s">
        <v>203</v>
      </c>
      <c r="B65" s="22" t="s">
        <v>202</v>
      </c>
      <c r="C65" s="22" t="s">
        <v>204</v>
      </c>
      <c r="D65" s="25">
        <v>220137</v>
      </c>
      <c r="E65" s="23">
        <v>417.57787530000002</v>
      </c>
      <c r="F65" s="24">
        <v>0.69005045723362002</v>
      </c>
    </row>
    <row r="66" spans="1:6" x14ac:dyDescent="0.2">
      <c r="A66" s="22" t="s">
        <v>523</v>
      </c>
      <c r="B66" s="22" t="s">
        <v>522</v>
      </c>
      <c r="C66" s="22" t="s">
        <v>261</v>
      </c>
      <c r="D66" s="25">
        <v>15396</v>
      </c>
      <c r="E66" s="23">
        <v>414.49111199999999</v>
      </c>
      <c r="F66" s="24">
        <v>0.68494955856889395</v>
      </c>
    </row>
    <row r="67" spans="1:6" x14ac:dyDescent="0.2">
      <c r="A67" s="22" t="s">
        <v>836</v>
      </c>
      <c r="B67" s="22" t="s">
        <v>835</v>
      </c>
      <c r="C67" s="22" t="s">
        <v>225</v>
      </c>
      <c r="D67" s="25">
        <v>28531</v>
      </c>
      <c r="E67" s="23">
        <v>385.282624</v>
      </c>
      <c r="F67" s="24">
        <v>0.63668232102662103</v>
      </c>
    </row>
    <row r="68" spans="1:6" x14ac:dyDescent="0.2">
      <c r="A68" s="22" t="s">
        <v>838</v>
      </c>
      <c r="B68" s="22" t="s">
        <v>837</v>
      </c>
      <c r="C68" s="22" t="s">
        <v>236</v>
      </c>
      <c r="D68" s="25">
        <v>107439</v>
      </c>
      <c r="E68" s="23">
        <v>383.12747400000001</v>
      </c>
      <c r="F68" s="24">
        <v>0.63312092007395104</v>
      </c>
    </row>
    <row r="69" spans="1:6" x14ac:dyDescent="0.2">
      <c r="A69" s="22" t="s">
        <v>174</v>
      </c>
      <c r="B69" s="22" t="s">
        <v>173</v>
      </c>
      <c r="C69" s="22" t="s">
        <v>166</v>
      </c>
      <c r="D69" s="25">
        <v>27429</v>
      </c>
      <c r="E69" s="23">
        <v>369.44120099999998</v>
      </c>
      <c r="F69" s="24">
        <v>0.61050425501551397</v>
      </c>
    </row>
    <row r="70" spans="1:6" x14ac:dyDescent="0.2">
      <c r="A70" s="22" t="s">
        <v>840</v>
      </c>
      <c r="B70" s="22" t="s">
        <v>839</v>
      </c>
      <c r="C70" s="22" t="s">
        <v>148</v>
      </c>
      <c r="D70" s="25">
        <v>433616</v>
      </c>
      <c r="E70" s="23">
        <v>343.98757280000001</v>
      </c>
      <c r="F70" s="24">
        <v>0.56844195043329504</v>
      </c>
    </row>
    <row r="71" spans="1:6" x14ac:dyDescent="0.2">
      <c r="A71" s="22" t="s">
        <v>370</v>
      </c>
      <c r="B71" s="22" t="s">
        <v>369</v>
      </c>
      <c r="C71" s="22" t="s">
        <v>148</v>
      </c>
      <c r="D71" s="25">
        <v>197282</v>
      </c>
      <c r="E71" s="23">
        <v>343.52714659999998</v>
      </c>
      <c r="F71" s="24">
        <v>0.56768109280978196</v>
      </c>
    </row>
    <row r="72" spans="1:6" x14ac:dyDescent="0.2">
      <c r="A72" s="22" t="s">
        <v>842</v>
      </c>
      <c r="B72" s="22" t="s">
        <v>841</v>
      </c>
      <c r="C72" s="22" t="s">
        <v>198</v>
      </c>
      <c r="D72" s="25">
        <v>58159</v>
      </c>
      <c r="E72" s="23">
        <v>299.6060885</v>
      </c>
      <c r="F72" s="24">
        <v>0.49510122683312902</v>
      </c>
    </row>
    <row r="73" spans="1:6" x14ac:dyDescent="0.2">
      <c r="A73" s="22" t="s">
        <v>844</v>
      </c>
      <c r="B73" s="22" t="s">
        <v>843</v>
      </c>
      <c r="C73" s="22" t="s">
        <v>177</v>
      </c>
      <c r="D73" s="25">
        <v>3283</v>
      </c>
      <c r="E73" s="23">
        <v>298.96639499999998</v>
      </c>
      <c r="F73" s="24">
        <v>0.49404412870060199</v>
      </c>
    </row>
    <row r="74" spans="1:6" x14ac:dyDescent="0.2">
      <c r="A74" s="22" t="s">
        <v>846</v>
      </c>
      <c r="B74" s="22" t="s">
        <v>845</v>
      </c>
      <c r="C74" s="22" t="s">
        <v>256</v>
      </c>
      <c r="D74" s="25">
        <v>40340</v>
      </c>
      <c r="E74" s="23">
        <v>297.93106999999998</v>
      </c>
      <c r="F74" s="24">
        <v>0.492333246654655</v>
      </c>
    </row>
    <row r="75" spans="1:6" x14ac:dyDescent="0.2">
      <c r="A75" s="22" t="s">
        <v>452</v>
      </c>
      <c r="B75" s="22" t="s">
        <v>451</v>
      </c>
      <c r="C75" s="22" t="s">
        <v>453</v>
      </c>
      <c r="D75" s="25">
        <v>110998</v>
      </c>
      <c r="E75" s="23">
        <v>293.31221499999998</v>
      </c>
      <c r="F75" s="24">
        <v>0.48470055538154599</v>
      </c>
    </row>
    <row r="76" spans="1:6" x14ac:dyDescent="0.2">
      <c r="A76" s="22" t="s">
        <v>271</v>
      </c>
      <c r="B76" s="22" t="s">
        <v>270</v>
      </c>
      <c r="C76" s="22" t="s">
        <v>198</v>
      </c>
      <c r="D76" s="25">
        <v>2994</v>
      </c>
      <c r="E76" s="23">
        <v>268.17257999999998</v>
      </c>
      <c r="F76" s="24">
        <v>0.443157126831905</v>
      </c>
    </row>
    <row r="77" spans="1:6" x14ac:dyDescent="0.2">
      <c r="A77" s="22" t="s">
        <v>390</v>
      </c>
      <c r="B77" s="22" t="s">
        <v>389</v>
      </c>
      <c r="C77" s="22" t="s">
        <v>261</v>
      </c>
      <c r="D77" s="25">
        <v>43186</v>
      </c>
      <c r="E77" s="23">
        <v>254.430319</v>
      </c>
      <c r="F77" s="24">
        <v>0.42044794119877998</v>
      </c>
    </row>
    <row r="78" spans="1:6" x14ac:dyDescent="0.2">
      <c r="A78" s="22" t="s">
        <v>464</v>
      </c>
      <c r="B78" s="22" t="s">
        <v>463</v>
      </c>
      <c r="C78" s="22" t="s">
        <v>443</v>
      </c>
      <c r="D78" s="25">
        <v>16660</v>
      </c>
      <c r="E78" s="23">
        <v>252.54893999999999</v>
      </c>
      <c r="F78" s="24">
        <v>0.41733894880245798</v>
      </c>
    </row>
    <row r="79" spans="1:6" x14ac:dyDescent="0.2">
      <c r="A79" s="22" t="s">
        <v>848</v>
      </c>
      <c r="B79" s="22" t="s">
        <v>847</v>
      </c>
      <c r="C79" s="22" t="s">
        <v>471</v>
      </c>
      <c r="D79" s="25">
        <v>3266</v>
      </c>
      <c r="E79" s="23">
        <v>247.15455</v>
      </c>
      <c r="F79" s="24">
        <v>0.408424680336194</v>
      </c>
    </row>
    <row r="80" spans="1:6" x14ac:dyDescent="0.2">
      <c r="A80" s="22" t="s">
        <v>519</v>
      </c>
      <c r="B80" s="22" t="s">
        <v>518</v>
      </c>
      <c r="C80" s="22" t="s">
        <v>511</v>
      </c>
      <c r="D80" s="25">
        <v>11805</v>
      </c>
      <c r="E80" s="23">
        <v>245.08360500000001</v>
      </c>
      <c r="F80" s="24">
        <v>0.40500242875466802</v>
      </c>
    </row>
    <row r="81" spans="1:7" x14ac:dyDescent="0.2">
      <c r="A81" s="22" t="s">
        <v>850</v>
      </c>
      <c r="B81" s="22" t="s">
        <v>849</v>
      </c>
      <c r="C81" s="22" t="s">
        <v>443</v>
      </c>
      <c r="D81" s="25">
        <v>5455</v>
      </c>
      <c r="E81" s="23">
        <v>236.79064</v>
      </c>
      <c r="F81" s="24">
        <v>0.39129824414967401</v>
      </c>
    </row>
    <row r="82" spans="1:7" x14ac:dyDescent="0.2">
      <c r="A82" s="22" t="s">
        <v>852</v>
      </c>
      <c r="B82" s="22" t="s">
        <v>851</v>
      </c>
      <c r="C82" s="22" t="s">
        <v>177</v>
      </c>
      <c r="D82" s="25">
        <v>8836</v>
      </c>
      <c r="E82" s="23">
        <v>229.983408</v>
      </c>
      <c r="F82" s="24">
        <v>0.38004924406622698</v>
      </c>
    </row>
    <row r="83" spans="1:7" x14ac:dyDescent="0.2">
      <c r="A83" s="22" t="s">
        <v>854</v>
      </c>
      <c r="B83" s="22" t="s">
        <v>853</v>
      </c>
      <c r="C83" s="22" t="s">
        <v>183</v>
      </c>
      <c r="D83" s="25">
        <v>24556</v>
      </c>
      <c r="E83" s="23">
        <v>225.17851999999999</v>
      </c>
      <c r="F83" s="24">
        <v>0.37210913191595002</v>
      </c>
    </row>
    <row r="84" spans="1:7" x14ac:dyDescent="0.2">
      <c r="A84" s="22" t="s">
        <v>248</v>
      </c>
      <c r="B84" s="22" t="s">
        <v>247</v>
      </c>
      <c r="C84" s="22" t="s">
        <v>249</v>
      </c>
      <c r="D84" s="25">
        <v>9943</v>
      </c>
      <c r="E84" s="23">
        <v>208.93225899999999</v>
      </c>
      <c r="F84" s="24">
        <v>0.34526206818362798</v>
      </c>
    </row>
    <row r="85" spans="1:7" x14ac:dyDescent="0.2">
      <c r="A85" s="22" t="s">
        <v>494</v>
      </c>
      <c r="B85" s="22" t="s">
        <v>493</v>
      </c>
      <c r="C85" s="22" t="s">
        <v>241</v>
      </c>
      <c r="D85" s="25">
        <v>19121</v>
      </c>
      <c r="E85" s="23">
        <v>200.13950700000001</v>
      </c>
      <c r="F85" s="24">
        <v>0.33073198194861703</v>
      </c>
    </row>
    <row r="86" spans="1:7" x14ac:dyDescent="0.2">
      <c r="A86" s="22" t="s">
        <v>856</v>
      </c>
      <c r="B86" s="22" t="s">
        <v>855</v>
      </c>
      <c r="C86" s="22" t="s">
        <v>241</v>
      </c>
      <c r="D86" s="25">
        <v>23455</v>
      </c>
      <c r="E86" s="23">
        <v>192.47173000000001</v>
      </c>
      <c r="F86" s="24">
        <v>0.31806092503255201</v>
      </c>
    </row>
    <row r="87" spans="1:7" x14ac:dyDescent="0.2">
      <c r="A87" s="22" t="s">
        <v>243</v>
      </c>
      <c r="B87" s="22" t="s">
        <v>242</v>
      </c>
      <c r="C87" s="22" t="s">
        <v>163</v>
      </c>
      <c r="D87" s="25">
        <v>1319</v>
      </c>
      <c r="E87" s="23">
        <v>187.74646000000001</v>
      </c>
      <c r="F87" s="24">
        <v>0.31025238220276402</v>
      </c>
    </row>
    <row r="88" spans="1:7" x14ac:dyDescent="0.2">
      <c r="A88" s="22" t="s">
        <v>858</v>
      </c>
      <c r="B88" s="22" t="s">
        <v>857</v>
      </c>
      <c r="C88" s="22" t="s">
        <v>511</v>
      </c>
      <c r="D88" s="25">
        <v>40860</v>
      </c>
      <c r="E88" s="23">
        <v>183.68612999999999</v>
      </c>
      <c r="F88" s="24">
        <v>0.30354265752923698</v>
      </c>
    </row>
    <row r="89" spans="1:7" x14ac:dyDescent="0.2">
      <c r="A89" s="22" t="s">
        <v>674</v>
      </c>
      <c r="B89" s="22" t="s">
        <v>673</v>
      </c>
      <c r="C89" s="22" t="s">
        <v>189</v>
      </c>
      <c r="D89" s="25">
        <v>15203</v>
      </c>
      <c r="E89" s="23">
        <v>175.64025899999999</v>
      </c>
      <c r="F89" s="24">
        <v>0.290246797545266</v>
      </c>
    </row>
    <row r="90" spans="1:7" x14ac:dyDescent="0.2">
      <c r="A90" s="22" t="s">
        <v>860</v>
      </c>
      <c r="B90" s="22" t="s">
        <v>859</v>
      </c>
      <c r="C90" s="22" t="s">
        <v>163</v>
      </c>
      <c r="D90" s="25">
        <v>763</v>
      </c>
      <c r="E90" s="23">
        <v>136.59226000000001</v>
      </c>
      <c r="F90" s="24">
        <v>0.22571969695438901</v>
      </c>
    </row>
    <row r="91" spans="1:7" x14ac:dyDescent="0.2">
      <c r="A91" s="22" t="s">
        <v>800</v>
      </c>
      <c r="B91" s="22" t="s">
        <v>799</v>
      </c>
      <c r="C91" s="22" t="s">
        <v>218</v>
      </c>
      <c r="D91" s="25">
        <v>6861</v>
      </c>
      <c r="E91" s="23">
        <v>125.39849700000001</v>
      </c>
      <c r="F91" s="24">
        <v>0.20722192268709699</v>
      </c>
    </row>
    <row r="92" spans="1:7" x14ac:dyDescent="0.2">
      <c r="A92" s="22" t="s">
        <v>176</v>
      </c>
      <c r="B92" s="22" t="s">
        <v>175</v>
      </c>
      <c r="C92" s="22" t="s">
        <v>177</v>
      </c>
      <c r="D92" s="25">
        <v>5379</v>
      </c>
      <c r="E92" s="23">
        <v>117.789342</v>
      </c>
      <c r="F92" s="24">
        <v>0.19464773904975899</v>
      </c>
    </row>
    <row r="93" spans="1:7" x14ac:dyDescent="0.2">
      <c r="A93" s="21" t="s">
        <v>35</v>
      </c>
      <c r="B93" s="21"/>
      <c r="C93" s="21"/>
      <c r="D93" s="21"/>
      <c r="E93" s="26">
        <f>SUM(E7:E92)</f>
        <v>59830.912614300003</v>
      </c>
      <c r="F93" s="27">
        <f>SUM(F7:F92)</f>
        <v>98.871015559771138</v>
      </c>
      <c r="G93" s="11"/>
    </row>
    <row r="94" spans="1:7" x14ac:dyDescent="0.2">
      <c r="A94" s="22"/>
      <c r="B94" s="22"/>
      <c r="C94" s="22"/>
      <c r="D94" s="22"/>
      <c r="E94" s="23"/>
      <c r="F94" s="24"/>
    </row>
    <row r="95" spans="1:7" x14ac:dyDescent="0.2">
      <c r="A95" s="21" t="s">
        <v>46</v>
      </c>
      <c r="B95" s="21"/>
      <c r="C95" s="21"/>
      <c r="D95" s="21"/>
      <c r="E95" s="26">
        <f>E93</f>
        <v>59830.912614300003</v>
      </c>
      <c r="F95" s="27">
        <f>F93</f>
        <v>98.871015559771138</v>
      </c>
      <c r="G95" s="11"/>
    </row>
    <row r="96" spans="1:7" x14ac:dyDescent="0.2">
      <c r="A96" s="21"/>
      <c r="B96" s="21"/>
      <c r="C96" s="21"/>
      <c r="D96" s="21"/>
      <c r="E96" s="26"/>
      <c r="F96" s="27"/>
      <c r="G96" s="11"/>
    </row>
    <row r="97" spans="1:9" x14ac:dyDescent="0.2">
      <c r="A97" s="21" t="s">
        <v>48</v>
      </c>
      <c r="B97" s="21"/>
      <c r="C97" s="21"/>
      <c r="D97" s="21"/>
      <c r="E97" s="26">
        <f>E99-(E93)</f>
        <v>683.19485749999876</v>
      </c>
      <c r="F97" s="27">
        <f>F99-(F93)</f>
        <v>1.1289844402288622</v>
      </c>
      <c r="G97" s="11"/>
    </row>
    <row r="98" spans="1:9" x14ac:dyDescent="0.2">
      <c r="A98" s="21"/>
      <c r="B98" s="21"/>
      <c r="C98" s="21"/>
      <c r="D98" s="21"/>
      <c r="E98" s="26"/>
      <c r="F98" s="27"/>
      <c r="G98" s="11"/>
    </row>
    <row r="99" spans="1:9" x14ac:dyDescent="0.2">
      <c r="A99" s="28" t="s">
        <v>47</v>
      </c>
      <c r="B99" s="28"/>
      <c r="C99" s="28"/>
      <c r="D99" s="28"/>
      <c r="E99" s="29">
        <v>60514.107471800002</v>
      </c>
      <c r="F99" s="30">
        <v>100</v>
      </c>
      <c r="G99" s="11"/>
    </row>
    <row r="101" spans="1:9" ht="23.25" customHeight="1" x14ac:dyDescent="0.2">
      <c r="A101" s="152" t="s">
        <v>1012</v>
      </c>
      <c r="B101" s="152"/>
      <c r="C101" s="152"/>
      <c r="D101" s="152"/>
      <c r="G101" s="10"/>
      <c r="H101" s="10"/>
      <c r="I101" s="9"/>
    </row>
    <row r="103" spans="1:9" x14ac:dyDescent="0.2">
      <c r="A103" s="11" t="s">
        <v>51</v>
      </c>
    </row>
    <row r="104" spans="1:9" x14ac:dyDescent="0.2">
      <c r="A104" s="11" t="s">
        <v>1013</v>
      </c>
    </row>
    <row r="105" spans="1:9" x14ac:dyDescent="0.2">
      <c r="A105" s="11" t="s">
        <v>52</v>
      </c>
      <c r="B105" s="11"/>
      <c r="C105" s="31" t="s">
        <v>54</v>
      </c>
      <c r="D105" s="11" t="s">
        <v>53</v>
      </c>
    </row>
    <row r="106" spans="1:9" x14ac:dyDescent="0.2">
      <c r="A106" s="6" t="s">
        <v>61</v>
      </c>
      <c r="C106" s="32">
        <v>9.4667999999999992</v>
      </c>
      <c r="D106" s="32">
        <v>9.5961999999999996</v>
      </c>
    </row>
    <row r="107" spans="1:9" x14ac:dyDescent="0.2">
      <c r="A107" s="6" t="s">
        <v>135</v>
      </c>
      <c r="C107" s="32">
        <v>9.4667999999999992</v>
      </c>
      <c r="D107" s="32">
        <v>9.5961999999999996</v>
      </c>
    </row>
    <row r="108" spans="1:9" x14ac:dyDescent="0.2">
      <c r="A108" s="6" t="s">
        <v>62</v>
      </c>
      <c r="C108" s="32">
        <v>9.5573999999999995</v>
      </c>
      <c r="D108" s="32">
        <v>9.7010000000000005</v>
      </c>
    </row>
    <row r="109" spans="1:9" x14ac:dyDescent="0.2">
      <c r="A109" s="6" t="s">
        <v>136</v>
      </c>
      <c r="C109" s="32">
        <v>9.5573999999999995</v>
      </c>
      <c r="D109" s="32">
        <v>9.7010000000000005</v>
      </c>
    </row>
    <row r="111" spans="1:9" x14ac:dyDescent="0.2">
      <c r="A111" s="6" t="s">
        <v>58</v>
      </c>
    </row>
    <row r="113" spans="1:4" x14ac:dyDescent="0.2">
      <c r="A113" s="11" t="s">
        <v>1014</v>
      </c>
      <c r="D113" s="31" t="s">
        <v>60</v>
      </c>
    </row>
    <row r="115" spans="1:4" x14ac:dyDescent="0.2">
      <c r="A115" s="11" t="s">
        <v>1016</v>
      </c>
      <c r="D115" s="31" t="s">
        <v>60</v>
      </c>
    </row>
    <row r="117" spans="1:4" x14ac:dyDescent="0.2">
      <c r="A117" s="11" t="s">
        <v>1053</v>
      </c>
      <c r="D117" s="31" t="s">
        <v>60</v>
      </c>
    </row>
    <row r="118" spans="1:4" x14ac:dyDescent="0.2">
      <c r="A118" s="11"/>
    </row>
    <row r="119" spans="1:4" x14ac:dyDescent="0.2">
      <c r="A119" s="11" t="s">
        <v>1041</v>
      </c>
      <c r="D119" s="31" t="s">
        <v>60</v>
      </c>
    </row>
    <row r="121" spans="1:4" x14ac:dyDescent="0.2">
      <c r="A121" s="11" t="s">
        <v>1042</v>
      </c>
      <c r="D121" s="36">
        <v>0.54805726107451902</v>
      </c>
    </row>
    <row r="123" spans="1:4" x14ac:dyDescent="0.2">
      <c r="A123" s="11" t="s">
        <v>388</v>
      </c>
      <c r="D123" s="31" t="s">
        <v>60</v>
      </c>
    </row>
    <row r="125" spans="1:4" x14ac:dyDescent="0.2">
      <c r="A125" s="11" t="s">
        <v>1024</v>
      </c>
      <c r="D125" s="31" t="s">
        <v>60</v>
      </c>
    </row>
    <row r="127" spans="1:4" x14ac:dyDescent="0.2">
      <c r="A127" s="11" t="s">
        <v>1025</v>
      </c>
      <c r="B127" s="11"/>
      <c r="D127" s="31" t="s">
        <v>60</v>
      </c>
    </row>
    <row r="128" spans="1:4" x14ac:dyDescent="0.2">
      <c r="A128" s="11"/>
      <c r="B128" s="11"/>
    </row>
    <row r="129" spans="1:4" x14ac:dyDescent="0.2">
      <c r="A129" s="11" t="s">
        <v>1026</v>
      </c>
      <c r="B129" s="11"/>
      <c r="D129" s="31" t="s">
        <v>60</v>
      </c>
    </row>
    <row r="130" spans="1:4" x14ac:dyDescent="0.2">
      <c r="A130" s="11"/>
      <c r="B130" s="11"/>
    </row>
    <row r="131" spans="1:4" x14ac:dyDescent="0.2">
      <c r="A131" s="11" t="s">
        <v>1027</v>
      </c>
      <c r="B131" s="11"/>
      <c r="D131" s="31" t="s">
        <v>60</v>
      </c>
    </row>
    <row r="133" spans="1:4" x14ac:dyDescent="0.2">
      <c r="A133" s="69" t="s">
        <v>1055</v>
      </c>
    </row>
    <row r="135" spans="1:4" x14ac:dyDescent="0.2">
      <c r="A135" s="69" t="s">
        <v>1396</v>
      </c>
    </row>
    <row r="136" spans="1:4" x14ac:dyDescent="0.2">
      <c r="A136" s="96"/>
    </row>
    <row r="137" spans="1:4" x14ac:dyDescent="0.2">
      <c r="A137" s="70"/>
    </row>
    <row r="138" spans="1:4" x14ac:dyDescent="0.2">
      <c r="A138" s="70"/>
    </row>
    <row r="139" spans="1:4" x14ac:dyDescent="0.2">
      <c r="A139" s="70"/>
    </row>
    <row r="140" spans="1:4" x14ac:dyDescent="0.2">
      <c r="A140" s="70"/>
    </row>
    <row r="141" spans="1:4" x14ac:dyDescent="0.2">
      <c r="A141" s="70"/>
    </row>
    <row r="142" spans="1:4" x14ac:dyDescent="0.2">
      <c r="A142" s="70"/>
    </row>
    <row r="143" spans="1:4" x14ac:dyDescent="0.2">
      <c r="A143" s="70"/>
    </row>
    <row r="144" spans="1:4" x14ac:dyDescent="0.2">
      <c r="A144" s="70"/>
    </row>
    <row r="145" spans="1:1" x14ac:dyDescent="0.2">
      <c r="A145" s="70"/>
    </row>
    <row r="146" spans="1:1" x14ac:dyDescent="0.2">
      <c r="A146" s="70"/>
    </row>
    <row r="147" spans="1:1" x14ac:dyDescent="0.2">
      <c r="A147" s="70"/>
    </row>
    <row r="148" spans="1:1" x14ac:dyDescent="0.2">
      <c r="A148" s="70"/>
    </row>
    <row r="149" spans="1:1" x14ac:dyDescent="0.2">
      <c r="A149" s="70"/>
    </row>
    <row r="150" spans="1:1" x14ac:dyDescent="0.2">
      <c r="A150" s="70"/>
    </row>
    <row r="151" spans="1:1" x14ac:dyDescent="0.2">
      <c r="A151" s="70"/>
    </row>
    <row r="152" spans="1:1" x14ac:dyDescent="0.2">
      <c r="A152" s="70"/>
    </row>
    <row r="153" spans="1:1" x14ac:dyDescent="0.2">
      <c r="A153" s="69" t="s">
        <v>1411</v>
      </c>
    </row>
    <row r="154" spans="1:1" x14ac:dyDescent="0.2">
      <c r="A154" s="70"/>
    </row>
    <row r="155" spans="1:1" x14ac:dyDescent="0.2">
      <c r="A155" s="69" t="s">
        <v>1397</v>
      </c>
    </row>
    <row r="174" spans="1:1" x14ac:dyDescent="0.2">
      <c r="A174" s="70" t="s">
        <v>1395</v>
      </c>
    </row>
  </sheetData>
  <mergeCells count="2">
    <mergeCell ref="A1:F1"/>
    <mergeCell ref="A101:D101"/>
  </mergeCells>
  <conditionalFormatting sqref="F2:F3 F5:F100">
    <cfRule type="cellIs" dxfId="63" priority="3" stopIfTrue="1" operator="between">
      <formula>0.009</formula>
      <formula>-0.009</formula>
    </cfRule>
  </conditionalFormatting>
  <conditionalFormatting sqref="F102:F276">
    <cfRule type="cellIs" dxfId="62" priority="1" stopIfTrue="1" operator="between">
      <formula>0.009</formula>
      <formula>-0.009</formula>
    </cfRule>
  </conditionalFormatting>
  <conditionalFormatting sqref="F101:H101">
    <cfRule type="cellIs" dxfId="61" priority="2" stopIfTrue="1" operator="between">
      <formula>0.009</formula>
      <formula>-0.009</formula>
    </cfRule>
  </conditionalFormatting>
  <pageMargins left="0.7" right="0.7" top="0.75" bottom="0.75" header="0.3" footer="0.3"/>
  <pageSetup paperSize="9" orientation="portrait" r:id="rId1"/>
  <headerFooter>
    <oddFooter>&amp;C_x000D_&amp;1#&amp;"Aptos"&amp;10&amp;K000000 RESTRICTED</oddFooter>
    <evenFooter>&amp;LPUBLIC</evenFooter>
    <firstFooter>&amp;LPUBLIC</first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1251B-8FB4-479B-9B47-D8DA75518F43}">
  <dimension ref="A1:I161"/>
  <sheetViews>
    <sheetView workbookViewId="0">
      <selection sqref="A1:F1"/>
    </sheetView>
  </sheetViews>
  <sheetFormatPr defaultColWidth="9.33203125" defaultRowHeight="10.199999999999999" x14ac:dyDescent="0.2"/>
  <cols>
    <col min="1" max="1" width="33.88671875" style="6" bestFit="1" customWidth="1"/>
    <col min="2" max="2" width="26.6640625" style="6" bestFit="1" customWidth="1"/>
    <col min="3" max="3" width="22.33203125" style="6" bestFit="1" customWidth="1"/>
    <col min="4" max="4" width="15.6640625" style="6" customWidth="1"/>
    <col min="5" max="5" width="23.88671875" style="9" customWidth="1"/>
    <col min="6" max="6" width="11.6640625" style="10" bestFit="1" customWidth="1"/>
    <col min="7" max="16384" width="9.33203125" style="6"/>
  </cols>
  <sheetData>
    <row r="1" spans="1:6" s="1" customFormat="1" ht="13.8" x14ac:dyDescent="0.2">
      <c r="A1" s="150" t="s">
        <v>19</v>
      </c>
      <c r="B1" s="151"/>
      <c r="C1" s="151"/>
      <c r="D1" s="151"/>
      <c r="E1" s="151"/>
      <c r="F1" s="151"/>
    </row>
    <row r="2" spans="1:6" s="1" customFormat="1" ht="11.4" x14ac:dyDescent="0.2">
      <c r="E2" s="5"/>
      <c r="F2" s="8"/>
    </row>
    <row r="3" spans="1:6" s="1" customFormat="1" ht="12" x14ac:dyDescent="0.2">
      <c r="A3" s="7" t="s">
        <v>7</v>
      </c>
      <c r="B3" s="2"/>
      <c r="C3" s="3"/>
      <c r="D3" s="3"/>
      <c r="E3" s="4"/>
      <c r="F3" s="8"/>
    </row>
    <row r="4" spans="1:6" s="1" customFormat="1" ht="22.2" customHeight="1" x14ac:dyDescent="0.2">
      <c r="A4" s="14" t="s">
        <v>2</v>
      </c>
      <c r="B4" s="14" t="s">
        <v>0</v>
      </c>
      <c r="C4" s="15" t="s">
        <v>603</v>
      </c>
      <c r="D4" s="15" t="s">
        <v>1</v>
      </c>
      <c r="E4" s="56" t="s">
        <v>6</v>
      </c>
      <c r="F4" s="16" t="s">
        <v>3</v>
      </c>
    </row>
    <row r="5" spans="1:6" x14ac:dyDescent="0.2">
      <c r="A5" s="17" t="s">
        <v>145</v>
      </c>
      <c r="B5" s="18"/>
      <c r="C5" s="18"/>
      <c r="D5" s="18"/>
      <c r="E5" s="19"/>
      <c r="F5" s="20"/>
    </row>
    <row r="6" spans="1:6" x14ac:dyDescent="0.2">
      <c r="A6" s="21" t="s">
        <v>31</v>
      </c>
      <c r="B6" s="22"/>
      <c r="C6" s="22"/>
      <c r="D6" s="22"/>
      <c r="E6" s="23"/>
      <c r="F6" s="24"/>
    </row>
    <row r="7" spans="1:6" x14ac:dyDescent="0.2">
      <c r="A7" s="22" t="s">
        <v>233</v>
      </c>
      <c r="B7" s="22" t="s">
        <v>232</v>
      </c>
      <c r="C7" s="22" t="s">
        <v>186</v>
      </c>
      <c r="D7" s="25">
        <v>587762</v>
      </c>
      <c r="E7" s="23">
        <v>27310.36133</v>
      </c>
      <c r="F7" s="24">
        <v>5.3596414463319997</v>
      </c>
    </row>
    <row r="8" spans="1:6" x14ac:dyDescent="0.2">
      <c r="A8" s="22" t="s">
        <v>279</v>
      </c>
      <c r="B8" s="22" t="s">
        <v>278</v>
      </c>
      <c r="C8" s="22" t="s">
        <v>280</v>
      </c>
      <c r="D8" s="25">
        <v>1376731</v>
      </c>
      <c r="E8" s="23">
        <v>18817.159309999999</v>
      </c>
      <c r="F8" s="24">
        <v>3.6928558257236399</v>
      </c>
    </row>
    <row r="9" spans="1:6" x14ac:dyDescent="0.2">
      <c r="A9" s="22" t="s">
        <v>862</v>
      </c>
      <c r="B9" s="22" t="s">
        <v>861</v>
      </c>
      <c r="C9" s="22" t="s">
        <v>186</v>
      </c>
      <c r="D9" s="25">
        <v>2795615</v>
      </c>
      <c r="E9" s="23">
        <v>18732.018309999999</v>
      </c>
      <c r="F9" s="24">
        <v>3.6761469573616199</v>
      </c>
    </row>
    <row r="10" spans="1:6" x14ac:dyDescent="0.2">
      <c r="A10" s="22" t="s">
        <v>147</v>
      </c>
      <c r="B10" s="22" t="s">
        <v>146</v>
      </c>
      <c r="C10" s="22" t="s">
        <v>148</v>
      </c>
      <c r="D10" s="25">
        <v>2301302</v>
      </c>
      <c r="E10" s="23">
        <v>17217.190910000001</v>
      </c>
      <c r="F10" s="24">
        <v>3.37886302109378</v>
      </c>
    </row>
    <row r="11" spans="1:6" x14ac:dyDescent="0.2">
      <c r="A11" s="22" t="s">
        <v>200</v>
      </c>
      <c r="B11" s="22" t="s">
        <v>199</v>
      </c>
      <c r="C11" s="22" t="s">
        <v>201</v>
      </c>
      <c r="D11" s="25">
        <v>118652</v>
      </c>
      <c r="E11" s="23">
        <v>16669.41948</v>
      </c>
      <c r="F11" s="24">
        <v>3.2713632182215502</v>
      </c>
    </row>
    <row r="12" spans="1:6" x14ac:dyDescent="0.2">
      <c r="A12" s="22" t="s">
        <v>152</v>
      </c>
      <c r="B12" s="22" t="s">
        <v>151</v>
      </c>
      <c r="C12" s="22" t="s">
        <v>148</v>
      </c>
      <c r="D12" s="25">
        <v>1094626</v>
      </c>
      <c r="E12" s="23">
        <v>15712.2616</v>
      </c>
      <c r="F12" s="24">
        <v>3.0835215788399402</v>
      </c>
    </row>
    <row r="13" spans="1:6" x14ac:dyDescent="0.2">
      <c r="A13" s="22" t="s">
        <v>757</v>
      </c>
      <c r="B13" s="22" t="s">
        <v>756</v>
      </c>
      <c r="C13" s="22" t="s">
        <v>177</v>
      </c>
      <c r="D13" s="25">
        <v>475319</v>
      </c>
      <c r="E13" s="23">
        <v>14950.68383</v>
      </c>
      <c r="F13" s="24">
        <v>2.9340624145551599</v>
      </c>
    </row>
    <row r="14" spans="1:6" x14ac:dyDescent="0.2">
      <c r="A14" s="22" t="s">
        <v>197</v>
      </c>
      <c r="B14" s="22" t="s">
        <v>196</v>
      </c>
      <c r="C14" s="22" t="s">
        <v>198</v>
      </c>
      <c r="D14" s="25">
        <v>1010456</v>
      </c>
      <c r="E14" s="23">
        <v>14202.96954</v>
      </c>
      <c r="F14" s="24">
        <v>2.7873239496086502</v>
      </c>
    </row>
    <row r="15" spans="1:6" x14ac:dyDescent="0.2">
      <c r="A15" s="22" t="s">
        <v>263</v>
      </c>
      <c r="B15" s="22" t="s">
        <v>262</v>
      </c>
      <c r="C15" s="22" t="s">
        <v>186</v>
      </c>
      <c r="D15" s="25">
        <v>327419</v>
      </c>
      <c r="E15" s="23">
        <v>14016.80739</v>
      </c>
      <c r="F15" s="24">
        <v>2.75078974331156</v>
      </c>
    </row>
    <row r="16" spans="1:6" x14ac:dyDescent="0.2">
      <c r="A16" s="22" t="s">
        <v>176</v>
      </c>
      <c r="B16" s="22" t="s">
        <v>175</v>
      </c>
      <c r="C16" s="22" t="s">
        <v>177</v>
      </c>
      <c r="D16" s="25">
        <v>638118</v>
      </c>
      <c r="E16" s="23">
        <v>13973.507960000001</v>
      </c>
      <c r="F16" s="24">
        <v>2.7422922570708499</v>
      </c>
    </row>
    <row r="17" spans="1:6" x14ac:dyDescent="0.2">
      <c r="A17" s="22" t="s">
        <v>488</v>
      </c>
      <c r="B17" s="22" t="s">
        <v>487</v>
      </c>
      <c r="C17" s="22" t="s">
        <v>241</v>
      </c>
      <c r="D17" s="25">
        <v>1313783</v>
      </c>
      <c r="E17" s="23">
        <v>13835.448770000001</v>
      </c>
      <c r="F17" s="24">
        <v>2.7151982267931101</v>
      </c>
    </row>
    <row r="18" spans="1:6" x14ac:dyDescent="0.2">
      <c r="A18" s="22" t="s">
        <v>222</v>
      </c>
      <c r="B18" s="22" t="s">
        <v>221</v>
      </c>
      <c r="C18" s="22" t="s">
        <v>192</v>
      </c>
      <c r="D18" s="25">
        <v>7565587</v>
      </c>
      <c r="E18" s="23">
        <v>12526.3424</v>
      </c>
      <c r="F18" s="24">
        <v>2.4582869148727502</v>
      </c>
    </row>
    <row r="19" spans="1:6" x14ac:dyDescent="0.2">
      <c r="A19" s="22" t="s">
        <v>235</v>
      </c>
      <c r="B19" s="22" t="s">
        <v>234</v>
      </c>
      <c r="C19" s="22" t="s">
        <v>236</v>
      </c>
      <c r="D19" s="25">
        <v>745827</v>
      </c>
      <c r="E19" s="23">
        <v>12109.993</v>
      </c>
      <c r="F19" s="24">
        <v>2.3765786037511401</v>
      </c>
    </row>
    <row r="20" spans="1:6" x14ac:dyDescent="0.2">
      <c r="A20" s="22" t="s">
        <v>695</v>
      </c>
      <c r="B20" s="22" t="s">
        <v>694</v>
      </c>
      <c r="C20" s="22" t="s">
        <v>177</v>
      </c>
      <c r="D20" s="25">
        <v>255291</v>
      </c>
      <c r="E20" s="23">
        <v>11720.409809999999</v>
      </c>
      <c r="F20" s="24">
        <v>2.3001231447153501</v>
      </c>
    </row>
    <row r="21" spans="1:6" x14ac:dyDescent="0.2">
      <c r="A21" s="22" t="s">
        <v>182</v>
      </c>
      <c r="B21" s="22" t="s">
        <v>181</v>
      </c>
      <c r="C21" s="22" t="s">
        <v>183</v>
      </c>
      <c r="D21" s="25">
        <v>751544</v>
      </c>
      <c r="E21" s="23">
        <v>11071.746209999999</v>
      </c>
      <c r="F21" s="24">
        <v>2.1728233161529298</v>
      </c>
    </row>
    <row r="22" spans="1:6" x14ac:dyDescent="0.2">
      <c r="A22" s="22" t="s">
        <v>156</v>
      </c>
      <c r="B22" s="22" t="s">
        <v>155</v>
      </c>
      <c r="C22" s="22" t="s">
        <v>157</v>
      </c>
      <c r="D22" s="25">
        <v>841491</v>
      </c>
      <c r="E22" s="23">
        <v>11005.0193</v>
      </c>
      <c r="F22" s="24">
        <v>2.1597282015149202</v>
      </c>
    </row>
    <row r="23" spans="1:6" x14ac:dyDescent="0.2">
      <c r="A23" s="22" t="s">
        <v>852</v>
      </c>
      <c r="B23" s="22" t="s">
        <v>851</v>
      </c>
      <c r="C23" s="22" t="s">
        <v>177</v>
      </c>
      <c r="D23" s="25">
        <v>421343</v>
      </c>
      <c r="E23" s="23">
        <v>10966.7156</v>
      </c>
      <c r="F23" s="24">
        <v>2.1522111241834598</v>
      </c>
    </row>
    <row r="24" spans="1:6" x14ac:dyDescent="0.2">
      <c r="A24" s="22" t="s">
        <v>747</v>
      </c>
      <c r="B24" s="22" t="s">
        <v>746</v>
      </c>
      <c r="C24" s="22" t="s">
        <v>160</v>
      </c>
      <c r="D24" s="25">
        <v>605496</v>
      </c>
      <c r="E24" s="23">
        <v>10634.93174</v>
      </c>
      <c r="F24" s="24">
        <v>2.0870987477563201</v>
      </c>
    </row>
    <row r="25" spans="1:6" x14ac:dyDescent="0.2">
      <c r="A25" s="22" t="s">
        <v>513</v>
      </c>
      <c r="B25" s="22" t="s">
        <v>512</v>
      </c>
      <c r="C25" s="22" t="s">
        <v>166</v>
      </c>
      <c r="D25" s="25">
        <v>602448</v>
      </c>
      <c r="E25" s="23">
        <v>10368.130080000001</v>
      </c>
      <c r="F25" s="24">
        <v>2.0347390877134699</v>
      </c>
    </row>
    <row r="26" spans="1:6" x14ac:dyDescent="0.2">
      <c r="A26" s="22" t="s">
        <v>434</v>
      </c>
      <c r="B26" s="22" t="s">
        <v>433</v>
      </c>
      <c r="C26" s="22" t="s">
        <v>166</v>
      </c>
      <c r="D26" s="25">
        <v>438972</v>
      </c>
      <c r="E26" s="23">
        <v>10282.041160000001</v>
      </c>
      <c r="F26" s="24">
        <v>2.0178441906402802</v>
      </c>
    </row>
    <row r="27" spans="1:6" x14ac:dyDescent="0.2">
      <c r="A27" s="22" t="s">
        <v>864</v>
      </c>
      <c r="B27" s="22" t="s">
        <v>863</v>
      </c>
      <c r="C27" s="22" t="s">
        <v>241</v>
      </c>
      <c r="D27" s="25">
        <v>491989</v>
      </c>
      <c r="E27" s="23">
        <v>10112.8339</v>
      </c>
      <c r="F27" s="24">
        <v>1.98463737097364</v>
      </c>
    </row>
    <row r="28" spans="1:6" x14ac:dyDescent="0.2">
      <c r="A28" s="22" t="s">
        <v>362</v>
      </c>
      <c r="B28" s="22" t="s">
        <v>361</v>
      </c>
      <c r="C28" s="22" t="s">
        <v>157</v>
      </c>
      <c r="D28" s="25">
        <v>2560392</v>
      </c>
      <c r="E28" s="23">
        <v>9979.1278199999997</v>
      </c>
      <c r="F28" s="24">
        <v>1.95839763582933</v>
      </c>
    </row>
    <row r="29" spans="1:6" x14ac:dyDescent="0.2">
      <c r="A29" s="22" t="s">
        <v>535</v>
      </c>
      <c r="B29" s="22" t="s">
        <v>534</v>
      </c>
      <c r="C29" s="22" t="s">
        <v>177</v>
      </c>
      <c r="D29" s="25">
        <v>522665</v>
      </c>
      <c r="E29" s="23">
        <v>9509.8896750000004</v>
      </c>
      <c r="F29" s="24">
        <v>1.86630994135495</v>
      </c>
    </row>
    <row r="30" spans="1:6" x14ac:dyDescent="0.2">
      <c r="A30" s="22" t="s">
        <v>574</v>
      </c>
      <c r="B30" s="22" t="s">
        <v>573</v>
      </c>
      <c r="C30" s="22" t="s">
        <v>241</v>
      </c>
      <c r="D30" s="25">
        <v>1423207</v>
      </c>
      <c r="E30" s="23">
        <v>9395.3010109999996</v>
      </c>
      <c r="F30" s="24">
        <v>1.8438219872252599</v>
      </c>
    </row>
    <row r="31" spans="1:6" x14ac:dyDescent="0.2">
      <c r="A31" s="22" t="s">
        <v>785</v>
      </c>
      <c r="B31" s="22" t="s">
        <v>784</v>
      </c>
      <c r="C31" s="22" t="s">
        <v>180</v>
      </c>
      <c r="D31" s="25">
        <v>171136</v>
      </c>
      <c r="E31" s="23">
        <v>9316.6438400000006</v>
      </c>
      <c r="F31" s="24">
        <v>1.82838556627686</v>
      </c>
    </row>
    <row r="32" spans="1:6" x14ac:dyDescent="0.2">
      <c r="A32" s="22" t="s">
        <v>419</v>
      </c>
      <c r="B32" s="22" t="s">
        <v>418</v>
      </c>
      <c r="C32" s="22" t="s">
        <v>148</v>
      </c>
      <c r="D32" s="25">
        <v>10908141</v>
      </c>
      <c r="E32" s="23">
        <v>9237.0137990000003</v>
      </c>
      <c r="F32" s="24">
        <v>1.8127582201952901</v>
      </c>
    </row>
    <row r="33" spans="1:6" x14ac:dyDescent="0.2">
      <c r="A33" s="22" t="s">
        <v>814</v>
      </c>
      <c r="B33" s="22" t="s">
        <v>813</v>
      </c>
      <c r="C33" s="22" t="s">
        <v>177</v>
      </c>
      <c r="D33" s="25">
        <v>166485</v>
      </c>
      <c r="E33" s="23">
        <v>9188.3071500000005</v>
      </c>
      <c r="F33" s="24">
        <v>1.8031995705846899</v>
      </c>
    </row>
    <row r="34" spans="1:6" x14ac:dyDescent="0.2">
      <c r="A34" s="22" t="s">
        <v>866</v>
      </c>
      <c r="B34" s="22" t="s">
        <v>865</v>
      </c>
      <c r="C34" s="22" t="s">
        <v>211</v>
      </c>
      <c r="D34" s="25">
        <v>2607977</v>
      </c>
      <c r="E34" s="23">
        <v>9027.5123860000003</v>
      </c>
      <c r="F34" s="24">
        <v>1.77164369803236</v>
      </c>
    </row>
    <row r="35" spans="1:6" x14ac:dyDescent="0.2">
      <c r="A35" s="22" t="s">
        <v>191</v>
      </c>
      <c r="B35" s="22" t="s">
        <v>190</v>
      </c>
      <c r="C35" s="22" t="s">
        <v>192</v>
      </c>
      <c r="D35" s="25">
        <v>2441795</v>
      </c>
      <c r="E35" s="23">
        <v>8479.1331379999992</v>
      </c>
      <c r="F35" s="24">
        <v>1.66402461125519</v>
      </c>
    </row>
    <row r="36" spans="1:6" x14ac:dyDescent="0.2">
      <c r="A36" s="22" t="s">
        <v>739</v>
      </c>
      <c r="B36" s="22" t="s">
        <v>738</v>
      </c>
      <c r="C36" s="22" t="s">
        <v>256</v>
      </c>
      <c r="D36" s="25">
        <v>528628</v>
      </c>
      <c r="E36" s="23">
        <v>8094.351936</v>
      </c>
      <c r="F36" s="24">
        <v>1.5885115393814999</v>
      </c>
    </row>
    <row r="37" spans="1:6" x14ac:dyDescent="0.2">
      <c r="A37" s="22" t="s">
        <v>159</v>
      </c>
      <c r="B37" s="22" t="s">
        <v>158</v>
      </c>
      <c r="C37" s="22" t="s">
        <v>160</v>
      </c>
      <c r="D37" s="25">
        <v>406496</v>
      </c>
      <c r="E37" s="23">
        <v>8016.1011200000003</v>
      </c>
      <c r="F37" s="24">
        <v>1.5731548653494301</v>
      </c>
    </row>
    <row r="38" spans="1:6" x14ac:dyDescent="0.2">
      <c r="A38" s="22" t="s">
        <v>154</v>
      </c>
      <c r="B38" s="22" t="s">
        <v>153</v>
      </c>
      <c r="C38" s="22" t="s">
        <v>148</v>
      </c>
      <c r="D38" s="25">
        <v>642007</v>
      </c>
      <c r="E38" s="23">
        <v>7893.4760649999998</v>
      </c>
      <c r="F38" s="24">
        <v>1.5490897744780501</v>
      </c>
    </row>
    <row r="39" spans="1:6" x14ac:dyDescent="0.2">
      <c r="A39" s="22" t="s">
        <v>366</v>
      </c>
      <c r="B39" s="22" t="s">
        <v>365</v>
      </c>
      <c r="C39" s="22" t="s">
        <v>183</v>
      </c>
      <c r="D39" s="25">
        <v>312803</v>
      </c>
      <c r="E39" s="23">
        <v>7724.9828879999995</v>
      </c>
      <c r="F39" s="24">
        <v>1.5160230931565699</v>
      </c>
    </row>
    <row r="40" spans="1:6" x14ac:dyDescent="0.2">
      <c r="A40" s="22" t="s">
        <v>676</v>
      </c>
      <c r="B40" s="22" t="s">
        <v>675</v>
      </c>
      <c r="C40" s="22" t="s">
        <v>148</v>
      </c>
      <c r="D40" s="25">
        <v>3660836</v>
      </c>
      <c r="E40" s="23">
        <v>7559.6263399999998</v>
      </c>
      <c r="F40" s="24">
        <v>1.48357197332794</v>
      </c>
    </row>
    <row r="41" spans="1:6" x14ac:dyDescent="0.2">
      <c r="A41" s="22" t="s">
        <v>558</v>
      </c>
      <c r="B41" s="22" t="s">
        <v>557</v>
      </c>
      <c r="C41" s="22" t="s">
        <v>183</v>
      </c>
      <c r="D41" s="25">
        <v>1042859</v>
      </c>
      <c r="E41" s="23">
        <v>6865.6622269999998</v>
      </c>
      <c r="F41" s="24">
        <v>1.34738194722908</v>
      </c>
    </row>
    <row r="42" spans="1:6" x14ac:dyDescent="0.2">
      <c r="A42" s="22" t="s">
        <v>277</v>
      </c>
      <c r="B42" s="22" t="s">
        <v>276</v>
      </c>
      <c r="C42" s="22" t="s">
        <v>192</v>
      </c>
      <c r="D42" s="25">
        <v>1669193</v>
      </c>
      <c r="E42" s="23">
        <v>6354.6177509999998</v>
      </c>
      <c r="F42" s="24">
        <v>1.2470897862652599</v>
      </c>
    </row>
    <row r="43" spans="1:6" x14ac:dyDescent="0.2">
      <c r="A43" s="22" t="s">
        <v>220</v>
      </c>
      <c r="B43" s="22" t="s">
        <v>219</v>
      </c>
      <c r="C43" s="22" t="s">
        <v>183</v>
      </c>
      <c r="D43" s="25">
        <v>459321</v>
      </c>
      <c r="E43" s="23">
        <v>6222.4215869999998</v>
      </c>
      <c r="F43" s="24">
        <v>1.2211463711980199</v>
      </c>
    </row>
    <row r="44" spans="1:6" x14ac:dyDescent="0.2">
      <c r="A44" s="22" t="s">
        <v>741</v>
      </c>
      <c r="B44" s="22" t="s">
        <v>740</v>
      </c>
      <c r="C44" s="22" t="s">
        <v>471</v>
      </c>
      <c r="D44" s="25">
        <v>592084</v>
      </c>
      <c r="E44" s="23">
        <v>6003.1396759999998</v>
      </c>
      <c r="F44" s="24">
        <v>1.1781124323780501</v>
      </c>
    </row>
    <row r="45" spans="1:6" x14ac:dyDescent="0.2">
      <c r="A45" s="22" t="s">
        <v>179</v>
      </c>
      <c r="B45" s="22" t="s">
        <v>178</v>
      </c>
      <c r="C45" s="22" t="s">
        <v>180</v>
      </c>
      <c r="D45" s="25">
        <v>48869</v>
      </c>
      <c r="E45" s="23">
        <v>5816.8770699999995</v>
      </c>
      <c r="F45" s="24">
        <v>1.14155851165336</v>
      </c>
    </row>
    <row r="46" spans="1:6" x14ac:dyDescent="0.2">
      <c r="A46" s="22" t="s">
        <v>755</v>
      </c>
      <c r="B46" s="22" t="s">
        <v>754</v>
      </c>
      <c r="C46" s="22" t="s">
        <v>246</v>
      </c>
      <c r="D46" s="25">
        <v>545757</v>
      </c>
      <c r="E46" s="23">
        <v>5334.5017969999999</v>
      </c>
      <c r="F46" s="24">
        <v>1.04689266396952</v>
      </c>
    </row>
    <row r="47" spans="1:6" x14ac:dyDescent="0.2">
      <c r="A47" s="22" t="s">
        <v>210</v>
      </c>
      <c r="B47" s="22" t="s">
        <v>209</v>
      </c>
      <c r="C47" s="22" t="s">
        <v>211</v>
      </c>
      <c r="D47" s="25">
        <v>332201</v>
      </c>
      <c r="E47" s="23">
        <v>5320.1990150000001</v>
      </c>
      <c r="F47" s="24">
        <v>1.04408575188663</v>
      </c>
    </row>
    <row r="48" spans="1:6" x14ac:dyDescent="0.2">
      <c r="A48" s="22" t="s">
        <v>224</v>
      </c>
      <c r="B48" s="22" t="s">
        <v>223</v>
      </c>
      <c r="C48" s="22" t="s">
        <v>225</v>
      </c>
      <c r="D48" s="25">
        <v>99841</v>
      </c>
      <c r="E48" s="23">
        <v>5162.7781100000002</v>
      </c>
      <c r="F48" s="24">
        <v>1.01319199706728</v>
      </c>
    </row>
    <row r="49" spans="1:7" x14ac:dyDescent="0.2">
      <c r="A49" s="22" t="s">
        <v>447</v>
      </c>
      <c r="B49" s="22" t="s">
        <v>446</v>
      </c>
      <c r="C49" s="22" t="s">
        <v>163</v>
      </c>
      <c r="D49" s="25">
        <v>1377511</v>
      </c>
      <c r="E49" s="23">
        <v>4680.0936229999998</v>
      </c>
      <c r="F49" s="24">
        <v>0.91846546632800996</v>
      </c>
    </row>
    <row r="50" spans="1:7" x14ac:dyDescent="0.2">
      <c r="A50" s="22" t="s">
        <v>560</v>
      </c>
      <c r="B50" s="22" t="s">
        <v>559</v>
      </c>
      <c r="C50" s="22" t="s">
        <v>246</v>
      </c>
      <c r="D50" s="25">
        <v>172668</v>
      </c>
      <c r="E50" s="23">
        <v>4270.9429799999998</v>
      </c>
      <c r="F50" s="24">
        <v>0.83816990679590997</v>
      </c>
    </row>
    <row r="51" spans="1:7" x14ac:dyDescent="0.2">
      <c r="A51" s="22" t="s">
        <v>643</v>
      </c>
      <c r="B51" s="22" t="s">
        <v>642</v>
      </c>
      <c r="C51" s="22" t="s">
        <v>198</v>
      </c>
      <c r="D51" s="25">
        <v>511526</v>
      </c>
      <c r="E51" s="23">
        <v>4205.5110089999998</v>
      </c>
      <c r="F51" s="24">
        <v>0.82532892313226403</v>
      </c>
    </row>
    <row r="52" spans="1:7" x14ac:dyDescent="0.2">
      <c r="A52" s="22" t="s">
        <v>707</v>
      </c>
      <c r="B52" s="22" t="s">
        <v>706</v>
      </c>
      <c r="C52" s="22" t="s">
        <v>183</v>
      </c>
      <c r="D52" s="25">
        <v>1990163</v>
      </c>
      <c r="E52" s="23">
        <v>3892.957844</v>
      </c>
      <c r="F52" s="24">
        <v>0.76399055865313503</v>
      </c>
    </row>
    <row r="53" spans="1:7" x14ac:dyDescent="0.2">
      <c r="A53" s="22" t="s">
        <v>868</v>
      </c>
      <c r="B53" s="22" t="s">
        <v>867</v>
      </c>
      <c r="C53" s="22" t="s">
        <v>280</v>
      </c>
      <c r="D53" s="25">
        <v>113386</v>
      </c>
      <c r="E53" s="23">
        <v>3844.9192600000001</v>
      </c>
      <c r="F53" s="24">
        <v>0.75456301638379597</v>
      </c>
    </row>
    <row r="54" spans="1:7" x14ac:dyDescent="0.2">
      <c r="A54" s="22" t="s">
        <v>506</v>
      </c>
      <c r="B54" s="22" t="s">
        <v>505</v>
      </c>
      <c r="C54" s="22" t="s">
        <v>183</v>
      </c>
      <c r="D54" s="25">
        <v>818912</v>
      </c>
      <c r="E54" s="23">
        <v>3486.1083840000001</v>
      </c>
      <c r="F54" s="24">
        <v>0.68414660485533296</v>
      </c>
    </row>
    <row r="55" spans="1:7" x14ac:dyDescent="0.2">
      <c r="A55" s="22" t="s">
        <v>870</v>
      </c>
      <c r="B55" s="22" t="s">
        <v>869</v>
      </c>
      <c r="C55" s="22" t="s">
        <v>177</v>
      </c>
      <c r="D55" s="25">
        <v>418654</v>
      </c>
      <c r="E55" s="23">
        <v>3137.6024029999999</v>
      </c>
      <c r="F55" s="24">
        <v>0.61575252256941404</v>
      </c>
    </row>
    <row r="56" spans="1:7" x14ac:dyDescent="0.2">
      <c r="A56" s="22" t="s">
        <v>459</v>
      </c>
      <c r="B56" s="22" t="s">
        <v>458</v>
      </c>
      <c r="C56" s="22" t="s">
        <v>225</v>
      </c>
      <c r="D56" s="25">
        <v>567564</v>
      </c>
      <c r="E56" s="23">
        <v>2982.54882</v>
      </c>
      <c r="F56" s="24">
        <v>0.585323353222021</v>
      </c>
    </row>
    <row r="57" spans="1:7" x14ac:dyDescent="0.2">
      <c r="A57" s="22" t="s">
        <v>208</v>
      </c>
      <c r="B57" s="22" t="s">
        <v>207</v>
      </c>
      <c r="C57" s="22" t="s">
        <v>201</v>
      </c>
      <c r="D57" s="25">
        <v>39306</v>
      </c>
      <c r="E57" s="23">
        <v>2924.5629300000001</v>
      </c>
      <c r="F57" s="24">
        <v>0.57394365832925998</v>
      </c>
    </row>
    <row r="58" spans="1:7" x14ac:dyDescent="0.2">
      <c r="A58" s="22" t="s">
        <v>682</v>
      </c>
      <c r="B58" s="22" t="s">
        <v>681</v>
      </c>
      <c r="C58" s="22" t="s">
        <v>246</v>
      </c>
      <c r="D58" s="25">
        <v>144392</v>
      </c>
      <c r="E58" s="23">
        <v>776.75676399999998</v>
      </c>
      <c r="F58" s="24">
        <v>0.152438032428373</v>
      </c>
    </row>
    <row r="59" spans="1:7" x14ac:dyDescent="0.2">
      <c r="A59" s="22" t="s">
        <v>798</v>
      </c>
      <c r="B59" s="22" t="s">
        <v>797</v>
      </c>
      <c r="C59" s="22" t="s">
        <v>280</v>
      </c>
      <c r="D59" s="25">
        <v>11013</v>
      </c>
      <c r="E59" s="23">
        <v>85.477399500000004</v>
      </c>
      <c r="F59" s="24">
        <v>1.67748865549293E-2</v>
      </c>
    </row>
    <row r="60" spans="1:7" x14ac:dyDescent="0.2">
      <c r="A60" s="21" t="s">
        <v>35</v>
      </c>
      <c r="B60" s="21"/>
      <c r="C60" s="21"/>
      <c r="D60" s="21"/>
      <c r="E60" s="26">
        <f>SUM(E7:E59)</f>
        <v>491025.13744750008</v>
      </c>
      <c r="F60" s="27">
        <f>SUM(F7:F59)</f>
        <v>96.363378208533177</v>
      </c>
      <c r="G60" s="11"/>
    </row>
    <row r="61" spans="1:7" x14ac:dyDescent="0.2">
      <c r="A61" s="22"/>
      <c r="B61" s="22"/>
      <c r="C61" s="22"/>
      <c r="D61" s="22"/>
      <c r="E61" s="23"/>
      <c r="F61" s="24"/>
    </row>
    <row r="62" spans="1:7" x14ac:dyDescent="0.2">
      <c r="A62" s="21" t="s">
        <v>46</v>
      </c>
      <c r="B62" s="21"/>
      <c r="C62" s="21"/>
      <c r="D62" s="21"/>
      <c r="E62" s="26">
        <f>E60</f>
        <v>491025.13744750008</v>
      </c>
      <c r="F62" s="27">
        <f>F60</f>
        <v>96.363378208533177</v>
      </c>
      <c r="G62" s="11"/>
    </row>
    <row r="63" spans="1:7" x14ac:dyDescent="0.2">
      <c r="A63" s="21"/>
      <c r="B63" s="21"/>
      <c r="C63" s="21"/>
      <c r="D63" s="21"/>
      <c r="E63" s="26"/>
      <c r="F63" s="27"/>
      <c r="G63" s="11"/>
    </row>
    <row r="64" spans="1:7" x14ac:dyDescent="0.2">
      <c r="A64" s="21" t="s">
        <v>48</v>
      </c>
      <c r="B64" s="21"/>
      <c r="C64" s="21"/>
      <c r="D64" s="21"/>
      <c r="E64" s="26">
        <f>E66-(E60)</f>
        <v>18530.615553299896</v>
      </c>
      <c r="F64" s="27">
        <f>F66-(F60)</f>
        <v>3.6366217914668226</v>
      </c>
      <c r="G64" s="11"/>
    </row>
    <row r="65" spans="1:9" x14ac:dyDescent="0.2">
      <c r="A65" s="21"/>
      <c r="B65" s="21"/>
      <c r="C65" s="21"/>
      <c r="D65" s="21"/>
      <c r="E65" s="26"/>
      <c r="F65" s="27"/>
      <c r="G65" s="11"/>
    </row>
    <row r="66" spans="1:9" x14ac:dyDescent="0.2">
      <c r="A66" s="28" t="s">
        <v>47</v>
      </c>
      <c r="B66" s="28"/>
      <c r="C66" s="28"/>
      <c r="D66" s="28"/>
      <c r="E66" s="29">
        <v>509555.75300079997</v>
      </c>
      <c r="F66" s="30">
        <v>100</v>
      </c>
      <c r="G66" s="11"/>
    </row>
    <row r="68" spans="1:9" ht="23.25" customHeight="1" x14ac:dyDescent="0.2">
      <c r="A68" s="152" t="s">
        <v>1012</v>
      </c>
      <c r="B68" s="152"/>
      <c r="C68" s="152"/>
      <c r="D68" s="152"/>
      <c r="G68" s="10"/>
      <c r="H68" s="10"/>
      <c r="I68" s="9"/>
    </row>
    <row r="70" spans="1:9" x14ac:dyDescent="0.2">
      <c r="A70" s="11" t="s">
        <v>51</v>
      </c>
    </row>
    <row r="71" spans="1:9" x14ac:dyDescent="0.2">
      <c r="A71" s="11" t="s">
        <v>1013</v>
      </c>
    </row>
    <row r="72" spans="1:9" x14ac:dyDescent="0.2">
      <c r="A72" s="11" t="s">
        <v>52</v>
      </c>
      <c r="B72" s="11"/>
      <c r="C72" s="31" t="s">
        <v>54</v>
      </c>
      <c r="D72" s="11" t="s">
        <v>53</v>
      </c>
    </row>
    <row r="73" spans="1:9" x14ac:dyDescent="0.2">
      <c r="A73" s="6" t="s">
        <v>61</v>
      </c>
      <c r="C73" s="32">
        <v>10.5749</v>
      </c>
      <c r="D73" s="32">
        <v>10.745799999999999</v>
      </c>
    </row>
    <row r="74" spans="1:9" x14ac:dyDescent="0.2">
      <c r="A74" s="6" t="s">
        <v>135</v>
      </c>
      <c r="C74" s="32">
        <v>10.5749</v>
      </c>
      <c r="D74" s="32">
        <v>10.745799999999999</v>
      </c>
    </row>
    <row r="75" spans="1:9" x14ac:dyDescent="0.2">
      <c r="A75" s="6" t="s">
        <v>62</v>
      </c>
      <c r="C75" s="32">
        <v>10.8726</v>
      </c>
      <c r="D75" s="32">
        <v>11.0609</v>
      </c>
    </row>
    <row r="76" spans="1:9" x14ac:dyDescent="0.2">
      <c r="A76" s="6" t="s">
        <v>136</v>
      </c>
      <c r="C76" s="32">
        <v>10.8726</v>
      </c>
      <c r="D76" s="32">
        <v>11.0609</v>
      </c>
    </row>
    <row r="78" spans="1:9" x14ac:dyDescent="0.2">
      <c r="A78" s="6" t="s">
        <v>58</v>
      </c>
    </row>
    <row r="80" spans="1:9" x14ac:dyDescent="0.2">
      <c r="A80" s="11" t="s">
        <v>1014</v>
      </c>
      <c r="D80" s="31" t="s">
        <v>60</v>
      </c>
    </row>
    <row r="82" spans="1:4" x14ac:dyDescent="0.2">
      <c r="A82" s="11" t="s">
        <v>1016</v>
      </c>
      <c r="D82" s="31" t="s">
        <v>60</v>
      </c>
    </row>
    <row r="84" spans="1:4" x14ac:dyDescent="0.2">
      <c r="A84" s="11" t="s">
        <v>1053</v>
      </c>
      <c r="D84" s="31" t="s">
        <v>60</v>
      </c>
    </row>
    <row r="85" spans="1:4" x14ac:dyDescent="0.2">
      <c r="A85" s="11"/>
    </row>
    <row r="86" spans="1:4" x14ac:dyDescent="0.2">
      <c r="A86" s="11" t="s">
        <v>1041</v>
      </c>
      <c r="D86" s="31" t="s">
        <v>60</v>
      </c>
    </row>
    <row r="88" spans="1:4" x14ac:dyDescent="0.2">
      <c r="A88" s="11" t="s">
        <v>1042</v>
      </c>
      <c r="D88" s="36">
        <v>0.81780873428749001</v>
      </c>
    </row>
    <row r="90" spans="1:4" x14ac:dyDescent="0.2">
      <c r="A90" s="11" t="s">
        <v>388</v>
      </c>
      <c r="D90" s="31" t="s">
        <v>60</v>
      </c>
    </row>
    <row r="92" spans="1:4" x14ac:dyDescent="0.2">
      <c r="A92" s="11" t="s">
        <v>1024</v>
      </c>
      <c r="D92" s="31" t="s">
        <v>60</v>
      </c>
    </row>
    <row r="94" spans="1:4" x14ac:dyDescent="0.2">
      <c r="A94" s="11" t="s">
        <v>1025</v>
      </c>
      <c r="B94" s="11"/>
      <c r="D94" s="31" t="s">
        <v>60</v>
      </c>
    </row>
    <row r="95" spans="1:4" x14ac:dyDescent="0.2">
      <c r="A95" s="11"/>
      <c r="B95" s="11"/>
    </row>
    <row r="96" spans="1:4" x14ac:dyDescent="0.2">
      <c r="A96" s="11" t="s">
        <v>1026</v>
      </c>
      <c r="B96" s="11"/>
      <c r="D96" s="31" t="s">
        <v>60</v>
      </c>
    </row>
    <row r="97" spans="1:9" x14ac:dyDescent="0.2">
      <c r="A97" s="11"/>
      <c r="B97" s="11"/>
    </row>
    <row r="98" spans="1:9" x14ac:dyDescent="0.2">
      <c r="A98" s="11" t="s">
        <v>1027</v>
      </c>
      <c r="B98" s="11"/>
      <c r="D98" s="31" t="s">
        <v>60</v>
      </c>
    </row>
    <row r="100" spans="1:9" x14ac:dyDescent="0.2">
      <c r="A100" s="69" t="s">
        <v>1055</v>
      </c>
      <c r="B100" s="70"/>
      <c r="C100" s="70"/>
      <c r="D100" s="70"/>
    </row>
    <row r="102" spans="1:9" x14ac:dyDescent="0.2">
      <c r="A102" s="69" t="s">
        <v>1396</v>
      </c>
      <c r="B102" s="70"/>
      <c r="C102" s="70"/>
      <c r="D102" s="70"/>
      <c r="E102" s="10"/>
      <c r="F102" s="70"/>
      <c r="G102" s="70"/>
      <c r="H102" s="70"/>
      <c r="I102" s="70"/>
    </row>
    <row r="103" spans="1:9" x14ac:dyDescent="0.2">
      <c r="A103" s="96"/>
      <c r="B103" s="70"/>
      <c r="C103" s="70"/>
      <c r="D103" s="70"/>
      <c r="E103" s="10"/>
      <c r="F103" s="70"/>
      <c r="G103" s="70"/>
      <c r="H103" s="70"/>
      <c r="I103" s="70"/>
    </row>
    <row r="104" spans="1:9" x14ac:dyDescent="0.2">
      <c r="A104" s="70"/>
      <c r="B104" s="70"/>
      <c r="C104" s="70"/>
      <c r="D104" s="70"/>
      <c r="E104" s="10"/>
      <c r="F104" s="70"/>
      <c r="G104" s="70"/>
      <c r="H104" s="70"/>
      <c r="I104" s="70"/>
    </row>
    <row r="105" spans="1:9" x14ac:dyDescent="0.2">
      <c r="A105" s="70"/>
      <c r="B105" s="70"/>
      <c r="C105" s="70"/>
      <c r="D105" s="70"/>
      <c r="E105" s="10"/>
      <c r="F105" s="70"/>
      <c r="G105" s="70"/>
      <c r="H105" s="70"/>
      <c r="I105" s="70"/>
    </row>
    <row r="106" spans="1:9" x14ac:dyDescent="0.2">
      <c r="A106" s="70"/>
      <c r="B106" s="70"/>
      <c r="C106" s="70"/>
      <c r="D106" s="70"/>
      <c r="E106" s="10"/>
      <c r="F106" s="70"/>
      <c r="G106" s="70"/>
      <c r="H106" s="70"/>
      <c r="I106" s="70"/>
    </row>
    <row r="107" spans="1:9" x14ac:dyDescent="0.2">
      <c r="A107" s="70"/>
      <c r="B107" s="70"/>
      <c r="C107" s="70"/>
      <c r="D107" s="70"/>
      <c r="E107" s="10"/>
      <c r="F107" s="70"/>
      <c r="G107" s="70"/>
      <c r="H107" s="70"/>
      <c r="I107" s="70"/>
    </row>
    <row r="108" spans="1:9" x14ac:dyDescent="0.2">
      <c r="A108" s="70"/>
      <c r="B108" s="70"/>
      <c r="C108" s="70"/>
      <c r="D108" s="70"/>
      <c r="E108" s="10"/>
      <c r="F108" s="70"/>
      <c r="G108" s="70"/>
      <c r="H108" s="70"/>
      <c r="I108" s="70"/>
    </row>
    <row r="109" spans="1:9" x14ac:dyDescent="0.2">
      <c r="A109" s="70"/>
      <c r="B109" s="70"/>
      <c r="C109" s="70"/>
      <c r="D109" s="70"/>
      <c r="E109" s="10"/>
      <c r="F109" s="70"/>
      <c r="G109" s="70"/>
      <c r="H109" s="70"/>
      <c r="I109" s="70"/>
    </row>
    <row r="110" spans="1:9" x14ac:dyDescent="0.2">
      <c r="A110" s="70"/>
      <c r="B110" s="70"/>
      <c r="C110" s="70"/>
      <c r="D110" s="70"/>
      <c r="E110" s="10"/>
      <c r="F110" s="70"/>
      <c r="G110" s="70"/>
      <c r="H110" s="70"/>
      <c r="I110" s="70"/>
    </row>
    <row r="111" spans="1:9" x14ac:dyDescent="0.2">
      <c r="A111" s="70"/>
      <c r="B111" s="70"/>
      <c r="C111" s="70"/>
      <c r="D111" s="70"/>
      <c r="E111" s="10"/>
      <c r="F111" s="70"/>
      <c r="G111" s="70"/>
      <c r="H111" s="70"/>
      <c r="I111" s="70"/>
    </row>
    <row r="112" spans="1:9" x14ac:dyDescent="0.2">
      <c r="A112" s="70"/>
      <c r="B112" s="70"/>
      <c r="C112" s="70"/>
      <c r="D112" s="70"/>
      <c r="E112" s="10"/>
      <c r="F112" s="70"/>
      <c r="G112" s="70"/>
      <c r="H112" s="70"/>
      <c r="I112" s="70"/>
    </row>
    <row r="113" spans="1:9" x14ac:dyDescent="0.2">
      <c r="A113" s="70"/>
      <c r="B113" s="70"/>
      <c r="C113" s="70"/>
      <c r="D113" s="70"/>
      <c r="E113" s="10"/>
      <c r="F113" s="70"/>
      <c r="G113" s="70"/>
      <c r="H113" s="70"/>
      <c r="I113" s="70"/>
    </row>
    <row r="114" spans="1:9" x14ac:dyDescent="0.2">
      <c r="A114" s="70"/>
      <c r="B114" s="70"/>
      <c r="C114" s="70"/>
      <c r="D114" s="70"/>
      <c r="E114" s="10"/>
      <c r="G114" s="70"/>
      <c r="H114" s="70"/>
      <c r="I114" s="70"/>
    </row>
    <row r="115" spans="1:9" x14ac:dyDescent="0.2">
      <c r="A115" s="70"/>
      <c r="B115" s="70"/>
      <c r="C115" s="70"/>
      <c r="D115" s="70"/>
      <c r="E115" s="10"/>
      <c r="G115" s="70"/>
      <c r="H115" s="70"/>
      <c r="I115" s="70"/>
    </row>
    <row r="116" spans="1:9" x14ac:dyDescent="0.2">
      <c r="A116" s="70"/>
      <c r="B116" s="70"/>
      <c r="C116" s="70"/>
      <c r="D116" s="70"/>
      <c r="E116" s="10"/>
      <c r="G116" s="70"/>
      <c r="H116" s="70"/>
      <c r="I116" s="70"/>
    </row>
    <row r="117" spans="1:9" x14ac:dyDescent="0.2">
      <c r="A117" s="70"/>
      <c r="B117" s="70"/>
      <c r="C117" s="70"/>
      <c r="D117" s="70"/>
      <c r="E117" s="10"/>
      <c r="G117" s="70"/>
      <c r="H117" s="70"/>
      <c r="I117" s="70"/>
    </row>
    <row r="118" spans="1:9" x14ac:dyDescent="0.2">
      <c r="A118" s="70"/>
      <c r="B118" s="70"/>
      <c r="C118" s="70"/>
      <c r="D118" s="70"/>
      <c r="E118" s="10"/>
      <c r="G118" s="70"/>
      <c r="H118" s="70"/>
      <c r="I118" s="70"/>
    </row>
    <row r="119" spans="1:9" x14ac:dyDescent="0.2">
      <c r="A119" s="70"/>
      <c r="B119" s="70"/>
      <c r="C119" s="70"/>
      <c r="D119" s="70"/>
      <c r="E119" s="10"/>
      <c r="G119" s="70"/>
      <c r="H119" s="70"/>
      <c r="I119" s="70"/>
    </row>
    <row r="120" spans="1:9" x14ac:dyDescent="0.2">
      <c r="A120" s="70"/>
      <c r="B120" s="70"/>
      <c r="C120" s="70"/>
      <c r="D120" s="70"/>
      <c r="E120" s="10"/>
      <c r="G120" s="70"/>
      <c r="H120" s="70"/>
      <c r="I120" s="70"/>
    </row>
    <row r="121" spans="1:9" x14ac:dyDescent="0.2">
      <c r="A121" s="69" t="s">
        <v>1412</v>
      </c>
      <c r="B121" s="70"/>
      <c r="C121" s="70"/>
      <c r="D121" s="70"/>
      <c r="E121" s="10"/>
      <c r="G121" s="70"/>
      <c r="H121" s="70"/>
      <c r="I121" s="70"/>
    </row>
    <row r="122" spans="1:9" x14ac:dyDescent="0.2">
      <c r="A122" s="70"/>
      <c r="B122" s="70"/>
      <c r="C122" s="70"/>
      <c r="D122" s="70"/>
      <c r="E122" s="10"/>
      <c r="G122" s="70"/>
      <c r="H122" s="70"/>
      <c r="I122" s="70"/>
    </row>
    <row r="123" spans="1:9" x14ac:dyDescent="0.2">
      <c r="A123" s="69" t="s">
        <v>1397</v>
      </c>
      <c r="B123" s="70"/>
      <c r="C123" s="70"/>
      <c r="D123" s="70"/>
      <c r="E123" s="10"/>
      <c r="G123" s="70"/>
      <c r="H123" s="70"/>
      <c r="I123" s="70"/>
    </row>
    <row r="124" spans="1:9" x14ac:dyDescent="0.2">
      <c r="A124" s="70"/>
      <c r="B124" s="70"/>
      <c r="C124" s="70"/>
      <c r="D124" s="70"/>
      <c r="E124" s="10"/>
      <c r="G124" s="70"/>
      <c r="H124" s="70"/>
      <c r="I124" s="70"/>
    </row>
    <row r="125" spans="1:9" x14ac:dyDescent="0.2">
      <c r="A125" s="70"/>
      <c r="B125" s="70"/>
      <c r="C125" s="70"/>
      <c r="D125" s="70"/>
      <c r="E125" s="10"/>
      <c r="G125" s="70"/>
      <c r="H125" s="70"/>
      <c r="I125" s="70"/>
    </row>
    <row r="126" spans="1:9" x14ac:dyDescent="0.2">
      <c r="A126" s="70"/>
      <c r="B126" s="70"/>
      <c r="C126" s="70"/>
      <c r="D126" s="70"/>
      <c r="E126" s="10"/>
      <c r="G126" s="70"/>
      <c r="H126" s="70"/>
      <c r="I126" s="70"/>
    </row>
    <row r="127" spans="1:9" x14ac:dyDescent="0.2">
      <c r="A127" s="70"/>
      <c r="B127" s="70"/>
      <c r="C127" s="70"/>
      <c r="D127" s="70"/>
      <c r="E127" s="10"/>
      <c r="G127" s="70"/>
      <c r="H127" s="70"/>
      <c r="I127" s="70"/>
    </row>
    <row r="128" spans="1:9" x14ac:dyDescent="0.2">
      <c r="A128" s="70"/>
      <c r="B128" s="70"/>
      <c r="C128" s="70"/>
      <c r="D128" s="70"/>
      <c r="E128" s="10"/>
      <c r="G128" s="70"/>
      <c r="H128" s="70"/>
      <c r="I128" s="70"/>
    </row>
    <row r="129" spans="1:9" x14ac:dyDescent="0.2">
      <c r="A129" s="70"/>
      <c r="B129" s="70"/>
      <c r="C129" s="70"/>
      <c r="D129" s="70"/>
      <c r="E129" s="10"/>
      <c r="G129" s="70"/>
      <c r="H129" s="70"/>
      <c r="I129" s="70"/>
    </row>
    <row r="130" spans="1:9" x14ac:dyDescent="0.2">
      <c r="A130" s="70"/>
      <c r="B130" s="70"/>
      <c r="C130" s="70"/>
      <c r="D130" s="70"/>
      <c r="E130" s="10"/>
      <c r="G130" s="70"/>
      <c r="H130" s="70"/>
      <c r="I130" s="70"/>
    </row>
    <row r="131" spans="1:9" x14ac:dyDescent="0.2">
      <c r="A131" s="70"/>
      <c r="B131" s="70"/>
      <c r="C131" s="70"/>
      <c r="D131" s="70"/>
      <c r="E131" s="10"/>
      <c r="G131" s="70"/>
      <c r="H131" s="70"/>
      <c r="I131" s="70"/>
    </row>
    <row r="132" spans="1:9" x14ac:dyDescent="0.2">
      <c r="A132" s="70"/>
      <c r="B132" s="70"/>
      <c r="C132" s="70"/>
      <c r="D132" s="70"/>
      <c r="E132" s="10"/>
      <c r="G132" s="70"/>
      <c r="H132" s="70"/>
      <c r="I132" s="70"/>
    </row>
    <row r="133" spans="1:9" x14ac:dyDescent="0.2">
      <c r="A133" s="70"/>
      <c r="B133" s="70"/>
      <c r="C133" s="70"/>
      <c r="D133" s="70"/>
      <c r="E133" s="10"/>
      <c r="G133" s="70"/>
      <c r="H133" s="70"/>
      <c r="I133" s="70"/>
    </row>
    <row r="134" spans="1:9" x14ac:dyDescent="0.2">
      <c r="A134" s="70"/>
      <c r="B134" s="70"/>
      <c r="C134" s="70"/>
      <c r="D134" s="70"/>
      <c r="E134" s="10"/>
      <c r="G134" s="70"/>
      <c r="H134" s="70"/>
      <c r="I134" s="70"/>
    </row>
    <row r="135" spans="1:9" x14ac:dyDescent="0.2">
      <c r="A135" s="70"/>
      <c r="B135" s="70"/>
      <c r="C135" s="70"/>
      <c r="D135" s="70"/>
      <c r="E135" s="10"/>
      <c r="G135" s="70"/>
      <c r="H135" s="70"/>
      <c r="I135" s="70"/>
    </row>
    <row r="136" spans="1:9" x14ac:dyDescent="0.2">
      <c r="A136" s="70"/>
      <c r="B136" s="70"/>
      <c r="C136" s="70"/>
      <c r="D136" s="70"/>
      <c r="E136" s="10"/>
      <c r="G136" s="70"/>
      <c r="H136" s="70"/>
      <c r="I136" s="70"/>
    </row>
    <row r="137" spans="1:9" x14ac:dyDescent="0.2">
      <c r="A137" s="70"/>
      <c r="B137" s="70"/>
      <c r="C137" s="70"/>
      <c r="D137" s="70"/>
      <c r="E137" s="10"/>
      <c r="G137" s="70"/>
      <c r="H137" s="70"/>
      <c r="I137" s="70"/>
    </row>
    <row r="138" spans="1:9" x14ac:dyDescent="0.2">
      <c r="A138" s="70"/>
      <c r="B138" s="70"/>
      <c r="C138" s="70"/>
      <c r="D138" s="70"/>
      <c r="E138" s="10"/>
      <c r="G138" s="70"/>
      <c r="H138" s="70"/>
      <c r="I138" s="70"/>
    </row>
    <row r="139" spans="1:9" x14ac:dyDescent="0.2">
      <c r="A139" s="70"/>
      <c r="B139" s="70"/>
      <c r="C139" s="70"/>
      <c r="D139" s="70"/>
      <c r="E139" s="10"/>
      <c r="G139" s="70"/>
      <c r="H139" s="70"/>
      <c r="I139" s="70"/>
    </row>
    <row r="140" spans="1:9" x14ac:dyDescent="0.2">
      <c r="A140" s="70"/>
      <c r="B140" s="70"/>
      <c r="C140" s="70"/>
      <c r="D140" s="70"/>
      <c r="E140" s="10"/>
      <c r="G140" s="70"/>
      <c r="H140" s="70"/>
      <c r="I140" s="70"/>
    </row>
    <row r="141" spans="1:9" x14ac:dyDescent="0.2">
      <c r="A141" s="70"/>
      <c r="B141" s="70"/>
      <c r="C141" s="70"/>
      <c r="D141" s="70"/>
      <c r="E141" s="10"/>
      <c r="G141" s="70"/>
      <c r="H141" s="70"/>
      <c r="I141" s="70"/>
    </row>
    <row r="142" spans="1:9" x14ac:dyDescent="0.2">
      <c r="A142" s="70" t="s">
        <v>1395</v>
      </c>
      <c r="B142" s="70"/>
      <c r="C142" s="70"/>
      <c r="D142" s="70"/>
      <c r="E142" s="10"/>
      <c r="G142" s="70"/>
      <c r="H142" s="70"/>
      <c r="I142" s="70"/>
    </row>
    <row r="143" spans="1:9" x14ac:dyDescent="0.2">
      <c r="A143" s="70"/>
      <c r="B143" s="70"/>
      <c r="C143" s="70"/>
      <c r="D143" s="70"/>
      <c r="E143" s="10"/>
      <c r="G143" s="70"/>
      <c r="H143" s="70"/>
      <c r="I143" s="70"/>
    </row>
    <row r="144" spans="1:9" x14ac:dyDescent="0.2">
      <c r="A144" s="70"/>
      <c r="B144" s="70"/>
      <c r="C144" s="70"/>
      <c r="D144" s="70"/>
      <c r="E144" s="10"/>
      <c r="G144" s="70"/>
      <c r="H144" s="70"/>
      <c r="I144" s="70"/>
    </row>
    <row r="145" spans="1:9" x14ac:dyDescent="0.2">
      <c r="A145" s="70"/>
      <c r="B145" s="70"/>
      <c r="C145" s="70"/>
      <c r="D145" s="70"/>
      <c r="E145" s="10"/>
      <c r="G145" s="70"/>
      <c r="H145" s="70"/>
      <c r="I145" s="70"/>
    </row>
    <row r="146" spans="1:9" x14ac:dyDescent="0.2">
      <c r="A146" s="70"/>
      <c r="B146" s="70"/>
      <c r="C146" s="70"/>
      <c r="D146" s="70"/>
      <c r="E146" s="10"/>
      <c r="G146" s="70"/>
      <c r="H146" s="70"/>
      <c r="I146" s="70"/>
    </row>
    <row r="147" spans="1:9" x14ac:dyDescent="0.2">
      <c r="A147" s="70"/>
      <c r="B147" s="70"/>
      <c r="C147" s="70"/>
      <c r="D147" s="70"/>
      <c r="E147" s="10"/>
      <c r="G147" s="70"/>
      <c r="H147" s="70"/>
      <c r="I147" s="70"/>
    </row>
    <row r="148" spans="1:9" x14ac:dyDescent="0.2">
      <c r="A148" s="70"/>
      <c r="B148" s="70"/>
      <c r="C148" s="70"/>
      <c r="D148" s="70"/>
      <c r="E148" s="10"/>
      <c r="G148" s="70"/>
      <c r="H148" s="70"/>
      <c r="I148" s="70"/>
    </row>
    <row r="149" spans="1:9" x14ac:dyDescent="0.2">
      <c r="A149" s="70"/>
      <c r="B149" s="70"/>
      <c r="C149" s="70"/>
      <c r="D149" s="70"/>
      <c r="E149" s="10"/>
      <c r="G149" s="70"/>
      <c r="H149" s="70"/>
      <c r="I149" s="70"/>
    </row>
    <row r="150" spans="1:9" x14ac:dyDescent="0.2">
      <c r="A150" s="70"/>
      <c r="B150" s="70"/>
      <c r="C150" s="70"/>
      <c r="D150" s="70"/>
      <c r="E150" s="10"/>
      <c r="G150" s="70"/>
      <c r="H150" s="70"/>
      <c r="I150" s="70"/>
    </row>
    <row r="151" spans="1:9" x14ac:dyDescent="0.2">
      <c r="A151" s="70"/>
      <c r="B151" s="70"/>
      <c r="C151" s="70"/>
      <c r="D151" s="70"/>
      <c r="E151" s="10"/>
      <c r="G151" s="70"/>
      <c r="H151" s="70"/>
      <c r="I151" s="70"/>
    </row>
    <row r="152" spans="1:9" x14ac:dyDescent="0.2">
      <c r="A152" s="70"/>
      <c r="B152" s="70"/>
      <c r="C152" s="70"/>
      <c r="D152" s="70"/>
      <c r="E152" s="10"/>
      <c r="G152" s="70"/>
      <c r="H152" s="70"/>
      <c r="I152" s="70"/>
    </row>
    <row r="153" spans="1:9" x14ac:dyDescent="0.2">
      <c r="A153" s="70"/>
      <c r="B153" s="70"/>
      <c r="C153" s="70"/>
      <c r="D153" s="70"/>
      <c r="E153" s="10"/>
      <c r="G153" s="70"/>
      <c r="H153" s="70"/>
      <c r="I153" s="70"/>
    </row>
    <row r="154" spans="1:9" x14ac:dyDescent="0.2">
      <c r="A154" s="70"/>
      <c r="B154" s="70"/>
      <c r="C154" s="70"/>
      <c r="D154" s="70"/>
      <c r="E154" s="10"/>
      <c r="G154" s="70"/>
      <c r="H154" s="70"/>
      <c r="I154" s="70"/>
    </row>
    <row r="155" spans="1:9" x14ac:dyDescent="0.2">
      <c r="A155" s="70"/>
      <c r="B155" s="70"/>
      <c r="C155" s="70"/>
      <c r="D155" s="70"/>
      <c r="E155" s="10"/>
      <c r="G155" s="70"/>
      <c r="H155" s="70"/>
      <c r="I155" s="70"/>
    </row>
    <row r="156" spans="1:9" x14ac:dyDescent="0.2">
      <c r="A156" s="70"/>
      <c r="B156" s="70"/>
      <c r="C156" s="70"/>
      <c r="D156" s="70"/>
      <c r="E156" s="10"/>
      <c r="G156" s="70"/>
      <c r="H156" s="70"/>
      <c r="I156" s="70"/>
    </row>
    <row r="157" spans="1:9" x14ac:dyDescent="0.2">
      <c r="A157" s="70"/>
      <c r="B157" s="70"/>
      <c r="C157" s="70"/>
      <c r="D157" s="70"/>
      <c r="E157" s="10"/>
      <c r="G157" s="70"/>
      <c r="H157" s="70"/>
      <c r="I157" s="70"/>
    </row>
    <row r="158" spans="1:9" x14ac:dyDescent="0.2">
      <c r="A158" s="70"/>
      <c r="B158" s="70"/>
      <c r="C158" s="70"/>
      <c r="D158" s="70"/>
      <c r="E158" s="10"/>
      <c r="G158" s="70"/>
      <c r="H158" s="70"/>
      <c r="I158" s="70"/>
    </row>
    <row r="159" spans="1:9" x14ac:dyDescent="0.2">
      <c r="A159" s="70"/>
      <c r="B159" s="70"/>
      <c r="C159" s="70"/>
      <c r="D159" s="70"/>
      <c r="E159" s="10"/>
      <c r="G159" s="70"/>
      <c r="H159" s="70"/>
      <c r="I159" s="70"/>
    </row>
    <row r="160" spans="1:9" x14ac:dyDescent="0.2">
      <c r="A160" s="70"/>
      <c r="B160" s="70"/>
      <c r="C160" s="70"/>
      <c r="D160" s="70"/>
      <c r="E160" s="10"/>
      <c r="G160" s="70"/>
      <c r="H160" s="70"/>
      <c r="I160" s="70"/>
    </row>
    <row r="161" spans="1:9" x14ac:dyDescent="0.2">
      <c r="A161" s="70"/>
      <c r="B161" s="70"/>
      <c r="C161" s="70"/>
      <c r="D161" s="70"/>
      <c r="E161" s="10"/>
      <c r="G161" s="70"/>
      <c r="H161" s="70"/>
      <c r="I161" s="70"/>
    </row>
  </sheetData>
  <mergeCells count="2">
    <mergeCell ref="A1:F1"/>
    <mergeCell ref="A68:D68"/>
  </mergeCells>
  <conditionalFormatting sqref="F2:F3 F5:F67">
    <cfRule type="cellIs" dxfId="60" priority="4" stopIfTrue="1" operator="between">
      <formula>0.009</formula>
      <formula>-0.009</formula>
    </cfRule>
  </conditionalFormatting>
  <conditionalFormatting sqref="F69:F101">
    <cfRule type="cellIs" dxfId="59" priority="2" stopIfTrue="1" operator="between">
      <formula>0.009</formula>
      <formula>-0.009</formula>
    </cfRule>
  </conditionalFormatting>
  <conditionalFormatting sqref="F114:F263">
    <cfRule type="cellIs" dxfId="58" priority="1" stopIfTrue="1" operator="between">
      <formula>0.009</formula>
      <formula>-0.009</formula>
    </cfRule>
  </conditionalFormatting>
  <conditionalFormatting sqref="F68:H68">
    <cfRule type="cellIs" dxfId="57" priority="3" stopIfTrue="1" operator="between">
      <formula>0.009</formula>
      <formula>-0.009</formula>
    </cfRule>
  </conditionalFormatting>
  <pageMargins left="0.7" right="0.7" top="0.75" bottom="0.75" header="0.3" footer="0.3"/>
  <pageSetup paperSize="9" orientation="portrait" r:id="rId1"/>
  <headerFooter>
    <oddFooter>&amp;C_x000D_&amp;1#&amp;"Aptos"&amp;10&amp;K000000 RESTRICTED</oddFooter>
    <evenFooter>&amp;LPUBLIC</evenFooter>
    <firstFooter>&amp;LPUBLIC</first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E5FCD-9978-4D9C-84DD-F7266092EA5F}">
  <dimension ref="A1:I144"/>
  <sheetViews>
    <sheetView workbookViewId="0">
      <selection sqref="A1:F1"/>
    </sheetView>
  </sheetViews>
  <sheetFormatPr defaultColWidth="9.33203125" defaultRowHeight="10.199999999999999" x14ac:dyDescent="0.2"/>
  <cols>
    <col min="1" max="1" width="33.88671875" style="6" bestFit="1" customWidth="1"/>
    <col min="2" max="2" width="29.44140625" style="6" bestFit="1" customWidth="1"/>
    <col min="3" max="3" width="32.33203125" style="6" bestFit="1" customWidth="1"/>
    <col min="4" max="4" width="15.6640625" style="6" customWidth="1"/>
    <col min="5" max="5" width="23.88671875" style="9" customWidth="1"/>
    <col min="6" max="6" width="11.6640625" style="10" bestFit="1" customWidth="1"/>
    <col min="7" max="16384" width="9.33203125" style="6"/>
  </cols>
  <sheetData>
    <row r="1" spans="1:6" s="1" customFormat="1" ht="13.8" x14ac:dyDescent="0.2">
      <c r="A1" s="150" t="s">
        <v>20</v>
      </c>
      <c r="B1" s="151"/>
      <c r="C1" s="151"/>
      <c r="D1" s="151"/>
      <c r="E1" s="151"/>
      <c r="F1" s="151"/>
    </row>
    <row r="2" spans="1:6" s="1" customFormat="1" ht="11.4" x14ac:dyDescent="0.2">
      <c r="E2" s="5"/>
      <c r="F2" s="8"/>
    </row>
    <row r="3" spans="1:6" s="1" customFormat="1" ht="12" x14ac:dyDescent="0.2">
      <c r="A3" s="7" t="s">
        <v>7</v>
      </c>
      <c r="B3" s="2"/>
      <c r="C3" s="3"/>
      <c r="D3" s="3"/>
      <c r="E3" s="4"/>
      <c r="F3" s="8"/>
    </row>
    <row r="4" spans="1:6" s="1" customFormat="1" ht="22.2" customHeight="1" x14ac:dyDescent="0.2">
      <c r="A4" s="14" t="s">
        <v>2</v>
      </c>
      <c r="B4" s="14" t="s">
        <v>0</v>
      </c>
      <c r="C4" s="15" t="s">
        <v>603</v>
      </c>
      <c r="D4" s="15" t="s">
        <v>1</v>
      </c>
      <c r="E4" s="56" t="s">
        <v>6</v>
      </c>
      <c r="F4" s="16" t="s">
        <v>3</v>
      </c>
    </row>
    <row r="5" spans="1:6" x14ac:dyDescent="0.2">
      <c r="A5" s="17" t="s">
        <v>145</v>
      </c>
      <c r="B5" s="18"/>
      <c r="C5" s="18"/>
      <c r="D5" s="18"/>
      <c r="E5" s="19"/>
      <c r="F5" s="20"/>
    </row>
    <row r="6" spans="1:6" x14ac:dyDescent="0.2">
      <c r="A6" s="21" t="s">
        <v>31</v>
      </c>
      <c r="B6" s="22"/>
      <c r="C6" s="22"/>
      <c r="D6" s="22"/>
      <c r="E6" s="23"/>
      <c r="F6" s="24"/>
    </row>
    <row r="7" spans="1:6" x14ac:dyDescent="0.2">
      <c r="A7" s="22" t="s">
        <v>152</v>
      </c>
      <c r="B7" s="22" t="s">
        <v>151</v>
      </c>
      <c r="C7" s="22" t="s">
        <v>148</v>
      </c>
      <c r="D7" s="25">
        <v>1227369</v>
      </c>
      <c r="E7" s="23">
        <v>17617.654630000001</v>
      </c>
      <c r="F7" s="24">
        <v>4.9269833536259604</v>
      </c>
    </row>
    <row r="8" spans="1:6" x14ac:dyDescent="0.2">
      <c r="A8" s="22" t="s">
        <v>162</v>
      </c>
      <c r="B8" s="22" t="s">
        <v>161</v>
      </c>
      <c r="C8" s="22" t="s">
        <v>163</v>
      </c>
      <c r="D8" s="25">
        <v>470598</v>
      </c>
      <c r="E8" s="23">
        <v>15993.27303</v>
      </c>
      <c r="F8" s="24">
        <v>4.47270602379864</v>
      </c>
    </row>
    <row r="9" spans="1:6" x14ac:dyDescent="0.2">
      <c r="A9" s="22" t="s">
        <v>168</v>
      </c>
      <c r="B9" s="22" t="s">
        <v>167</v>
      </c>
      <c r="C9" s="22" t="s">
        <v>169</v>
      </c>
      <c r="D9" s="25">
        <v>4497627</v>
      </c>
      <c r="E9" s="23">
        <v>13603.07286</v>
      </c>
      <c r="F9" s="24">
        <v>3.8042585660212298</v>
      </c>
    </row>
    <row r="10" spans="1:6" x14ac:dyDescent="0.2">
      <c r="A10" s="22" t="s">
        <v>354</v>
      </c>
      <c r="B10" s="22" t="s">
        <v>353</v>
      </c>
      <c r="C10" s="22" t="s">
        <v>148</v>
      </c>
      <c r="D10" s="25">
        <v>1074712</v>
      </c>
      <c r="E10" s="23">
        <v>11255.458780000001</v>
      </c>
      <c r="F10" s="24">
        <v>3.14772080683495</v>
      </c>
    </row>
    <row r="11" spans="1:6" x14ac:dyDescent="0.2">
      <c r="A11" s="22" t="s">
        <v>338</v>
      </c>
      <c r="B11" s="22" t="s">
        <v>337</v>
      </c>
      <c r="C11" s="22" t="s">
        <v>148</v>
      </c>
      <c r="D11" s="25">
        <v>2827755</v>
      </c>
      <c r="E11" s="23">
        <v>11036.72777</v>
      </c>
      <c r="F11" s="24">
        <v>3.0865501193725802</v>
      </c>
    </row>
    <row r="12" spans="1:6" x14ac:dyDescent="0.2">
      <c r="A12" s="22" t="s">
        <v>872</v>
      </c>
      <c r="B12" s="22" t="s">
        <v>871</v>
      </c>
      <c r="C12" s="22" t="s">
        <v>183</v>
      </c>
      <c r="D12" s="25">
        <v>206455</v>
      </c>
      <c r="E12" s="23">
        <v>10576.276739999999</v>
      </c>
      <c r="F12" s="24">
        <v>2.95777959868665</v>
      </c>
    </row>
    <row r="13" spans="1:6" x14ac:dyDescent="0.2">
      <c r="A13" s="22" t="s">
        <v>374</v>
      </c>
      <c r="B13" s="22" t="s">
        <v>373</v>
      </c>
      <c r="C13" s="22" t="s">
        <v>236</v>
      </c>
      <c r="D13" s="25">
        <v>680020</v>
      </c>
      <c r="E13" s="23">
        <v>10193.4998</v>
      </c>
      <c r="F13" s="24">
        <v>2.85073154654012</v>
      </c>
    </row>
    <row r="14" spans="1:6" x14ac:dyDescent="0.2">
      <c r="A14" s="22" t="s">
        <v>154</v>
      </c>
      <c r="B14" s="22" t="s">
        <v>153</v>
      </c>
      <c r="C14" s="22" t="s">
        <v>148</v>
      </c>
      <c r="D14" s="25">
        <v>734160</v>
      </c>
      <c r="E14" s="23">
        <v>9026.4971999999998</v>
      </c>
      <c r="F14" s="24">
        <v>2.5243656082473298</v>
      </c>
    </row>
    <row r="15" spans="1:6" x14ac:dyDescent="0.2">
      <c r="A15" s="22" t="s">
        <v>562</v>
      </c>
      <c r="B15" s="22" t="s">
        <v>561</v>
      </c>
      <c r="C15" s="22" t="s">
        <v>169</v>
      </c>
      <c r="D15" s="25">
        <v>2849233</v>
      </c>
      <c r="E15" s="23">
        <v>8116.325124</v>
      </c>
      <c r="F15" s="24">
        <v>2.2698253325087601</v>
      </c>
    </row>
    <row r="16" spans="1:6" x14ac:dyDescent="0.2">
      <c r="A16" s="22" t="s">
        <v>188</v>
      </c>
      <c r="B16" s="22" t="s">
        <v>187</v>
      </c>
      <c r="C16" s="22" t="s">
        <v>189</v>
      </c>
      <c r="D16" s="25">
        <v>924927</v>
      </c>
      <c r="E16" s="23">
        <v>8052.8769259999999</v>
      </c>
      <c r="F16" s="24">
        <v>2.2520813011987499</v>
      </c>
    </row>
    <row r="17" spans="1:6" x14ac:dyDescent="0.2">
      <c r="A17" s="22" t="s">
        <v>224</v>
      </c>
      <c r="B17" s="22" t="s">
        <v>223</v>
      </c>
      <c r="C17" s="22" t="s">
        <v>225</v>
      </c>
      <c r="D17" s="25">
        <v>155519</v>
      </c>
      <c r="E17" s="23">
        <v>8041.8874900000001</v>
      </c>
      <c r="F17" s="24">
        <v>2.2490079767764701</v>
      </c>
    </row>
    <row r="18" spans="1:6" x14ac:dyDescent="0.2">
      <c r="A18" s="22" t="s">
        <v>210</v>
      </c>
      <c r="B18" s="22" t="s">
        <v>209</v>
      </c>
      <c r="C18" s="22" t="s">
        <v>211</v>
      </c>
      <c r="D18" s="25">
        <v>495719</v>
      </c>
      <c r="E18" s="23">
        <v>7938.9397849999996</v>
      </c>
      <c r="F18" s="24">
        <v>2.22021744594353</v>
      </c>
    </row>
    <row r="19" spans="1:6" x14ac:dyDescent="0.2">
      <c r="A19" s="22" t="s">
        <v>165</v>
      </c>
      <c r="B19" s="22" t="s">
        <v>164</v>
      </c>
      <c r="C19" s="22" t="s">
        <v>166</v>
      </c>
      <c r="D19" s="25">
        <v>679009</v>
      </c>
      <c r="E19" s="23">
        <v>7673.4807090000004</v>
      </c>
      <c r="F19" s="24">
        <v>2.1459787078146899</v>
      </c>
    </row>
    <row r="20" spans="1:6" x14ac:dyDescent="0.2">
      <c r="A20" s="22" t="s">
        <v>874</v>
      </c>
      <c r="B20" s="22" t="s">
        <v>873</v>
      </c>
      <c r="C20" s="22" t="s">
        <v>246</v>
      </c>
      <c r="D20" s="25">
        <v>273443</v>
      </c>
      <c r="E20" s="23">
        <v>7542.3782689999998</v>
      </c>
      <c r="F20" s="24">
        <v>2.1093143757531601</v>
      </c>
    </row>
    <row r="21" spans="1:6" x14ac:dyDescent="0.2">
      <c r="A21" s="22" t="s">
        <v>174</v>
      </c>
      <c r="B21" s="22" t="s">
        <v>173</v>
      </c>
      <c r="C21" s="22" t="s">
        <v>166</v>
      </c>
      <c r="D21" s="25">
        <v>550727</v>
      </c>
      <c r="E21" s="23">
        <v>7417.7419630000004</v>
      </c>
      <c r="F21" s="24">
        <v>2.0744583737587901</v>
      </c>
    </row>
    <row r="22" spans="1:6" x14ac:dyDescent="0.2">
      <c r="A22" s="22" t="s">
        <v>159</v>
      </c>
      <c r="B22" s="22" t="s">
        <v>158</v>
      </c>
      <c r="C22" s="22" t="s">
        <v>160</v>
      </c>
      <c r="D22" s="25">
        <v>375083</v>
      </c>
      <c r="E22" s="23">
        <v>7396.6367600000003</v>
      </c>
      <c r="F22" s="24">
        <v>2.0685560566774401</v>
      </c>
    </row>
    <row r="23" spans="1:6" x14ac:dyDescent="0.2">
      <c r="A23" s="22" t="s">
        <v>812</v>
      </c>
      <c r="B23" s="22" t="s">
        <v>811</v>
      </c>
      <c r="C23" s="22" t="s">
        <v>228</v>
      </c>
      <c r="D23" s="25">
        <v>1687518</v>
      </c>
      <c r="E23" s="23">
        <v>7371.0786239999998</v>
      </c>
      <c r="F23" s="24">
        <v>2.0614084247555802</v>
      </c>
    </row>
    <row r="24" spans="1:6" x14ac:dyDescent="0.2">
      <c r="A24" s="22" t="s">
        <v>284</v>
      </c>
      <c r="B24" s="22" t="s">
        <v>283</v>
      </c>
      <c r="C24" s="22" t="s">
        <v>285</v>
      </c>
      <c r="D24" s="25">
        <v>736949</v>
      </c>
      <c r="E24" s="23">
        <v>7181.1995310000002</v>
      </c>
      <c r="F24" s="24">
        <v>2.00830651362948</v>
      </c>
    </row>
    <row r="25" spans="1:6" x14ac:dyDescent="0.2">
      <c r="A25" s="22" t="s">
        <v>156</v>
      </c>
      <c r="B25" s="22" t="s">
        <v>155</v>
      </c>
      <c r="C25" s="22" t="s">
        <v>157</v>
      </c>
      <c r="D25" s="25">
        <v>540261</v>
      </c>
      <c r="E25" s="23">
        <v>7065.5333579999997</v>
      </c>
      <c r="F25" s="24">
        <v>1.9759591143350099</v>
      </c>
    </row>
    <row r="26" spans="1:6" x14ac:dyDescent="0.2">
      <c r="A26" s="22" t="s">
        <v>876</v>
      </c>
      <c r="B26" s="22" t="s">
        <v>875</v>
      </c>
      <c r="C26" s="22" t="s">
        <v>236</v>
      </c>
      <c r="D26" s="25">
        <v>4746779</v>
      </c>
      <c r="E26" s="23">
        <v>6951.6578460000001</v>
      </c>
      <c r="F26" s="24">
        <v>1.9441124943510899</v>
      </c>
    </row>
    <row r="27" spans="1:6" x14ac:dyDescent="0.2">
      <c r="A27" s="22" t="s">
        <v>878</v>
      </c>
      <c r="B27" s="22" t="s">
        <v>877</v>
      </c>
      <c r="C27" s="22" t="s">
        <v>169</v>
      </c>
      <c r="D27" s="25">
        <v>6086971</v>
      </c>
      <c r="E27" s="23">
        <v>6519.1459409999998</v>
      </c>
      <c r="F27" s="24">
        <v>1.8231554770332801</v>
      </c>
    </row>
    <row r="28" spans="1:6" x14ac:dyDescent="0.2">
      <c r="A28" s="22" t="s">
        <v>880</v>
      </c>
      <c r="B28" s="22" t="s">
        <v>879</v>
      </c>
      <c r="C28" s="22" t="s">
        <v>192</v>
      </c>
      <c r="D28" s="25">
        <v>474838</v>
      </c>
      <c r="E28" s="23">
        <v>6341.9363279999998</v>
      </c>
      <c r="F28" s="24">
        <v>1.7735967343010499</v>
      </c>
    </row>
    <row r="29" spans="1:6" x14ac:dyDescent="0.2">
      <c r="A29" s="22" t="s">
        <v>171</v>
      </c>
      <c r="B29" s="22" t="s">
        <v>170</v>
      </c>
      <c r="C29" s="22" t="s">
        <v>172</v>
      </c>
      <c r="D29" s="25">
        <v>158301</v>
      </c>
      <c r="E29" s="23">
        <v>6235.3180890000003</v>
      </c>
      <c r="F29" s="24">
        <v>1.7437796956668901</v>
      </c>
    </row>
    <row r="30" spans="1:6" x14ac:dyDescent="0.2">
      <c r="A30" s="22" t="s">
        <v>882</v>
      </c>
      <c r="B30" s="22" t="s">
        <v>881</v>
      </c>
      <c r="C30" s="22" t="s">
        <v>166</v>
      </c>
      <c r="D30" s="25">
        <v>107589</v>
      </c>
      <c r="E30" s="23">
        <v>5970.1136100000003</v>
      </c>
      <c r="F30" s="24">
        <v>1.6696121585694701</v>
      </c>
    </row>
    <row r="31" spans="1:6" x14ac:dyDescent="0.2">
      <c r="A31" s="22" t="s">
        <v>271</v>
      </c>
      <c r="B31" s="22" t="s">
        <v>270</v>
      </c>
      <c r="C31" s="22" t="s">
        <v>198</v>
      </c>
      <c r="D31" s="25">
        <v>63310</v>
      </c>
      <c r="E31" s="23">
        <v>5670.6767</v>
      </c>
      <c r="F31" s="24">
        <v>1.58587112141014</v>
      </c>
    </row>
    <row r="32" spans="1:6" x14ac:dyDescent="0.2">
      <c r="A32" s="22" t="s">
        <v>396</v>
      </c>
      <c r="B32" s="22" t="s">
        <v>395</v>
      </c>
      <c r="C32" s="22" t="s">
        <v>397</v>
      </c>
      <c r="D32" s="25">
        <v>1800770</v>
      </c>
      <c r="E32" s="23">
        <v>5625.6054800000002</v>
      </c>
      <c r="F32" s="24">
        <v>1.5732664271229899</v>
      </c>
    </row>
    <row r="33" spans="1:6" x14ac:dyDescent="0.2">
      <c r="A33" s="22" t="s">
        <v>179</v>
      </c>
      <c r="B33" s="22" t="s">
        <v>178</v>
      </c>
      <c r="C33" s="22" t="s">
        <v>180</v>
      </c>
      <c r="D33" s="25">
        <v>47199</v>
      </c>
      <c r="E33" s="23">
        <v>5618.0969699999996</v>
      </c>
      <c r="F33" s="24">
        <v>1.5711665844051399</v>
      </c>
    </row>
    <row r="34" spans="1:6" x14ac:dyDescent="0.2">
      <c r="A34" s="22" t="s">
        <v>296</v>
      </c>
      <c r="B34" s="22" t="s">
        <v>295</v>
      </c>
      <c r="C34" s="22" t="s">
        <v>261</v>
      </c>
      <c r="D34" s="25">
        <v>491529</v>
      </c>
      <c r="E34" s="23">
        <v>5580.3287369999998</v>
      </c>
      <c r="F34" s="24">
        <v>1.560604255923</v>
      </c>
    </row>
    <row r="35" spans="1:6" x14ac:dyDescent="0.2">
      <c r="A35" s="22" t="s">
        <v>519</v>
      </c>
      <c r="B35" s="22" t="s">
        <v>518</v>
      </c>
      <c r="C35" s="22" t="s">
        <v>511</v>
      </c>
      <c r="D35" s="25">
        <v>261719</v>
      </c>
      <c r="E35" s="23">
        <v>5433.5481589999999</v>
      </c>
      <c r="F35" s="24">
        <v>1.5195553490378499</v>
      </c>
    </row>
    <row r="36" spans="1:6" x14ac:dyDescent="0.2">
      <c r="A36" s="22" t="s">
        <v>438</v>
      </c>
      <c r="B36" s="22" t="s">
        <v>437</v>
      </c>
      <c r="C36" s="22" t="s">
        <v>169</v>
      </c>
      <c r="D36" s="25">
        <v>439285</v>
      </c>
      <c r="E36" s="23">
        <v>5386.7323130000004</v>
      </c>
      <c r="F36" s="24">
        <v>1.5064627496668099</v>
      </c>
    </row>
    <row r="37" spans="1:6" x14ac:dyDescent="0.2">
      <c r="A37" s="22" t="s">
        <v>147</v>
      </c>
      <c r="B37" s="22" t="s">
        <v>146</v>
      </c>
      <c r="C37" s="22" t="s">
        <v>148</v>
      </c>
      <c r="D37" s="25">
        <v>699351</v>
      </c>
      <c r="E37" s="23">
        <v>5232.1945070000002</v>
      </c>
      <c r="F37" s="24">
        <v>1.4632444431635601</v>
      </c>
    </row>
    <row r="38" spans="1:6" x14ac:dyDescent="0.2">
      <c r="A38" s="22" t="s">
        <v>556</v>
      </c>
      <c r="B38" s="22" t="s">
        <v>555</v>
      </c>
      <c r="C38" s="22" t="s">
        <v>241</v>
      </c>
      <c r="D38" s="25">
        <v>741395</v>
      </c>
      <c r="E38" s="23">
        <v>5088.5645830000003</v>
      </c>
      <c r="F38" s="24">
        <v>1.42307665355179</v>
      </c>
    </row>
    <row r="39" spans="1:6" x14ac:dyDescent="0.2">
      <c r="A39" s="22" t="s">
        <v>884</v>
      </c>
      <c r="B39" s="22" t="s">
        <v>883</v>
      </c>
      <c r="C39" s="22" t="s">
        <v>201</v>
      </c>
      <c r="D39" s="25">
        <v>340179</v>
      </c>
      <c r="E39" s="23">
        <v>5070.3679949999996</v>
      </c>
      <c r="F39" s="24">
        <v>1.4179877647041199</v>
      </c>
    </row>
    <row r="40" spans="1:6" x14ac:dyDescent="0.2">
      <c r="A40" s="22" t="s">
        <v>886</v>
      </c>
      <c r="B40" s="22" t="s">
        <v>885</v>
      </c>
      <c r="C40" s="22" t="s">
        <v>241</v>
      </c>
      <c r="D40" s="25">
        <v>976245</v>
      </c>
      <c r="E40" s="23">
        <v>4849.0089150000003</v>
      </c>
      <c r="F40" s="24">
        <v>1.3560821067014499</v>
      </c>
    </row>
    <row r="41" spans="1:6" x14ac:dyDescent="0.2">
      <c r="A41" s="22" t="s">
        <v>513</v>
      </c>
      <c r="B41" s="22" t="s">
        <v>512</v>
      </c>
      <c r="C41" s="22" t="s">
        <v>166</v>
      </c>
      <c r="D41" s="25">
        <v>263445</v>
      </c>
      <c r="E41" s="23">
        <v>4533.8884500000004</v>
      </c>
      <c r="F41" s="24">
        <v>1.2679549797910299</v>
      </c>
    </row>
    <row r="42" spans="1:6" x14ac:dyDescent="0.2">
      <c r="A42" s="22" t="s">
        <v>235</v>
      </c>
      <c r="B42" s="22" t="s">
        <v>234</v>
      </c>
      <c r="C42" s="22" t="s">
        <v>236</v>
      </c>
      <c r="D42" s="25">
        <v>277088</v>
      </c>
      <c r="E42" s="23">
        <v>4499.0778559999999</v>
      </c>
      <c r="F42" s="24">
        <v>1.25821978967805</v>
      </c>
    </row>
    <row r="43" spans="1:6" x14ac:dyDescent="0.2">
      <c r="A43" s="22" t="s">
        <v>888</v>
      </c>
      <c r="B43" s="22" t="s">
        <v>887</v>
      </c>
      <c r="C43" s="22" t="s">
        <v>606</v>
      </c>
      <c r="D43" s="25">
        <v>10322389</v>
      </c>
      <c r="E43" s="23">
        <v>4479.9168259999997</v>
      </c>
      <c r="F43" s="24">
        <v>1.2528611833351</v>
      </c>
    </row>
    <row r="44" spans="1:6" x14ac:dyDescent="0.2">
      <c r="A44" s="22" t="s">
        <v>783</v>
      </c>
      <c r="B44" s="22" t="s">
        <v>782</v>
      </c>
      <c r="C44" s="22" t="s">
        <v>471</v>
      </c>
      <c r="D44" s="25">
        <v>160347</v>
      </c>
      <c r="E44" s="23">
        <v>4205.1000750000003</v>
      </c>
      <c r="F44" s="24">
        <v>1.17600546184939</v>
      </c>
    </row>
    <row r="45" spans="1:6" x14ac:dyDescent="0.2">
      <c r="A45" s="22" t="s">
        <v>800</v>
      </c>
      <c r="B45" s="22" t="s">
        <v>799</v>
      </c>
      <c r="C45" s="22" t="s">
        <v>218</v>
      </c>
      <c r="D45" s="25">
        <v>225369</v>
      </c>
      <c r="E45" s="23">
        <v>4119.0692129999998</v>
      </c>
      <c r="F45" s="24">
        <v>1.1519459241938901</v>
      </c>
    </row>
    <row r="46" spans="1:6" x14ac:dyDescent="0.2">
      <c r="A46" s="22" t="s">
        <v>691</v>
      </c>
      <c r="B46" s="22" t="s">
        <v>690</v>
      </c>
      <c r="C46" s="22" t="s">
        <v>246</v>
      </c>
      <c r="D46" s="25">
        <v>529236</v>
      </c>
      <c r="E46" s="23">
        <v>4071.9417840000001</v>
      </c>
      <c r="F46" s="24">
        <v>1.1387661869894401</v>
      </c>
    </row>
    <row r="47" spans="1:6" x14ac:dyDescent="0.2">
      <c r="A47" s="22" t="s">
        <v>356</v>
      </c>
      <c r="B47" s="22" t="s">
        <v>355</v>
      </c>
      <c r="C47" s="22" t="s">
        <v>218</v>
      </c>
      <c r="D47" s="25">
        <v>193212</v>
      </c>
      <c r="E47" s="23">
        <v>4068.4650839999999</v>
      </c>
      <c r="F47" s="24">
        <v>1.1377938871353901</v>
      </c>
    </row>
    <row r="48" spans="1:6" x14ac:dyDescent="0.2">
      <c r="A48" s="22" t="s">
        <v>758</v>
      </c>
      <c r="B48" s="22" t="s">
        <v>1150</v>
      </c>
      <c r="C48" s="22" t="s">
        <v>198</v>
      </c>
      <c r="D48" s="25">
        <v>651625</v>
      </c>
      <c r="E48" s="23">
        <v>3844.5875000000001</v>
      </c>
      <c r="F48" s="24">
        <v>1.0751839000069201</v>
      </c>
    </row>
    <row r="49" spans="1:7" x14ac:dyDescent="0.2">
      <c r="A49" s="22" t="s">
        <v>789</v>
      </c>
      <c r="B49" s="22" t="s">
        <v>788</v>
      </c>
      <c r="C49" s="22" t="s">
        <v>228</v>
      </c>
      <c r="D49" s="25">
        <v>122891</v>
      </c>
      <c r="E49" s="23">
        <v>3792.41626</v>
      </c>
      <c r="F49" s="24">
        <v>1.0605936020122999</v>
      </c>
    </row>
    <row r="50" spans="1:7" x14ac:dyDescent="0.2">
      <c r="A50" s="22" t="s">
        <v>277</v>
      </c>
      <c r="B50" s="22" t="s">
        <v>276</v>
      </c>
      <c r="C50" s="22" t="s">
        <v>192</v>
      </c>
      <c r="D50" s="25">
        <v>991841</v>
      </c>
      <c r="E50" s="23">
        <v>3775.9386869999998</v>
      </c>
      <c r="F50" s="24">
        <v>1.0559854558325701</v>
      </c>
    </row>
    <row r="51" spans="1:7" x14ac:dyDescent="0.2">
      <c r="A51" s="22" t="s">
        <v>658</v>
      </c>
      <c r="B51" s="22" t="s">
        <v>657</v>
      </c>
      <c r="C51" s="22" t="s">
        <v>471</v>
      </c>
      <c r="D51" s="25">
        <v>494674</v>
      </c>
      <c r="E51" s="23">
        <v>3639.3166179999998</v>
      </c>
      <c r="F51" s="24">
        <v>1.0177774949071301</v>
      </c>
    </row>
    <row r="52" spans="1:7" x14ac:dyDescent="0.2">
      <c r="A52" s="22" t="s">
        <v>779</v>
      </c>
      <c r="B52" s="22" t="s">
        <v>778</v>
      </c>
      <c r="C52" s="22" t="s">
        <v>261</v>
      </c>
      <c r="D52" s="25">
        <v>1842640</v>
      </c>
      <c r="E52" s="23">
        <v>3581.5393680000002</v>
      </c>
      <c r="F52" s="24">
        <v>1.0016194105907501</v>
      </c>
    </row>
    <row r="53" spans="1:7" x14ac:dyDescent="0.2">
      <c r="A53" s="22" t="s">
        <v>787</v>
      </c>
      <c r="B53" s="22" t="s">
        <v>786</v>
      </c>
      <c r="C53" s="22" t="s">
        <v>198</v>
      </c>
      <c r="D53" s="25">
        <v>321931</v>
      </c>
      <c r="E53" s="23">
        <v>3536.4120349999998</v>
      </c>
      <c r="F53" s="24">
        <v>0.988999023646288</v>
      </c>
    </row>
    <row r="54" spans="1:7" x14ac:dyDescent="0.2">
      <c r="A54" s="22" t="s">
        <v>890</v>
      </c>
      <c r="B54" s="22" t="s">
        <v>889</v>
      </c>
      <c r="C54" s="22" t="s">
        <v>195</v>
      </c>
      <c r="D54" s="25">
        <v>632393</v>
      </c>
      <c r="E54" s="23">
        <v>3521.1642240000001</v>
      </c>
      <c r="F54" s="24">
        <v>0.98473479480573001</v>
      </c>
    </row>
    <row r="55" spans="1:7" x14ac:dyDescent="0.2">
      <c r="A55" s="22" t="s">
        <v>892</v>
      </c>
      <c r="B55" s="22" t="s">
        <v>891</v>
      </c>
      <c r="C55" s="22" t="s">
        <v>231</v>
      </c>
      <c r="D55" s="25">
        <v>48264</v>
      </c>
      <c r="E55" s="23">
        <v>3515.79108</v>
      </c>
      <c r="F55" s="24">
        <v>0.98323213218686201</v>
      </c>
    </row>
    <row r="56" spans="1:7" x14ac:dyDescent="0.2">
      <c r="A56" s="22" t="s">
        <v>545</v>
      </c>
      <c r="B56" s="22" t="s">
        <v>544</v>
      </c>
      <c r="C56" s="22" t="s">
        <v>225</v>
      </c>
      <c r="D56" s="25">
        <v>645394</v>
      </c>
      <c r="E56" s="23">
        <v>3110.4763830000002</v>
      </c>
      <c r="F56" s="24">
        <v>0.86988113246307197</v>
      </c>
    </row>
    <row r="57" spans="1:7" x14ac:dyDescent="0.2">
      <c r="A57" s="22" t="s">
        <v>894</v>
      </c>
      <c r="B57" s="22" t="s">
        <v>893</v>
      </c>
      <c r="C57" s="22" t="s">
        <v>241</v>
      </c>
      <c r="D57" s="25">
        <v>417801</v>
      </c>
      <c r="E57" s="23">
        <v>3035.3242650000002</v>
      </c>
      <c r="F57" s="24">
        <v>0.84886396291626898</v>
      </c>
    </row>
    <row r="58" spans="1:7" x14ac:dyDescent="0.2">
      <c r="A58" s="22" t="s">
        <v>150</v>
      </c>
      <c r="B58" s="22" t="s">
        <v>149</v>
      </c>
      <c r="C58" s="22" t="s">
        <v>148</v>
      </c>
      <c r="D58" s="25">
        <v>267575</v>
      </c>
      <c r="E58" s="23">
        <v>2749.0655499999998</v>
      </c>
      <c r="F58" s="24">
        <v>0.76880836225568605</v>
      </c>
    </row>
    <row r="59" spans="1:7" x14ac:dyDescent="0.2">
      <c r="A59" s="22" t="s">
        <v>641</v>
      </c>
      <c r="B59" s="22" t="s">
        <v>640</v>
      </c>
      <c r="C59" s="22" t="s">
        <v>218</v>
      </c>
      <c r="D59" s="25">
        <v>379552</v>
      </c>
      <c r="E59" s="23">
        <v>2202.1607039999999</v>
      </c>
      <c r="F59" s="24">
        <v>0.61586001987696104</v>
      </c>
    </row>
    <row r="60" spans="1:7" x14ac:dyDescent="0.2">
      <c r="A60" s="22" t="s">
        <v>510</v>
      </c>
      <c r="B60" s="22" t="s">
        <v>509</v>
      </c>
      <c r="C60" s="22" t="s">
        <v>511</v>
      </c>
      <c r="D60" s="25">
        <v>411503</v>
      </c>
      <c r="E60" s="23">
        <v>1734.2793939999999</v>
      </c>
      <c r="F60" s="24">
        <v>0.48501153440845501</v>
      </c>
    </row>
    <row r="61" spans="1:7" x14ac:dyDescent="0.2">
      <c r="A61" s="22" t="s">
        <v>307</v>
      </c>
      <c r="B61" s="22" t="s">
        <v>306</v>
      </c>
      <c r="C61" s="22" t="s">
        <v>201</v>
      </c>
      <c r="D61" s="25">
        <v>553086</v>
      </c>
      <c r="E61" s="23">
        <v>1439.129772</v>
      </c>
      <c r="F61" s="24">
        <v>0.40246948752630402</v>
      </c>
    </row>
    <row r="62" spans="1:7" x14ac:dyDescent="0.2">
      <c r="A62" s="21" t="s">
        <v>35</v>
      </c>
      <c r="B62" s="21"/>
      <c r="C62" s="21"/>
      <c r="D62" s="21"/>
      <c r="E62" s="26">
        <f>SUM(E7:E61)</f>
        <v>342128.89665000007</v>
      </c>
      <c r="F62" s="27">
        <f>SUM(F7:F61)</f>
        <v>95.680350988295331</v>
      </c>
      <c r="G62" s="11"/>
    </row>
    <row r="63" spans="1:7" x14ac:dyDescent="0.2">
      <c r="A63" s="22"/>
      <c r="B63" s="22"/>
      <c r="C63" s="22"/>
      <c r="D63" s="22"/>
      <c r="E63" s="23"/>
      <c r="F63" s="24"/>
    </row>
    <row r="64" spans="1:7" x14ac:dyDescent="0.2">
      <c r="A64" s="21" t="s">
        <v>46</v>
      </c>
      <c r="B64" s="21"/>
      <c r="C64" s="21"/>
      <c r="D64" s="21"/>
      <c r="E64" s="26">
        <f>E62</f>
        <v>342128.89665000007</v>
      </c>
      <c r="F64" s="27">
        <f>F62</f>
        <v>95.680350988295331</v>
      </c>
      <c r="G64" s="11"/>
    </row>
    <row r="65" spans="1:9" x14ac:dyDescent="0.2">
      <c r="A65" s="21"/>
      <c r="B65" s="21"/>
      <c r="C65" s="21"/>
      <c r="D65" s="21"/>
      <c r="E65" s="26"/>
      <c r="F65" s="27"/>
      <c r="G65" s="11"/>
    </row>
    <row r="66" spans="1:9" x14ac:dyDescent="0.2">
      <c r="A66" s="21" t="s">
        <v>48</v>
      </c>
      <c r="B66" s="21"/>
      <c r="C66" s="21"/>
      <c r="D66" s="21"/>
      <c r="E66" s="26">
        <f>E68-(E62)</f>
        <v>15445.97960839991</v>
      </c>
      <c r="F66" s="27">
        <f>F68-(F62)</f>
        <v>4.3196490117046693</v>
      </c>
      <c r="G66" s="11"/>
    </row>
    <row r="67" spans="1:9" x14ac:dyDescent="0.2">
      <c r="A67" s="21"/>
      <c r="B67" s="21"/>
      <c r="C67" s="21"/>
      <c r="D67" s="21"/>
      <c r="E67" s="26"/>
      <c r="F67" s="27"/>
      <c r="G67" s="11"/>
    </row>
    <row r="68" spans="1:9" x14ac:dyDescent="0.2">
      <c r="A68" s="28" t="s">
        <v>47</v>
      </c>
      <c r="B68" s="28"/>
      <c r="C68" s="28"/>
      <c r="D68" s="28"/>
      <c r="E68" s="29">
        <v>357574.87625839998</v>
      </c>
      <c r="F68" s="30">
        <v>100</v>
      </c>
      <c r="G68" s="11"/>
    </row>
    <row r="69" spans="1:9" x14ac:dyDescent="0.2">
      <c r="A69" s="91" t="s">
        <v>1149</v>
      </c>
      <c r="B69" s="11"/>
      <c r="C69" s="11"/>
      <c r="D69" s="11"/>
      <c r="E69" s="12"/>
      <c r="F69" s="13"/>
      <c r="G69" s="11"/>
    </row>
    <row r="71" spans="1:9" ht="23.25" customHeight="1" x14ac:dyDescent="0.2">
      <c r="A71" s="152" t="s">
        <v>1012</v>
      </c>
      <c r="B71" s="152"/>
      <c r="C71" s="152"/>
      <c r="D71" s="152"/>
      <c r="G71" s="10"/>
      <c r="H71" s="10"/>
      <c r="I71" s="9"/>
    </row>
    <row r="73" spans="1:9" x14ac:dyDescent="0.2">
      <c r="A73" s="11" t="s">
        <v>51</v>
      </c>
    </row>
    <row r="74" spans="1:9" x14ac:dyDescent="0.2">
      <c r="A74" s="11" t="s">
        <v>1013</v>
      </c>
    </row>
    <row r="75" spans="1:9" x14ac:dyDescent="0.2">
      <c r="A75" s="11" t="s">
        <v>52</v>
      </c>
      <c r="B75" s="11"/>
      <c r="C75" s="31" t="s">
        <v>54</v>
      </c>
      <c r="D75" s="11" t="s">
        <v>53</v>
      </c>
    </row>
    <row r="76" spans="1:9" x14ac:dyDescent="0.2">
      <c r="A76" s="6" t="s">
        <v>61</v>
      </c>
      <c r="C76" s="32">
        <v>185.94200000000001</v>
      </c>
      <c r="D76" s="32">
        <v>192.8253</v>
      </c>
    </row>
    <row r="77" spans="1:9" x14ac:dyDescent="0.2">
      <c r="A77" s="6" t="s">
        <v>135</v>
      </c>
      <c r="C77" s="32">
        <v>19.291599999999999</v>
      </c>
      <c r="D77" s="32">
        <v>20.005700000000001</v>
      </c>
    </row>
    <row r="78" spans="1:9" x14ac:dyDescent="0.2">
      <c r="A78" s="6" t="s">
        <v>62</v>
      </c>
      <c r="C78" s="32">
        <v>205.614</v>
      </c>
      <c r="D78" s="32">
        <v>213.3466</v>
      </c>
    </row>
    <row r="79" spans="1:9" x14ac:dyDescent="0.2">
      <c r="A79" s="6" t="s">
        <v>136</v>
      </c>
      <c r="C79" s="32">
        <v>22.251200000000001</v>
      </c>
      <c r="D79" s="32">
        <v>23.087800000000001</v>
      </c>
    </row>
    <row r="81" spans="1:4" x14ac:dyDescent="0.2">
      <c r="A81" s="6" t="s">
        <v>58</v>
      </c>
    </row>
    <row r="83" spans="1:4" x14ac:dyDescent="0.2">
      <c r="A83" s="11" t="s">
        <v>1014</v>
      </c>
      <c r="D83" s="31" t="s">
        <v>60</v>
      </c>
    </row>
    <row r="85" spans="1:4" x14ac:dyDescent="0.2">
      <c r="A85" s="11" t="s">
        <v>1016</v>
      </c>
      <c r="D85" s="31" t="s">
        <v>60</v>
      </c>
    </row>
    <row r="87" spans="1:4" x14ac:dyDescent="0.2">
      <c r="A87" s="11" t="s">
        <v>1053</v>
      </c>
      <c r="D87" s="31" t="s">
        <v>60</v>
      </c>
    </row>
    <row r="88" spans="1:4" x14ac:dyDescent="0.2">
      <c r="A88" s="11"/>
    </row>
    <row r="89" spans="1:4" x14ac:dyDescent="0.2">
      <c r="A89" s="11" t="s">
        <v>1041</v>
      </c>
      <c r="D89" s="31" t="s">
        <v>60</v>
      </c>
    </row>
    <row r="91" spans="1:4" x14ac:dyDescent="0.2">
      <c r="A91" s="11" t="s">
        <v>1042</v>
      </c>
      <c r="D91" s="36">
        <v>0.91803558941332197</v>
      </c>
    </row>
    <row r="93" spans="1:4" x14ac:dyDescent="0.2">
      <c r="A93" s="11" t="s">
        <v>388</v>
      </c>
      <c r="D93" s="31" t="s">
        <v>60</v>
      </c>
    </row>
    <row r="95" spans="1:4" x14ac:dyDescent="0.2">
      <c r="A95" s="11" t="s">
        <v>1024</v>
      </c>
      <c r="D95" s="31" t="s">
        <v>60</v>
      </c>
    </row>
    <row r="97" spans="1:9" x14ac:dyDescent="0.2">
      <c r="A97" s="11" t="s">
        <v>1025</v>
      </c>
      <c r="B97" s="11"/>
      <c r="D97" s="31" t="s">
        <v>60</v>
      </c>
    </row>
    <row r="98" spans="1:9" x14ac:dyDescent="0.2">
      <c r="A98" s="11"/>
      <c r="B98" s="11"/>
    </row>
    <row r="99" spans="1:9" x14ac:dyDescent="0.2">
      <c r="A99" s="11" t="s">
        <v>1026</v>
      </c>
      <c r="B99" s="11"/>
      <c r="D99" s="31" t="s">
        <v>60</v>
      </c>
    </row>
    <row r="100" spans="1:9" x14ac:dyDescent="0.2">
      <c r="A100" s="11"/>
      <c r="B100" s="11"/>
    </row>
    <row r="101" spans="1:9" x14ac:dyDescent="0.2">
      <c r="A101" s="11" t="s">
        <v>1027</v>
      </c>
      <c r="B101" s="11"/>
      <c r="D101" s="31" t="s">
        <v>60</v>
      </c>
    </row>
    <row r="103" spans="1:9" x14ac:dyDescent="0.2">
      <c r="A103" s="69" t="s">
        <v>1055</v>
      </c>
      <c r="B103" s="70"/>
      <c r="C103" s="70"/>
      <c r="D103" s="70"/>
    </row>
    <row r="105" spans="1:9" x14ac:dyDescent="0.2">
      <c r="A105" s="69" t="s">
        <v>1396</v>
      </c>
      <c r="B105" s="70"/>
      <c r="C105" s="70"/>
      <c r="D105" s="70"/>
      <c r="E105" s="10"/>
      <c r="G105" s="70"/>
      <c r="H105" s="70"/>
      <c r="I105" s="70"/>
    </row>
    <row r="106" spans="1:9" x14ac:dyDescent="0.2">
      <c r="A106" s="96"/>
      <c r="B106" s="70"/>
      <c r="C106" s="70"/>
      <c r="D106" s="70"/>
      <c r="E106" s="10"/>
      <c r="G106" s="70"/>
      <c r="H106" s="70"/>
      <c r="I106" s="70"/>
    </row>
    <row r="107" spans="1:9" x14ac:dyDescent="0.2">
      <c r="A107" s="70"/>
      <c r="B107" s="70"/>
      <c r="C107" s="70"/>
      <c r="D107" s="70"/>
      <c r="E107" s="10"/>
      <c r="G107" s="70"/>
      <c r="H107" s="70"/>
      <c r="I107" s="70"/>
    </row>
    <row r="108" spans="1:9" x14ac:dyDescent="0.2">
      <c r="A108" s="70"/>
      <c r="B108" s="70"/>
      <c r="C108" s="70"/>
      <c r="D108" s="70"/>
      <c r="E108" s="10"/>
      <c r="G108" s="70"/>
      <c r="H108" s="70"/>
      <c r="I108" s="70"/>
    </row>
    <row r="109" spans="1:9" x14ac:dyDescent="0.2">
      <c r="A109" s="70"/>
      <c r="B109" s="70"/>
      <c r="C109" s="70"/>
      <c r="D109" s="70"/>
      <c r="E109" s="10"/>
      <c r="G109" s="70"/>
      <c r="H109" s="70"/>
      <c r="I109" s="70"/>
    </row>
    <row r="110" spans="1:9" x14ac:dyDescent="0.2">
      <c r="A110" s="70"/>
      <c r="B110" s="70"/>
      <c r="C110" s="70"/>
      <c r="D110" s="70"/>
      <c r="E110" s="10"/>
      <c r="G110" s="70"/>
      <c r="H110" s="70"/>
      <c r="I110" s="70"/>
    </row>
    <row r="111" spans="1:9" x14ac:dyDescent="0.2">
      <c r="A111" s="70"/>
      <c r="B111" s="70"/>
      <c r="C111" s="70"/>
      <c r="D111" s="70"/>
      <c r="E111" s="10"/>
      <c r="G111" s="70"/>
      <c r="H111" s="70"/>
      <c r="I111" s="70"/>
    </row>
    <row r="112" spans="1:9" x14ac:dyDescent="0.2">
      <c r="A112" s="70"/>
      <c r="B112" s="70"/>
      <c r="C112" s="70"/>
      <c r="D112" s="70"/>
      <c r="E112" s="10"/>
      <c r="G112" s="70"/>
      <c r="H112" s="70"/>
      <c r="I112" s="70"/>
    </row>
    <row r="113" spans="1:9" x14ac:dyDescent="0.2">
      <c r="A113" s="70"/>
      <c r="B113" s="70"/>
      <c r="C113" s="70"/>
      <c r="D113" s="70"/>
      <c r="E113" s="10"/>
      <c r="G113" s="70"/>
      <c r="H113" s="70"/>
      <c r="I113" s="70"/>
    </row>
    <row r="114" spans="1:9" x14ac:dyDescent="0.2">
      <c r="A114" s="70"/>
      <c r="B114" s="70"/>
      <c r="C114" s="70"/>
      <c r="D114" s="70"/>
      <c r="E114" s="10"/>
      <c r="G114" s="70"/>
      <c r="H114" s="70"/>
      <c r="I114" s="70"/>
    </row>
    <row r="115" spans="1:9" x14ac:dyDescent="0.2">
      <c r="A115" s="70"/>
      <c r="B115" s="70"/>
      <c r="C115" s="70"/>
      <c r="D115" s="70"/>
      <c r="E115" s="10"/>
      <c r="G115" s="70"/>
      <c r="H115" s="70"/>
      <c r="I115" s="70"/>
    </row>
    <row r="116" spans="1:9" x14ac:dyDescent="0.2">
      <c r="A116" s="70"/>
      <c r="B116" s="70"/>
      <c r="C116" s="70"/>
      <c r="D116" s="70"/>
      <c r="E116" s="10"/>
      <c r="G116" s="70"/>
      <c r="H116" s="70"/>
      <c r="I116" s="70"/>
    </row>
    <row r="117" spans="1:9" x14ac:dyDescent="0.2">
      <c r="A117" s="70"/>
      <c r="B117" s="70"/>
      <c r="C117" s="70"/>
      <c r="D117" s="70"/>
      <c r="E117" s="10"/>
      <c r="G117" s="70"/>
      <c r="H117" s="70"/>
      <c r="I117" s="70"/>
    </row>
    <row r="118" spans="1:9" x14ac:dyDescent="0.2">
      <c r="A118" s="70"/>
      <c r="B118" s="70"/>
      <c r="C118" s="70"/>
      <c r="D118" s="70"/>
      <c r="E118" s="10"/>
      <c r="G118" s="70"/>
      <c r="H118" s="70"/>
      <c r="I118" s="70"/>
    </row>
    <row r="119" spans="1:9" x14ac:dyDescent="0.2">
      <c r="A119" s="70"/>
      <c r="B119" s="70"/>
      <c r="C119" s="70"/>
      <c r="D119" s="70"/>
      <c r="E119" s="10"/>
      <c r="G119" s="70"/>
      <c r="H119" s="70"/>
      <c r="I119" s="70"/>
    </row>
    <row r="120" spans="1:9" x14ac:dyDescent="0.2">
      <c r="A120" s="70"/>
      <c r="B120" s="70"/>
      <c r="C120" s="70"/>
      <c r="D120" s="70"/>
      <c r="E120" s="10"/>
      <c r="G120" s="70"/>
      <c r="H120" s="70"/>
      <c r="I120" s="70"/>
    </row>
    <row r="121" spans="1:9" x14ac:dyDescent="0.2">
      <c r="A121" s="70"/>
      <c r="B121" s="70"/>
      <c r="C121" s="70"/>
      <c r="D121" s="70"/>
      <c r="E121" s="10"/>
      <c r="G121" s="70"/>
      <c r="H121" s="70"/>
      <c r="I121" s="70"/>
    </row>
    <row r="122" spans="1:9" x14ac:dyDescent="0.2">
      <c r="A122" s="70"/>
      <c r="B122" s="70"/>
      <c r="C122" s="70"/>
      <c r="D122" s="70"/>
      <c r="E122" s="10"/>
      <c r="G122" s="70"/>
      <c r="H122" s="70"/>
      <c r="I122" s="70"/>
    </row>
    <row r="123" spans="1:9" x14ac:dyDescent="0.2">
      <c r="A123" s="69" t="s">
        <v>1413</v>
      </c>
      <c r="B123" s="70"/>
      <c r="C123" s="70"/>
      <c r="D123" s="70"/>
      <c r="E123" s="10"/>
      <c r="G123" s="70"/>
      <c r="H123" s="70"/>
      <c r="I123" s="70"/>
    </row>
    <row r="124" spans="1:9" x14ac:dyDescent="0.2">
      <c r="A124" s="70"/>
      <c r="B124" s="70"/>
      <c r="C124" s="70"/>
      <c r="D124" s="70"/>
      <c r="E124" s="10"/>
      <c r="G124" s="70"/>
      <c r="H124" s="70"/>
      <c r="I124" s="70"/>
    </row>
    <row r="125" spans="1:9" x14ac:dyDescent="0.2">
      <c r="A125" s="69" t="s">
        <v>1397</v>
      </c>
      <c r="B125" s="70"/>
      <c r="C125" s="70"/>
      <c r="D125" s="70"/>
      <c r="E125" s="10"/>
      <c r="G125" s="70"/>
      <c r="H125" s="70"/>
      <c r="I125" s="70"/>
    </row>
    <row r="126" spans="1:9" x14ac:dyDescent="0.2">
      <c r="A126" s="70"/>
      <c r="B126" s="70"/>
      <c r="C126" s="70"/>
      <c r="D126" s="70"/>
      <c r="E126" s="10"/>
      <c r="G126" s="70"/>
      <c r="H126" s="70"/>
      <c r="I126" s="70"/>
    </row>
    <row r="127" spans="1:9" x14ac:dyDescent="0.2">
      <c r="A127" s="70"/>
      <c r="B127" s="70"/>
      <c r="C127" s="70"/>
      <c r="D127" s="70"/>
      <c r="E127" s="10"/>
      <c r="G127" s="70"/>
      <c r="H127" s="70"/>
      <c r="I127" s="70"/>
    </row>
    <row r="128" spans="1:9" x14ac:dyDescent="0.2">
      <c r="A128" s="70"/>
      <c r="B128" s="70"/>
      <c r="C128" s="70"/>
      <c r="D128" s="70"/>
      <c r="E128" s="10"/>
      <c r="G128" s="70"/>
      <c r="H128" s="70"/>
      <c r="I128" s="70"/>
    </row>
    <row r="129" spans="1:9" x14ac:dyDescent="0.2">
      <c r="A129" s="70"/>
      <c r="B129" s="70"/>
      <c r="C129" s="70"/>
      <c r="D129" s="70"/>
      <c r="E129" s="10"/>
      <c r="G129" s="70"/>
      <c r="H129" s="70"/>
      <c r="I129" s="70"/>
    </row>
    <row r="130" spans="1:9" x14ac:dyDescent="0.2">
      <c r="A130" s="70"/>
      <c r="B130" s="70"/>
      <c r="C130" s="70"/>
      <c r="D130" s="70"/>
      <c r="E130" s="10"/>
      <c r="G130" s="70"/>
      <c r="H130" s="70"/>
      <c r="I130" s="70"/>
    </row>
    <row r="131" spans="1:9" x14ac:dyDescent="0.2">
      <c r="A131" s="70"/>
      <c r="B131" s="70"/>
      <c r="C131" s="70"/>
      <c r="D131" s="70"/>
      <c r="E131" s="10"/>
      <c r="G131" s="70"/>
      <c r="H131" s="70"/>
      <c r="I131" s="70"/>
    </row>
    <row r="132" spans="1:9" x14ac:dyDescent="0.2">
      <c r="A132" s="70"/>
      <c r="B132" s="70"/>
      <c r="C132" s="70"/>
      <c r="D132" s="70"/>
      <c r="E132" s="10"/>
      <c r="G132" s="70"/>
      <c r="H132" s="70"/>
      <c r="I132" s="70"/>
    </row>
    <row r="133" spans="1:9" x14ac:dyDescent="0.2">
      <c r="A133" s="70"/>
      <c r="B133" s="70"/>
      <c r="C133" s="70"/>
      <c r="D133" s="70"/>
      <c r="E133" s="10"/>
      <c r="G133" s="70"/>
      <c r="H133" s="70"/>
      <c r="I133" s="70"/>
    </row>
    <row r="134" spans="1:9" x14ac:dyDescent="0.2">
      <c r="A134" s="70"/>
      <c r="B134" s="70"/>
      <c r="C134" s="70"/>
      <c r="D134" s="70"/>
      <c r="E134" s="10"/>
      <c r="G134" s="70"/>
      <c r="H134" s="70"/>
      <c r="I134" s="70"/>
    </row>
    <row r="135" spans="1:9" x14ac:dyDescent="0.2">
      <c r="A135" s="70"/>
      <c r="B135" s="70"/>
      <c r="C135" s="70"/>
      <c r="D135" s="70"/>
      <c r="E135" s="10"/>
      <c r="G135" s="70"/>
      <c r="H135" s="70"/>
      <c r="I135" s="70"/>
    </row>
    <row r="136" spans="1:9" x14ac:dyDescent="0.2">
      <c r="A136" s="70"/>
      <c r="B136" s="70"/>
      <c r="C136" s="70"/>
      <c r="D136" s="70"/>
      <c r="E136" s="10"/>
      <c r="G136" s="70"/>
      <c r="H136" s="70"/>
      <c r="I136" s="70"/>
    </row>
    <row r="137" spans="1:9" x14ac:dyDescent="0.2">
      <c r="A137" s="70"/>
      <c r="B137" s="70"/>
      <c r="C137" s="70"/>
      <c r="D137" s="70"/>
      <c r="E137" s="10"/>
      <c r="G137" s="70"/>
      <c r="H137" s="70"/>
      <c r="I137" s="70"/>
    </row>
    <row r="138" spans="1:9" x14ac:dyDescent="0.2">
      <c r="A138" s="70"/>
      <c r="B138" s="70"/>
      <c r="C138" s="70"/>
      <c r="D138" s="70"/>
      <c r="E138" s="10"/>
      <c r="G138" s="70"/>
      <c r="H138" s="70"/>
      <c r="I138" s="70"/>
    </row>
    <row r="139" spans="1:9" x14ac:dyDescent="0.2">
      <c r="A139" s="70"/>
      <c r="B139" s="70"/>
      <c r="C139" s="70"/>
      <c r="D139" s="70"/>
      <c r="E139" s="10"/>
      <c r="G139" s="70"/>
      <c r="H139" s="70"/>
      <c r="I139" s="70"/>
    </row>
    <row r="140" spans="1:9" x14ac:dyDescent="0.2">
      <c r="A140" s="70"/>
      <c r="B140" s="70"/>
      <c r="C140" s="70"/>
      <c r="D140" s="70"/>
      <c r="E140" s="10"/>
      <c r="G140" s="70"/>
      <c r="H140" s="70"/>
      <c r="I140" s="70"/>
    </row>
    <row r="141" spans="1:9" x14ac:dyDescent="0.2">
      <c r="A141" s="70"/>
      <c r="B141" s="70"/>
      <c r="C141" s="70"/>
      <c r="D141" s="70"/>
      <c r="E141" s="10"/>
      <c r="G141" s="70"/>
      <c r="H141" s="70"/>
      <c r="I141" s="70"/>
    </row>
    <row r="142" spans="1:9" x14ac:dyDescent="0.2">
      <c r="A142" s="6" t="s">
        <v>1414</v>
      </c>
      <c r="B142" s="70"/>
      <c r="C142" s="70"/>
      <c r="D142" s="70"/>
      <c r="E142" s="10"/>
      <c r="G142" s="70"/>
      <c r="H142" s="70"/>
      <c r="I142" s="70"/>
    </row>
    <row r="144" spans="1:9" x14ac:dyDescent="0.2">
      <c r="A144" s="70" t="s">
        <v>1395</v>
      </c>
    </row>
  </sheetData>
  <mergeCells count="2">
    <mergeCell ref="A1:F1"/>
    <mergeCell ref="A71:D71"/>
  </mergeCells>
  <conditionalFormatting sqref="F2:F3 F5:F70">
    <cfRule type="cellIs" dxfId="56" priority="4" stopIfTrue="1" operator="between">
      <formula>0.009</formula>
      <formula>-0.009</formula>
    </cfRule>
  </conditionalFormatting>
  <conditionalFormatting sqref="F72:F139">
    <cfRule type="cellIs" dxfId="55" priority="1" stopIfTrue="1" operator="between">
      <formula>0.009</formula>
      <formula>-0.009</formula>
    </cfRule>
  </conditionalFormatting>
  <conditionalFormatting sqref="F143:F246">
    <cfRule type="cellIs" dxfId="54" priority="2" stopIfTrue="1" operator="between">
      <formula>0.009</formula>
      <formula>-0.009</formula>
    </cfRule>
  </conditionalFormatting>
  <conditionalFormatting sqref="F71:H71">
    <cfRule type="cellIs" dxfId="53" priority="3" stopIfTrue="1" operator="between">
      <formula>0.009</formula>
      <formula>-0.009</formula>
    </cfRule>
  </conditionalFormatting>
  <pageMargins left="0.7" right="0.7" top="0.75" bottom="0.75" header="0.3" footer="0.3"/>
  <pageSetup paperSize="9" orientation="portrait" r:id="rId1"/>
  <headerFooter>
    <oddFooter>&amp;C_x000D_&amp;1#&amp;"Aptos"&amp;10&amp;K000000 RESTRICTED</oddFooter>
    <evenFooter>&amp;LPUBLIC</evenFooter>
    <firstFooter>&amp;LPUBLIC</first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813DB-6596-49CE-A6F9-C51B7BE0A03E}">
  <dimension ref="A1:I140"/>
  <sheetViews>
    <sheetView workbookViewId="0">
      <selection sqref="A1:F1"/>
    </sheetView>
  </sheetViews>
  <sheetFormatPr defaultColWidth="9.33203125" defaultRowHeight="10.199999999999999" x14ac:dyDescent="0.2"/>
  <cols>
    <col min="1" max="1" width="33.88671875" style="6" bestFit="1" customWidth="1"/>
    <col min="2" max="2" width="31.44140625" style="6" bestFit="1" customWidth="1"/>
    <col min="3" max="3" width="32.33203125" style="6" bestFit="1" customWidth="1"/>
    <col min="4" max="4" width="15.6640625" style="6" customWidth="1"/>
    <col min="5" max="5" width="23.88671875" style="9" customWidth="1"/>
    <col min="6" max="6" width="11.6640625" style="10" bestFit="1" customWidth="1"/>
    <col min="7" max="16384" width="9.33203125" style="6"/>
  </cols>
  <sheetData>
    <row r="1" spans="1:7" s="1" customFormat="1" ht="13.8" x14ac:dyDescent="0.2">
      <c r="A1" s="150" t="s">
        <v>21</v>
      </c>
      <c r="B1" s="151"/>
      <c r="C1" s="151"/>
      <c r="D1" s="151"/>
      <c r="E1" s="151"/>
      <c r="F1" s="151"/>
    </row>
    <row r="2" spans="1:7" s="1" customFormat="1" ht="11.4" x14ac:dyDescent="0.2">
      <c r="E2" s="5"/>
      <c r="F2" s="8"/>
    </row>
    <row r="3" spans="1:7" s="1" customFormat="1" ht="12" x14ac:dyDescent="0.2">
      <c r="A3" s="7" t="s">
        <v>7</v>
      </c>
      <c r="B3" s="2"/>
      <c r="C3" s="3"/>
      <c r="D3" s="3"/>
      <c r="E3" s="4"/>
      <c r="F3" s="8"/>
    </row>
    <row r="4" spans="1:7" s="1" customFormat="1" ht="22.2" customHeight="1" x14ac:dyDescent="0.2">
      <c r="A4" s="14" t="s">
        <v>2</v>
      </c>
      <c r="B4" s="14" t="s">
        <v>0</v>
      </c>
      <c r="C4" s="15" t="s">
        <v>4</v>
      </c>
      <c r="D4" s="15" t="s">
        <v>1</v>
      </c>
      <c r="E4" s="56" t="s">
        <v>6</v>
      </c>
      <c r="F4" s="16" t="s">
        <v>3</v>
      </c>
      <c r="G4" s="84" t="s">
        <v>5</v>
      </c>
    </row>
    <row r="5" spans="1:7" x14ac:dyDescent="0.2">
      <c r="A5" s="17" t="s">
        <v>145</v>
      </c>
      <c r="B5" s="18"/>
      <c r="C5" s="18"/>
      <c r="D5" s="18"/>
      <c r="E5" s="19"/>
      <c r="F5" s="20"/>
      <c r="G5" s="85"/>
    </row>
    <row r="6" spans="1:7" x14ac:dyDescent="0.2">
      <c r="A6" s="21" t="s">
        <v>31</v>
      </c>
      <c r="B6" s="22"/>
      <c r="C6" s="22"/>
      <c r="D6" s="22"/>
      <c r="E6" s="23"/>
      <c r="F6" s="24"/>
      <c r="G6" s="24"/>
    </row>
    <row r="7" spans="1:7" x14ac:dyDescent="0.2">
      <c r="A7" s="22" t="s">
        <v>152</v>
      </c>
      <c r="B7" s="22" t="s">
        <v>151</v>
      </c>
      <c r="C7" s="22" t="s">
        <v>148</v>
      </c>
      <c r="D7" s="25">
        <v>5037357</v>
      </c>
      <c r="E7" s="23">
        <v>72306.222380000007</v>
      </c>
      <c r="F7" s="24">
        <v>9.6556871509598405</v>
      </c>
      <c r="G7" s="24"/>
    </row>
    <row r="8" spans="1:7" x14ac:dyDescent="0.2">
      <c r="A8" s="22" t="s">
        <v>162</v>
      </c>
      <c r="B8" s="22" t="s">
        <v>161</v>
      </c>
      <c r="C8" s="22" t="s">
        <v>163</v>
      </c>
      <c r="D8" s="25">
        <v>1356561</v>
      </c>
      <c r="E8" s="23">
        <v>46102.725590000002</v>
      </c>
      <c r="F8" s="24">
        <v>6.1565032780183104</v>
      </c>
      <c r="G8" s="24"/>
    </row>
    <row r="9" spans="1:7" x14ac:dyDescent="0.2">
      <c r="A9" s="22" t="s">
        <v>156</v>
      </c>
      <c r="B9" s="22" t="s">
        <v>155</v>
      </c>
      <c r="C9" s="22" t="s">
        <v>157</v>
      </c>
      <c r="D9" s="25">
        <v>3348382</v>
      </c>
      <c r="E9" s="23">
        <v>43790.139799999997</v>
      </c>
      <c r="F9" s="24">
        <v>5.8476833153234802</v>
      </c>
      <c r="G9" s="24"/>
    </row>
    <row r="10" spans="1:7" x14ac:dyDescent="0.2">
      <c r="A10" s="22" t="s">
        <v>147</v>
      </c>
      <c r="B10" s="22" t="s">
        <v>146</v>
      </c>
      <c r="C10" s="22" t="s">
        <v>148</v>
      </c>
      <c r="D10" s="25">
        <v>5432167</v>
      </c>
      <c r="E10" s="23">
        <v>40640.757409999998</v>
      </c>
      <c r="F10" s="24">
        <v>5.4271185274582301</v>
      </c>
      <c r="G10" s="24"/>
    </row>
    <row r="11" spans="1:7" x14ac:dyDescent="0.2">
      <c r="A11" s="22" t="s">
        <v>352</v>
      </c>
      <c r="B11" s="22" t="s">
        <v>351</v>
      </c>
      <c r="C11" s="22" t="s">
        <v>241</v>
      </c>
      <c r="D11" s="25">
        <v>1655891</v>
      </c>
      <c r="E11" s="23">
        <v>33599.684280000001</v>
      </c>
      <c r="F11" s="24">
        <v>4.4868619753594103</v>
      </c>
      <c r="G11" s="24"/>
    </row>
    <row r="12" spans="1:7" x14ac:dyDescent="0.2">
      <c r="A12" s="22" t="s">
        <v>168</v>
      </c>
      <c r="B12" s="22" t="s">
        <v>167</v>
      </c>
      <c r="C12" s="22" t="s">
        <v>169</v>
      </c>
      <c r="D12" s="25">
        <v>10786838</v>
      </c>
      <c r="E12" s="23">
        <v>32624.791529999999</v>
      </c>
      <c r="F12" s="24">
        <v>4.3566759541582396</v>
      </c>
      <c r="G12" s="24"/>
    </row>
    <row r="13" spans="1:7" x14ac:dyDescent="0.2">
      <c r="A13" s="22" t="s">
        <v>338</v>
      </c>
      <c r="B13" s="22" t="s">
        <v>337</v>
      </c>
      <c r="C13" s="22" t="s">
        <v>148</v>
      </c>
      <c r="D13" s="25">
        <v>8108219</v>
      </c>
      <c r="E13" s="23">
        <v>31646.37876</v>
      </c>
      <c r="F13" s="24">
        <v>4.2260198736624996</v>
      </c>
      <c r="G13" s="24"/>
    </row>
    <row r="14" spans="1:7" x14ac:dyDescent="0.2">
      <c r="A14" s="22" t="s">
        <v>165</v>
      </c>
      <c r="B14" s="22" t="s">
        <v>164</v>
      </c>
      <c r="C14" s="22" t="s">
        <v>166</v>
      </c>
      <c r="D14" s="25">
        <v>2799468</v>
      </c>
      <c r="E14" s="23">
        <v>31636.78787</v>
      </c>
      <c r="F14" s="24">
        <v>4.2247391175907403</v>
      </c>
      <c r="G14" s="24"/>
    </row>
    <row r="15" spans="1:7" x14ac:dyDescent="0.2">
      <c r="A15" s="22" t="s">
        <v>872</v>
      </c>
      <c r="B15" s="22" t="s">
        <v>871</v>
      </c>
      <c r="C15" s="22" t="s">
        <v>183</v>
      </c>
      <c r="D15" s="25">
        <v>590223</v>
      </c>
      <c r="E15" s="23">
        <v>30235.94384</v>
      </c>
      <c r="F15" s="24">
        <v>4.0376720678161799</v>
      </c>
      <c r="G15" s="24"/>
    </row>
    <row r="16" spans="1:7" x14ac:dyDescent="0.2">
      <c r="A16" s="22" t="s">
        <v>372</v>
      </c>
      <c r="B16" s="22" t="s">
        <v>371</v>
      </c>
      <c r="C16" s="22" t="s">
        <v>236</v>
      </c>
      <c r="D16" s="25">
        <v>1460816</v>
      </c>
      <c r="E16" s="23">
        <v>27492.557120000001</v>
      </c>
      <c r="F16" s="24">
        <v>3.6713234600406999</v>
      </c>
      <c r="G16" s="24"/>
    </row>
    <row r="17" spans="1:7" x14ac:dyDescent="0.2">
      <c r="A17" s="22" t="s">
        <v>171</v>
      </c>
      <c r="B17" s="22" t="s">
        <v>170</v>
      </c>
      <c r="C17" s="22" t="s">
        <v>172</v>
      </c>
      <c r="D17" s="25">
        <v>688552</v>
      </c>
      <c r="E17" s="23">
        <v>27121.37473</v>
      </c>
      <c r="F17" s="24">
        <v>3.6217562040589102</v>
      </c>
      <c r="G17" s="24"/>
    </row>
    <row r="18" spans="1:7" x14ac:dyDescent="0.2">
      <c r="A18" s="22" t="s">
        <v>159</v>
      </c>
      <c r="B18" s="22" t="s">
        <v>158</v>
      </c>
      <c r="C18" s="22" t="s">
        <v>160</v>
      </c>
      <c r="D18" s="25">
        <v>1331909</v>
      </c>
      <c r="E18" s="23">
        <v>26265.245480000001</v>
      </c>
      <c r="F18" s="24">
        <v>3.50742971974416</v>
      </c>
      <c r="G18" s="24"/>
    </row>
    <row r="19" spans="1:7" x14ac:dyDescent="0.2">
      <c r="A19" s="22" t="s">
        <v>154</v>
      </c>
      <c r="B19" s="22" t="s">
        <v>153</v>
      </c>
      <c r="C19" s="22" t="s">
        <v>148</v>
      </c>
      <c r="D19" s="25">
        <v>1817848</v>
      </c>
      <c r="E19" s="23">
        <v>22350.441159999998</v>
      </c>
      <c r="F19" s="24">
        <v>2.9846513954598302</v>
      </c>
      <c r="G19" s="24"/>
    </row>
    <row r="20" spans="1:7" x14ac:dyDescent="0.2">
      <c r="A20" s="22" t="s">
        <v>284</v>
      </c>
      <c r="B20" s="22" t="s">
        <v>283</v>
      </c>
      <c r="C20" s="22" t="s">
        <v>285</v>
      </c>
      <c r="D20" s="25">
        <v>2125240</v>
      </c>
      <c r="E20" s="23">
        <v>20709.401180000001</v>
      </c>
      <c r="F20" s="24">
        <v>2.7655088634959402</v>
      </c>
      <c r="G20" s="24"/>
    </row>
    <row r="21" spans="1:7" x14ac:dyDescent="0.2">
      <c r="A21" s="22" t="s">
        <v>224</v>
      </c>
      <c r="B21" s="22" t="s">
        <v>223</v>
      </c>
      <c r="C21" s="22" t="s">
        <v>225</v>
      </c>
      <c r="D21" s="25">
        <v>340216</v>
      </c>
      <c r="E21" s="23">
        <v>17592.569360000001</v>
      </c>
      <c r="F21" s="24">
        <v>2.3492908401297901</v>
      </c>
      <c r="G21" s="24"/>
    </row>
    <row r="22" spans="1:7" x14ac:dyDescent="0.2">
      <c r="A22" s="22" t="s">
        <v>150</v>
      </c>
      <c r="B22" s="22" t="s">
        <v>149</v>
      </c>
      <c r="C22" s="22" t="s">
        <v>148</v>
      </c>
      <c r="D22" s="25">
        <v>1634122</v>
      </c>
      <c r="E22" s="23">
        <v>16788.969430000001</v>
      </c>
      <c r="F22" s="24">
        <v>2.2419790588859199</v>
      </c>
      <c r="G22" s="24"/>
    </row>
    <row r="23" spans="1:7" x14ac:dyDescent="0.2">
      <c r="A23" s="22" t="s">
        <v>896</v>
      </c>
      <c r="B23" s="22" t="s">
        <v>895</v>
      </c>
      <c r="C23" s="22" t="s">
        <v>189</v>
      </c>
      <c r="D23" s="25">
        <v>1402210</v>
      </c>
      <c r="E23" s="23">
        <v>15187.336509999999</v>
      </c>
      <c r="F23" s="24">
        <v>2.0280988989610398</v>
      </c>
      <c r="G23" s="24"/>
    </row>
    <row r="24" spans="1:7" x14ac:dyDescent="0.2">
      <c r="A24" s="22" t="s">
        <v>174</v>
      </c>
      <c r="B24" s="22" t="s">
        <v>173</v>
      </c>
      <c r="C24" s="22" t="s">
        <v>166</v>
      </c>
      <c r="D24" s="25">
        <v>1100985</v>
      </c>
      <c r="E24" s="23">
        <v>14829.16697</v>
      </c>
      <c r="F24" s="24">
        <v>1.9802693635295301</v>
      </c>
      <c r="G24" s="24"/>
    </row>
    <row r="25" spans="1:7" x14ac:dyDescent="0.2">
      <c r="A25" s="22" t="s">
        <v>812</v>
      </c>
      <c r="B25" s="22" t="s">
        <v>811</v>
      </c>
      <c r="C25" s="22" t="s">
        <v>228</v>
      </c>
      <c r="D25" s="25">
        <v>3381178</v>
      </c>
      <c r="E25" s="23">
        <v>14768.985500000001</v>
      </c>
      <c r="F25" s="24">
        <v>1.97223280142633</v>
      </c>
      <c r="G25" s="24"/>
    </row>
    <row r="26" spans="1:7" x14ac:dyDescent="0.2">
      <c r="A26" s="22" t="s">
        <v>248</v>
      </c>
      <c r="B26" s="22" t="s">
        <v>247</v>
      </c>
      <c r="C26" s="22" t="s">
        <v>249</v>
      </c>
      <c r="D26" s="25">
        <v>640135</v>
      </c>
      <c r="E26" s="23">
        <v>13451.15676</v>
      </c>
      <c r="F26" s="24">
        <v>1.79625151498723</v>
      </c>
      <c r="G26" s="24"/>
    </row>
    <row r="27" spans="1:7" x14ac:dyDescent="0.2">
      <c r="A27" s="22" t="s">
        <v>179</v>
      </c>
      <c r="B27" s="22" t="s">
        <v>178</v>
      </c>
      <c r="C27" s="22" t="s">
        <v>180</v>
      </c>
      <c r="D27" s="25">
        <v>108501</v>
      </c>
      <c r="E27" s="23">
        <v>12914.874030000001</v>
      </c>
      <c r="F27" s="24">
        <v>1.7246369554804599</v>
      </c>
      <c r="G27" s="24"/>
    </row>
    <row r="28" spans="1:7" x14ac:dyDescent="0.2">
      <c r="A28" s="22" t="s">
        <v>210</v>
      </c>
      <c r="B28" s="22" t="s">
        <v>209</v>
      </c>
      <c r="C28" s="22" t="s">
        <v>211</v>
      </c>
      <c r="D28" s="25">
        <v>732267</v>
      </c>
      <c r="E28" s="23">
        <v>11727.256009999999</v>
      </c>
      <c r="F28" s="24">
        <v>1.5660438541053501</v>
      </c>
      <c r="G28" s="24"/>
    </row>
    <row r="29" spans="1:7" x14ac:dyDescent="0.2">
      <c r="A29" s="22" t="s">
        <v>271</v>
      </c>
      <c r="B29" s="22" t="s">
        <v>270</v>
      </c>
      <c r="C29" s="22" t="s">
        <v>198</v>
      </c>
      <c r="D29" s="25">
        <v>106948</v>
      </c>
      <c r="E29" s="23">
        <v>9579.3323600000003</v>
      </c>
      <c r="F29" s="24">
        <v>1.2792126782274</v>
      </c>
      <c r="G29" s="24"/>
    </row>
    <row r="30" spans="1:7" x14ac:dyDescent="0.2">
      <c r="A30" s="22" t="s">
        <v>240</v>
      </c>
      <c r="B30" s="22" t="s">
        <v>239</v>
      </c>
      <c r="C30" s="22" t="s">
        <v>241</v>
      </c>
      <c r="D30" s="25">
        <v>508502</v>
      </c>
      <c r="E30" s="23">
        <v>9406.7784979999997</v>
      </c>
      <c r="F30" s="24">
        <v>1.25617004021755</v>
      </c>
      <c r="G30" s="24"/>
    </row>
    <row r="31" spans="1:7" x14ac:dyDescent="0.2">
      <c r="A31" s="22" t="s">
        <v>892</v>
      </c>
      <c r="B31" s="22" t="s">
        <v>891</v>
      </c>
      <c r="C31" s="22" t="s">
        <v>231</v>
      </c>
      <c r="D31" s="25">
        <v>124098</v>
      </c>
      <c r="E31" s="23">
        <v>9039.9188099999992</v>
      </c>
      <c r="F31" s="24">
        <v>1.2071800327322999</v>
      </c>
      <c r="G31" s="24"/>
    </row>
    <row r="32" spans="1:7" x14ac:dyDescent="0.2">
      <c r="A32" s="22" t="s">
        <v>277</v>
      </c>
      <c r="B32" s="22" t="s">
        <v>276</v>
      </c>
      <c r="C32" s="22" t="s">
        <v>192</v>
      </c>
      <c r="D32" s="25">
        <v>2266761</v>
      </c>
      <c r="E32" s="23">
        <v>8629.5591270000004</v>
      </c>
      <c r="F32" s="24">
        <v>1.1523810875240801</v>
      </c>
      <c r="G32" s="24"/>
    </row>
    <row r="33" spans="1:7" x14ac:dyDescent="0.2">
      <c r="A33" s="22" t="s">
        <v>496</v>
      </c>
      <c r="B33" s="22" t="s">
        <v>495</v>
      </c>
      <c r="C33" s="22" t="s">
        <v>183</v>
      </c>
      <c r="D33" s="25">
        <v>104370</v>
      </c>
      <c r="E33" s="23">
        <v>8408.0472000000009</v>
      </c>
      <c r="F33" s="24">
        <v>1.12280064759904</v>
      </c>
      <c r="G33" s="24"/>
    </row>
    <row r="34" spans="1:7" x14ac:dyDescent="0.2">
      <c r="A34" s="22" t="s">
        <v>464</v>
      </c>
      <c r="B34" s="22" t="s">
        <v>463</v>
      </c>
      <c r="C34" s="22" t="s">
        <v>443</v>
      </c>
      <c r="D34" s="25">
        <v>544782</v>
      </c>
      <c r="E34" s="23">
        <v>8258.3503380000002</v>
      </c>
      <c r="F34" s="24">
        <v>1.1028103062511501</v>
      </c>
      <c r="G34" s="24"/>
    </row>
    <row r="35" spans="1:7" x14ac:dyDescent="0.2">
      <c r="A35" s="22" t="s">
        <v>779</v>
      </c>
      <c r="B35" s="22" t="s">
        <v>778</v>
      </c>
      <c r="C35" s="22" t="s">
        <v>261</v>
      </c>
      <c r="D35" s="25">
        <v>3839736</v>
      </c>
      <c r="E35" s="23">
        <v>7463.2948630000001</v>
      </c>
      <c r="F35" s="24">
        <v>0.99663954139065203</v>
      </c>
      <c r="G35" s="24"/>
    </row>
    <row r="36" spans="1:7" x14ac:dyDescent="0.2">
      <c r="A36" s="22" t="s">
        <v>275</v>
      </c>
      <c r="B36" s="22" t="s">
        <v>274</v>
      </c>
      <c r="C36" s="22" t="s">
        <v>169</v>
      </c>
      <c r="D36" s="25">
        <v>247117</v>
      </c>
      <c r="E36" s="23">
        <v>7428.089903</v>
      </c>
      <c r="F36" s="24">
        <v>0.99193831280017797</v>
      </c>
      <c r="G36" s="24"/>
    </row>
    <row r="37" spans="1:7" x14ac:dyDescent="0.2">
      <c r="A37" s="22" t="s">
        <v>562</v>
      </c>
      <c r="B37" s="22" t="s">
        <v>561</v>
      </c>
      <c r="C37" s="22" t="s">
        <v>169</v>
      </c>
      <c r="D37" s="25">
        <v>2592069</v>
      </c>
      <c r="E37" s="23">
        <v>7383.7677530000001</v>
      </c>
      <c r="F37" s="24">
        <v>0.98601958547393498</v>
      </c>
      <c r="G37" s="24"/>
    </row>
    <row r="38" spans="1:7" x14ac:dyDescent="0.2">
      <c r="A38" s="22" t="s">
        <v>787</v>
      </c>
      <c r="B38" s="22" t="s">
        <v>786</v>
      </c>
      <c r="C38" s="22" t="s">
        <v>198</v>
      </c>
      <c r="D38" s="25">
        <v>669789</v>
      </c>
      <c r="E38" s="23">
        <v>7357.632165</v>
      </c>
      <c r="F38" s="24">
        <v>0.98252947006024105</v>
      </c>
      <c r="G38" s="24"/>
    </row>
    <row r="39" spans="1:7" x14ac:dyDescent="0.2">
      <c r="A39" s="22" t="s">
        <v>396</v>
      </c>
      <c r="B39" s="22" t="s">
        <v>395</v>
      </c>
      <c r="C39" s="22" t="s">
        <v>397</v>
      </c>
      <c r="D39" s="25">
        <v>2281068</v>
      </c>
      <c r="E39" s="23">
        <v>7126.0564320000003</v>
      </c>
      <c r="F39" s="24">
        <v>0.95160512142187703</v>
      </c>
      <c r="G39" s="24"/>
    </row>
    <row r="40" spans="1:7" x14ac:dyDescent="0.2">
      <c r="A40" s="22" t="s">
        <v>800</v>
      </c>
      <c r="B40" s="22" t="s">
        <v>799</v>
      </c>
      <c r="C40" s="22" t="s">
        <v>218</v>
      </c>
      <c r="D40" s="25">
        <v>383626</v>
      </c>
      <c r="E40" s="23">
        <v>7011.5324019999998</v>
      </c>
      <c r="F40" s="24">
        <v>0.93631171832946203</v>
      </c>
      <c r="G40" s="24"/>
    </row>
    <row r="41" spans="1:7" x14ac:dyDescent="0.2">
      <c r="A41" s="22" t="s">
        <v>878</v>
      </c>
      <c r="B41" s="22" t="s">
        <v>877</v>
      </c>
      <c r="C41" s="22" t="s">
        <v>169</v>
      </c>
      <c r="D41" s="25">
        <v>6084713</v>
      </c>
      <c r="E41" s="23">
        <v>6516.7276229999998</v>
      </c>
      <c r="F41" s="24">
        <v>0.87023607518888901</v>
      </c>
      <c r="G41" s="24"/>
    </row>
    <row r="42" spans="1:7" x14ac:dyDescent="0.2">
      <c r="A42" s="22" t="s">
        <v>188</v>
      </c>
      <c r="B42" s="22" t="s">
        <v>187</v>
      </c>
      <c r="C42" s="22" t="s">
        <v>189</v>
      </c>
      <c r="D42" s="25">
        <v>742702</v>
      </c>
      <c r="E42" s="23">
        <v>6466.3349630000002</v>
      </c>
      <c r="F42" s="24">
        <v>0.86350669915943001</v>
      </c>
      <c r="G42" s="24"/>
    </row>
    <row r="43" spans="1:7" x14ac:dyDescent="0.2">
      <c r="A43" s="22" t="s">
        <v>874</v>
      </c>
      <c r="B43" s="22" t="s">
        <v>873</v>
      </c>
      <c r="C43" s="22" t="s">
        <v>246</v>
      </c>
      <c r="D43" s="25">
        <v>210177</v>
      </c>
      <c r="E43" s="23">
        <v>5797.312191</v>
      </c>
      <c r="F43" s="24">
        <v>0.77416619192962999</v>
      </c>
      <c r="G43" s="24"/>
    </row>
    <row r="44" spans="1:7" x14ac:dyDescent="0.2">
      <c r="A44" s="22" t="s">
        <v>344</v>
      </c>
      <c r="B44" s="22" t="s">
        <v>343</v>
      </c>
      <c r="C44" s="22" t="s">
        <v>236</v>
      </c>
      <c r="D44" s="25">
        <v>1046710</v>
      </c>
      <c r="E44" s="23">
        <v>5741.20435</v>
      </c>
      <c r="F44" s="24">
        <v>0.76667361741004503</v>
      </c>
      <c r="G44" s="24"/>
    </row>
    <row r="45" spans="1:7" x14ac:dyDescent="0.2">
      <c r="A45" s="22" t="s">
        <v>884</v>
      </c>
      <c r="B45" s="22" t="s">
        <v>883</v>
      </c>
      <c r="C45" s="22" t="s">
        <v>201</v>
      </c>
      <c r="D45" s="25">
        <v>350823</v>
      </c>
      <c r="E45" s="23">
        <v>5229.016815</v>
      </c>
      <c r="F45" s="24">
        <v>0.69827670165650901</v>
      </c>
      <c r="G45" s="24"/>
    </row>
    <row r="46" spans="1:7" x14ac:dyDescent="0.2">
      <c r="A46" s="21" t="s">
        <v>35</v>
      </c>
      <c r="B46" s="21"/>
      <c r="C46" s="21"/>
      <c r="D46" s="21"/>
      <c r="E46" s="26">
        <f>SUM(E7:E45)</f>
        <v>730625.72149300016</v>
      </c>
      <c r="F46" s="27">
        <f>SUM(F7:F45)</f>
        <v>97.566892018024475</v>
      </c>
      <c r="G46" s="24"/>
    </row>
    <row r="47" spans="1:7" x14ac:dyDescent="0.2">
      <c r="A47" s="22"/>
      <c r="B47" s="22"/>
      <c r="C47" s="22"/>
      <c r="D47" s="22"/>
      <c r="E47" s="23"/>
      <c r="F47" s="24"/>
      <c r="G47" s="24"/>
    </row>
    <row r="48" spans="1:7" x14ac:dyDescent="0.2">
      <c r="A48" s="21" t="s">
        <v>616</v>
      </c>
      <c r="B48" s="22"/>
      <c r="C48" s="22"/>
      <c r="D48" s="22"/>
      <c r="E48" s="23"/>
      <c r="F48" s="24"/>
      <c r="G48" s="24"/>
    </row>
    <row r="49" spans="1:9" x14ac:dyDescent="0.2">
      <c r="A49" s="22" t="s">
        <v>618</v>
      </c>
      <c r="B49" s="22" t="s">
        <v>617</v>
      </c>
      <c r="C49" s="22" t="s">
        <v>606</v>
      </c>
      <c r="D49" s="25">
        <v>72699</v>
      </c>
      <c r="E49" s="23">
        <v>3838.3883369999999</v>
      </c>
      <c r="F49" s="24">
        <v>0.51257382457607803</v>
      </c>
      <c r="G49" s="24"/>
    </row>
    <row r="50" spans="1:9" x14ac:dyDescent="0.2">
      <c r="A50" s="21" t="s">
        <v>35</v>
      </c>
      <c r="B50" s="21"/>
      <c r="C50" s="21"/>
      <c r="D50" s="21"/>
      <c r="E50" s="26">
        <f>SUM(E48:E49)</f>
        <v>3838.3883369999999</v>
      </c>
      <c r="F50" s="27">
        <f>SUM(F48:F49)</f>
        <v>0.51257382457607803</v>
      </c>
      <c r="G50" s="24"/>
    </row>
    <row r="51" spans="1:9" x14ac:dyDescent="0.2">
      <c r="A51" s="22"/>
      <c r="B51" s="22"/>
      <c r="C51" s="22"/>
      <c r="D51" s="22"/>
      <c r="E51" s="23"/>
      <c r="F51" s="24"/>
      <c r="G51" s="24"/>
    </row>
    <row r="52" spans="1:9" x14ac:dyDescent="0.2">
      <c r="A52" s="21" t="s">
        <v>36</v>
      </c>
      <c r="B52" s="22"/>
      <c r="C52" s="22"/>
      <c r="D52" s="22"/>
      <c r="E52" s="23"/>
      <c r="F52" s="24"/>
      <c r="G52" s="24"/>
    </row>
    <row r="53" spans="1:9" x14ac:dyDescent="0.2">
      <c r="A53" s="21" t="s">
        <v>43</v>
      </c>
      <c r="B53" s="22"/>
      <c r="C53" s="22"/>
      <c r="D53" s="22"/>
      <c r="E53" s="23"/>
      <c r="F53" s="24"/>
      <c r="G53" s="24"/>
    </row>
    <row r="54" spans="1:9" x14ac:dyDescent="0.2">
      <c r="A54" s="22" t="s">
        <v>737</v>
      </c>
      <c r="B54" s="22" t="s">
        <v>1306</v>
      </c>
      <c r="C54" s="22" t="s">
        <v>45</v>
      </c>
      <c r="D54" s="25">
        <v>1000000</v>
      </c>
      <c r="E54" s="23">
        <v>996.17399999999998</v>
      </c>
      <c r="F54" s="24">
        <v>0.13302789407763099</v>
      </c>
      <c r="G54" s="24">
        <v>5.1927000000000003</v>
      </c>
    </row>
    <row r="55" spans="1:9" x14ac:dyDescent="0.2">
      <c r="A55" s="21" t="s">
        <v>35</v>
      </c>
      <c r="B55" s="21"/>
      <c r="C55" s="21"/>
      <c r="D55" s="21"/>
      <c r="E55" s="26">
        <f>SUM(E53:E54)</f>
        <v>996.17399999999998</v>
      </c>
      <c r="F55" s="27">
        <f>SUM(F53:F54)</f>
        <v>0.13302789407763099</v>
      </c>
      <c r="G55" s="24"/>
    </row>
    <row r="56" spans="1:9" x14ac:dyDescent="0.2">
      <c r="A56" s="22"/>
      <c r="B56" s="22"/>
      <c r="C56" s="22"/>
      <c r="D56" s="22"/>
      <c r="E56" s="23"/>
      <c r="F56" s="24"/>
      <c r="G56" s="24"/>
    </row>
    <row r="57" spans="1:9" x14ac:dyDescent="0.2">
      <c r="A57" s="21" t="s">
        <v>46</v>
      </c>
      <c r="B57" s="21"/>
      <c r="C57" s="21"/>
      <c r="D57" s="21"/>
      <c r="E57" s="26">
        <f>E46+E50+E55</f>
        <v>735460.2838300002</v>
      </c>
      <c r="F57" s="27">
        <f>F46+F50+F55</f>
        <v>98.212493736678184</v>
      </c>
      <c r="G57" s="24"/>
    </row>
    <row r="58" spans="1:9" x14ac:dyDescent="0.2">
      <c r="A58" s="21"/>
      <c r="B58" s="21"/>
      <c r="C58" s="21"/>
      <c r="D58" s="21"/>
      <c r="E58" s="26"/>
      <c r="F58" s="27"/>
      <c r="G58" s="24"/>
    </row>
    <row r="59" spans="1:9" x14ac:dyDescent="0.2">
      <c r="A59" s="21" t="s">
        <v>48</v>
      </c>
      <c r="B59" s="21"/>
      <c r="C59" s="21"/>
      <c r="D59" s="21"/>
      <c r="E59" s="26">
        <f>E61-(E46+E50+E55)</f>
        <v>13385.668296899763</v>
      </c>
      <c r="F59" s="27">
        <f>F61-(F46+F50+F55)</f>
        <v>1.7875062633218164</v>
      </c>
      <c r="G59" s="24"/>
    </row>
    <row r="60" spans="1:9" x14ac:dyDescent="0.2">
      <c r="A60" s="21"/>
      <c r="B60" s="21"/>
      <c r="C60" s="21"/>
      <c r="D60" s="21"/>
      <c r="E60" s="26"/>
      <c r="F60" s="27"/>
      <c r="G60" s="24"/>
    </row>
    <row r="61" spans="1:9" x14ac:dyDescent="0.2">
      <c r="A61" s="28" t="s">
        <v>47</v>
      </c>
      <c r="B61" s="28"/>
      <c r="C61" s="28"/>
      <c r="D61" s="28"/>
      <c r="E61" s="29">
        <v>748845.95212689997</v>
      </c>
      <c r="F61" s="30">
        <v>100</v>
      </c>
      <c r="G61" s="87"/>
    </row>
    <row r="62" spans="1:9" x14ac:dyDescent="0.2">
      <c r="A62" s="6" t="s">
        <v>1305</v>
      </c>
      <c r="F62" s="9"/>
      <c r="G62" s="9"/>
    </row>
    <row r="63" spans="1:9" x14ac:dyDescent="0.2">
      <c r="F63" s="9"/>
      <c r="G63" s="9"/>
    </row>
    <row r="64" spans="1:9" ht="23.25" customHeight="1" x14ac:dyDescent="0.2">
      <c r="A64" s="152" t="s">
        <v>1012</v>
      </c>
      <c r="B64" s="152"/>
      <c r="C64" s="152"/>
      <c r="D64" s="152"/>
      <c r="F64" s="9"/>
      <c r="G64" s="9"/>
      <c r="H64" s="10"/>
      <c r="I64" s="9"/>
    </row>
    <row r="65" spans="1:7" x14ac:dyDescent="0.2">
      <c r="F65" s="9"/>
      <c r="G65" s="9"/>
    </row>
    <row r="66" spans="1:7" x14ac:dyDescent="0.2">
      <c r="A66" s="11" t="s">
        <v>51</v>
      </c>
      <c r="F66" s="9"/>
      <c r="G66" s="9"/>
    </row>
    <row r="67" spans="1:7" x14ac:dyDescent="0.2">
      <c r="A67" s="11" t="s">
        <v>1013</v>
      </c>
    </row>
    <row r="68" spans="1:7" x14ac:dyDescent="0.2">
      <c r="A68" s="11" t="s">
        <v>52</v>
      </c>
      <c r="B68" s="11"/>
      <c r="C68" s="31" t="s">
        <v>54</v>
      </c>
      <c r="D68" s="11" t="s">
        <v>53</v>
      </c>
    </row>
    <row r="69" spans="1:7" x14ac:dyDescent="0.2">
      <c r="A69" s="6" t="s">
        <v>61</v>
      </c>
      <c r="C69" s="32">
        <v>992.07500000000005</v>
      </c>
      <c r="D69" s="32">
        <v>1028.7632000000001</v>
      </c>
    </row>
    <row r="70" spans="1:7" x14ac:dyDescent="0.2">
      <c r="A70" s="6" t="s">
        <v>135</v>
      </c>
      <c r="C70" s="32">
        <v>41.6584</v>
      </c>
      <c r="D70" s="32">
        <v>43.198999999999998</v>
      </c>
    </row>
    <row r="71" spans="1:7" x14ac:dyDescent="0.2">
      <c r="A71" s="6" t="s">
        <v>62</v>
      </c>
      <c r="C71" s="32">
        <v>1105.9018000000001</v>
      </c>
      <c r="D71" s="32">
        <v>1147.4752000000001</v>
      </c>
    </row>
    <row r="72" spans="1:7" x14ac:dyDescent="0.2">
      <c r="A72" s="6" t="s">
        <v>136</v>
      </c>
      <c r="C72" s="32">
        <v>48.626399999999997</v>
      </c>
      <c r="D72" s="32">
        <v>50.4542</v>
      </c>
    </row>
    <row r="74" spans="1:7" x14ac:dyDescent="0.2">
      <c r="A74" s="6" t="s">
        <v>58</v>
      </c>
    </row>
    <row r="76" spans="1:7" x14ac:dyDescent="0.2">
      <c r="A76" s="11" t="s">
        <v>1014</v>
      </c>
      <c r="D76" s="31" t="s">
        <v>60</v>
      </c>
    </row>
    <row r="78" spans="1:7" x14ac:dyDescent="0.2">
      <c r="A78" s="11" t="s">
        <v>1121</v>
      </c>
      <c r="D78" s="31" t="s">
        <v>60</v>
      </c>
    </row>
    <row r="79" spans="1:7" x14ac:dyDescent="0.2">
      <c r="A79" s="11"/>
    </row>
    <row r="80" spans="1:7" x14ac:dyDescent="0.2">
      <c r="A80" s="11" t="s">
        <v>386</v>
      </c>
      <c r="D80" s="31" t="s">
        <v>60</v>
      </c>
    </row>
    <row r="82" spans="1:4" x14ac:dyDescent="0.2">
      <c r="A82" s="11" t="s">
        <v>1029</v>
      </c>
      <c r="D82" s="36">
        <v>0.78065813259345196</v>
      </c>
    </row>
    <row r="84" spans="1:4" x14ac:dyDescent="0.2">
      <c r="A84" s="11" t="s">
        <v>1122</v>
      </c>
      <c r="D84" s="31" t="s">
        <v>60</v>
      </c>
    </row>
    <row r="86" spans="1:4" x14ac:dyDescent="0.2">
      <c r="A86" s="72" t="s">
        <v>1123</v>
      </c>
      <c r="B86" s="73"/>
      <c r="C86" s="73"/>
      <c r="D86" s="9"/>
    </row>
    <row r="87" spans="1:4" x14ac:dyDescent="0.2">
      <c r="A87" s="73"/>
      <c r="B87" s="73"/>
      <c r="C87" s="73"/>
      <c r="D87" s="9"/>
    </row>
    <row r="88" spans="1:4" x14ac:dyDescent="0.2">
      <c r="A88" s="74" t="s">
        <v>1124</v>
      </c>
      <c r="B88" s="75" t="s">
        <v>1125</v>
      </c>
      <c r="C88" s="75" t="s">
        <v>1126</v>
      </c>
      <c r="D88" s="9"/>
    </row>
    <row r="89" spans="1:4" x14ac:dyDescent="0.2">
      <c r="A89" s="76" t="s">
        <v>1128</v>
      </c>
      <c r="B89" s="77">
        <v>3838.3883370999997</v>
      </c>
      <c r="C89" s="78">
        <v>5.1257382458943217E-3</v>
      </c>
      <c r="D89" s="9"/>
    </row>
    <row r="91" spans="1:4" x14ac:dyDescent="0.2">
      <c r="A91" s="11" t="s">
        <v>1024</v>
      </c>
      <c r="D91" s="31" t="s">
        <v>60</v>
      </c>
    </row>
    <row r="93" spans="1:4" x14ac:dyDescent="0.2">
      <c r="A93" s="11" t="s">
        <v>1025</v>
      </c>
      <c r="B93" s="11"/>
      <c r="D93" s="31" t="s">
        <v>60</v>
      </c>
    </row>
    <row r="94" spans="1:4" x14ac:dyDescent="0.2">
      <c r="A94" s="11"/>
      <c r="B94" s="11"/>
    </row>
    <row r="95" spans="1:4" x14ac:dyDescent="0.2">
      <c r="A95" s="11" t="s">
        <v>1026</v>
      </c>
      <c r="B95" s="11"/>
      <c r="D95" s="31" t="s">
        <v>60</v>
      </c>
    </row>
    <row r="96" spans="1:4" x14ac:dyDescent="0.2">
      <c r="A96" s="11"/>
      <c r="B96" s="11"/>
    </row>
    <row r="97" spans="1:9" x14ac:dyDescent="0.2">
      <c r="A97" s="11" t="s">
        <v>1027</v>
      </c>
      <c r="B97" s="11"/>
      <c r="D97" s="31" t="s">
        <v>60</v>
      </c>
    </row>
    <row r="99" spans="1:9" x14ac:dyDescent="0.2">
      <c r="A99" s="69" t="s">
        <v>1055</v>
      </c>
      <c r="B99" s="70"/>
      <c r="C99" s="70"/>
      <c r="D99" s="70"/>
      <c r="E99" s="10"/>
    </row>
    <row r="101" spans="1:9" x14ac:dyDescent="0.2">
      <c r="A101" s="69" t="s">
        <v>1396</v>
      </c>
      <c r="B101" s="70"/>
      <c r="C101" s="70"/>
      <c r="D101" s="70"/>
      <c r="E101" s="10"/>
      <c r="G101" s="70"/>
      <c r="H101" s="70"/>
      <c r="I101" s="70"/>
    </row>
    <row r="102" spans="1:9" x14ac:dyDescent="0.2">
      <c r="A102" s="96"/>
      <c r="B102" s="70"/>
      <c r="C102" s="70"/>
      <c r="D102" s="70"/>
      <c r="E102" s="10"/>
      <c r="G102" s="70"/>
      <c r="H102" s="70"/>
      <c r="I102" s="70"/>
    </row>
    <row r="103" spans="1:9" x14ac:dyDescent="0.2">
      <c r="A103" s="70"/>
      <c r="B103" s="70"/>
      <c r="C103" s="70"/>
      <c r="D103" s="70"/>
      <c r="E103" s="10"/>
      <c r="G103" s="70"/>
      <c r="H103" s="70"/>
      <c r="I103" s="70"/>
    </row>
    <row r="104" spans="1:9" x14ac:dyDescent="0.2">
      <c r="A104" s="70"/>
      <c r="B104" s="70"/>
      <c r="C104" s="70"/>
      <c r="D104" s="70"/>
      <c r="E104" s="10"/>
      <c r="G104" s="70"/>
      <c r="H104" s="70"/>
      <c r="I104" s="70"/>
    </row>
    <row r="105" spans="1:9" x14ac:dyDescent="0.2">
      <c r="A105" s="70"/>
      <c r="B105" s="70"/>
      <c r="C105" s="70"/>
      <c r="D105" s="70"/>
      <c r="E105" s="10"/>
      <c r="G105" s="70"/>
      <c r="H105" s="70"/>
      <c r="I105" s="70"/>
    </row>
    <row r="106" spans="1:9" x14ac:dyDescent="0.2">
      <c r="A106" s="70"/>
      <c r="B106" s="70"/>
      <c r="C106" s="70"/>
      <c r="D106" s="70"/>
      <c r="E106" s="10"/>
      <c r="G106" s="70"/>
      <c r="H106" s="70"/>
      <c r="I106" s="70"/>
    </row>
    <row r="107" spans="1:9" x14ac:dyDescent="0.2">
      <c r="A107" s="70"/>
      <c r="B107" s="70"/>
      <c r="C107" s="70"/>
      <c r="D107" s="70"/>
      <c r="E107" s="10"/>
      <c r="G107" s="70"/>
      <c r="H107" s="70"/>
      <c r="I107" s="70"/>
    </row>
    <row r="108" spans="1:9" x14ac:dyDescent="0.2">
      <c r="A108" s="70"/>
      <c r="B108" s="70"/>
      <c r="C108" s="70"/>
      <c r="D108" s="70"/>
      <c r="E108" s="10"/>
      <c r="G108" s="70"/>
      <c r="H108" s="70"/>
      <c r="I108" s="70"/>
    </row>
    <row r="109" spans="1:9" x14ac:dyDescent="0.2">
      <c r="A109" s="70"/>
      <c r="B109" s="70"/>
      <c r="C109" s="70"/>
      <c r="D109" s="70"/>
      <c r="E109" s="10"/>
      <c r="G109" s="70"/>
      <c r="H109" s="70"/>
      <c r="I109" s="70"/>
    </row>
    <row r="110" spans="1:9" x14ac:dyDescent="0.2">
      <c r="A110" s="70"/>
      <c r="B110" s="70"/>
      <c r="C110" s="70"/>
      <c r="D110" s="70"/>
      <c r="E110" s="10"/>
      <c r="G110" s="70"/>
      <c r="H110" s="70"/>
      <c r="I110" s="70"/>
    </row>
    <row r="111" spans="1:9" x14ac:dyDescent="0.2">
      <c r="A111" s="70"/>
      <c r="B111" s="70"/>
      <c r="C111" s="70"/>
      <c r="D111" s="70"/>
      <c r="E111" s="10"/>
      <c r="G111" s="70"/>
      <c r="H111" s="70"/>
      <c r="I111" s="70"/>
    </row>
    <row r="112" spans="1:9" x14ac:dyDescent="0.2">
      <c r="A112" s="70"/>
      <c r="B112" s="70"/>
      <c r="C112" s="70"/>
      <c r="D112" s="70"/>
      <c r="E112" s="10"/>
      <c r="G112" s="70"/>
      <c r="H112" s="70"/>
      <c r="I112" s="70"/>
    </row>
    <row r="113" spans="1:9" x14ac:dyDescent="0.2">
      <c r="A113" s="70"/>
      <c r="B113" s="70"/>
      <c r="C113" s="70"/>
      <c r="D113" s="70"/>
      <c r="E113" s="10"/>
      <c r="G113" s="70"/>
      <c r="H113" s="70"/>
      <c r="I113" s="70"/>
    </row>
    <row r="114" spans="1:9" x14ac:dyDescent="0.2">
      <c r="A114" s="70"/>
      <c r="B114" s="70"/>
      <c r="C114" s="70"/>
      <c r="D114" s="70"/>
      <c r="E114" s="10"/>
      <c r="G114" s="70"/>
      <c r="H114" s="70"/>
      <c r="I114" s="70"/>
    </row>
    <row r="115" spans="1:9" x14ac:dyDescent="0.2">
      <c r="A115" s="70"/>
      <c r="B115" s="70"/>
      <c r="C115" s="70"/>
      <c r="D115" s="70"/>
      <c r="E115" s="10"/>
      <c r="G115" s="70"/>
      <c r="H115" s="70"/>
      <c r="I115" s="70"/>
    </row>
    <row r="116" spans="1:9" x14ac:dyDescent="0.2">
      <c r="A116" s="70"/>
      <c r="B116" s="70"/>
      <c r="C116" s="70"/>
      <c r="D116" s="70"/>
      <c r="E116" s="10"/>
      <c r="G116" s="70"/>
      <c r="H116" s="70"/>
      <c r="I116" s="70"/>
    </row>
    <row r="117" spans="1:9" x14ac:dyDescent="0.2">
      <c r="A117" s="70"/>
      <c r="B117" s="70"/>
      <c r="C117" s="70"/>
      <c r="D117" s="70"/>
      <c r="E117" s="10"/>
      <c r="G117" s="70"/>
      <c r="H117" s="70"/>
      <c r="I117" s="70"/>
    </row>
    <row r="118" spans="1:9" x14ac:dyDescent="0.2">
      <c r="A118" s="70"/>
      <c r="B118" s="70"/>
      <c r="C118" s="70"/>
      <c r="D118" s="70"/>
      <c r="E118" s="10"/>
      <c r="G118" s="70"/>
      <c r="H118" s="70"/>
      <c r="I118" s="70"/>
    </row>
    <row r="119" spans="1:9" x14ac:dyDescent="0.2">
      <c r="A119" s="69" t="s">
        <v>1415</v>
      </c>
      <c r="B119" s="70"/>
      <c r="C119" s="70"/>
      <c r="D119" s="70"/>
      <c r="E119" s="10"/>
      <c r="G119" s="70"/>
      <c r="H119" s="70"/>
      <c r="I119" s="70"/>
    </row>
    <row r="120" spans="1:9" x14ac:dyDescent="0.2">
      <c r="A120" s="70"/>
      <c r="B120" s="70"/>
      <c r="C120" s="70"/>
      <c r="D120" s="70"/>
      <c r="E120" s="10"/>
      <c r="G120" s="70"/>
      <c r="H120" s="70"/>
      <c r="I120" s="70"/>
    </row>
    <row r="121" spans="1:9" x14ac:dyDescent="0.2">
      <c r="A121" s="69" t="s">
        <v>1397</v>
      </c>
      <c r="B121" s="70"/>
      <c r="C121" s="70"/>
      <c r="D121" s="70"/>
      <c r="E121" s="10"/>
      <c r="G121" s="70"/>
      <c r="H121" s="70"/>
      <c r="I121" s="70"/>
    </row>
    <row r="122" spans="1:9" x14ac:dyDescent="0.2">
      <c r="A122" s="70"/>
      <c r="B122" s="70"/>
      <c r="C122" s="70"/>
      <c r="D122" s="70"/>
      <c r="E122" s="10"/>
      <c r="G122" s="70"/>
      <c r="H122" s="70"/>
      <c r="I122" s="70"/>
    </row>
    <row r="123" spans="1:9" x14ac:dyDescent="0.2">
      <c r="A123" s="70"/>
      <c r="B123" s="70"/>
      <c r="C123" s="70"/>
      <c r="D123" s="70"/>
      <c r="E123" s="10"/>
      <c r="G123" s="70"/>
      <c r="H123" s="70"/>
      <c r="I123" s="70"/>
    </row>
    <row r="124" spans="1:9" x14ac:dyDescent="0.2">
      <c r="A124" s="70"/>
      <c r="B124" s="70"/>
      <c r="C124" s="70"/>
      <c r="D124" s="70"/>
      <c r="E124" s="10"/>
      <c r="G124" s="70"/>
      <c r="H124" s="70"/>
      <c r="I124" s="70"/>
    </row>
    <row r="125" spans="1:9" x14ac:dyDescent="0.2">
      <c r="A125" s="70"/>
      <c r="B125" s="70"/>
      <c r="C125" s="70"/>
      <c r="D125" s="70"/>
      <c r="E125" s="10"/>
      <c r="G125" s="70"/>
      <c r="H125" s="70"/>
      <c r="I125" s="70"/>
    </row>
    <row r="126" spans="1:9" x14ac:dyDescent="0.2">
      <c r="A126" s="70"/>
      <c r="B126" s="70"/>
      <c r="C126" s="70"/>
      <c r="D126" s="70"/>
      <c r="E126" s="10"/>
      <c r="G126" s="70"/>
      <c r="H126" s="70"/>
      <c r="I126" s="70"/>
    </row>
    <row r="127" spans="1:9" x14ac:dyDescent="0.2">
      <c r="A127" s="70"/>
      <c r="B127" s="70"/>
      <c r="C127" s="70"/>
      <c r="D127" s="70"/>
      <c r="E127" s="10"/>
      <c r="G127" s="70"/>
      <c r="H127" s="70"/>
      <c r="I127" s="70"/>
    </row>
    <row r="128" spans="1:9" x14ac:dyDescent="0.2">
      <c r="A128" s="70"/>
      <c r="B128" s="70"/>
      <c r="C128" s="70"/>
      <c r="D128" s="70"/>
      <c r="E128" s="10"/>
      <c r="G128" s="70"/>
      <c r="H128" s="70"/>
      <c r="I128" s="70"/>
    </row>
    <row r="129" spans="1:9" x14ac:dyDescent="0.2">
      <c r="A129" s="70"/>
      <c r="B129" s="70"/>
      <c r="C129" s="70"/>
      <c r="D129" s="70"/>
      <c r="E129" s="10"/>
      <c r="G129" s="70"/>
      <c r="H129" s="70"/>
      <c r="I129" s="70"/>
    </row>
    <row r="130" spans="1:9" x14ac:dyDescent="0.2">
      <c r="A130" s="70"/>
      <c r="B130" s="70"/>
      <c r="C130" s="70"/>
      <c r="D130" s="70"/>
      <c r="E130" s="10"/>
      <c r="G130" s="70"/>
      <c r="H130" s="70"/>
      <c r="I130" s="70"/>
    </row>
    <row r="131" spans="1:9" x14ac:dyDescent="0.2">
      <c r="A131" s="70"/>
      <c r="B131" s="70"/>
      <c r="C131" s="70"/>
      <c r="D131" s="70"/>
      <c r="E131" s="10"/>
      <c r="G131" s="70"/>
      <c r="H131" s="70"/>
      <c r="I131" s="70"/>
    </row>
    <row r="132" spans="1:9" x14ac:dyDescent="0.2">
      <c r="A132" s="70"/>
      <c r="B132" s="70"/>
      <c r="C132" s="70"/>
      <c r="D132" s="70"/>
      <c r="E132" s="10"/>
      <c r="G132" s="70"/>
      <c r="H132" s="70"/>
      <c r="I132" s="70"/>
    </row>
    <row r="133" spans="1:9" x14ac:dyDescent="0.2">
      <c r="A133" s="70"/>
      <c r="B133" s="70"/>
      <c r="C133" s="70"/>
      <c r="D133" s="70"/>
      <c r="E133" s="10"/>
      <c r="G133" s="70"/>
      <c r="H133" s="70"/>
      <c r="I133" s="70"/>
    </row>
    <row r="134" spans="1:9" x14ac:dyDescent="0.2">
      <c r="A134" s="70"/>
      <c r="B134" s="70"/>
      <c r="C134" s="70"/>
      <c r="D134" s="70"/>
      <c r="E134" s="10"/>
      <c r="G134" s="70"/>
      <c r="H134" s="70"/>
      <c r="I134" s="70"/>
    </row>
    <row r="135" spans="1:9" x14ac:dyDescent="0.2">
      <c r="A135" s="70"/>
      <c r="B135" s="70"/>
      <c r="C135" s="70"/>
      <c r="D135" s="70"/>
      <c r="E135" s="10"/>
      <c r="G135" s="70"/>
      <c r="H135" s="70"/>
      <c r="I135" s="70"/>
    </row>
    <row r="136" spans="1:9" x14ac:dyDescent="0.2">
      <c r="A136" s="70"/>
      <c r="B136" s="70"/>
      <c r="C136" s="70"/>
      <c r="D136" s="70"/>
      <c r="E136" s="10"/>
      <c r="G136" s="70"/>
      <c r="H136" s="70"/>
      <c r="I136" s="70"/>
    </row>
    <row r="137" spans="1:9" x14ac:dyDescent="0.2">
      <c r="A137" s="70"/>
      <c r="B137" s="70"/>
      <c r="C137" s="70"/>
      <c r="D137" s="70"/>
      <c r="E137" s="10"/>
      <c r="G137" s="70"/>
      <c r="H137" s="70"/>
      <c r="I137" s="70"/>
    </row>
    <row r="138" spans="1:9" x14ac:dyDescent="0.2">
      <c r="A138" s="70" t="s">
        <v>1416</v>
      </c>
      <c r="B138" s="70"/>
      <c r="C138" s="70"/>
      <c r="D138" s="70"/>
      <c r="E138" s="10"/>
      <c r="G138" s="70"/>
      <c r="H138" s="70"/>
      <c r="I138" s="70"/>
    </row>
    <row r="139" spans="1:9" x14ac:dyDescent="0.2">
      <c r="B139" s="70"/>
      <c r="C139" s="70"/>
      <c r="D139" s="70"/>
      <c r="E139" s="10"/>
      <c r="G139" s="70"/>
      <c r="H139" s="70"/>
      <c r="I139" s="70"/>
    </row>
    <row r="140" spans="1:9" x14ac:dyDescent="0.2">
      <c r="A140" s="70" t="s">
        <v>1395</v>
      </c>
    </row>
  </sheetData>
  <mergeCells count="2">
    <mergeCell ref="A1:F1"/>
    <mergeCell ref="A64:D64"/>
  </mergeCells>
  <conditionalFormatting sqref="F2:F3 F5:F61">
    <cfRule type="cellIs" dxfId="52" priority="4" stopIfTrue="1" operator="between">
      <formula>0.009</formula>
      <formula>-0.009</formula>
    </cfRule>
  </conditionalFormatting>
  <conditionalFormatting sqref="F67:F135">
    <cfRule type="cellIs" dxfId="51" priority="1" stopIfTrue="1" operator="between">
      <formula>0.009</formula>
      <formula>-0.009</formula>
    </cfRule>
  </conditionalFormatting>
  <conditionalFormatting sqref="F140:F242">
    <cfRule type="cellIs" dxfId="50" priority="2" stopIfTrue="1" operator="between">
      <formula>0.009</formula>
      <formula>-0.009</formula>
    </cfRule>
  </conditionalFormatting>
  <conditionalFormatting sqref="H64">
    <cfRule type="cellIs" dxfId="49" priority="3" stopIfTrue="1" operator="between">
      <formula>0.009</formula>
      <formula>-0.009</formula>
    </cfRule>
  </conditionalFormatting>
  <pageMargins left="0.7" right="0.7" top="0.75" bottom="0.75" header="0.3" footer="0.3"/>
  <pageSetup paperSize="9" orientation="portrait" r:id="rId1"/>
  <headerFooter>
    <oddFooter>&amp;C_x000D_&amp;1#&amp;"Aptos"&amp;10&amp;K000000 RESTRICTED</oddFooter>
    <evenFooter>&amp;LPUBLIC</evenFooter>
    <firstFooter>&amp;LPUBLIC</first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201DE-FD88-419C-B4AC-32B2BC75630C}">
  <dimension ref="A1:I131"/>
  <sheetViews>
    <sheetView workbookViewId="0">
      <selection sqref="A1:F1"/>
    </sheetView>
  </sheetViews>
  <sheetFormatPr defaultColWidth="9.33203125" defaultRowHeight="10.199999999999999" x14ac:dyDescent="0.2"/>
  <cols>
    <col min="1" max="1" width="33.88671875" style="6" bestFit="1" customWidth="1"/>
    <col min="2" max="2" width="22.44140625" style="6" bestFit="1" customWidth="1"/>
    <col min="3" max="3" width="22.33203125" style="6" bestFit="1" customWidth="1"/>
    <col min="4" max="4" width="15.6640625" style="6" customWidth="1"/>
    <col min="5" max="5" width="23.88671875" style="9" customWidth="1"/>
    <col min="6" max="6" width="11.6640625" style="10" bestFit="1" customWidth="1"/>
    <col min="7" max="16384" width="9.33203125" style="6"/>
  </cols>
  <sheetData>
    <row r="1" spans="1:7" s="1" customFormat="1" ht="13.8" x14ac:dyDescent="0.2">
      <c r="A1" s="150" t="s">
        <v>22</v>
      </c>
      <c r="B1" s="151"/>
      <c r="C1" s="151"/>
      <c r="D1" s="151"/>
      <c r="E1" s="151"/>
      <c r="F1" s="151"/>
    </row>
    <row r="2" spans="1:7" s="1" customFormat="1" ht="11.4" x14ac:dyDescent="0.2">
      <c r="E2" s="5"/>
      <c r="F2" s="8"/>
    </row>
    <row r="3" spans="1:7" s="1" customFormat="1" ht="12" x14ac:dyDescent="0.2">
      <c r="A3" s="7" t="s">
        <v>7</v>
      </c>
      <c r="B3" s="2"/>
      <c r="C3" s="3"/>
      <c r="D3" s="3"/>
      <c r="E3" s="4"/>
      <c r="F3" s="8"/>
    </row>
    <row r="4" spans="1:7" s="1" customFormat="1" ht="22.2" customHeight="1" x14ac:dyDescent="0.2">
      <c r="A4" s="14" t="s">
        <v>2</v>
      </c>
      <c r="B4" s="14" t="s">
        <v>0</v>
      </c>
      <c r="C4" s="15" t="s">
        <v>4</v>
      </c>
      <c r="D4" s="15" t="s">
        <v>1</v>
      </c>
      <c r="E4" s="56" t="s">
        <v>6</v>
      </c>
      <c r="F4" s="16" t="s">
        <v>3</v>
      </c>
      <c r="G4" s="84" t="s">
        <v>5</v>
      </c>
    </row>
    <row r="5" spans="1:7" x14ac:dyDescent="0.2">
      <c r="A5" s="17" t="s">
        <v>145</v>
      </c>
      <c r="B5" s="18"/>
      <c r="C5" s="18"/>
      <c r="D5" s="18"/>
      <c r="E5" s="19"/>
      <c r="F5" s="20"/>
      <c r="G5" s="85"/>
    </row>
    <row r="6" spans="1:7" x14ac:dyDescent="0.2">
      <c r="A6" s="21" t="s">
        <v>31</v>
      </c>
      <c r="B6" s="22"/>
      <c r="C6" s="22"/>
      <c r="D6" s="22"/>
      <c r="E6" s="23"/>
      <c r="F6" s="24"/>
      <c r="G6" s="24"/>
    </row>
    <row r="7" spans="1:7" x14ac:dyDescent="0.2">
      <c r="A7" s="22" t="s">
        <v>152</v>
      </c>
      <c r="B7" s="22" t="s">
        <v>151</v>
      </c>
      <c r="C7" s="22" t="s">
        <v>148</v>
      </c>
      <c r="D7" s="25">
        <v>6750000</v>
      </c>
      <c r="E7" s="23">
        <v>96889.5</v>
      </c>
      <c r="F7" s="24">
        <v>8.41759921914581</v>
      </c>
      <c r="G7" s="24"/>
    </row>
    <row r="8" spans="1:7" x14ac:dyDescent="0.2">
      <c r="A8" s="22" t="s">
        <v>147</v>
      </c>
      <c r="B8" s="22" t="s">
        <v>146</v>
      </c>
      <c r="C8" s="22" t="s">
        <v>148</v>
      </c>
      <c r="D8" s="25">
        <v>12900000</v>
      </c>
      <c r="E8" s="23">
        <v>96511.35</v>
      </c>
      <c r="F8" s="24">
        <v>8.3847461737206608</v>
      </c>
      <c r="G8" s="24"/>
    </row>
    <row r="9" spans="1:7" x14ac:dyDescent="0.2">
      <c r="A9" s="22" t="s">
        <v>154</v>
      </c>
      <c r="B9" s="22" t="s">
        <v>153</v>
      </c>
      <c r="C9" s="22" t="s">
        <v>148</v>
      </c>
      <c r="D9" s="25">
        <v>6500000</v>
      </c>
      <c r="E9" s="23">
        <v>79917.5</v>
      </c>
      <c r="F9" s="24">
        <v>6.9430999808656804</v>
      </c>
      <c r="G9" s="24"/>
    </row>
    <row r="10" spans="1:7" x14ac:dyDescent="0.2">
      <c r="A10" s="22" t="s">
        <v>168</v>
      </c>
      <c r="B10" s="22" t="s">
        <v>167</v>
      </c>
      <c r="C10" s="22" t="s">
        <v>169</v>
      </c>
      <c r="D10" s="25">
        <v>23500000</v>
      </c>
      <c r="E10" s="23">
        <v>71075.75</v>
      </c>
      <c r="F10" s="24">
        <v>6.1749433911848302</v>
      </c>
      <c r="G10" s="24"/>
    </row>
    <row r="11" spans="1:7" x14ac:dyDescent="0.2">
      <c r="A11" s="22" t="s">
        <v>159</v>
      </c>
      <c r="B11" s="22" t="s">
        <v>158</v>
      </c>
      <c r="C11" s="22" t="s">
        <v>160</v>
      </c>
      <c r="D11" s="25">
        <v>3500000</v>
      </c>
      <c r="E11" s="23">
        <v>69020</v>
      </c>
      <c r="F11" s="24">
        <v>5.9963432374554904</v>
      </c>
      <c r="G11" s="24"/>
    </row>
    <row r="12" spans="1:7" x14ac:dyDescent="0.2">
      <c r="A12" s="22" t="s">
        <v>156</v>
      </c>
      <c r="B12" s="22" t="s">
        <v>155</v>
      </c>
      <c r="C12" s="22" t="s">
        <v>157</v>
      </c>
      <c r="D12" s="25">
        <v>5000000</v>
      </c>
      <c r="E12" s="23">
        <v>65390</v>
      </c>
      <c r="F12" s="24">
        <v>5.6809748521763899</v>
      </c>
      <c r="G12" s="24"/>
    </row>
    <row r="13" spans="1:7" x14ac:dyDescent="0.2">
      <c r="A13" s="22" t="s">
        <v>368</v>
      </c>
      <c r="B13" s="22" t="s">
        <v>367</v>
      </c>
      <c r="C13" s="22" t="s">
        <v>183</v>
      </c>
      <c r="D13" s="25">
        <v>2950000</v>
      </c>
      <c r="E13" s="23">
        <v>58719.75</v>
      </c>
      <c r="F13" s="24">
        <v>5.1014745844331602</v>
      </c>
      <c r="G13" s="24"/>
    </row>
    <row r="14" spans="1:7" x14ac:dyDescent="0.2">
      <c r="A14" s="22" t="s">
        <v>445</v>
      </c>
      <c r="B14" s="22" t="s">
        <v>444</v>
      </c>
      <c r="C14" s="22" t="s">
        <v>166</v>
      </c>
      <c r="D14" s="25">
        <v>2445000</v>
      </c>
      <c r="E14" s="23">
        <v>57838.92</v>
      </c>
      <c r="F14" s="24">
        <v>5.02494953352259</v>
      </c>
      <c r="G14" s="24"/>
    </row>
    <row r="15" spans="1:7" x14ac:dyDescent="0.2">
      <c r="A15" s="22" t="s">
        <v>243</v>
      </c>
      <c r="B15" s="22" t="s">
        <v>242</v>
      </c>
      <c r="C15" s="22" t="s">
        <v>163</v>
      </c>
      <c r="D15" s="25">
        <v>308000</v>
      </c>
      <c r="E15" s="23">
        <v>43840.72</v>
      </c>
      <c r="F15" s="24">
        <v>3.8088091118107701</v>
      </c>
      <c r="G15" s="24"/>
    </row>
    <row r="16" spans="1:7" x14ac:dyDescent="0.2">
      <c r="A16" s="22" t="s">
        <v>224</v>
      </c>
      <c r="B16" s="22" t="s">
        <v>223</v>
      </c>
      <c r="C16" s="22" t="s">
        <v>225</v>
      </c>
      <c r="D16" s="25">
        <v>763992</v>
      </c>
      <c r="E16" s="23">
        <v>39506.026319999997</v>
      </c>
      <c r="F16" s="24">
        <v>3.4322181072539899</v>
      </c>
      <c r="G16" s="24"/>
    </row>
    <row r="17" spans="1:7" x14ac:dyDescent="0.2">
      <c r="A17" s="22" t="s">
        <v>210</v>
      </c>
      <c r="B17" s="22" t="s">
        <v>209</v>
      </c>
      <c r="C17" s="22" t="s">
        <v>211</v>
      </c>
      <c r="D17" s="25">
        <v>2426515</v>
      </c>
      <c r="E17" s="23">
        <v>38860.637730000002</v>
      </c>
      <c r="F17" s="24">
        <v>3.3761478159300702</v>
      </c>
      <c r="G17" s="24"/>
    </row>
    <row r="18" spans="1:7" x14ac:dyDescent="0.2">
      <c r="A18" s="22" t="s">
        <v>649</v>
      </c>
      <c r="B18" s="22" t="s">
        <v>648</v>
      </c>
      <c r="C18" s="22" t="s">
        <v>218</v>
      </c>
      <c r="D18" s="25">
        <v>2500000</v>
      </c>
      <c r="E18" s="23">
        <v>34305</v>
      </c>
      <c r="F18" s="24">
        <v>2.9803615584020702</v>
      </c>
      <c r="G18" s="24"/>
    </row>
    <row r="19" spans="1:7" x14ac:dyDescent="0.2">
      <c r="A19" s="22" t="s">
        <v>165</v>
      </c>
      <c r="B19" s="22" t="s">
        <v>164</v>
      </c>
      <c r="C19" s="22" t="s">
        <v>166</v>
      </c>
      <c r="D19" s="25">
        <v>2700000</v>
      </c>
      <c r="E19" s="23">
        <v>30512.7</v>
      </c>
      <c r="F19" s="24">
        <v>2.6508928180456102</v>
      </c>
      <c r="G19" s="24"/>
    </row>
    <row r="20" spans="1:7" x14ac:dyDescent="0.2">
      <c r="A20" s="22" t="s">
        <v>494</v>
      </c>
      <c r="B20" s="22" t="s">
        <v>493</v>
      </c>
      <c r="C20" s="22" t="s">
        <v>241</v>
      </c>
      <c r="D20" s="25">
        <v>2750000</v>
      </c>
      <c r="E20" s="23">
        <v>28784.25</v>
      </c>
      <c r="F20" s="24">
        <v>2.50072794599722</v>
      </c>
      <c r="G20" s="24"/>
    </row>
    <row r="21" spans="1:7" x14ac:dyDescent="0.2">
      <c r="A21" s="22" t="s">
        <v>233</v>
      </c>
      <c r="B21" s="22" t="s">
        <v>232</v>
      </c>
      <c r="C21" s="22" t="s">
        <v>186</v>
      </c>
      <c r="D21" s="25">
        <v>610000</v>
      </c>
      <c r="E21" s="23">
        <v>28343.65</v>
      </c>
      <c r="F21" s="24">
        <v>2.4624493480484699</v>
      </c>
      <c r="G21" s="24"/>
    </row>
    <row r="22" spans="1:7" x14ac:dyDescent="0.2">
      <c r="A22" s="22" t="s">
        <v>846</v>
      </c>
      <c r="B22" s="22" t="s">
        <v>845</v>
      </c>
      <c r="C22" s="22" t="s">
        <v>256</v>
      </c>
      <c r="D22" s="25">
        <v>3800000</v>
      </c>
      <c r="E22" s="23">
        <v>28064.9</v>
      </c>
      <c r="F22" s="24">
        <v>2.4382320099227002</v>
      </c>
      <c r="G22" s="24"/>
    </row>
    <row r="23" spans="1:7" x14ac:dyDescent="0.2">
      <c r="A23" s="22" t="s">
        <v>545</v>
      </c>
      <c r="B23" s="22" t="s">
        <v>544</v>
      </c>
      <c r="C23" s="22" t="s">
        <v>225</v>
      </c>
      <c r="D23" s="25">
        <v>5300000</v>
      </c>
      <c r="E23" s="23">
        <v>25543.35</v>
      </c>
      <c r="F23" s="24">
        <v>2.2191639239996901</v>
      </c>
      <c r="G23" s="24"/>
    </row>
    <row r="24" spans="1:7" x14ac:dyDescent="0.2">
      <c r="A24" s="22" t="s">
        <v>898</v>
      </c>
      <c r="B24" s="22" t="s">
        <v>897</v>
      </c>
      <c r="C24" s="22" t="s">
        <v>177</v>
      </c>
      <c r="D24" s="25">
        <v>500000</v>
      </c>
      <c r="E24" s="23">
        <v>24995</v>
      </c>
      <c r="F24" s="24">
        <v>2.1715241845870801</v>
      </c>
      <c r="G24" s="24"/>
    </row>
    <row r="25" spans="1:7" x14ac:dyDescent="0.2">
      <c r="A25" s="22" t="s">
        <v>296</v>
      </c>
      <c r="B25" s="22" t="s">
        <v>295</v>
      </c>
      <c r="C25" s="22" t="s">
        <v>261</v>
      </c>
      <c r="D25" s="25">
        <v>2200000</v>
      </c>
      <c r="E25" s="23">
        <v>24976.6</v>
      </c>
      <c r="F25" s="24">
        <v>2.1699256230749202</v>
      </c>
      <c r="G25" s="24"/>
    </row>
    <row r="26" spans="1:7" x14ac:dyDescent="0.2">
      <c r="A26" s="22" t="s">
        <v>277</v>
      </c>
      <c r="B26" s="22" t="s">
        <v>276</v>
      </c>
      <c r="C26" s="22" t="s">
        <v>192</v>
      </c>
      <c r="D26" s="25">
        <v>6100000</v>
      </c>
      <c r="E26" s="23">
        <v>23222.7</v>
      </c>
      <c r="F26" s="24">
        <v>2.0175496971958502</v>
      </c>
      <c r="G26" s="24"/>
    </row>
    <row r="27" spans="1:7" x14ac:dyDescent="0.2">
      <c r="A27" s="22" t="s">
        <v>900</v>
      </c>
      <c r="B27" s="22" t="s">
        <v>899</v>
      </c>
      <c r="C27" s="22" t="s">
        <v>246</v>
      </c>
      <c r="D27" s="25">
        <v>1500000</v>
      </c>
      <c r="E27" s="23">
        <v>17707.5</v>
      </c>
      <c r="F27" s="24">
        <v>1.5383982595949399</v>
      </c>
      <c r="G27" s="24"/>
    </row>
    <row r="28" spans="1:7" x14ac:dyDescent="0.2">
      <c r="A28" s="22" t="s">
        <v>535</v>
      </c>
      <c r="B28" s="22" t="s">
        <v>534</v>
      </c>
      <c r="C28" s="22" t="s">
        <v>177</v>
      </c>
      <c r="D28" s="25">
        <v>906742</v>
      </c>
      <c r="E28" s="23">
        <v>16498.170689999999</v>
      </c>
      <c r="F28" s="24">
        <v>1.43333373293781</v>
      </c>
      <c r="G28" s="24"/>
    </row>
    <row r="29" spans="1:7" x14ac:dyDescent="0.2">
      <c r="A29" s="22" t="s">
        <v>271</v>
      </c>
      <c r="B29" s="22" t="s">
        <v>270</v>
      </c>
      <c r="C29" s="22" t="s">
        <v>198</v>
      </c>
      <c r="D29" s="25">
        <v>175000</v>
      </c>
      <c r="E29" s="23">
        <v>15674.75</v>
      </c>
      <c r="F29" s="24">
        <v>1.3617963077558</v>
      </c>
      <c r="G29" s="24"/>
    </row>
    <row r="30" spans="1:7" x14ac:dyDescent="0.2">
      <c r="A30" s="22" t="s">
        <v>203</v>
      </c>
      <c r="B30" s="22" t="s">
        <v>202</v>
      </c>
      <c r="C30" s="22" t="s">
        <v>204</v>
      </c>
      <c r="D30" s="25">
        <v>8000000</v>
      </c>
      <c r="E30" s="23">
        <v>15175.2</v>
      </c>
      <c r="F30" s="24">
        <v>1.31839623148413</v>
      </c>
      <c r="G30" s="24"/>
    </row>
    <row r="31" spans="1:7" x14ac:dyDescent="0.2">
      <c r="A31" s="22" t="s">
        <v>344</v>
      </c>
      <c r="B31" s="22" t="s">
        <v>343</v>
      </c>
      <c r="C31" s="22" t="s">
        <v>236</v>
      </c>
      <c r="D31" s="25">
        <v>2600000</v>
      </c>
      <c r="E31" s="23">
        <v>14261</v>
      </c>
      <c r="F31" s="24">
        <v>1.2389720502659001</v>
      </c>
      <c r="G31" s="24"/>
    </row>
    <row r="32" spans="1:7" x14ac:dyDescent="0.2">
      <c r="A32" s="22" t="s">
        <v>645</v>
      </c>
      <c r="B32" s="22" t="s">
        <v>644</v>
      </c>
      <c r="C32" s="22" t="s">
        <v>471</v>
      </c>
      <c r="D32" s="25">
        <v>804249</v>
      </c>
      <c r="E32" s="23">
        <v>13368.22688</v>
      </c>
      <c r="F32" s="24">
        <v>1.16140940087886</v>
      </c>
      <c r="G32" s="24"/>
    </row>
    <row r="33" spans="1:7" x14ac:dyDescent="0.2">
      <c r="A33" s="22" t="s">
        <v>248</v>
      </c>
      <c r="B33" s="22" t="s">
        <v>247</v>
      </c>
      <c r="C33" s="22" t="s">
        <v>249</v>
      </c>
      <c r="D33" s="25">
        <v>116879</v>
      </c>
      <c r="E33" s="23">
        <v>2455.978427</v>
      </c>
      <c r="F33" s="24">
        <v>0.21337133630944699</v>
      </c>
      <c r="G33" s="24"/>
    </row>
    <row r="34" spans="1:7" x14ac:dyDescent="0.2">
      <c r="A34" s="22" t="s">
        <v>902</v>
      </c>
      <c r="B34" s="22" t="s">
        <v>901</v>
      </c>
      <c r="C34" s="22" t="s">
        <v>201</v>
      </c>
      <c r="D34" s="25">
        <v>284859</v>
      </c>
      <c r="E34" s="23">
        <v>1392.533222</v>
      </c>
      <c r="F34" s="24">
        <v>0.12098097897235301</v>
      </c>
      <c r="G34" s="24"/>
    </row>
    <row r="35" spans="1:7" x14ac:dyDescent="0.2">
      <c r="A35" s="21" t="s">
        <v>35</v>
      </c>
      <c r="B35" s="21"/>
      <c r="C35" s="21"/>
      <c r="D35" s="21"/>
      <c r="E35" s="26">
        <f>SUM(E7:E34)</f>
        <v>1062851.6632689999</v>
      </c>
      <c r="F35" s="27">
        <f>SUM(F7:F34)</f>
        <v>92.338791414972292</v>
      </c>
      <c r="G35" s="24"/>
    </row>
    <row r="36" spans="1:7" x14ac:dyDescent="0.2">
      <c r="A36" s="22"/>
      <c r="B36" s="22"/>
      <c r="C36" s="22"/>
      <c r="D36" s="22"/>
      <c r="E36" s="23"/>
      <c r="F36" s="24"/>
      <c r="G36" s="24"/>
    </row>
    <row r="37" spans="1:7" x14ac:dyDescent="0.2">
      <c r="A37" s="21" t="s">
        <v>36</v>
      </c>
      <c r="B37" s="22"/>
      <c r="C37" s="22"/>
      <c r="D37" s="22"/>
      <c r="E37" s="23"/>
      <c r="F37" s="24"/>
      <c r="G37" s="24"/>
    </row>
    <row r="38" spans="1:7" x14ac:dyDescent="0.2">
      <c r="A38" s="21" t="s">
        <v>43</v>
      </c>
      <c r="B38" s="22"/>
      <c r="C38" s="22"/>
      <c r="D38" s="22"/>
      <c r="E38" s="23"/>
      <c r="F38" s="24"/>
      <c r="G38" s="24"/>
    </row>
    <row r="39" spans="1:7" x14ac:dyDescent="0.2">
      <c r="A39" s="22" t="s">
        <v>737</v>
      </c>
      <c r="B39" s="22" t="s">
        <v>1306</v>
      </c>
      <c r="C39" s="22" t="s">
        <v>45</v>
      </c>
      <c r="D39" s="25">
        <v>2500000</v>
      </c>
      <c r="E39" s="23">
        <v>2490.4349999999999</v>
      </c>
      <c r="F39" s="24">
        <v>0.21636486627894</v>
      </c>
      <c r="G39" s="24">
        <v>5.1927000000000003</v>
      </c>
    </row>
    <row r="40" spans="1:7" x14ac:dyDescent="0.2">
      <c r="A40" s="21" t="s">
        <v>35</v>
      </c>
      <c r="B40" s="21"/>
      <c r="C40" s="21"/>
      <c r="D40" s="21"/>
      <c r="E40" s="26">
        <f>SUM(E38:E39)</f>
        <v>2490.4349999999999</v>
      </c>
      <c r="F40" s="27">
        <f>SUM(F38:F39)</f>
        <v>0.21636486627894</v>
      </c>
      <c r="G40" s="24"/>
    </row>
    <row r="41" spans="1:7" x14ac:dyDescent="0.2">
      <c r="A41" s="22"/>
      <c r="B41" s="22"/>
      <c r="C41" s="22"/>
      <c r="D41" s="22"/>
      <c r="E41" s="23"/>
      <c r="F41" s="24"/>
      <c r="G41" s="24"/>
    </row>
    <row r="42" spans="1:7" x14ac:dyDescent="0.2">
      <c r="A42" s="21" t="s">
        <v>46</v>
      </c>
      <c r="B42" s="21"/>
      <c r="C42" s="21"/>
      <c r="D42" s="21"/>
      <c r="E42" s="26">
        <f>E35+E40</f>
        <v>1065342.098269</v>
      </c>
      <c r="F42" s="27">
        <f>F35+F40</f>
        <v>92.555156281251229</v>
      </c>
      <c r="G42" s="24"/>
    </row>
    <row r="43" spans="1:7" x14ac:dyDescent="0.2">
      <c r="A43" s="21"/>
      <c r="B43" s="21"/>
      <c r="C43" s="21"/>
      <c r="D43" s="21"/>
      <c r="E43" s="26"/>
      <c r="F43" s="27"/>
      <c r="G43" s="24"/>
    </row>
    <row r="44" spans="1:7" x14ac:dyDescent="0.2">
      <c r="A44" s="21" t="s">
        <v>48</v>
      </c>
      <c r="B44" s="21"/>
      <c r="C44" s="21"/>
      <c r="D44" s="21"/>
      <c r="E44" s="26">
        <f>E46-(E35+E40)</f>
        <v>85692.745248200139</v>
      </c>
      <c r="F44" s="27">
        <f>F46-(F35+F40)</f>
        <v>7.4448437187487713</v>
      </c>
      <c r="G44" s="24"/>
    </row>
    <row r="45" spans="1:7" x14ac:dyDescent="0.2">
      <c r="A45" s="21"/>
      <c r="B45" s="21"/>
      <c r="C45" s="21"/>
      <c r="D45" s="21"/>
      <c r="E45" s="26"/>
      <c r="F45" s="27"/>
      <c r="G45" s="24"/>
    </row>
    <row r="46" spans="1:7" x14ac:dyDescent="0.2">
      <c r="A46" s="28" t="s">
        <v>47</v>
      </c>
      <c r="B46" s="28"/>
      <c r="C46" s="28"/>
      <c r="D46" s="28"/>
      <c r="E46" s="29">
        <v>1151034.8435172001</v>
      </c>
      <c r="F46" s="30">
        <v>100</v>
      </c>
      <c r="G46" s="87"/>
    </row>
    <row r="47" spans="1:7" x14ac:dyDescent="0.2">
      <c r="A47" s="6" t="s">
        <v>1305</v>
      </c>
      <c r="G47" s="10"/>
    </row>
    <row r="48" spans="1:7" x14ac:dyDescent="0.2">
      <c r="G48" s="10"/>
    </row>
    <row r="49" spans="1:9" ht="23.25" customHeight="1" x14ac:dyDescent="0.2">
      <c r="A49" s="152" t="s">
        <v>1012</v>
      </c>
      <c r="B49" s="152"/>
      <c r="C49" s="152"/>
      <c r="D49" s="152"/>
      <c r="G49" s="10"/>
      <c r="H49" s="10"/>
      <c r="I49" s="9"/>
    </row>
    <row r="51" spans="1:9" x14ac:dyDescent="0.2">
      <c r="A51" s="11" t="s">
        <v>51</v>
      </c>
    </row>
    <row r="52" spans="1:9" x14ac:dyDescent="0.2">
      <c r="A52" s="11" t="s">
        <v>1013</v>
      </c>
    </row>
    <row r="53" spans="1:9" x14ac:dyDescent="0.2">
      <c r="A53" s="11" t="s">
        <v>52</v>
      </c>
      <c r="B53" s="11"/>
      <c r="C53" s="31" t="s">
        <v>54</v>
      </c>
      <c r="D53" s="11" t="s">
        <v>53</v>
      </c>
    </row>
    <row r="54" spans="1:9" x14ac:dyDescent="0.2">
      <c r="A54" s="6" t="s">
        <v>61</v>
      </c>
      <c r="C54" s="32">
        <v>100.389</v>
      </c>
      <c r="D54" s="32">
        <v>101.9624</v>
      </c>
    </row>
    <row r="55" spans="1:9" x14ac:dyDescent="0.2">
      <c r="A55" s="6" t="s">
        <v>135</v>
      </c>
      <c r="C55" s="32">
        <v>33.343699999999998</v>
      </c>
      <c r="D55" s="32">
        <v>33.866300000000003</v>
      </c>
    </row>
    <row r="56" spans="1:9" x14ac:dyDescent="0.2">
      <c r="A56" s="6" t="s">
        <v>62</v>
      </c>
      <c r="C56" s="32">
        <v>113.9208</v>
      </c>
      <c r="D56" s="32">
        <v>115.7799</v>
      </c>
    </row>
    <row r="57" spans="1:9" x14ac:dyDescent="0.2">
      <c r="A57" s="6" t="s">
        <v>136</v>
      </c>
      <c r="C57" s="32">
        <v>39.714100000000002</v>
      </c>
      <c r="D57" s="32">
        <v>40.362099999999998</v>
      </c>
    </row>
    <row r="59" spans="1:9" x14ac:dyDescent="0.2">
      <c r="A59" s="6" t="s">
        <v>58</v>
      </c>
    </row>
    <row r="61" spans="1:9" x14ac:dyDescent="0.2">
      <c r="A61" s="11" t="s">
        <v>1014</v>
      </c>
      <c r="D61" s="31" t="s">
        <v>60</v>
      </c>
    </row>
    <row r="63" spans="1:9" x14ac:dyDescent="0.2">
      <c r="A63" s="11" t="s">
        <v>1016</v>
      </c>
      <c r="D63" s="31" t="s">
        <v>60</v>
      </c>
    </row>
    <row r="65" spans="1:4" x14ac:dyDescent="0.2">
      <c r="A65" s="11" t="s">
        <v>1053</v>
      </c>
      <c r="D65" s="31" t="s">
        <v>60</v>
      </c>
    </row>
    <row r="67" spans="1:4" x14ac:dyDescent="0.2">
      <c r="A67" s="11" t="s">
        <v>1041</v>
      </c>
      <c r="D67" s="31" t="s">
        <v>60</v>
      </c>
    </row>
    <row r="69" spans="1:4" x14ac:dyDescent="0.2">
      <c r="A69" s="11" t="s">
        <v>1042</v>
      </c>
      <c r="D69" s="36">
        <v>0.304539808924846</v>
      </c>
    </row>
    <row r="71" spans="1:4" x14ac:dyDescent="0.2">
      <c r="A71" s="11" t="s">
        <v>388</v>
      </c>
      <c r="D71" s="31" t="s">
        <v>60</v>
      </c>
    </row>
    <row r="73" spans="1:4" x14ac:dyDescent="0.2">
      <c r="A73" s="11" t="s">
        <v>1024</v>
      </c>
      <c r="D73" s="31" t="s">
        <v>60</v>
      </c>
    </row>
    <row r="75" spans="1:4" x14ac:dyDescent="0.2">
      <c r="A75" s="11" t="s">
        <v>1025</v>
      </c>
      <c r="B75" s="11"/>
      <c r="D75" s="31" t="s">
        <v>60</v>
      </c>
    </row>
    <row r="76" spans="1:4" x14ac:dyDescent="0.2">
      <c r="A76" s="11"/>
      <c r="B76" s="11"/>
    </row>
    <row r="77" spans="1:4" x14ac:dyDescent="0.2">
      <c r="A77" s="11" t="s">
        <v>1026</v>
      </c>
      <c r="B77" s="11"/>
      <c r="D77" s="31" t="s">
        <v>60</v>
      </c>
    </row>
    <row r="78" spans="1:4" x14ac:dyDescent="0.2">
      <c r="A78" s="11"/>
      <c r="B78" s="11"/>
    </row>
    <row r="79" spans="1:4" x14ac:dyDescent="0.2">
      <c r="A79" s="11" t="s">
        <v>1027</v>
      </c>
      <c r="B79" s="11"/>
      <c r="D79" s="31" t="s">
        <v>60</v>
      </c>
    </row>
    <row r="81" spans="1:9" x14ac:dyDescent="0.2">
      <c r="A81" s="69" t="s">
        <v>1055</v>
      </c>
      <c r="B81" s="70"/>
      <c r="C81" s="70"/>
      <c r="D81" s="70"/>
    </row>
    <row r="83" spans="1:9" x14ac:dyDescent="0.2">
      <c r="A83" s="69" t="s">
        <v>1396</v>
      </c>
      <c r="B83" s="70"/>
      <c r="C83" s="70"/>
      <c r="D83" s="70"/>
      <c r="E83" s="10"/>
      <c r="G83" s="10"/>
      <c r="H83" s="70"/>
      <c r="I83" s="70"/>
    </row>
    <row r="84" spans="1:9" x14ac:dyDescent="0.2">
      <c r="A84" s="96"/>
      <c r="B84" s="70"/>
      <c r="C84" s="70"/>
      <c r="D84" s="70"/>
      <c r="E84" s="10"/>
      <c r="G84" s="10"/>
      <c r="H84" s="70"/>
      <c r="I84" s="70"/>
    </row>
    <row r="85" spans="1:9" x14ac:dyDescent="0.2">
      <c r="A85" s="70"/>
      <c r="B85" s="70"/>
      <c r="C85" s="70"/>
      <c r="D85" s="70"/>
      <c r="E85" s="10"/>
      <c r="G85" s="10"/>
      <c r="H85" s="70"/>
      <c r="I85" s="70"/>
    </row>
    <row r="86" spans="1:9" x14ac:dyDescent="0.2">
      <c r="A86" s="70"/>
      <c r="B86" s="70"/>
      <c r="C86" s="70"/>
      <c r="D86" s="70"/>
      <c r="E86" s="10"/>
      <c r="G86" s="10"/>
      <c r="H86" s="70"/>
      <c r="I86" s="70"/>
    </row>
    <row r="87" spans="1:9" x14ac:dyDescent="0.2">
      <c r="A87" s="70"/>
      <c r="B87" s="70"/>
      <c r="C87" s="70"/>
      <c r="D87" s="70"/>
      <c r="E87" s="10"/>
      <c r="G87" s="10"/>
      <c r="H87" s="70"/>
      <c r="I87" s="70"/>
    </row>
    <row r="88" spans="1:9" x14ac:dyDescent="0.2">
      <c r="A88" s="70"/>
      <c r="B88" s="70"/>
      <c r="C88" s="70"/>
      <c r="D88" s="70"/>
      <c r="E88" s="10"/>
      <c r="G88" s="10"/>
      <c r="H88" s="70"/>
      <c r="I88" s="70"/>
    </row>
    <row r="89" spans="1:9" x14ac:dyDescent="0.2">
      <c r="A89" s="70"/>
      <c r="B89" s="70"/>
      <c r="C89" s="70"/>
      <c r="D89" s="70"/>
      <c r="E89" s="10"/>
      <c r="G89" s="10"/>
      <c r="H89" s="70"/>
      <c r="I89" s="70"/>
    </row>
    <row r="90" spans="1:9" x14ac:dyDescent="0.2">
      <c r="A90" s="70"/>
      <c r="B90" s="70"/>
      <c r="C90" s="70"/>
      <c r="D90" s="70"/>
      <c r="E90" s="10"/>
      <c r="G90" s="10"/>
      <c r="H90" s="70"/>
      <c r="I90" s="70"/>
    </row>
    <row r="91" spans="1:9" x14ac:dyDescent="0.2">
      <c r="A91" s="70"/>
      <c r="B91" s="70"/>
      <c r="C91" s="70"/>
      <c r="D91" s="70"/>
      <c r="E91" s="10"/>
      <c r="G91" s="10"/>
      <c r="H91" s="70"/>
      <c r="I91" s="70"/>
    </row>
    <row r="92" spans="1:9" x14ac:dyDescent="0.2">
      <c r="A92" s="70"/>
      <c r="B92" s="70"/>
      <c r="C92" s="70"/>
      <c r="D92" s="70"/>
      <c r="E92" s="10"/>
      <c r="G92" s="10"/>
      <c r="H92" s="70"/>
      <c r="I92" s="70"/>
    </row>
    <row r="93" spans="1:9" x14ac:dyDescent="0.2">
      <c r="A93" s="70"/>
      <c r="B93" s="70"/>
      <c r="C93" s="70"/>
      <c r="D93" s="70"/>
      <c r="E93" s="10"/>
      <c r="G93" s="10"/>
      <c r="H93" s="70"/>
      <c r="I93" s="70"/>
    </row>
    <row r="94" spans="1:9" x14ac:dyDescent="0.2">
      <c r="A94" s="70"/>
      <c r="B94" s="70"/>
      <c r="C94" s="70"/>
      <c r="D94" s="70"/>
      <c r="E94" s="10"/>
      <c r="G94" s="10"/>
      <c r="H94" s="70"/>
      <c r="I94" s="70"/>
    </row>
    <row r="95" spans="1:9" x14ac:dyDescent="0.2">
      <c r="A95" s="70"/>
      <c r="B95" s="70"/>
      <c r="C95" s="70"/>
      <c r="D95" s="70"/>
      <c r="E95" s="10"/>
      <c r="G95" s="10"/>
      <c r="H95" s="70"/>
      <c r="I95" s="70"/>
    </row>
    <row r="96" spans="1:9" x14ac:dyDescent="0.2">
      <c r="A96" s="70"/>
      <c r="B96" s="70"/>
      <c r="C96" s="70"/>
      <c r="D96" s="70"/>
      <c r="E96" s="10"/>
      <c r="G96" s="10"/>
      <c r="H96" s="70"/>
      <c r="I96" s="70"/>
    </row>
    <row r="97" spans="1:9" x14ac:dyDescent="0.2">
      <c r="A97" s="70"/>
      <c r="B97" s="70"/>
      <c r="C97" s="70"/>
      <c r="D97" s="70"/>
      <c r="E97" s="10"/>
      <c r="G97" s="10"/>
      <c r="H97" s="70"/>
      <c r="I97" s="70"/>
    </row>
    <row r="98" spans="1:9" x14ac:dyDescent="0.2">
      <c r="A98" s="70"/>
      <c r="B98" s="70"/>
      <c r="C98" s="70"/>
      <c r="D98" s="70"/>
      <c r="E98" s="10"/>
      <c r="G98" s="10"/>
      <c r="H98" s="70"/>
      <c r="I98" s="70"/>
    </row>
    <row r="99" spans="1:9" x14ac:dyDescent="0.2">
      <c r="A99" s="70"/>
      <c r="B99" s="70"/>
      <c r="C99" s="70"/>
      <c r="D99" s="70"/>
      <c r="E99" s="10"/>
      <c r="G99" s="10"/>
      <c r="H99" s="70"/>
      <c r="I99" s="70"/>
    </row>
    <row r="100" spans="1:9" x14ac:dyDescent="0.2">
      <c r="A100" s="70"/>
      <c r="B100" s="70"/>
      <c r="C100" s="70"/>
      <c r="D100" s="70"/>
      <c r="E100" s="10"/>
      <c r="G100" s="10"/>
      <c r="H100" s="70"/>
      <c r="I100" s="70"/>
    </row>
    <row r="101" spans="1:9" x14ac:dyDescent="0.2">
      <c r="A101" s="69" t="s">
        <v>1408</v>
      </c>
      <c r="B101" s="70"/>
      <c r="C101" s="70"/>
      <c r="D101" s="70"/>
      <c r="E101" s="10"/>
      <c r="G101" s="10"/>
      <c r="H101" s="70"/>
      <c r="I101" s="70"/>
    </row>
    <row r="102" spans="1:9" x14ac:dyDescent="0.2">
      <c r="A102" s="70"/>
      <c r="B102" s="70"/>
      <c r="C102" s="70"/>
      <c r="D102" s="70"/>
      <c r="E102" s="10"/>
      <c r="G102" s="10"/>
      <c r="H102" s="70"/>
      <c r="I102" s="70"/>
    </row>
    <row r="103" spans="1:9" x14ac:dyDescent="0.2">
      <c r="A103" s="69" t="s">
        <v>1397</v>
      </c>
      <c r="B103" s="70"/>
      <c r="C103" s="70"/>
      <c r="D103" s="70"/>
      <c r="E103" s="10"/>
      <c r="G103" s="10"/>
      <c r="H103" s="70"/>
      <c r="I103" s="70"/>
    </row>
    <row r="104" spans="1:9" x14ac:dyDescent="0.2">
      <c r="A104" s="70"/>
      <c r="B104" s="70"/>
      <c r="C104" s="70"/>
      <c r="D104" s="70"/>
      <c r="E104" s="10"/>
      <c r="G104" s="10"/>
      <c r="H104" s="70"/>
      <c r="I104" s="70"/>
    </row>
    <row r="105" spans="1:9" x14ac:dyDescent="0.2">
      <c r="A105" s="70"/>
      <c r="B105" s="70"/>
      <c r="C105" s="70"/>
      <c r="D105" s="70"/>
      <c r="E105" s="10"/>
      <c r="G105" s="10"/>
      <c r="H105" s="70"/>
      <c r="I105" s="70"/>
    </row>
    <row r="106" spans="1:9" x14ac:dyDescent="0.2">
      <c r="A106" s="70"/>
      <c r="B106" s="70"/>
      <c r="C106" s="70"/>
      <c r="D106" s="70"/>
      <c r="E106" s="10"/>
      <c r="G106" s="10"/>
      <c r="H106" s="70"/>
      <c r="I106" s="70"/>
    </row>
    <row r="107" spans="1:9" x14ac:dyDescent="0.2">
      <c r="A107" s="70"/>
      <c r="B107" s="70"/>
      <c r="C107" s="70"/>
      <c r="D107" s="70"/>
      <c r="E107" s="10"/>
      <c r="G107" s="10"/>
      <c r="H107" s="70"/>
      <c r="I107" s="70"/>
    </row>
    <row r="108" spans="1:9" x14ac:dyDescent="0.2">
      <c r="A108" s="70"/>
      <c r="B108" s="70"/>
      <c r="C108" s="70"/>
      <c r="D108" s="70"/>
      <c r="E108" s="10"/>
      <c r="G108" s="10"/>
      <c r="H108" s="70"/>
      <c r="I108" s="70"/>
    </row>
    <row r="109" spans="1:9" x14ac:dyDescent="0.2">
      <c r="A109" s="70"/>
      <c r="B109" s="70"/>
      <c r="C109" s="70"/>
      <c r="D109" s="70"/>
      <c r="E109" s="10"/>
      <c r="G109" s="10"/>
      <c r="H109" s="70"/>
      <c r="I109" s="70"/>
    </row>
    <row r="110" spans="1:9" x14ac:dyDescent="0.2">
      <c r="A110" s="70"/>
      <c r="B110" s="70"/>
      <c r="C110" s="70"/>
      <c r="D110" s="70"/>
      <c r="E110" s="10"/>
      <c r="G110" s="10"/>
      <c r="H110" s="70"/>
      <c r="I110" s="70"/>
    </row>
    <row r="111" spans="1:9" x14ac:dyDescent="0.2">
      <c r="A111" s="70"/>
      <c r="B111" s="70"/>
      <c r="C111" s="70"/>
      <c r="D111" s="70"/>
      <c r="E111" s="10"/>
      <c r="G111" s="10"/>
      <c r="H111" s="70"/>
      <c r="I111" s="70"/>
    </row>
    <row r="112" spans="1:9" x14ac:dyDescent="0.2">
      <c r="A112" s="70"/>
      <c r="B112" s="70"/>
      <c r="C112" s="70"/>
      <c r="D112" s="70"/>
      <c r="E112" s="10"/>
      <c r="G112" s="10"/>
      <c r="H112" s="70"/>
      <c r="I112" s="70"/>
    </row>
    <row r="113" spans="1:9" x14ac:dyDescent="0.2">
      <c r="A113" s="70"/>
      <c r="B113" s="70"/>
      <c r="C113" s="70"/>
      <c r="D113" s="70"/>
      <c r="E113" s="10"/>
      <c r="G113" s="10"/>
      <c r="H113" s="70"/>
      <c r="I113" s="70"/>
    </row>
    <row r="114" spans="1:9" x14ac:dyDescent="0.2">
      <c r="A114" s="70"/>
      <c r="B114" s="70"/>
      <c r="C114" s="70"/>
      <c r="D114" s="70"/>
      <c r="E114" s="10"/>
      <c r="G114" s="10"/>
      <c r="H114" s="70"/>
      <c r="I114" s="70"/>
    </row>
    <row r="115" spans="1:9" x14ac:dyDescent="0.2">
      <c r="A115" s="70"/>
      <c r="B115" s="70"/>
      <c r="C115" s="70"/>
      <c r="D115" s="70"/>
      <c r="E115" s="10"/>
      <c r="G115" s="10"/>
      <c r="H115" s="70"/>
      <c r="I115" s="70"/>
    </row>
    <row r="116" spans="1:9" x14ac:dyDescent="0.2">
      <c r="A116" s="70"/>
      <c r="B116" s="70"/>
      <c r="C116" s="70"/>
      <c r="D116" s="70"/>
      <c r="E116" s="10"/>
      <c r="G116" s="10"/>
      <c r="H116" s="70"/>
      <c r="I116" s="70"/>
    </row>
    <row r="117" spans="1:9" x14ac:dyDescent="0.2">
      <c r="A117" s="70"/>
      <c r="B117" s="70"/>
      <c r="C117" s="70"/>
      <c r="D117" s="70"/>
      <c r="E117" s="10"/>
      <c r="G117" s="10"/>
      <c r="H117" s="70"/>
      <c r="I117" s="70"/>
    </row>
    <row r="118" spans="1:9" x14ac:dyDescent="0.2">
      <c r="A118" s="70"/>
      <c r="B118" s="70"/>
      <c r="C118" s="70"/>
      <c r="D118" s="70"/>
      <c r="E118" s="10"/>
      <c r="G118" s="10"/>
      <c r="H118" s="70"/>
      <c r="I118" s="70"/>
    </row>
    <row r="119" spans="1:9" x14ac:dyDescent="0.2">
      <c r="A119" s="70"/>
      <c r="B119" s="70"/>
      <c r="C119" s="70"/>
      <c r="D119" s="70"/>
      <c r="E119" s="10"/>
      <c r="G119" s="10"/>
      <c r="H119" s="70"/>
      <c r="I119" s="70"/>
    </row>
    <row r="120" spans="1:9" x14ac:dyDescent="0.2">
      <c r="A120" s="70"/>
      <c r="B120" s="70"/>
      <c r="C120" s="70"/>
      <c r="D120" s="70"/>
      <c r="E120" s="10"/>
      <c r="G120" s="10"/>
      <c r="H120" s="70"/>
      <c r="I120" s="70"/>
    </row>
    <row r="121" spans="1:9" x14ac:dyDescent="0.2">
      <c r="A121" s="70"/>
      <c r="B121" s="70"/>
      <c r="C121" s="70"/>
      <c r="D121" s="70"/>
      <c r="E121" s="10"/>
      <c r="G121" s="10"/>
      <c r="H121" s="70"/>
      <c r="I121" s="70"/>
    </row>
    <row r="122" spans="1:9" x14ac:dyDescent="0.2">
      <c r="A122" s="70" t="s">
        <v>1395</v>
      </c>
      <c r="B122" s="70"/>
      <c r="C122" s="70"/>
      <c r="D122" s="70"/>
      <c r="E122" s="10"/>
      <c r="G122" s="10"/>
      <c r="H122" s="70"/>
      <c r="I122" s="70"/>
    </row>
    <row r="123" spans="1:9" x14ac:dyDescent="0.2">
      <c r="A123" s="70"/>
      <c r="B123" s="70"/>
      <c r="C123" s="70"/>
      <c r="D123" s="70"/>
      <c r="E123" s="10"/>
      <c r="G123" s="10"/>
      <c r="H123" s="70"/>
      <c r="I123" s="70"/>
    </row>
    <row r="124" spans="1:9" x14ac:dyDescent="0.2">
      <c r="A124" s="70"/>
      <c r="B124" s="70"/>
      <c r="C124" s="70"/>
      <c r="D124" s="70"/>
      <c r="E124" s="10"/>
      <c r="G124" s="10"/>
      <c r="H124" s="70"/>
      <c r="I124" s="70"/>
    </row>
    <row r="125" spans="1:9" x14ac:dyDescent="0.2">
      <c r="A125" s="70"/>
      <c r="B125" s="70"/>
      <c r="C125" s="70"/>
      <c r="D125" s="70"/>
      <c r="E125" s="10"/>
      <c r="G125" s="10"/>
      <c r="H125" s="70"/>
      <c r="I125" s="70"/>
    </row>
    <row r="126" spans="1:9" x14ac:dyDescent="0.2">
      <c r="A126" s="70"/>
      <c r="B126" s="70"/>
      <c r="C126" s="70"/>
      <c r="D126" s="70"/>
      <c r="E126" s="10"/>
      <c r="G126" s="10"/>
      <c r="H126" s="70"/>
      <c r="I126" s="70"/>
    </row>
    <row r="127" spans="1:9" x14ac:dyDescent="0.2">
      <c r="A127" s="70"/>
      <c r="B127" s="70"/>
      <c r="C127" s="70"/>
      <c r="D127" s="70"/>
      <c r="E127" s="10"/>
      <c r="G127" s="10"/>
      <c r="H127" s="70"/>
      <c r="I127" s="70"/>
    </row>
    <row r="128" spans="1:9" x14ac:dyDescent="0.2">
      <c r="A128" s="70"/>
      <c r="B128" s="70"/>
      <c r="C128" s="70"/>
      <c r="D128" s="70"/>
      <c r="E128" s="10"/>
      <c r="G128" s="10"/>
      <c r="H128" s="70"/>
      <c r="I128" s="70"/>
    </row>
    <row r="129" spans="1:9" x14ac:dyDescent="0.2">
      <c r="A129" s="70"/>
      <c r="B129" s="70"/>
      <c r="C129" s="70"/>
      <c r="D129" s="70"/>
      <c r="E129" s="10"/>
      <c r="G129" s="10"/>
      <c r="H129" s="70"/>
      <c r="I129" s="70"/>
    </row>
    <row r="130" spans="1:9" x14ac:dyDescent="0.2">
      <c r="A130" s="70"/>
      <c r="B130" s="70"/>
      <c r="C130" s="70"/>
      <c r="D130" s="70"/>
      <c r="E130" s="10"/>
      <c r="G130" s="10"/>
      <c r="H130" s="70"/>
      <c r="I130" s="70"/>
    </row>
    <row r="131" spans="1:9" x14ac:dyDescent="0.2">
      <c r="A131" s="70"/>
      <c r="B131" s="70"/>
      <c r="C131" s="70"/>
      <c r="D131" s="70"/>
      <c r="E131" s="10"/>
      <c r="G131" s="10"/>
      <c r="H131" s="70"/>
      <c r="I131" s="70"/>
    </row>
  </sheetData>
  <mergeCells count="2">
    <mergeCell ref="A1:F1"/>
    <mergeCell ref="A49:D49"/>
  </mergeCells>
  <conditionalFormatting sqref="F2:F3 F5:F48">
    <cfRule type="cellIs" dxfId="48" priority="5" stopIfTrue="1" operator="between">
      <formula>0.009</formula>
      <formula>-0.009</formula>
    </cfRule>
  </conditionalFormatting>
  <conditionalFormatting sqref="F50:F82 F132:F233">
    <cfRule type="cellIs" dxfId="47" priority="2" stopIfTrue="1" operator="between">
      <formula>0.009</formula>
      <formula>-0.009</formula>
    </cfRule>
  </conditionalFormatting>
  <conditionalFormatting sqref="F83:G117">
    <cfRule type="cellIs" dxfId="46" priority="1" stopIfTrue="1" operator="between">
      <formula>0.009</formula>
      <formula>-0.009</formula>
    </cfRule>
  </conditionalFormatting>
  <conditionalFormatting sqref="F49:H49">
    <cfRule type="cellIs" dxfId="45" priority="4" stopIfTrue="1" operator="between">
      <formula>0.009</formula>
      <formula>-0.009</formula>
    </cfRule>
  </conditionalFormatting>
  <conditionalFormatting sqref="G47:G48">
    <cfRule type="cellIs" dxfId="44" priority="3" stopIfTrue="1" operator="between">
      <formula>0.009</formula>
      <formula>-0.009</formula>
    </cfRule>
  </conditionalFormatting>
  <hyperlinks>
    <hyperlink ref="A84" r:id="rId1" tooltip="https://www.franklintempletonindia.com/downloadsServlet/pdf/product-labels-jg9o5k7l" display="https://www.franklintempletonindia.com/downloadsServlet/pdf/product-labels-jg9o5k7l" xr:uid="{D397ED54-32BB-4B47-BD2F-CA577637870F}"/>
  </hyperlinks>
  <pageMargins left="0.7" right="0.7" top="0.75" bottom="0.75" header="0.3" footer="0.3"/>
  <pageSetup paperSize="9" orientation="portrait" r:id="rId2"/>
  <headerFooter>
    <oddFooter>&amp;C_x000D_&amp;1#&amp;"Aptos"&amp;10&amp;K000000 RESTRICTED</oddFooter>
    <evenFooter>&amp;LPUBLIC</evenFooter>
    <firstFooter>&amp;LPUBLIC</firstFooter>
  </headerFooter>
  <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A1B7E-B545-4A11-AB65-77F6A39F3233}">
  <dimension ref="A1:I164"/>
  <sheetViews>
    <sheetView workbookViewId="0">
      <selection sqref="A1:F1"/>
    </sheetView>
  </sheetViews>
  <sheetFormatPr defaultColWidth="9.33203125" defaultRowHeight="10.199999999999999" x14ac:dyDescent="0.2"/>
  <cols>
    <col min="1" max="1" width="33.88671875" style="6" bestFit="1" customWidth="1"/>
    <col min="2" max="2" width="22.33203125" style="6" bestFit="1" customWidth="1"/>
    <col min="3" max="3" width="32.33203125" style="6" bestFit="1" customWidth="1"/>
    <col min="4" max="4" width="15.6640625" style="6" customWidth="1"/>
    <col min="5" max="5" width="23.88671875" style="9" customWidth="1"/>
    <col min="6" max="6" width="11.6640625" style="10" bestFit="1" customWidth="1"/>
    <col min="7" max="16384" width="9.33203125" style="6"/>
  </cols>
  <sheetData>
    <row r="1" spans="1:7" s="1" customFormat="1" ht="13.8" x14ac:dyDescent="0.2">
      <c r="A1" s="150" t="s">
        <v>9</v>
      </c>
      <c r="B1" s="151"/>
      <c r="C1" s="151"/>
      <c r="D1" s="151"/>
      <c r="E1" s="151"/>
      <c r="F1" s="151"/>
    </row>
    <row r="2" spans="1:7" s="1" customFormat="1" ht="11.4" x14ac:dyDescent="0.2">
      <c r="E2" s="5"/>
      <c r="F2" s="8"/>
    </row>
    <row r="3" spans="1:7" s="1" customFormat="1" ht="12" x14ac:dyDescent="0.2">
      <c r="A3" s="7" t="s">
        <v>7</v>
      </c>
      <c r="B3" s="2"/>
      <c r="C3" s="3"/>
      <c r="D3" s="3"/>
      <c r="E3" s="4"/>
      <c r="F3" s="8"/>
    </row>
    <row r="4" spans="1:7" s="1" customFormat="1" ht="22.2" customHeight="1" x14ac:dyDescent="0.2">
      <c r="A4" s="14" t="s">
        <v>2</v>
      </c>
      <c r="B4" s="14" t="s">
        <v>0</v>
      </c>
      <c r="C4" s="15" t="s">
        <v>4</v>
      </c>
      <c r="D4" s="15" t="s">
        <v>1</v>
      </c>
      <c r="E4" s="56" t="s">
        <v>6</v>
      </c>
      <c r="F4" s="16" t="s">
        <v>3</v>
      </c>
      <c r="G4" s="90" t="s">
        <v>5</v>
      </c>
    </row>
    <row r="5" spans="1:7" x14ac:dyDescent="0.2">
      <c r="A5" s="17" t="s">
        <v>145</v>
      </c>
      <c r="B5" s="18"/>
      <c r="C5" s="18"/>
      <c r="D5" s="18"/>
      <c r="E5" s="19"/>
      <c r="F5" s="20"/>
      <c r="G5" s="45"/>
    </row>
    <row r="6" spans="1:7" x14ac:dyDescent="0.2">
      <c r="A6" s="21" t="s">
        <v>31</v>
      </c>
      <c r="B6" s="22"/>
      <c r="C6" s="22"/>
      <c r="D6" s="22"/>
      <c r="E6" s="23"/>
      <c r="F6" s="24"/>
      <c r="G6" s="45"/>
    </row>
    <row r="7" spans="1:7" x14ac:dyDescent="0.2">
      <c r="A7" s="22" t="s">
        <v>147</v>
      </c>
      <c r="B7" s="22" t="s">
        <v>1312</v>
      </c>
      <c r="C7" s="22" t="s">
        <v>148</v>
      </c>
      <c r="D7" s="25">
        <v>18909124</v>
      </c>
      <c r="E7" s="23">
        <v>141468.61121</v>
      </c>
      <c r="F7" s="24">
        <v>7.2512894181861496</v>
      </c>
      <c r="G7" s="49"/>
    </row>
    <row r="8" spans="1:7" x14ac:dyDescent="0.2">
      <c r="A8" s="22" t="s">
        <v>152</v>
      </c>
      <c r="B8" s="22" t="s">
        <v>151</v>
      </c>
      <c r="C8" s="22" t="s">
        <v>148</v>
      </c>
      <c r="D8" s="25">
        <v>8891035</v>
      </c>
      <c r="E8" s="23">
        <v>127621.91639</v>
      </c>
      <c r="F8" s="24">
        <v>6.5415461700809301</v>
      </c>
      <c r="G8" s="49"/>
    </row>
    <row r="9" spans="1:7" x14ac:dyDescent="0.2">
      <c r="A9" s="22" t="s">
        <v>154</v>
      </c>
      <c r="B9" s="22" t="s">
        <v>153</v>
      </c>
      <c r="C9" s="22" t="s">
        <v>148</v>
      </c>
      <c r="D9" s="25">
        <v>7968423</v>
      </c>
      <c r="E9" s="23">
        <v>97971.76079</v>
      </c>
      <c r="F9" s="24">
        <v>5.02176126719037</v>
      </c>
      <c r="G9" s="49"/>
    </row>
    <row r="10" spans="1:7" x14ac:dyDescent="0.2">
      <c r="A10" s="22" t="s">
        <v>171</v>
      </c>
      <c r="B10" s="22" t="s">
        <v>170</v>
      </c>
      <c r="C10" s="22" t="s">
        <v>172</v>
      </c>
      <c r="D10" s="25">
        <v>1849010</v>
      </c>
      <c r="E10" s="23">
        <v>72830.654890000005</v>
      </c>
      <c r="F10" s="24">
        <v>3.7330977706388402</v>
      </c>
      <c r="G10" s="49"/>
    </row>
    <row r="11" spans="1:7" x14ac:dyDescent="0.2">
      <c r="A11" s="22" t="s">
        <v>150</v>
      </c>
      <c r="B11" s="22" t="s">
        <v>149</v>
      </c>
      <c r="C11" s="22" t="s">
        <v>148</v>
      </c>
      <c r="D11" s="25">
        <v>6506362</v>
      </c>
      <c r="E11" s="23">
        <v>66846.363190000004</v>
      </c>
      <c r="F11" s="24">
        <v>3.4263595429260199</v>
      </c>
      <c r="G11" s="49"/>
    </row>
    <row r="12" spans="1:7" x14ac:dyDescent="0.2">
      <c r="A12" s="22" t="s">
        <v>159</v>
      </c>
      <c r="B12" s="22" t="s">
        <v>158</v>
      </c>
      <c r="C12" s="22" t="s">
        <v>160</v>
      </c>
      <c r="D12" s="25">
        <v>3383167</v>
      </c>
      <c r="E12" s="23">
        <v>66716.053239999994</v>
      </c>
      <c r="F12" s="24">
        <v>3.41968021559371</v>
      </c>
      <c r="G12" s="49"/>
    </row>
    <row r="13" spans="1:7" x14ac:dyDescent="0.2">
      <c r="A13" s="22" t="s">
        <v>156</v>
      </c>
      <c r="B13" s="22" t="s">
        <v>1311</v>
      </c>
      <c r="C13" s="22" t="s">
        <v>157</v>
      </c>
      <c r="D13" s="25">
        <v>4493052</v>
      </c>
      <c r="E13" s="23">
        <v>58760.134059999997</v>
      </c>
      <c r="F13" s="24">
        <v>3.0118818208230098</v>
      </c>
      <c r="G13" s="49"/>
    </row>
    <row r="14" spans="1:7" x14ac:dyDescent="0.2">
      <c r="A14" s="22" t="s">
        <v>162</v>
      </c>
      <c r="B14" s="22" t="s">
        <v>161</v>
      </c>
      <c r="C14" s="22" t="s">
        <v>163</v>
      </c>
      <c r="D14" s="25">
        <v>1707271</v>
      </c>
      <c r="E14" s="23">
        <v>58021.604939999997</v>
      </c>
      <c r="F14" s="24">
        <v>2.9740268624186399</v>
      </c>
      <c r="G14" s="49"/>
    </row>
    <row r="15" spans="1:7" x14ac:dyDescent="0.2">
      <c r="A15" s="22" t="s">
        <v>338</v>
      </c>
      <c r="B15" s="22" t="s">
        <v>337</v>
      </c>
      <c r="C15" s="22" t="s">
        <v>148</v>
      </c>
      <c r="D15" s="25">
        <v>14862470</v>
      </c>
      <c r="E15" s="23">
        <v>58008.220410000002</v>
      </c>
      <c r="F15" s="24">
        <v>2.97334080845991</v>
      </c>
      <c r="G15" s="49"/>
    </row>
    <row r="16" spans="1:7" x14ac:dyDescent="0.2">
      <c r="A16" s="22" t="s">
        <v>168</v>
      </c>
      <c r="B16" s="22" t="s">
        <v>167</v>
      </c>
      <c r="C16" s="22" t="s">
        <v>169</v>
      </c>
      <c r="D16" s="25">
        <v>18182409</v>
      </c>
      <c r="E16" s="23">
        <v>54992.696020000003</v>
      </c>
      <c r="F16" s="24">
        <v>2.8187733753561099</v>
      </c>
      <c r="G16" s="49"/>
    </row>
    <row r="17" spans="1:7" x14ac:dyDescent="0.2">
      <c r="A17" s="22" t="s">
        <v>174</v>
      </c>
      <c r="B17" s="22" t="s">
        <v>173</v>
      </c>
      <c r="C17" s="22" t="s">
        <v>166</v>
      </c>
      <c r="D17" s="25">
        <v>4062589</v>
      </c>
      <c r="E17" s="23">
        <v>54719.01124</v>
      </c>
      <c r="F17" s="24">
        <v>2.8047450511069498</v>
      </c>
      <c r="G17" s="49"/>
    </row>
    <row r="18" spans="1:7" x14ac:dyDescent="0.2">
      <c r="A18" s="22" t="s">
        <v>165</v>
      </c>
      <c r="B18" s="22" t="s">
        <v>164</v>
      </c>
      <c r="C18" s="22" t="s">
        <v>166</v>
      </c>
      <c r="D18" s="25">
        <v>4646580</v>
      </c>
      <c r="E18" s="23">
        <v>52511.00058</v>
      </c>
      <c r="F18" s="24">
        <v>2.6915685365631501</v>
      </c>
      <c r="G18" s="49"/>
    </row>
    <row r="19" spans="1:7" x14ac:dyDescent="0.2">
      <c r="A19" s="22" t="s">
        <v>271</v>
      </c>
      <c r="B19" s="22" t="s">
        <v>270</v>
      </c>
      <c r="C19" s="22" t="s">
        <v>198</v>
      </c>
      <c r="D19" s="25">
        <v>562115</v>
      </c>
      <c r="E19" s="23">
        <v>50348.640549999996</v>
      </c>
      <c r="F19" s="24">
        <v>2.58073194694984</v>
      </c>
      <c r="G19" s="49"/>
    </row>
    <row r="20" spans="1:7" x14ac:dyDescent="0.2">
      <c r="A20" s="22" t="s">
        <v>176</v>
      </c>
      <c r="B20" s="22" t="s">
        <v>175</v>
      </c>
      <c r="C20" s="22" t="s">
        <v>177</v>
      </c>
      <c r="D20" s="25">
        <v>2278896</v>
      </c>
      <c r="E20" s="23">
        <v>49903.264609999998</v>
      </c>
      <c r="F20" s="24">
        <v>2.5579032090890901</v>
      </c>
      <c r="G20" s="49"/>
    </row>
    <row r="21" spans="1:7" x14ac:dyDescent="0.2">
      <c r="A21" s="22" t="s">
        <v>188</v>
      </c>
      <c r="B21" s="22" t="s">
        <v>187</v>
      </c>
      <c r="C21" s="22" t="s">
        <v>189</v>
      </c>
      <c r="D21" s="25">
        <v>4800948</v>
      </c>
      <c r="E21" s="23">
        <v>41799.453759999997</v>
      </c>
      <c r="F21" s="24">
        <v>2.1425242966859899</v>
      </c>
      <c r="G21" s="49"/>
    </row>
    <row r="22" spans="1:7" x14ac:dyDescent="0.2">
      <c r="A22" s="22" t="s">
        <v>203</v>
      </c>
      <c r="B22" s="22" t="s">
        <v>202</v>
      </c>
      <c r="C22" s="22" t="s">
        <v>204</v>
      </c>
      <c r="D22" s="25">
        <v>19680899</v>
      </c>
      <c r="E22" s="23">
        <v>37332.697310000003</v>
      </c>
      <c r="F22" s="24">
        <v>1.91357072527205</v>
      </c>
      <c r="G22" s="49"/>
    </row>
    <row r="23" spans="1:7" x14ac:dyDescent="0.2">
      <c r="A23" s="22" t="s">
        <v>185</v>
      </c>
      <c r="B23" s="22" t="s">
        <v>184</v>
      </c>
      <c r="C23" s="22" t="s">
        <v>186</v>
      </c>
      <c r="D23" s="25">
        <v>9480843</v>
      </c>
      <c r="E23" s="23">
        <v>36771.44958</v>
      </c>
      <c r="F23" s="24">
        <v>1.8848027201950199</v>
      </c>
      <c r="G23" s="49"/>
    </row>
    <row r="24" spans="1:7" x14ac:dyDescent="0.2">
      <c r="A24" s="22" t="s">
        <v>277</v>
      </c>
      <c r="B24" s="22" t="s">
        <v>276</v>
      </c>
      <c r="C24" s="22" t="s">
        <v>192</v>
      </c>
      <c r="D24" s="25">
        <v>9639965</v>
      </c>
      <c r="E24" s="23">
        <v>36699.34676</v>
      </c>
      <c r="F24" s="24">
        <v>1.88110692922616</v>
      </c>
      <c r="G24" s="49"/>
    </row>
    <row r="25" spans="1:7" x14ac:dyDescent="0.2">
      <c r="A25" s="22" t="s">
        <v>182</v>
      </c>
      <c r="B25" s="22" t="s">
        <v>181</v>
      </c>
      <c r="C25" s="22" t="s">
        <v>183</v>
      </c>
      <c r="D25" s="25">
        <v>2390000</v>
      </c>
      <c r="E25" s="23">
        <v>35209.480000000003</v>
      </c>
      <c r="F25" s="24">
        <v>1.8047404831368701</v>
      </c>
      <c r="G25" s="49"/>
    </row>
    <row r="26" spans="1:7" x14ac:dyDescent="0.2">
      <c r="A26" s="22" t="s">
        <v>224</v>
      </c>
      <c r="B26" s="22" t="s">
        <v>223</v>
      </c>
      <c r="C26" s="22" t="s">
        <v>225</v>
      </c>
      <c r="D26" s="25">
        <v>661219</v>
      </c>
      <c r="E26" s="23">
        <v>34191.634489999997</v>
      </c>
      <c r="F26" s="24">
        <v>1.7525685397433199</v>
      </c>
      <c r="G26" s="49"/>
    </row>
    <row r="27" spans="1:7" x14ac:dyDescent="0.2">
      <c r="A27" s="22" t="s">
        <v>191</v>
      </c>
      <c r="B27" s="22" t="s">
        <v>190</v>
      </c>
      <c r="C27" s="22" t="s">
        <v>192</v>
      </c>
      <c r="D27" s="25">
        <v>9724772</v>
      </c>
      <c r="E27" s="23">
        <v>33769.270770000003</v>
      </c>
      <c r="F27" s="24">
        <v>1.73091934458076</v>
      </c>
      <c r="G27" s="49"/>
    </row>
    <row r="28" spans="1:7" x14ac:dyDescent="0.2">
      <c r="A28" s="22" t="s">
        <v>233</v>
      </c>
      <c r="B28" s="22" t="s">
        <v>232</v>
      </c>
      <c r="C28" s="22" t="s">
        <v>186</v>
      </c>
      <c r="D28" s="25">
        <v>712329</v>
      </c>
      <c r="E28" s="23">
        <v>33098.366990000002</v>
      </c>
      <c r="F28" s="24">
        <v>1.69653067391435</v>
      </c>
      <c r="G28" s="49"/>
    </row>
    <row r="29" spans="1:7" x14ac:dyDescent="0.2">
      <c r="A29" s="22" t="s">
        <v>194</v>
      </c>
      <c r="B29" s="22" t="s">
        <v>193</v>
      </c>
      <c r="C29" s="22" t="s">
        <v>195</v>
      </c>
      <c r="D29" s="25">
        <v>577839</v>
      </c>
      <c r="E29" s="23">
        <v>31298.649440000001</v>
      </c>
      <c r="F29" s="24">
        <v>1.60428213401269</v>
      </c>
      <c r="G29" s="49"/>
    </row>
    <row r="30" spans="1:7" x14ac:dyDescent="0.2">
      <c r="A30" s="22" t="s">
        <v>498</v>
      </c>
      <c r="B30" s="22" t="s">
        <v>497</v>
      </c>
      <c r="C30" s="22" t="s">
        <v>201</v>
      </c>
      <c r="D30" s="25">
        <v>4614871</v>
      </c>
      <c r="E30" s="23">
        <v>28270.69975</v>
      </c>
      <c r="F30" s="24">
        <v>1.44907781442476</v>
      </c>
      <c r="G30" s="49"/>
    </row>
    <row r="31" spans="1:7" x14ac:dyDescent="0.2">
      <c r="A31" s="22" t="s">
        <v>566</v>
      </c>
      <c r="B31" s="22" t="s">
        <v>565</v>
      </c>
      <c r="C31" s="22" t="s">
        <v>180</v>
      </c>
      <c r="D31" s="25">
        <v>908986</v>
      </c>
      <c r="E31" s="23">
        <v>28185.837889999999</v>
      </c>
      <c r="F31" s="24">
        <v>1.44472803038318</v>
      </c>
      <c r="G31" s="49"/>
    </row>
    <row r="32" spans="1:7" x14ac:dyDescent="0.2">
      <c r="A32" s="22" t="s">
        <v>769</v>
      </c>
      <c r="B32" s="22" t="s">
        <v>768</v>
      </c>
      <c r="C32" s="22" t="s">
        <v>246</v>
      </c>
      <c r="D32" s="25">
        <v>1023601</v>
      </c>
      <c r="E32" s="23">
        <v>28179.735530000002</v>
      </c>
      <c r="F32" s="24">
        <v>1.44441524030123</v>
      </c>
      <c r="G32" s="49"/>
    </row>
    <row r="33" spans="1:7" x14ac:dyDescent="0.2">
      <c r="A33" s="22" t="s">
        <v>179</v>
      </c>
      <c r="B33" s="22" t="s">
        <v>178</v>
      </c>
      <c r="C33" s="22" t="s">
        <v>180</v>
      </c>
      <c r="D33" s="25">
        <v>232916</v>
      </c>
      <c r="E33" s="23">
        <v>27723.991480000001</v>
      </c>
      <c r="F33" s="24">
        <v>1.42105506182135</v>
      </c>
      <c r="G33" s="49"/>
    </row>
    <row r="34" spans="1:7" x14ac:dyDescent="0.2">
      <c r="A34" s="22" t="s">
        <v>275</v>
      </c>
      <c r="B34" s="22" t="s">
        <v>274</v>
      </c>
      <c r="C34" s="22" t="s">
        <v>169</v>
      </c>
      <c r="D34" s="25">
        <v>907161</v>
      </c>
      <c r="E34" s="23">
        <v>27268.352500000001</v>
      </c>
      <c r="F34" s="24">
        <v>1.39770026893883</v>
      </c>
      <c r="G34" s="49"/>
    </row>
    <row r="35" spans="1:7" x14ac:dyDescent="0.2">
      <c r="A35" s="22" t="s">
        <v>227</v>
      </c>
      <c r="B35" s="22" t="s">
        <v>226</v>
      </c>
      <c r="C35" s="22" t="s">
        <v>228</v>
      </c>
      <c r="D35" s="25">
        <v>16332916</v>
      </c>
      <c r="E35" s="23">
        <v>27142.039809999998</v>
      </c>
      <c r="F35" s="24">
        <v>1.39122583008949</v>
      </c>
      <c r="G35" s="49"/>
    </row>
    <row r="36" spans="1:7" x14ac:dyDescent="0.2">
      <c r="A36" s="22" t="s">
        <v>269</v>
      </c>
      <c r="B36" s="22" t="s">
        <v>268</v>
      </c>
      <c r="C36" s="22" t="s">
        <v>246</v>
      </c>
      <c r="D36" s="25">
        <v>5013449</v>
      </c>
      <c r="E36" s="23">
        <v>22550.493600000002</v>
      </c>
      <c r="F36" s="24">
        <v>1.1558758810024701</v>
      </c>
      <c r="G36" s="49"/>
    </row>
    <row r="37" spans="1:7" x14ac:dyDescent="0.2">
      <c r="A37" s="22" t="s">
        <v>215</v>
      </c>
      <c r="B37" s="22" t="s">
        <v>214</v>
      </c>
      <c r="C37" s="22" t="s">
        <v>201</v>
      </c>
      <c r="D37" s="25">
        <v>805707</v>
      </c>
      <c r="E37" s="23">
        <v>22135.188409999999</v>
      </c>
      <c r="F37" s="24">
        <v>1.1345884865493301</v>
      </c>
      <c r="G37" s="49"/>
    </row>
    <row r="38" spans="1:7" x14ac:dyDescent="0.2">
      <c r="A38" s="22" t="s">
        <v>284</v>
      </c>
      <c r="B38" s="22" t="s">
        <v>283</v>
      </c>
      <c r="C38" s="22" t="s">
        <v>285</v>
      </c>
      <c r="D38" s="25">
        <v>2250065</v>
      </c>
      <c r="E38" s="23">
        <v>21925.758389999999</v>
      </c>
      <c r="F38" s="24">
        <v>1.1238536834372701</v>
      </c>
      <c r="G38" s="49"/>
    </row>
    <row r="39" spans="1:7" x14ac:dyDescent="0.2">
      <c r="A39" s="22" t="s">
        <v>210</v>
      </c>
      <c r="B39" s="22" t="s">
        <v>209</v>
      </c>
      <c r="C39" s="22" t="s">
        <v>211</v>
      </c>
      <c r="D39" s="25">
        <v>1341449</v>
      </c>
      <c r="E39" s="23">
        <v>21483.30574</v>
      </c>
      <c r="F39" s="24">
        <v>1.1011747853300999</v>
      </c>
      <c r="G39" s="49"/>
    </row>
    <row r="40" spans="1:7" x14ac:dyDescent="0.2">
      <c r="A40" s="22" t="s">
        <v>305</v>
      </c>
      <c r="B40" s="22" t="s">
        <v>304</v>
      </c>
      <c r="C40" s="22" t="s">
        <v>218</v>
      </c>
      <c r="D40" s="25">
        <v>1290284</v>
      </c>
      <c r="E40" s="23">
        <v>20853.570009999999</v>
      </c>
      <c r="F40" s="24">
        <v>1.0688962749513999</v>
      </c>
      <c r="G40" s="49"/>
    </row>
    <row r="41" spans="1:7" x14ac:dyDescent="0.2">
      <c r="A41" s="22" t="s">
        <v>294</v>
      </c>
      <c r="B41" s="22" t="s">
        <v>293</v>
      </c>
      <c r="C41" s="22" t="s">
        <v>157</v>
      </c>
      <c r="D41" s="25">
        <v>6299253</v>
      </c>
      <c r="E41" s="23">
        <v>20141.86147</v>
      </c>
      <c r="F41" s="24">
        <v>1.03241606523708</v>
      </c>
      <c r="G41" s="49"/>
    </row>
    <row r="42" spans="1:7" x14ac:dyDescent="0.2">
      <c r="A42" s="22" t="s">
        <v>287</v>
      </c>
      <c r="B42" s="22" t="s">
        <v>286</v>
      </c>
      <c r="C42" s="22" t="s">
        <v>241</v>
      </c>
      <c r="D42" s="25">
        <v>5508414</v>
      </c>
      <c r="E42" s="23">
        <v>20127.744760000001</v>
      </c>
      <c r="F42" s="24">
        <v>1.03169248175826</v>
      </c>
      <c r="G42" s="49"/>
    </row>
    <row r="43" spans="1:7" x14ac:dyDescent="0.2">
      <c r="A43" s="22" t="s">
        <v>296</v>
      </c>
      <c r="B43" s="22" t="s">
        <v>295</v>
      </c>
      <c r="C43" s="22" t="s">
        <v>261</v>
      </c>
      <c r="D43" s="25">
        <v>1729164</v>
      </c>
      <c r="E43" s="23">
        <v>19631.19889</v>
      </c>
      <c r="F43" s="24">
        <v>1.00624091492673</v>
      </c>
      <c r="G43" s="49"/>
    </row>
    <row r="44" spans="1:7" x14ac:dyDescent="0.2">
      <c r="A44" s="22" t="s">
        <v>464</v>
      </c>
      <c r="B44" s="22" t="s">
        <v>463</v>
      </c>
      <c r="C44" s="22" t="s">
        <v>443</v>
      </c>
      <c r="D44" s="25">
        <v>1279503</v>
      </c>
      <c r="E44" s="23">
        <v>19395.985980000001</v>
      </c>
      <c r="F44" s="24">
        <v>0.99418455224164304</v>
      </c>
      <c r="G44" s="49"/>
    </row>
    <row r="45" spans="1:7" x14ac:dyDescent="0.2">
      <c r="A45" s="22" t="s">
        <v>220</v>
      </c>
      <c r="B45" s="22" t="s">
        <v>219</v>
      </c>
      <c r="C45" s="22" t="s">
        <v>183</v>
      </c>
      <c r="D45" s="25">
        <v>1410283</v>
      </c>
      <c r="E45" s="23">
        <v>19105.103800000001</v>
      </c>
      <c r="F45" s="24">
        <v>0.97927473687177302</v>
      </c>
      <c r="G45" s="49"/>
    </row>
    <row r="46" spans="1:7" x14ac:dyDescent="0.2">
      <c r="A46" s="22" t="s">
        <v>213</v>
      </c>
      <c r="B46" s="22" t="s">
        <v>212</v>
      </c>
      <c r="C46" s="22" t="s">
        <v>211</v>
      </c>
      <c r="D46" s="25">
        <v>13056138</v>
      </c>
      <c r="E46" s="23">
        <v>18144.114979999998</v>
      </c>
      <c r="F46" s="24">
        <v>0.93001711002536902</v>
      </c>
      <c r="G46" s="49"/>
    </row>
    <row r="47" spans="1:7" x14ac:dyDescent="0.2">
      <c r="A47" s="22" t="s">
        <v>282</v>
      </c>
      <c r="B47" s="22" t="s">
        <v>281</v>
      </c>
      <c r="C47" s="22" t="s">
        <v>201</v>
      </c>
      <c r="D47" s="25">
        <v>2609393</v>
      </c>
      <c r="E47" s="23">
        <v>16004.71197</v>
      </c>
      <c r="F47" s="24">
        <v>0.82035723371103997</v>
      </c>
      <c r="G47" s="49"/>
    </row>
    <row r="48" spans="1:7" x14ac:dyDescent="0.2">
      <c r="A48" s="22" t="s">
        <v>222</v>
      </c>
      <c r="B48" s="22" t="s">
        <v>221</v>
      </c>
      <c r="C48" s="22" t="s">
        <v>192</v>
      </c>
      <c r="D48" s="25">
        <v>7538760</v>
      </c>
      <c r="E48" s="23">
        <v>12481.924929999999</v>
      </c>
      <c r="F48" s="24">
        <v>0.63978892129751097</v>
      </c>
      <c r="G48" s="49"/>
    </row>
    <row r="49" spans="1:7" x14ac:dyDescent="0.2">
      <c r="A49" s="22" t="s">
        <v>289</v>
      </c>
      <c r="B49" s="22" t="s">
        <v>288</v>
      </c>
      <c r="C49" s="22" t="s">
        <v>290</v>
      </c>
      <c r="D49" s="25">
        <v>5046324</v>
      </c>
      <c r="E49" s="23">
        <v>12238.8496</v>
      </c>
      <c r="F49" s="24">
        <v>0.62732955272680602</v>
      </c>
      <c r="G49" s="49"/>
    </row>
    <row r="50" spans="1:7" x14ac:dyDescent="0.2">
      <c r="A50" s="22" t="s">
        <v>298</v>
      </c>
      <c r="B50" s="22" t="s">
        <v>297</v>
      </c>
      <c r="C50" s="22" t="s">
        <v>169</v>
      </c>
      <c r="D50" s="25">
        <v>1711985</v>
      </c>
      <c r="E50" s="23">
        <v>12068.63826</v>
      </c>
      <c r="F50" s="24">
        <v>0.61860499059220597</v>
      </c>
      <c r="G50" s="49"/>
    </row>
    <row r="51" spans="1:7" x14ac:dyDescent="0.2">
      <c r="A51" s="22" t="s">
        <v>303</v>
      </c>
      <c r="B51" s="22" t="s">
        <v>302</v>
      </c>
      <c r="C51" s="22" t="s">
        <v>231</v>
      </c>
      <c r="D51" s="25">
        <v>230219</v>
      </c>
      <c r="E51" s="23">
        <v>9953.0580269999991</v>
      </c>
      <c r="F51" s="24">
        <v>0.51016620388421596</v>
      </c>
      <c r="G51" s="49"/>
    </row>
    <row r="52" spans="1:7" x14ac:dyDescent="0.2">
      <c r="A52" s="22" t="s">
        <v>608</v>
      </c>
      <c r="B52" s="22" t="s">
        <v>607</v>
      </c>
      <c r="C52" s="22" t="s">
        <v>166</v>
      </c>
      <c r="D52" s="25">
        <v>1370355</v>
      </c>
      <c r="E52" s="23">
        <v>9865.1856449999996</v>
      </c>
      <c r="F52" s="24">
        <v>0.50566210881819795</v>
      </c>
      <c r="G52" s="49"/>
    </row>
    <row r="53" spans="1:7" x14ac:dyDescent="0.2">
      <c r="A53" s="22" t="s">
        <v>255</v>
      </c>
      <c r="B53" s="22" t="s">
        <v>254</v>
      </c>
      <c r="C53" s="22" t="s">
        <v>256</v>
      </c>
      <c r="D53" s="25">
        <v>7682853</v>
      </c>
      <c r="E53" s="23">
        <v>8397.3583290000006</v>
      </c>
      <c r="F53" s="24">
        <v>0.430425343622026</v>
      </c>
      <c r="G53" s="49"/>
    </row>
    <row r="54" spans="1:7" x14ac:dyDescent="0.2">
      <c r="A54" s="22" t="s">
        <v>279</v>
      </c>
      <c r="B54" s="22" t="s">
        <v>278</v>
      </c>
      <c r="C54" s="22" t="s">
        <v>280</v>
      </c>
      <c r="D54" s="25">
        <v>578807</v>
      </c>
      <c r="E54" s="23">
        <v>7911.1340760000003</v>
      </c>
      <c r="F54" s="24">
        <v>0.40550283430714601</v>
      </c>
      <c r="G54" s="49"/>
    </row>
    <row r="55" spans="1:7" x14ac:dyDescent="0.2">
      <c r="A55" s="22" t="s">
        <v>735</v>
      </c>
      <c r="B55" s="22" t="s">
        <v>734</v>
      </c>
      <c r="C55" s="22" t="s">
        <v>201</v>
      </c>
      <c r="D55" s="25">
        <v>237428</v>
      </c>
      <c r="E55" s="23">
        <v>7268.6207919999997</v>
      </c>
      <c r="F55" s="24">
        <v>0.37256938187933297</v>
      </c>
      <c r="G55" s="49"/>
    </row>
    <row r="56" spans="1:7" x14ac:dyDescent="0.2">
      <c r="A56" s="22" t="s">
        <v>777</v>
      </c>
      <c r="B56" s="22" t="s">
        <v>776</v>
      </c>
      <c r="C56" s="22" t="s">
        <v>201</v>
      </c>
      <c r="D56" s="25">
        <v>561198</v>
      </c>
      <c r="E56" s="23">
        <v>7075.0231860000004</v>
      </c>
      <c r="F56" s="24">
        <v>0.362646104483968</v>
      </c>
      <c r="G56" s="49"/>
    </row>
    <row r="57" spans="1:7" x14ac:dyDescent="0.2">
      <c r="A57" s="22" t="s">
        <v>904</v>
      </c>
      <c r="B57" s="22" t="s">
        <v>903</v>
      </c>
      <c r="C57" s="22" t="s">
        <v>905</v>
      </c>
      <c r="D57" s="25">
        <v>2479156</v>
      </c>
      <c r="E57" s="23">
        <v>4929.8017060000002</v>
      </c>
      <c r="F57" s="24">
        <v>0.25268798950326399</v>
      </c>
      <c r="G57" s="49"/>
    </row>
    <row r="58" spans="1:7" x14ac:dyDescent="0.2">
      <c r="A58" s="22" t="s">
        <v>311</v>
      </c>
      <c r="B58" s="22" t="s">
        <v>310</v>
      </c>
      <c r="C58" s="22" t="s">
        <v>198</v>
      </c>
      <c r="D58" s="25">
        <v>1244864</v>
      </c>
      <c r="E58" s="23">
        <v>4803.9301759999998</v>
      </c>
      <c r="F58" s="24">
        <v>0.24623616329437401</v>
      </c>
      <c r="G58" s="49"/>
    </row>
    <row r="59" spans="1:7" x14ac:dyDescent="0.2">
      <c r="A59" s="22" t="s">
        <v>399</v>
      </c>
      <c r="B59" s="22" t="s">
        <v>398</v>
      </c>
      <c r="C59" s="22" t="s">
        <v>241</v>
      </c>
      <c r="D59" s="25">
        <v>5010445</v>
      </c>
      <c r="E59" s="23">
        <v>4529.4422800000002</v>
      </c>
      <c r="F59" s="24">
        <v>0.23216667354211801</v>
      </c>
      <c r="G59" s="49"/>
    </row>
    <row r="60" spans="1:7" x14ac:dyDescent="0.2">
      <c r="A60" s="22" t="s">
        <v>206</v>
      </c>
      <c r="B60" s="22" t="s">
        <v>205</v>
      </c>
      <c r="C60" s="22" t="s">
        <v>198</v>
      </c>
      <c r="D60" s="25">
        <v>579303</v>
      </c>
      <c r="E60" s="23">
        <v>3374.1503240000002</v>
      </c>
      <c r="F60" s="24">
        <v>0.17294960578549201</v>
      </c>
      <c r="G60" s="49"/>
    </row>
    <row r="61" spans="1:7" x14ac:dyDescent="0.2">
      <c r="A61" s="22" t="s">
        <v>596</v>
      </c>
      <c r="B61" s="22" t="s">
        <v>595</v>
      </c>
      <c r="C61" s="22" t="s">
        <v>414</v>
      </c>
      <c r="D61" s="25">
        <v>183533</v>
      </c>
      <c r="E61" s="23">
        <v>2266.4490169999999</v>
      </c>
      <c r="F61" s="24">
        <v>0.11617190296322601</v>
      </c>
      <c r="G61" s="44"/>
    </row>
    <row r="62" spans="1:7" x14ac:dyDescent="0.2">
      <c r="A62" s="22" t="s">
        <v>344</v>
      </c>
      <c r="B62" s="22" t="s">
        <v>343</v>
      </c>
      <c r="C62" s="22" t="s">
        <v>236</v>
      </c>
      <c r="D62" s="25">
        <v>207218</v>
      </c>
      <c r="E62" s="23">
        <v>1136.5907299999999</v>
      </c>
      <c r="F62" s="24">
        <v>5.8258494677827802E-2</v>
      </c>
      <c r="G62" s="45"/>
    </row>
    <row r="63" spans="1:7" x14ac:dyDescent="0.2">
      <c r="A63" s="21" t="s">
        <v>35</v>
      </c>
      <c r="B63" s="21"/>
      <c r="C63" s="21"/>
      <c r="D63" s="21"/>
      <c r="E63" s="26">
        <f>SUM(E7:E62)</f>
        <v>1847460.1332580005</v>
      </c>
      <c r="F63" s="27">
        <f>SUM(F7:F62)</f>
        <v>94.695692565528944</v>
      </c>
      <c r="G63" s="45"/>
    </row>
    <row r="64" spans="1:7" x14ac:dyDescent="0.2">
      <c r="A64" s="22"/>
      <c r="B64" s="22"/>
      <c r="C64" s="22"/>
      <c r="D64" s="22"/>
      <c r="E64" s="23"/>
      <c r="F64" s="24"/>
      <c r="G64" s="89"/>
    </row>
    <row r="65" spans="1:9" x14ac:dyDescent="0.2">
      <c r="A65" s="21" t="s">
        <v>36</v>
      </c>
      <c r="B65" s="22"/>
      <c r="C65" s="22"/>
      <c r="D65" s="22"/>
      <c r="E65" s="23"/>
      <c r="F65" s="24"/>
      <c r="G65" s="24"/>
    </row>
    <row r="66" spans="1:9" x14ac:dyDescent="0.2">
      <c r="A66" s="21" t="s">
        <v>43</v>
      </c>
      <c r="B66" s="22"/>
      <c r="C66" s="22"/>
      <c r="D66" s="22"/>
      <c r="E66" s="23"/>
      <c r="F66" s="24"/>
      <c r="G66" s="45"/>
    </row>
    <row r="67" spans="1:9" x14ac:dyDescent="0.2">
      <c r="A67" s="22" t="s">
        <v>737</v>
      </c>
      <c r="B67" s="22" t="s">
        <v>1306</v>
      </c>
      <c r="C67" s="22" t="s">
        <v>45</v>
      </c>
      <c r="D67" s="25">
        <v>5000000</v>
      </c>
      <c r="E67" s="23">
        <v>4980.87</v>
      </c>
      <c r="F67" s="24">
        <v>0.25530560889402298</v>
      </c>
      <c r="G67" s="24">
        <v>5.1927000000000003</v>
      </c>
    </row>
    <row r="68" spans="1:9" x14ac:dyDescent="0.2">
      <c r="A68" s="21" t="s">
        <v>35</v>
      </c>
      <c r="B68" s="21"/>
      <c r="C68" s="21"/>
      <c r="D68" s="21"/>
      <c r="E68" s="26">
        <f>SUM(E66:E67)</f>
        <v>4980.87</v>
      </c>
      <c r="F68" s="27">
        <f>SUM(F66:F67)</f>
        <v>0.25530560889402298</v>
      </c>
      <c r="G68" s="24"/>
    </row>
    <row r="69" spans="1:9" x14ac:dyDescent="0.2">
      <c r="A69" s="22"/>
      <c r="B69" s="22"/>
      <c r="C69" s="22"/>
      <c r="D69" s="22"/>
      <c r="E69" s="23"/>
      <c r="F69" s="24"/>
      <c r="G69" s="24"/>
    </row>
    <row r="70" spans="1:9" x14ac:dyDescent="0.2">
      <c r="A70" s="21" t="s">
        <v>46</v>
      </c>
      <c r="B70" s="21"/>
      <c r="C70" s="21"/>
      <c r="D70" s="21"/>
      <c r="E70" s="26">
        <f>E63+E68</f>
        <v>1852441.0032580006</v>
      </c>
      <c r="F70" s="27">
        <f>F63+F68</f>
        <v>94.950998174422963</v>
      </c>
      <c r="G70" s="44"/>
    </row>
    <row r="71" spans="1:9" x14ac:dyDescent="0.2">
      <c r="A71" s="21"/>
      <c r="B71" s="21"/>
      <c r="C71" s="21"/>
      <c r="D71" s="21"/>
      <c r="E71" s="26"/>
      <c r="F71" s="27"/>
      <c r="G71" s="22"/>
    </row>
    <row r="72" spans="1:9" x14ac:dyDescent="0.2">
      <c r="A72" s="21" t="s">
        <v>48</v>
      </c>
      <c r="B72" s="21"/>
      <c r="C72" s="21"/>
      <c r="D72" s="21"/>
      <c r="E72" s="26">
        <f>E74-(E63+E68)</f>
        <v>98503.208887199406</v>
      </c>
      <c r="F72" s="27">
        <f>F74-(F63+F68)</f>
        <v>5.0490018255770366</v>
      </c>
      <c r="G72" s="21"/>
    </row>
    <row r="73" spans="1:9" x14ac:dyDescent="0.2">
      <c r="A73" s="21"/>
      <c r="B73" s="21"/>
      <c r="C73" s="21"/>
      <c r="D73" s="21"/>
      <c r="E73" s="26"/>
      <c r="F73" s="27"/>
      <c r="G73" s="21"/>
    </row>
    <row r="74" spans="1:9" x14ac:dyDescent="0.2">
      <c r="A74" s="28" t="s">
        <v>47</v>
      </c>
      <c r="B74" s="28"/>
      <c r="C74" s="28"/>
      <c r="D74" s="28"/>
      <c r="E74" s="29">
        <v>1950944.2121452</v>
      </c>
      <c r="F74" s="30">
        <v>100</v>
      </c>
      <c r="G74" s="28"/>
    </row>
    <row r="75" spans="1:9" x14ac:dyDescent="0.2">
      <c r="A75" s="6" t="s">
        <v>1305</v>
      </c>
      <c r="G75" s="9"/>
    </row>
    <row r="76" spans="1:9" x14ac:dyDescent="0.2">
      <c r="A76" s="70" t="s">
        <v>1309</v>
      </c>
    </row>
    <row r="77" spans="1:9" x14ac:dyDescent="0.2">
      <c r="A77" s="70" t="s">
        <v>1310</v>
      </c>
    </row>
    <row r="80" spans="1:9" ht="23.25" customHeight="1" x14ac:dyDescent="0.2">
      <c r="A80" s="152" t="s">
        <v>1012</v>
      </c>
      <c r="B80" s="152"/>
      <c r="C80" s="152"/>
      <c r="D80" s="152"/>
      <c r="G80" s="10"/>
      <c r="H80" s="10"/>
      <c r="I80" s="9"/>
    </row>
    <row r="82" spans="1:4" x14ac:dyDescent="0.2">
      <c r="A82" s="11" t="s">
        <v>51</v>
      </c>
    </row>
    <row r="83" spans="1:4" x14ac:dyDescent="0.2">
      <c r="A83" s="11" t="s">
        <v>1013</v>
      </c>
    </row>
    <row r="84" spans="1:4" x14ac:dyDescent="0.2">
      <c r="A84" s="11" t="s">
        <v>52</v>
      </c>
      <c r="B84" s="11"/>
      <c r="C84" s="31" t="s">
        <v>54</v>
      </c>
      <c r="D84" s="11" t="s">
        <v>53</v>
      </c>
    </row>
    <row r="85" spans="1:4" x14ac:dyDescent="0.2">
      <c r="A85" s="6" t="s">
        <v>61</v>
      </c>
      <c r="C85" s="32">
        <v>1585.393</v>
      </c>
      <c r="D85" s="32">
        <v>1611.8444999999999</v>
      </c>
    </row>
    <row r="86" spans="1:4" x14ac:dyDescent="0.2">
      <c r="A86" s="6" t="s">
        <v>135</v>
      </c>
      <c r="C86" s="32">
        <v>61.343400000000003</v>
      </c>
      <c r="D86" s="32">
        <v>62.366799999999998</v>
      </c>
    </row>
    <row r="87" spans="1:4" x14ac:dyDescent="0.2">
      <c r="A87" s="6" t="s">
        <v>62</v>
      </c>
      <c r="C87" s="32">
        <v>1778.2094999999999</v>
      </c>
      <c r="D87" s="32">
        <v>1809.0617</v>
      </c>
    </row>
    <row r="88" spans="1:4" x14ac:dyDescent="0.2">
      <c r="A88" s="6" t="s">
        <v>136</v>
      </c>
      <c r="C88" s="32">
        <v>68.756699999999995</v>
      </c>
      <c r="D88" s="32">
        <v>69.949399999999997</v>
      </c>
    </row>
    <row r="90" spans="1:4" x14ac:dyDescent="0.2">
      <c r="A90" s="6" t="s">
        <v>58</v>
      </c>
    </row>
    <row r="92" spans="1:4" x14ac:dyDescent="0.2">
      <c r="A92" s="11" t="s">
        <v>1014</v>
      </c>
      <c r="D92" s="31" t="s">
        <v>60</v>
      </c>
    </row>
    <row r="94" spans="1:4" x14ac:dyDescent="0.2">
      <c r="A94" s="11" t="s">
        <v>1016</v>
      </c>
      <c r="D94" s="31" t="s">
        <v>60</v>
      </c>
    </row>
    <row r="96" spans="1:4" x14ac:dyDescent="0.2">
      <c r="A96" s="11" t="s">
        <v>1053</v>
      </c>
      <c r="D96" s="31" t="s">
        <v>60</v>
      </c>
    </row>
    <row r="98" spans="1:4" x14ac:dyDescent="0.2">
      <c r="A98" s="11" t="s">
        <v>1041</v>
      </c>
      <c r="D98" s="31" t="s">
        <v>60</v>
      </c>
    </row>
    <row r="100" spans="1:4" x14ac:dyDescent="0.2">
      <c r="A100" s="11" t="s">
        <v>1042</v>
      </c>
      <c r="D100" s="36">
        <v>0.29336433878947998</v>
      </c>
    </row>
    <row r="102" spans="1:4" x14ac:dyDescent="0.2">
      <c r="A102" s="11" t="s">
        <v>388</v>
      </c>
      <c r="D102" s="31" t="s">
        <v>60</v>
      </c>
    </row>
    <row r="104" spans="1:4" x14ac:dyDescent="0.2">
      <c r="A104" s="11" t="s">
        <v>1024</v>
      </c>
      <c r="D104" s="31" t="s">
        <v>60</v>
      </c>
    </row>
    <row r="106" spans="1:4" x14ac:dyDescent="0.2">
      <c r="A106" s="11" t="s">
        <v>1025</v>
      </c>
      <c r="B106" s="11"/>
      <c r="D106" s="31" t="s">
        <v>60</v>
      </c>
    </row>
    <row r="107" spans="1:4" x14ac:dyDescent="0.2">
      <c r="A107" s="11"/>
      <c r="B107" s="11"/>
    </row>
    <row r="108" spans="1:4" x14ac:dyDescent="0.2">
      <c r="A108" s="11" t="s">
        <v>1026</v>
      </c>
      <c r="B108" s="11"/>
      <c r="D108" s="31" t="s">
        <v>60</v>
      </c>
    </row>
    <row r="109" spans="1:4" x14ac:dyDescent="0.2">
      <c r="A109" s="11"/>
      <c r="B109" s="11"/>
    </row>
    <row r="110" spans="1:4" x14ac:dyDescent="0.2">
      <c r="A110" s="11" t="s">
        <v>1027</v>
      </c>
      <c r="B110" s="11"/>
      <c r="D110" s="31" t="s">
        <v>60</v>
      </c>
    </row>
    <row r="112" spans="1:4" x14ac:dyDescent="0.2">
      <c r="A112" s="69" t="s">
        <v>1055</v>
      </c>
      <c r="B112" s="70"/>
      <c r="C112" s="70"/>
      <c r="D112" s="70"/>
    </row>
    <row r="114" spans="1:9" x14ac:dyDescent="0.2">
      <c r="A114" s="69" t="s">
        <v>1396</v>
      </c>
      <c r="B114" s="70"/>
      <c r="C114" s="70"/>
      <c r="D114" s="70"/>
      <c r="E114" s="10"/>
      <c r="G114" s="69"/>
      <c r="H114" s="70"/>
      <c r="I114" s="70"/>
    </row>
    <row r="115" spans="1:9" x14ac:dyDescent="0.2">
      <c r="A115" s="96"/>
      <c r="B115" s="70"/>
      <c r="C115" s="70"/>
      <c r="D115" s="70"/>
      <c r="E115" s="10"/>
      <c r="G115" s="69"/>
      <c r="H115" s="70"/>
      <c r="I115" s="70"/>
    </row>
    <row r="116" spans="1:9" x14ac:dyDescent="0.2">
      <c r="A116" s="70"/>
      <c r="B116" s="70"/>
      <c r="C116" s="70"/>
      <c r="D116" s="70"/>
      <c r="E116" s="10"/>
      <c r="G116" s="69"/>
      <c r="H116" s="70"/>
      <c r="I116" s="70"/>
    </row>
    <row r="117" spans="1:9" x14ac:dyDescent="0.2">
      <c r="A117" s="70"/>
      <c r="B117" s="70"/>
      <c r="C117" s="70"/>
      <c r="D117" s="70"/>
      <c r="E117" s="10"/>
      <c r="G117" s="69"/>
      <c r="H117" s="70"/>
      <c r="I117" s="70"/>
    </row>
    <row r="118" spans="1:9" x14ac:dyDescent="0.2">
      <c r="A118" s="70"/>
      <c r="B118" s="70"/>
      <c r="C118" s="70"/>
      <c r="D118" s="70"/>
      <c r="E118" s="10"/>
      <c r="G118" s="70"/>
      <c r="H118" s="70"/>
      <c r="I118" s="70"/>
    </row>
    <row r="119" spans="1:9" x14ac:dyDescent="0.2">
      <c r="A119" s="70"/>
      <c r="B119" s="70"/>
      <c r="C119" s="70"/>
      <c r="D119" s="70"/>
      <c r="E119" s="10"/>
      <c r="G119" s="70"/>
      <c r="H119" s="70"/>
      <c r="I119" s="70"/>
    </row>
    <row r="120" spans="1:9" x14ac:dyDescent="0.2">
      <c r="A120" s="70"/>
      <c r="B120" s="70"/>
      <c r="C120" s="70"/>
      <c r="D120" s="70"/>
      <c r="E120" s="10"/>
      <c r="G120" s="70"/>
      <c r="H120" s="70"/>
      <c r="I120" s="70"/>
    </row>
    <row r="121" spans="1:9" x14ac:dyDescent="0.2">
      <c r="A121" s="70"/>
      <c r="B121" s="70"/>
      <c r="C121" s="70"/>
      <c r="D121" s="70"/>
      <c r="E121" s="10"/>
      <c r="G121" s="70"/>
      <c r="H121" s="70"/>
      <c r="I121" s="70"/>
    </row>
    <row r="122" spans="1:9" x14ac:dyDescent="0.2">
      <c r="A122" s="70"/>
      <c r="B122" s="70"/>
      <c r="C122" s="70"/>
      <c r="D122" s="70"/>
      <c r="E122" s="10"/>
      <c r="G122" s="70"/>
      <c r="H122" s="70"/>
      <c r="I122" s="70"/>
    </row>
    <row r="123" spans="1:9" x14ac:dyDescent="0.2">
      <c r="A123" s="70"/>
      <c r="B123" s="70"/>
      <c r="C123" s="70"/>
      <c r="D123" s="70"/>
      <c r="E123" s="10"/>
      <c r="G123" s="70"/>
      <c r="H123" s="70"/>
      <c r="I123" s="70"/>
    </row>
    <row r="124" spans="1:9" x14ac:dyDescent="0.2">
      <c r="A124" s="70"/>
      <c r="B124" s="70"/>
      <c r="C124" s="70"/>
      <c r="D124" s="70"/>
      <c r="E124" s="10"/>
      <c r="G124" s="70"/>
      <c r="H124" s="70"/>
      <c r="I124" s="70"/>
    </row>
    <row r="125" spans="1:9" x14ac:dyDescent="0.2">
      <c r="A125" s="70"/>
      <c r="B125" s="70"/>
      <c r="C125" s="70"/>
      <c r="D125" s="70"/>
      <c r="E125" s="10"/>
      <c r="G125" s="70"/>
      <c r="H125" s="70"/>
      <c r="I125" s="70"/>
    </row>
    <row r="126" spans="1:9" x14ac:dyDescent="0.2">
      <c r="A126" s="70"/>
      <c r="B126" s="70"/>
      <c r="C126" s="70"/>
      <c r="D126" s="70"/>
      <c r="E126" s="10"/>
      <c r="G126" s="70"/>
      <c r="H126" s="70"/>
      <c r="I126" s="70"/>
    </row>
    <row r="127" spans="1:9" x14ac:dyDescent="0.2">
      <c r="A127" s="70"/>
      <c r="B127" s="70"/>
      <c r="C127" s="70"/>
      <c r="D127" s="70"/>
      <c r="E127" s="10"/>
      <c r="G127" s="70"/>
      <c r="H127" s="70"/>
      <c r="I127" s="70"/>
    </row>
    <row r="128" spans="1:9" x14ac:dyDescent="0.2">
      <c r="A128" s="70"/>
      <c r="B128" s="70"/>
      <c r="C128" s="70"/>
      <c r="D128" s="70"/>
      <c r="E128" s="10"/>
      <c r="G128" s="70"/>
      <c r="H128" s="70"/>
      <c r="I128" s="70"/>
    </row>
    <row r="129" spans="1:9" x14ac:dyDescent="0.2">
      <c r="A129" s="70"/>
      <c r="B129" s="70"/>
      <c r="C129" s="70"/>
      <c r="D129" s="70"/>
      <c r="E129" s="10"/>
      <c r="G129" s="70"/>
      <c r="H129" s="70"/>
      <c r="I129" s="70"/>
    </row>
    <row r="130" spans="1:9" x14ac:dyDescent="0.2">
      <c r="A130" s="70"/>
      <c r="B130" s="70"/>
      <c r="C130" s="70"/>
      <c r="D130" s="70"/>
      <c r="E130" s="10"/>
      <c r="G130" s="70"/>
      <c r="H130" s="70"/>
      <c r="I130" s="70"/>
    </row>
    <row r="131" spans="1:9" x14ac:dyDescent="0.2">
      <c r="A131" s="70"/>
      <c r="B131" s="70"/>
      <c r="C131" s="70"/>
      <c r="D131" s="70"/>
      <c r="E131" s="10"/>
      <c r="G131" s="70"/>
      <c r="H131" s="70"/>
      <c r="I131" s="70"/>
    </row>
    <row r="132" spans="1:9" x14ac:dyDescent="0.2">
      <c r="A132" s="70"/>
      <c r="B132" s="70"/>
      <c r="C132" s="70"/>
      <c r="D132" s="70"/>
      <c r="E132" s="10"/>
      <c r="G132" s="70"/>
      <c r="H132" s="70"/>
      <c r="I132" s="70"/>
    </row>
    <row r="133" spans="1:9" x14ac:dyDescent="0.2">
      <c r="A133" s="69" t="s">
        <v>1408</v>
      </c>
      <c r="B133" s="70"/>
      <c r="C133" s="70"/>
      <c r="D133" s="70"/>
      <c r="E133" s="10"/>
      <c r="G133" s="70"/>
      <c r="H133" s="70"/>
      <c r="I133" s="70"/>
    </row>
    <row r="134" spans="1:9" x14ac:dyDescent="0.2">
      <c r="A134" s="70"/>
      <c r="B134" s="70"/>
      <c r="C134" s="70"/>
      <c r="D134" s="70"/>
      <c r="E134" s="10"/>
      <c r="G134" s="70"/>
      <c r="H134" s="70"/>
      <c r="I134" s="70"/>
    </row>
    <row r="135" spans="1:9" x14ac:dyDescent="0.2">
      <c r="A135" s="69" t="s">
        <v>1397</v>
      </c>
      <c r="B135" s="70"/>
      <c r="C135" s="70"/>
      <c r="D135" s="70"/>
      <c r="E135" s="10"/>
      <c r="G135" s="70"/>
      <c r="H135" s="70"/>
      <c r="I135" s="70"/>
    </row>
    <row r="136" spans="1:9" x14ac:dyDescent="0.2">
      <c r="A136" s="70"/>
      <c r="B136" s="70"/>
      <c r="C136" s="70"/>
      <c r="D136" s="70"/>
      <c r="E136" s="10"/>
      <c r="G136" s="70"/>
      <c r="H136" s="70"/>
      <c r="I136" s="70"/>
    </row>
    <row r="137" spans="1:9" x14ac:dyDescent="0.2">
      <c r="A137" s="70"/>
      <c r="B137" s="70"/>
      <c r="C137" s="70"/>
      <c r="D137" s="70"/>
      <c r="E137" s="10"/>
      <c r="G137" s="70"/>
      <c r="H137" s="70"/>
      <c r="I137" s="70"/>
    </row>
    <row r="138" spans="1:9" x14ac:dyDescent="0.2">
      <c r="A138" s="70"/>
      <c r="B138" s="70"/>
      <c r="C138" s="70"/>
      <c r="D138" s="70"/>
      <c r="E138" s="10"/>
      <c r="G138" s="70"/>
      <c r="H138" s="70"/>
      <c r="I138" s="70"/>
    </row>
    <row r="139" spans="1:9" x14ac:dyDescent="0.2">
      <c r="A139" s="70"/>
      <c r="B139" s="70"/>
      <c r="C139" s="70"/>
      <c r="D139" s="70"/>
      <c r="E139" s="10"/>
      <c r="G139" s="70"/>
      <c r="H139" s="70"/>
      <c r="I139" s="70"/>
    </row>
    <row r="140" spans="1:9" x14ac:dyDescent="0.2">
      <c r="A140" s="70"/>
      <c r="B140" s="70"/>
      <c r="C140" s="70"/>
      <c r="D140" s="70"/>
      <c r="E140" s="10"/>
      <c r="G140" s="70"/>
      <c r="H140" s="70"/>
      <c r="I140" s="70"/>
    </row>
    <row r="141" spans="1:9" x14ac:dyDescent="0.2">
      <c r="A141" s="70"/>
      <c r="B141" s="70"/>
      <c r="C141" s="70"/>
      <c r="D141" s="70"/>
      <c r="E141" s="10"/>
      <c r="G141" s="70"/>
      <c r="H141" s="70"/>
      <c r="I141" s="70"/>
    </row>
    <row r="142" spans="1:9" x14ac:dyDescent="0.2">
      <c r="A142" s="70"/>
      <c r="B142" s="70"/>
      <c r="C142" s="70"/>
      <c r="D142" s="70"/>
      <c r="E142" s="10"/>
      <c r="G142" s="70"/>
      <c r="H142" s="70"/>
      <c r="I142" s="70"/>
    </row>
    <row r="143" spans="1:9" x14ac:dyDescent="0.2">
      <c r="A143" s="70"/>
      <c r="B143" s="70"/>
      <c r="C143" s="70"/>
      <c r="D143" s="70"/>
      <c r="E143" s="10"/>
      <c r="G143" s="70"/>
      <c r="H143" s="70"/>
      <c r="I143" s="70"/>
    </row>
    <row r="144" spans="1:9" x14ac:dyDescent="0.2">
      <c r="A144" s="70"/>
      <c r="B144" s="70"/>
      <c r="C144" s="70"/>
      <c r="D144" s="70"/>
      <c r="E144" s="10"/>
      <c r="G144" s="70"/>
      <c r="H144" s="70"/>
      <c r="I144" s="70"/>
    </row>
    <row r="145" spans="1:9" x14ac:dyDescent="0.2">
      <c r="A145" s="70"/>
      <c r="B145" s="70"/>
      <c r="C145" s="70"/>
      <c r="D145" s="70"/>
      <c r="E145" s="10"/>
      <c r="G145" s="70"/>
      <c r="H145" s="70"/>
      <c r="I145" s="70"/>
    </row>
    <row r="146" spans="1:9" x14ac:dyDescent="0.2">
      <c r="A146" s="70"/>
      <c r="B146" s="70"/>
      <c r="C146" s="70"/>
      <c r="D146" s="70"/>
      <c r="E146" s="10"/>
      <c r="G146" s="70"/>
      <c r="H146" s="70"/>
      <c r="I146" s="70"/>
    </row>
    <row r="147" spans="1:9" x14ac:dyDescent="0.2">
      <c r="A147" s="70"/>
      <c r="B147" s="70"/>
      <c r="C147" s="70"/>
      <c r="D147" s="70"/>
      <c r="E147" s="10"/>
      <c r="G147" s="70"/>
      <c r="H147" s="70"/>
      <c r="I147" s="70"/>
    </row>
    <row r="148" spans="1:9" x14ac:dyDescent="0.2">
      <c r="A148" s="70"/>
      <c r="B148" s="70"/>
      <c r="C148" s="70"/>
      <c r="D148" s="70"/>
      <c r="E148" s="10"/>
      <c r="G148" s="70"/>
      <c r="H148" s="70"/>
      <c r="I148" s="70"/>
    </row>
    <row r="149" spans="1:9" x14ac:dyDescent="0.2">
      <c r="A149" s="70"/>
      <c r="B149" s="70"/>
      <c r="C149" s="70"/>
      <c r="D149" s="70"/>
      <c r="E149" s="10"/>
      <c r="G149" s="70"/>
      <c r="H149" s="70"/>
      <c r="I149" s="70"/>
    </row>
    <row r="150" spans="1:9" x14ac:dyDescent="0.2">
      <c r="A150" s="70"/>
      <c r="B150" s="70"/>
      <c r="C150" s="70"/>
      <c r="D150" s="70"/>
      <c r="E150" s="10"/>
      <c r="G150" s="70"/>
      <c r="H150" s="70"/>
      <c r="I150" s="70"/>
    </row>
    <row r="151" spans="1:9" x14ac:dyDescent="0.2">
      <c r="A151" s="70"/>
      <c r="B151" s="70"/>
      <c r="C151" s="70"/>
      <c r="D151" s="70"/>
      <c r="E151" s="10"/>
      <c r="G151" s="70"/>
      <c r="H151" s="70"/>
      <c r="I151" s="70"/>
    </row>
    <row r="152" spans="1:9" x14ac:dyDescent="0.2">
      <c r="A152" s="70"/>
      <c r="B152" s="70"/>
      <c r="C152" s="70"/>
      <c r="D152" s="70"/>
      <c r="E152" s="10"/>
      <c r="G152" s="70"/>
      <c r="H152" s="70"/>
      <c r="I152" s="70"/>
    </row>
    <row r="153" spans="1:9" x14ac:dyDescent="0.2">
      <c r="A153" s="70"/>
      <c r="B153" s="70"/>
      <c r="C153" s="70"/>
      <c r="D153" s="70"/>
      <c r="E153" s="10"/>
      <c r="G153" s="70"/>
      <c r="H153" s="70"/>
      <c r="I153" s="70"/>
    </row>
    <row r="154" spans="1:9" x14ac:dyDescent="0.2">
      <c r="A154" s="70"/>
      <c r="B154" s="70"/>
      <c r="C154" s="70"/>
      <c r="D154" s="70"/>
      <c r="E154" s="10"/>
      <c r="G154" s="70"/>
      <c r="H154" s="70"/>
      <c r="I154" s="70"/>
    </row>
    <row r="155" spans="1:9" x14ac:dyDescent="0.2">
      <c r="A155" s="69" t="s">
        <v>1417</v>
      </c>
      <c r="B155" s="70"/>
      <c r="C155" s="70"/>
      <c r="D155" s="70"/>
      <c r="E155" s="10"/>
      <c r="G155" s="70"/>
      <c r="H155" s="70"/>
      <c r="I155" s="70"/>
    </row>
    <row r="156" spans="1:9" x14ac:dyDescent="0.2">
      <c r="A156" s="70"/>
      <c r="B156" s="70"/>
      <c r="C156" s="70"/>
      <c r="D156" s="70"/>
      <c r="E156" s="10"/>
      <c r="G156" s="70"/>
      <c r="H156" s="70"/>
      <c r="I156" s="70"/>
    </row>
    <row r="157" spans="1:9" x14ac:dyDescent="0.2">
      <c r="A157" s="70" t="s">
        <v>1395</v>
      </c>
      <c r="B157" s="70"/>
      <c r="C157" s="70"/>
      <c r="D157" s="70"/>
      <c r="E157" s="10"/>
      <c r="G157" s="70"/>
      <c r="H157" s="70"/>
      <c r="I157" s="70"/>
    </row>
    <row r="158" spans="1:9" x14ac:dyDescent="0.2">
      <c r="A158" s="70"/>
      <c r="B158" s="70"/>
      <c r="C158" s="70"/>
      <c r="D158" s="70"/>
      <c r="E158" s="10"/>
      <c r="G158" s="70"/>
      <c r="H158" s="70"/>
      <c r="I158" s="70"/>
    </row>
    <row r="159" spans="1:9" x14ac:dyDescent="0.2">
      <c r="A159" s="70"/>
      <c r="B159" s="70"/>
      <c r="C159" s="70"/>
      <c r="D159" s="70"/>
      <c r="E159" s="10"/>
      <c r="G159" s="70"/>
      <c r="H159" s="70"/>
      <c r="I159" s="70"/>
    </row>
    <row r="160" spans="1:9" x14ac:dyDescent="0.2">
      <c r="A160" s="70"/>
      <c r="B160" s="70"/>
      <c r="C160" s="70"/>
      <c r="D160" s="70"/>
      <c r="E160" s="10"/>
      <c r="G160" s="70"/>
      <c r="H160" s="70"/>
      <c r="I160" s="70"/>
    </row>
    <row r="161" spans="1:9" x14ac:dyDescent="0.2">
      <c r="A161" s="70"/>
      <c r="B161" s="70"/>
      <c r="C161" s="70"/>
      <c r="D161" s="70"/>
      <c r="E161" s="10"/>
      <c r="G161" s="70"/>
      <c r="H161" s="70"/>
      <c r="I161" s="70"/>
    </row>
    <row r="162" spans="1:9" x14ac:dyDescent="0.2">
      <c r="A162" s="70"/>
      <c r="B162" s="70"/>
      <c r="C162" s="70"/>
      <c r="D162" s="70"/>
      <c r="E162" s="10"/>
      <c r="G162" s="70"/>
      <c r="H162" s="70"/>
      <c r="I162" s="70"/>
    </row>
    <row r="163" spans="1:9" x14ac:dyDescent="0.2">
      <c r="A163" s="70"/>
      <c r="B163" s="70"/>
      <c r="C163" s="70"/>
      <c r="D163" s="70"/>
      <c r="E163" s="10"/>
      <c r="G163" s="70"/>
      <c r="H163" s="70"/>
      <c r="I163" s="70"/>
    </row>
    <row r="164" spans="1:9" x14ac:dyDescent="0.2">
      <c r="A164" s="70"/>
      <c r="B164" s="70"/>
      <c r="C164" s="70"/>
      <c r="D164" s="70"/>
      <c r="E164" s="10"/>
      <c r="G164" s="70"/>
      <c r="H164" s="70"/>
      <c r="I164" s="70"/>
    </row>
  </sheetData>
  <mergeCells count="2">
    <mergeCell ref="A1:F1"/>
    <mergeCell ref="A80:D80"/>
  </mergeCells>
  <conditionalFormatting sqref="F2:F3 F5:F79">
    <cfRule type="cellIs" dxfId="43" priority="4" stopIfTrue="1" operator="between">
      <formula>0.009</formula>
      <formula>-0.009</formula>
    </cfRule>
  </conditionalFormatting>
  <conditionalFormatting sqref="F81:F148">
    <cfRule type="cellIs" dxfId="42" priority="1" stopIfTrue="1" operator="between">
      <formula>0.009</formula>
      <formula>-0.009</formula>
    </cfRule>
  </conditionalFormatting>
  <conditionalFormatting sqref="F165:F266">
    <cfRule type="cellIs" dxfId="41" priority="2" stopIfTrue="1" operator="between">
      <formula>0.009</formula>
      <formula>-0.009</formula>
    </cfRule>
  </conditionalFormatting>
  <conditionalFormatting sqref="F80:H80">
    <cfRule type="cellIs" dxfId="40" priority="3" stopIfTrue="1" operator="between">
      <formula>0.009</formula>
      <formula>-0.009</formula>
    </cfRule>
  </conditionalFormatting>
  <pageMargins left="0.7" right="0.7" top="0.75" bottom="0.75" header="0.3" footer="0.3"/>
  <pageSetup paperSize="9" orientation="portrait" r:id="rId1"/>
  <headerFooter>
    <oddFooter>&amp;C_x000D_&amp;1#&amp;"Aptos"&amp;10&amp;K000000 RESTRICTED</oddFooter>
    <evenFooter>&amp;LPUBLIC</evenFooter>
    <firstFooter>&amp;LPUBLIC</first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36706-B35F-4048-B616-368300DFE674}">
  <dimension ref="A1:I204"/>
  <sheetViews>
    <sheetView workbookViewId="0">
      <selection sqref="A1:G1"/>
    </sheetView>
  </sheetViews>
  <sheetFormatPr defaultColWidth="9.33203125" defaultRowHeight="10.199999999999999" x14ac:dyDescent="0.2"/>
  <cols>
    <col min="1" max="1" width="52.33203125" style="6" bestFit="1" customWidth="1"/>
    <col min="2" max="2" width="44.6640625" style="6" bestFit="1" customWidth="1"/>
    <col min="3" max="3" width="22.33203125" style="6" bestFit="1" customWidth="1"/>
    <col min="4" max="4" width="15.5546875" style="6" customWidth="1"/>
    <col min="5" max="5" width="23.33203125" style="9" customWidth="1"/>
    <col min="6" max="6" width="11.6640625" style="10" bestFit="1" customWidth="1"/>
    <col min="7" max="7" width="6.5546875" style="9" customWidth="1"/>
    <col min="8" max="16384" width="9.33203125" style="6"/>
  </cols>
  <sheetData>
    <row r="1" spans="1:7" s="1" customFormat="1" ht="13.8" x14ac:dyDescent="0.2">
      <c r="A1" s="150" t="s">
        <v>1598</v>
      </c>
      <c r="B1" s="151"/>
      <c r="C1" s="151"/>
      <c r="D1" s="151"/>
      <c r="E1" s="151"/>
      <c r="F1" s="151"/>
      <c r="G1" s="151"/>
    </row>
    <row r="2" spans="1:7" s="1" customFormat="1" ht="11.4" x14ac:dyDescent="0.2">
      <c r="E2" s="5"/>
      <c r="F2" s="8"/>
      <c r="G2" s="9"/>
    </row>
    <row r="3" spans="1:7" s="1" customFormat="1" ht="12" x14ac:dyDescent="0.2">
      <c r="A3" s="7" t="s">
        <v>7</v>
      </c>
      <c r="B3" s="2"/>
      <c r="C3" s="3"/>
      <c r="D3" s="3"/>
      <c r="E3" s="4"/>
      <c r="F3" s="8"/>
      <c r="G3" s="9"/>
    </row>
    <row r="4" spans="1:7" s="1" customFormat="1" ht="22.5" customHeight="1" x14ac:dyDescent="0.2">
      <c r="A4" s="14" t="s">
        <v>2</v>
      </c>
      <c r="B4" s="14" t="s">
        <v>0</v>
      </c>
      <c r="C4" s="15" t="s">
        <v>1436</v>
      </c>
      <c r="D4" s="15" t="s">
        <v>1</v>
      </c>
      <c r="E4" s="56" t="s">
        <v>6</v>
      </c>
      <c r="F4" s="16" t="s">
        <v>3</v>
      </c>
      <c r="G4" s="16" t="s">
        <v>5</v>
      </c>
    </row>
    <row r="5" spans="1:7" x14ac:dyDescent="0.2">
      <c r="A5" s="17" t="s">
        <v>36</v>
      </c>
      <c r="B5" s="18"/>
      <c r="C5" s="18"/>
      <c r="D5" s="18"/>
      <c r="E5" s="19"/>
      <c r="F5" s="20"/>
      <c r="G5" s="19"/>
    </row>
    <row r="6" spans="1:7" x14ac:dyDescent="0.2">
      <c r="A6" s="21" t="s">
        <v>37</v>
      </c>
      <c r="B6" s="22"/>
      <c r="C6" s="22"/>
      <c r="D6" s="22"/>
      <c r="E6" s="23"/>
      <c r="F6" s="24"/>
      <c r="G6" s="23"/>
    </row>
    <row r="7" spans="1:7" x14ac:dyDescent="0.2">
      <c r="A7" s="22" t="s">
        <v>64</v>
      </c>
      <c r="B7" s="22" t="s">
        <v>63</v>
      </c>
      <c r="C7" s="22" t="s">
        <v>39</v>
      </c>
      <c r="D7" s="25">
        <v>5000</v>
      </c>
      <c r="E7" s="23">
        <v>24052</v>
      </c>
      <c r="F7" s="24">
        <v>5.7199130486439103</v>
      </c>
      <c r="G7" s="23">
        <v>6.95</v>
      </c>
    </row>
    <row r="8" spans="1:7" x14ac:dyDescent="0.2">
      <c r="A8" s="22" t="s">
        <v>1599</v>
      </c>
      <c r="B8" s="22" t="s">
        <v>1600</v>
      </c>
      <c r="C8" s="22" t="s">
        <v>40</v>
      </c>
      <c r="D8" s="25">
        <v>4000</v>
      </c>
      <c r="E8" s="23">
        <v>19162.580000000002</v>
      </c>
      <c r="F8" s="24">
        <v>4.5571383414137197</v>
      </c>
      <c r="G8" s="23">
        <v>7.1849999999999996</v>
      </c>
    </row>
    <row r="9" spans="1:7" x14ac:dyDescent="0.2">
      <c r="A9" s="22" t="s">
        <v>1601</v>
      </c>
      <c r="B9" s="22" t="s">
        <v>1602</v>
      </c>
      <c r="C9" s="22" t="s">
        <v>41</v>
      </c>
      <c r="D9" s="25">
        <v>3600</v>
      </c>
      <c r="E9" s="23">
        <v>17418.743999999999</v>
      </c>
      <c r="F9" s="24">
        <v>4.1424289496336204</v>
      </c>
      <c r="G9" s="23">
        <v>6.9999000000000002</v>
      </c>
    </row>
    <row r="10" spans="1:7" x14ac:dyDescent="0.2">
      <c r="A10" s="22" t="s">
        <v>1603</v>
      </c>
      <c r="B10" s="22" t="s">
        <v>1604</v>
      </c>
      <c r="C10" s="22" t="s">
        <v>41</v>
      </c>
      <c r="D10" s="25">
        <v>3000</v>
      </c>
      <c r="E10" s="23">
        <v>14499.48</v>
      </c>
      <c r="F10" s="24">
        <v>3.4481857995406302</v>
      </c>
      <c r="G10" s="23">
        <v>7</v>
      </c>
    </row>
    <row r="11" spans="1:7" x14ac:dyDescent="0.2">
      <c r="A11" s="22" t="s">
        <v>1605</v>
      </c>
      <c r="B11" s="22" t="s">
        <v>1606</v>
      </c>
      <c r="C11" s="22" t="s">
        <v>39</v>
      </c>
      <c r="D11" s="25">
        <v>2500</v>
      </c>
      <c r="E11" s="23">
        <v>12077.762500000001</v>
      </c>
      <c r="F11" s="24">
        <v>2.87226639456894</v>
      </c>
      <c r="G11" s="23">
        <v>7.0499000000000001</v>
      </c>
    </row>
    <row r="12" spans="1:7" x14ac:dyDescent="0.2">
      <c r="A12" s="22" t="s">
        <v>1607</v>
      </c>
      <c r="B12" s="22" t="s">
        <v>1608</v>
      </c>
      <c r="C12" s="22" t="s">
        <v>38</v>
      </c>
      <c r="D12" s="25">
        <v>2000</v>
      </c>
      <c r="E12" s="23">
        <v>9847.84</v>
      </c>
      <c r="F12" s="24">
        <v>2.3419586112155901</v>
      </c>
      <c r="G12" s="23">
        <v>6.7949999999999999</v>
      </c>
    </row>
    <row r="13" spans="1:7" x14ac:dyDescent="0.2">
      <c r="A13" s="22" t="s">
        <v>1609</v>
      </c>
      <c r="B13" s="22" t="s">
        <v>1610</v>
      </c>
      <c r="C13" s="22" t="s">
        <v>39</v>
      </c>
      <c r="D13" s="25">
        <v>2000</v>
      </c>
      <c r="E13" s="23">
        <v>9758.57</v>
      </c>
      <c r="F13" s="24">
        <v>2.32072891564547</v>
      </c>
      <c r="G13" s="23">
        <v>6.8411999999999997</v>
      </c>
    </row>
    <row r="14" spans="1:7" x14ac:dyDescent="0.2">
      <c r="A14" s="22" t="s">
        <v>1611</v>
      </c>
      <c r="B14" s="22" t="s">
        <v>1612</v>
      </c>
      <c r="C14" s="22" t="s">
        <v>40</v>
      </c>
      <c r="D14" s="25">
        <v>2000</v>
      </c>
      <c r="E14" s="23">
        <v>9746.39</v>
      </c>
      <c r="F14" s="24">
        <v>2.3178323356965098</v>
      </c>
      <c r="G14" s="23">
        <v>6.8825000000000003</v>
      </c>
    </row>
    <row r="15" spans="1:7" x14ac:dyDescent="0.2">
      <c r="A15" s="22" t="s">
        <v>1613</v>
      </c>
      <c r="B15" s="22" t="s">
        <v>1614</v>
      </c>
      <c r="C15" s="22" t="s">
        <v>38</v>
      </c>
      <c r="D15" s="25">
        <v>2000</v>
      </c>
      <c r="E15" s="23">
        <v>9710.19</v>
      </c>
      <c r="F15" s="24">
        <v>2.3092234527611701</v>
      </c>
      <c r="G15" s="23">
        <v>6.8948999999999998</v>
      </c>
    </row>
    <row r="16" spans="1:7" x14ac:dyDescent="0.2">
      <c r="A16" s="22" t="s">
        <v>1615</v>
      </c>
      <c r="B16" s="22" t="s">
        <v>1616</v>
      </c>
      <c r="C16" s="22" t="s">
        <v>40</v>
      </c>
      <c r="D16" s="25">
        <v>2000</v>
      </c>
      <c r="E16" s="23">
        <v>9693.17</v>
      </c>
      <c r="F16" s="24">
        <v>2.3051758508948801</v>
      </c>
      <c r="G16" s="23">
        <v>6.9600999999999997</v>
      </c>
    </row>
    <row r="17" spans="1:7" x14ac:dyDescent="0.2">
      <c r="A17" s="22" t="s">
        <v>1617</v>
      </c>
      <c r="B17" s="22" t="s">
        <v>1618</v>
      </c>
      <c r="C17" s="22" t="s">
        <v>39</v>
      </c>
      <c r="D17" s="25">
        <v>2000</v>
      </c>
      <c r="E17" s="23">
        <v>9626.2800000000007</v>
      </c>
      <c r="F17" s="24">
        <v>2.2892684426201502</v>
      </c>
      <c r="G17" s="23">
        <v>7.0499000000000001</v>
      </c>
    </row>
    <row r="18" spans="1:7" x14ac:dyDescent="0.2">
      <c r="A18" s="22" t="s">
        <v>1619</v>
      </c>
      <c r="B18" s="22" t="s">
        <v>1620</v>
      </c>
      <c r="C18" s="22" t="s">
        <v>39</v>
      </c>
      <c r="D18" s="25">
        <v>1500</v>
      </c>
      <c r="E18" s="23">
        <v>7324.5375000000004</v>
      </c>
      <c r="F18" s="24">
        <v>1.7418808257746401</v>
      </c>
      <c r="G18" s="23">
        <v>6.9950000000000001</v>
      </c>
    </row>
    <row r="19" spans="1:7" x14ac:dyDescent="0.2">
      <c r="A19" s="22" t="s">
        <v>1621</v>
      </c>
      <c r="B19" s="22" t="s">
        <v>1622</v>
      </c>
      <c r="C19" s="22" t="s">
        <v>41</v>
      </c>
      <c r="D19" s="25">
        <v>1500</v>
      </c>
      <c r="E19" s="23">
        <v>7320.165</v>
      </c>
      <c r="F19" s="24">
        <v>1.74084098211069</v>
      </c>
      <c r="G19" s="23">
        <v>6.8449999999999998</v>
      </c>
    </row>
    <row r="20" spans="1:7" x14ac:dyDescent="0.2">
      <c r="A20" s="22" t="s">
        <v>1623</v>
      </c>
      <c r="B20" s="22" t="s">
        <v>1624</v>
      </c>
      <c r="C20" s="22" t="s">
        <v>40</v>
      </c>
      <c r="D20" s="25">
        <v>1500</v>
      </c>
      <c r="E20" s="23">
        <v>7305.3149999999996</v>
      </c>
      <c r="F20" s="24">
        <v>1.73730943759164</v>
      </c>
      <c r="G20" s="23">
        <v>6.8501000000000003</v>
      </c>
    </row>
    <row r="21" spans="1:7" x14ac:dyDescent="0.2">
      <c r="A21" s="22" t="s">
        <v>1625</v>
      </c>
      <c r="B21" s="22" t="s">
        <v>1626</v>
      </c>
      <c r="C21" s="22" t="s">
        <v>40</v>
      </c>
      <c r="D21" s="25">
        <v>1500</v>
      </c>
      <c r="E21" s="23">
        <v>7243.5675000000001</v>
      </c>
      <c r="F21" s="24">
        <v>1.72262499010406</v>
      </c>
      <c r="G21" s="23">
        <v>6.9099000000000004</v>
      </c>
    </row>
    <row r="22" spans="1:7" x14ac:dyDescent="0.2">
      <c r="A22" s="22" t="s">
        <v>1627</v>
      </c>
      <c r="B22" s="22" t="s">
        <v>1628</v>
      </c>
      <c r="C22" s="22" t="s">
        <v>39</v>
      </c>
      <c r="D22" s="25">
        <v>1500</v>
      </c>
      <c r="E22" s="23">
        <v>7238.55</v>
      </c>
      <c r="F22" s="24">
        <v>1.72143175612262</v>
      </c>
      <c r="G22" s="23">
        <v>7.05</v>
      </c>
    </row>
    <row r="23" spans="1:7" x14ac:dyDescent="0.2">
      <c r="A23" s="22" t="s">
        <v>1629</v>
      </c>
      <c r="B23" s="22" t="s">
        <v>1630</v>
      </c>
      <c r="C23" s="22" t="s">
        <v>40</v>
      </c>
      <c r="D23" s="25">
        <v>1500</v>
      </c>
      <c r="E23" s="23">
        <v>7207.08</v>
      </c>
      <c r="F23" s="24">
        <v>1.7139477355155699</v>
      </c>
      <c r="G23" s="23">
        <v>6.8998999999999997</v>
      </c>
    </row>
    <row r="24" spans="1:7" x14ac:dyDescent="0.2">
      <c r="A24" s="22" t="s">
        <v>1631</v>
      </c>
      <c r="B24" s="22" t="s">
        <v>1632</v>
      </c>
      <c r="C24" s="22" t="s">
        <v>38</v>
      </c>
      <c r="D24" s="25">
        <v>1300</v>
      </c>
      <c r="E24" s="23">
        <v>6258.2455</v>
      </c>
      <c r="F24" s="24">
        <v>1.4883011848107</v>
      </c>
      <c r="G24" s="23">
        <v>7.0499000000000001</v>
      </c>
    </row>
    <row r="25" spans="1:7" x14ac:dyDescent="0.2">
      <c r="A25" s="22" t="s">
        <v>1633</v>
      </c>
      <c r="B25" s="22" t="s">
        <v>1634</v>
      </c>
      <c r="C25" s="22" t="s">
        <v>39</v>
      </c>
      <c r="D25" s="25">
        <v>1000</v>
      </c>
      <c r="E25" s="23">
        <v>4832.0050000000001</v>
      </c>
      <c r="F25" s="24">
        <v>1.1491205908287301</v>
      </c>
      <c r="G25" s="23">
        <v>7.05</v>
      </c>
    </row>
    <row r="26" spans="1:7" x14ac:dyDescent="0.2">
      <c r="A26" s="22" t="s">
        <v>1635</v>
      </c>
      <c r="B26" s="22" t="s">
        <v>1636</v>
      </c>
      <c r="C26" s="22" t="s">
        <v>40</v>
      </c>
      <c r="D26" s="25">
        <v>1000</v>
      </c>
      <c r="E26" s="23">
        <v>4831.05</v>
      </c>
      <c r="F26" s="24">
        <v>1.14889347803306</v>
      </c>
      <c r="G26" s="23">
        <v>6.8997999999999999</v>
      </c>
    </row>
    <row r="27" spans="1:7" x14ac:dyDescent="0.2">
      <c r="A27" s="22" t="s">
        <v>1637</v>
      </c>
      <c r="B27" s="22" t="s">
        <v>1638</v>
      </c>
      <c r="C27" s="22" t="s">
        <v>40</v>
      </c>
      <c r="D27" s="25">
        <v>1000</v>
      </c>
      <c r="E27" s="23">
        <v>4806.46</v>
      </c>
      <c r="F27" s="24">
        <v>1.1430456208126101</v>
      </c>
      <c r="G27" s="23">
        <v>6.9001999999999999</v>
      </c>
    </row>
    <row r="28" spans="1:7" x14ac:dyDescent="0.2">
      <c r="A28" s="22" t="s">
        <v>1639</v>
      </c>
      <c r="B28" s="22" t="s">
        <v>1640</v>
      </c>
      <c r="C28" s="22" t="s">
        <v>39</v>
      </c>
      <c r="D28" s="25">
        <v>500</v>
      </c>
      <c r="E28" s="23">
        <v>2446.8024999999998</v>
      </c>
      <c r="F28" s="24">
        <v>0.58188498034277902</v>
      </c>
      <c r="G28" s="23">
        <v>6.8413000000000004</v>
      </c>
    </row>
    <row r="29" spans="1:7" x14ac:dyDescent="0.2">
      <c r="A29" s="22" t="s">
        <v>1641</v>
      </c>
      <c r="B29" s="22" t="s">
        <v>1642</v>
      </c>
      <c r="C29" s="22" t="s">
        <v>39</v>
      </c>
      <c r="D29" s="25">
        <v>100</v>
      </c>
      <c r="E29" s="23">
        <v>483.96550000000002</v>
      </c>
      <c r="F29" s="24">
        <v>0.11509398713385501</v>
      </c>
      <c r="G29" s="23">
        <v>6.95</v>
      </c>
    </row>
    <row r="30" spans="1:7" x14ac:dyDescent="0.2">
      <c r="A30" s="21" t="s">
        <v>35</v>
      </c>
      <c r="B30" s="21"/>
      <c r="C30" s="21"/>
      <c r="D30" s="21"/>
      <c r="E30" s="26">
        <f>SUM(E6:E29)</f>
        <v>212890.74999999994</v>
      </c>
      <c r="F30" s="27">
        <f>SUM(F6:F29)</f>
        <v>50.628495711815539</v>
      </c>
      <c r="G30" s="26"/>
    </row>
    <row r="31" spans="1:7" x14ac:dyDescent="0.2">
      <c r="A31" s="22"/>
      <c r="B31" s="22"/>
      <c r="C31" s="22"/>
      <c r="D31" s="22"/>
      <c r="E31" s="23"/>
      <c r="F31" s="24"/>
      <c r="G31" s="23"/>
    </row>
    <row r="32" spans="1:7" x14ac:dyDescent="0.2">
      <c r="A32" s="21" t="s">
        <v>42</v>
      </c>
      <c r="B32" s="22"/>
      <c r="C32" s="22"/>
      <c r="D32" s="22"/>
      <c r="E32" s="23"/>
      <c r="F32" s="24"/>
      <c r="G32" s="23"/>
    </row>
    <row r="33" spans="1:7" x14ac:dyDescent="0.2">
      <c r="A33" s="22" t="s">
        <v>1643</v>
      </c>
      <c r="B33" s="22" t="s">
        <v>1644</v>
      </c>
      <c r="C33" s="22" t="s">
        <v>40</v>
      </c>
      <c r="D33" s="25">
        <v>6000</v>
      </c>
      <c r="E33" s="23">
        <v>28853.58</v>
      </c>
      <c r="F33" s="24">
        <v>6.8617981349613704</v>
      </c>
      <c r="G33" s="23">
        <v>7.04</v>
      </c>
    </row>
    <row r="34" spans="1:7" x14ac:dyDescent="0.2">
      <c r="A34" s="22" t="s">
        <v>1645</v>
      </c>
      <c r="B34" s="22" t="s">
        <v>1646</v>
      </c>
      <c r="C34" s="22" t="s">
        <v>40</v>
      </c>
      <c r="D34" s="25">
        <v>5300</v>
      </c>
      <c r="E34" s="23">
        <v>26004.026000000002</v>
      </c>
      <c r="F34" s="24">
        <v>6.1841330298800701</v>
      </c>
      <c r="G34" s="23">
        <v>7.7351000000000001</v>
      </c>
    </row>
    <row r="35" spans="1:7" x14ac:dyDescent="0.2">
      <c r="A35" s="22" t="s">
        <v>1647</v>
      </c>
      <c r="B35" s="22" t="s">
        <v>1648</v>
      </c>
      <c r="C35" s="22" t="s">
        <v>39</v>
      </c>
      <c r="D35" s="25">
        <v>4000</v>
      </c>
      <c r="E35" s="23">
        <v>19150.560000000001</v>
      </c>
      <c r="F35" s="24">
        <v>4.5542798117760697</v>
      </c>
      <c r="G35" s="23">
        <v>7.26</v>
      </c>
    </row>
    <row r="36" spans="1:7" x14ac:dyDescent="0.2">
      <c r="A36" s="22" t="s">
        <v>66</v>
      </c>
      <c r="B36" s="22" t="s">
        <v>65</v>
      </c>
      <c r="C36" s="22" t="s">
        <v>40</v>
      </c>
      <c r="D36" s="25">
        <v>3000</v>
      </c>
      <c r="E36" s="23">
        <v>14334.36</v>
      </c>
      <c r="F36" s="24">
        <v>3.4089178782620699</v>
      </c>
      <c r="G36" s="23">
        <v>7.9950000000000001</v>
      </c>
    </row>
    <row r="37" spans="1:7" x14ac:dyDescent="0.2">
      <c r="A37" s="22" t="s">
        <v>1649</v>
      </c>
      <c r="B37" s="22" t="s">
        <v>1650</v>
      </c>
      <c r="C37" s="22" t="s">
        <v>40</v>
      </c>
      <c r="D37" s="25">
        <v>3000</v>
      </c>
      <c r="E37" s="23">
        <v>14077.98</v>
      </c>
      <c r="F37" s="24">
        <v>3.34794701066639</v>
      </c>
      <c r="G37" s="23">
        <v>7.6375000000000002</v>
      </c>
    </row>
    <row r="38" spans="1:7" x14ac:dyDescent="0.2">
      <c r="A38" s="22" t="s">
        <v>1651</v>
      </c>
      <c r="B38" s="22" t="s">
        <v>1652</v>
      </c>
      <c r="C38" s="22" t="s">
        <v>41</v>
      </c>
      <c r="D38" s="25">
        <v>1500</v>
      </c>
      <c r="E38" s="23">
        <v>7240.1025</v>
      </c>
      <c r="F38" s="24">
        <v>1.72180096304962</v>
      </c>
      <c r="G38" s="23">
        <v>7.5301</v>
      </c>
    </row>
    <row r="39" spans="1:7" x14ac:dyDescent="0.2">
      <c r="A39" s="22" t="s">
        <v>1653</v>
      </c>
      <c r="B39" s="22" t="s">
        <v>1654</v>
      </c>
      <c r="C39" s="22" t="s">
        <v>40</v>
      </c>
      <c r="D39" s="25">
        <v>1500</v>
      </c>
      <c r="E39" s="23">
        <v>7173.2550000000001</v>
      </c>
      <c r="F39" s="24">
        <v>1.7059036618888299</v>
      </c>
      <c r="G39" s="23">
        <v>7.9550000000000001</v>
      </c>
    </row>
    <row r="40" spans="1:7" x14ac:dyDescent="0.2">
      <c r="A40" s="22" t="s">
        <v>1655</v>
      </c>
      <c r="B40" s="22" t="s">
        <v>1656</v>
      </c>
      <c r="C40" s="22" t="s">
        <v>41</v>
      </c>
      <c r="D40" s="25">
        <v>1500</v>
      </c>
      <c r="E40" s="23">
        <v>7161.8175000000001</v>
      </c>
      <c r="F40" s="24">
        <v>1.70318365916582</v>
      </c>
      <c r="G40" s="23">
        <v>7.87</v>
      </c>
    </row>
    <row r="41" spans="1:7" x14ac:dyDescent="0.2">
      <c r="A41" s="22" t="s">
        <v>1657</v>
      </c>
      <c r="B41" s="22" t="s">
        <v>1658</v>
      </c>
      <c r="C41" s="22" t="s">
        <v>40</v>
      </c>
      <c r="D41" s="25">
        <v>1000</v>
      </c>
      <c r="E41" s="23">
        <v>4775.125</v>
      </c>
      <c r="F41" s="24">
        <v>1.1355937051557301</v>
      </c>
      <c r="G41" s="23">
        <v>7.9950000000000001</v>
      </c>
    </row>
    <row r="42" spans="1:7" x14ac:dyDescent="0.2">
      <c r="A42" s="22" t="s">
        <v>1659</v>
      </c>
      <c r="B42" s="22" t="s">
        <v>1660</v>
      </c>
      <c r="C42" s="22" t="s">
        <v>40</v>
      </c>
      <c r="D42" s="25">
        <v>1000</v>
      </c>
      <c r="E42" s="23">
        <v>4683.1099999999997</v>
      </c>
      <c r="F42" s="24">
        <v>1.1137112089321</v>
      </c>
      <c r="G42" s="23">
        <v>7.53</v>
      </c>
    </row>
    <row r="43" spans="1:7" x14ac:dyDescent="0.2">
      <c r="A43" s="21" t="s">
        <v>35</v>
      </c>
      <c r="B43" s="21"/>
      <c r="C43" s="21"/>
      <c r="D43" s="21"/>
      <c r="E43" s="26">
        <f>SUM(E32:E42)</f>
        <v>133453.916</v>
      </c>
      <c r="F43" s="27">
        <f>SUM(F32:F42)</f>
        <v>31.737269063738072</v>
      </c>
      <c r="G43" s="26"/>
    </row>
    <row r="44" spans="1:7" x14ac:dyDescent="0.2">
      <c r="A44" s="22"/>
      <c r="B44" s="22"/>
      <c r="C44" s="22"/>
      <c r="D44" s="22"/>
      <c r="E44" s="23"/>
      <c r="F44" s="24"/>
      <c r="G44" s="23"/>
    </row>
    <row r="45" spans="1:7" x14ac:dyDescent="0.2">
      <c r="A45" s="21" t="s">
        <v>43</v>
      </c>
      <c r="B45" s="22"/>
      <c r="C45" s="22"/>
      <c r="D45" s="22"/>
      <c r="E45" s="23"/>
      <c r="F45" s="24"/>
      <c r="G45" s="23"/>
    </row>
    <row r="46" spans="1:7" x14ac:dyDescent="0.2">
      <c r="A46" s="22" t="s">
        <v>1661</v>
      </c>
      <c r="B46" s="22" t="s">
        <v>1662</v>
      </c>
      <c r="C46" s="22" t="s">
        <v>45</v>
      </c>
      <c r="D46" s="25">
        <v>2500000</v>
      </c>
      <c r="E46" s="23">
        <v>2495.7350000000001</v>
      </c>
      <c r="F46" s="24">
        <v>0.59352183570835304</v>
      </c>
      <c r="G46" s="23">
        <v>5.1994999999999996</v>
      </c>
    </row>
    <row r="47" spans="1:7" x14ac:dyDescent="0.2">
      <c r="A47" s="22" t="s">
        <v>1586</v>
      </c>
      <c r="B47" s="22" t="s">
        <v>1587</v>
      </c>
      <c r="C47" s="22" t="s">
        <v>45</v>
      </c>
      <c r="D47" s="25">
        <v>500000</v>
      </c>
      <c r="E47" s="23">
        <v>498.16199999999998</v>
      </c>
      <c r="F47" s="24">
        <v>0.118470119912629</v>
      </c>
      <c r="G47" s="23">
        <v>5.1795999999999998</v>
      </c>
    </row>
    <row r="48" spans="1:7" x14ac:dyDescent="0.2">
      <c r="A48" s="21" t="s">
        <v>35</v>
      </c>
      <c r="B48" s="21"/>
      <c r="C48" s="21"/>
      <c r="D48" s="21"/>
      <c r="E48" s="26">
        <f>SUM(E45:E47)</f>
        <v>2993.8969999999999</v>
      </c>
      <c r="F48" s="27">
        <f>SUM(F45:F47)</f>
        <v>0.71199195562098205</v>
      </c>
      <c r="G48" s="26"/>
    </row>
    <row r="49" spans="1:7" x14ac:dyDescent="0.2">
      <c r="A49" s="22"/>
      <c r="B49" s="22"/>
      <c r="C49" s="22"/>
      <c r="D49" s="22"/>
      <c r="E49" s="23"/>
      <c r="F49" s="24"/>
      <c r="G49" s="23"/>
    </row>
    <row r="50" spans="1:7" x14ac:dyDescent="0.2">
      <c r="A50" s="21" t="s">
        <v>67</v>
      </c>
      <c r="B50" s="22"/>
      <c r="C50" s="22"/>
      <c r="D50" s="22"/>
      <c r="E50" s="23"/>
      <c r="F50" s="24"/>
      <c r="G50" s="23"/>
    </row>
    <row r="51" spans="1:7" x14ac:dyDescent="0.2">
      <c r="A51" s="22" t="s">
        <v>1663</v>
      </c>
      <c r="B51" s="22" t="s">
        <v>1664</v>
      </c>
      <c r="C51" s="22" t="s">
        <v>45</v>
      </c>
      <c r="D51" s="25">
        <v>37500000</v>
      </c>
      <c r="E51" s="23">
        <v>38795.4770833</v>
      </c>
      <c r="F51" s="24">
        <v>9.2261248793087205</v>
      </c>
      <c r="G51" s="23">
        <v>6.0568855250000002</v>
      </c>
    </row>
    <row r="52" spans="1:7" x14ac:dyDescent="0.2">
      <c r="A52" s="22" t="s">
        <v>1665</v>
      </c>
      <c r="B52" s="22" t="s">
        <v>1666</v>
      </c>
      <c r="C52" s="22" t="s">
        <v>45</v>
      </c>
      <c r="D52" s="25">
        <v>1000000</v>
      </c>
      <c r="E52" s="23">
        <v>1027.5798889</v>
      </c>
      <c r="F52" s="24">
        <v>0.24437334171973901</v>
      </c>
      <c r="G52" s="23">
        <v>6.0718720350000002</v>
      </c>
    </row>
    <row r="53" spans="1:7" x14ac:dyDescent="0.2">
      <c r="A53" s="22" t="s">
        <v>1667</v>
      </c>
      <c r="B53" s="22" t="s">
        <v>1668</v>
      </c>
      <c r="C53" s="22" t="s">
        <v>45</v>
      </c>
      <c r="D53" s="25">
        <v>500000</v>
      </c>
      <c r="E53" s="23">
        <v>522.22816669999997</v>
      </c>
      <c r="F53" s="24">
        <v>0.124193402007181</v>
      </c>
      <c r="G53" s="23">
        <v>5.8953879599999999</v>
      </c>
    </row>
    <row r="54" spans="1:7" x14ac:dyDescent="0.2">
      <c r="A54" s="22" t="s">
        <v>1669</v>
      </c>
      <c r="B54" s="22" t="s">
        <v>1670</v>
      </c>
      <c r="C54" s="22" t="s">
        <v>45</v>
      </c>
      <c r="D54" s="25">
        <v>500000</v>
      </c>
      <c r="E54" s="23">
        <v>508.30377779999998</v>
      </c>
      <c r="F54" s="24">
        <v>0.12088198117883001</v>
      </c>
      <c r="G54" s="23">
        <v>5.6036000000000001</v>
      </c>
    </row>
    <row r="55" spans="1:7" x14ac:dyDescent="0.2">
      <c r="A55" s="22" t="s">
        <v>1671</v>
      </c>
      <c r="B55" s="22" t="s">
        <v>1672</v>
      </c>
      <c r="C55" s="22" t="s">
        <v>45</v>
      </c>
      <c r="D55" s="25">
        <v>500000</v>
      </c>
      <c r="E55" s="23">
        <v>504.05933329999999</v>
      </c>
      <c r="F55" s="24">
        <v>0.11987259096264</v>
      </c>
      <c r="G55" s="23">
        <v>5.8059500000000002</v>
      </c>
    </row>
    <row r="56" spans="1:7" x14ac:dyDescent="0.2">
      <c r="A56" s="21" t="s">
        <v>35</v>
      </c>
      <c r="B56" s="21"/>
      <c r="C56" s="21"/>
      <c r="D56" s="21"/>
      <c r="E56" s="26">
        <f>SUM(E51:E55)</f>
        <v>41357.648249999998</v>
      </c>
      <c r="F56" s="27">
        <f>SUM(F51:F55)</f>
        <v>9.8354461951771093</v>
      </c>
      <c r="G56" s="26"/>
    </row>
    <row r="57" spans="1:7" x14ac:dyDescent="0.2">
      <c r="A57" s="22"/>
      <c r="B57" s="22"/>
      <c r="C57" s="22"/>
      <c r="D57" s="22"/>
      <c r="E57" s="23"/>
      <c r="F57" s="24"/>
      <c r="G57" s="23"/>
    </row>
    <row r="58" spans="1:7" x14ac:dyDescent="0.2">
      <c r="A58" s="21" t="s">
        <v>1553</v>
      </c>
      <c r="B58" s="22"/>
      <c r="C58" s="22"/>
      <c r="D58" s="22"/>
      <c r="E58" s="23"/>
      <c r="F58" s="24"/>
      <c r="G58" s="23"/>
    </row>
    <row r="59" spans="1:7" x14ac:dyDescent="0.2">
      <c r="A59" s="22" t="s">
        <v>1554</v>
      </c>
      <c r="B59" s="22" t="s">
        <v>1555</v>
      </c>
      <c r="C59" s="22" t="s">
        <v>1556</v>
      </c>
      <c r="D59" s="25">
        <v>9359.2510000000002</v>
      </c>
      <c r="E59" s="23">
        <v>1115.685295</v>
      </c>
      <c r="F59" s="24">
        <v>0.26532608003702901</v>
      </c>
      <c r="G59" s="23">
        <v>5.59</v>
      </c>
    </row>
    <row r="60" spans="1:7" x14ac:dyDescent="0.2">
      <c r="A60" s="21" t="s">
        <v>35</v>
      </c>
      <c r="B60" s="21"/>
      <c r="C60" s="21"/>
      <c r="D60" s="21"/>
      <c r="E60" s="26">
        <f>SUM(E59:E59)</f>
        <v>1115.685295</v>
      </c>
      <c r="F60" s="27">
        <f>SUM(F59:F59)</f>
        <v>0.26532608003702901</v>
      </c>
      <c r="G60" s="26"/>
    </row>
    <row r="61" spans="1:7" x14ac:dyDescent="0.2">
      <c r="A61" s="22"/>
      <c r="B61" s="22"/>
      <c r="C61" s="22"/>
      <c r="D61" s="22"/>
      <c r="E61" s="23"/>
      <c r="F61" s="24"/>
      <c r="G61" s="23"/>
    </row>
    <row r="62" spans="1:7" x14ac:dyDescent="0.2">
      <c r="A62" s="21" t="s">
        <v>46</v>
      </c>
      <c r="B62" s="21"/>
      <c r="C62" s="21"/>
      <c r="D62" s="21"/>
      <c r="E62" s="26">
        <f>E30+E43+E48+E56+E60</f>
        <v>391811.89654499991</v>
      </c>
      <c r="F62" s="27">
        <f>F30+F43+F48+F56+F60</f>
        <v>93.178529006388743</v>
      </c>
      <c r="G62" s="26"/>
    </row>
    <row r="63" spans="1:7" x14ac:dyDescent="0.2">
      <c r="A63" s="21"/>
      <c r="B63" s="21"/>
      <c r="C63" s="21"/>
      <c r="D63" s="21"/>
      <c r="E63" s="26"/>
      <c r="F63" s="27"/>
      <c r="G63" s="26"/>
    </row>
    <row r="64" spans="1:7" x14ac:dyDescent="0.2">
      <c r="A64" s="21" t="s">
        <v>1673</v>
      </c>
      <c r="B64" s="21"/>
      <c r="C64" s="21"/>
      <c r="D64" s="21"/>
      <c r="E64" s="26">
        <v>23.880420620000002</v>
      </c>
      <c r="F64" s="27">
        <v>0.01</v>
      </c>
      <c r="G64" s="26"/>
    </row>
    <row r="65" spans="1:7" x14ac:dyDescent="0.2">
      <c r="A65" s="21"/>
      <c r="B65" s="21"/>
      <c r="C65" s="21"/>
      <c r="D65" s="21"/>
      <c r="E65" s="26"/>
      <c r="F65" s="27"/>
      <c r="G65" s="26"/>
    </row>
    <row r="66" spans="1:7" x14ac:dyDescent="0.2">
      <c r="A66" s="21" t="s">
        <v>48</v>
      </c>
      <c r="B66" s="21"/>
      <c r="C66" s="21"/>
      <c r="D66" s="21"/>
      <c r="E66" s="26">
        <f>E68-(E30+E43+E48+E56+E60+E64)</f>
        <v>28660.12560238014</v>
      </c>
      <c r="F66" s="27">
        <f>F68-(F30+F43+F48+F56+F60+F64)</f>
        <v>6.8114709936112519</v>
      </c>
      <c r="G66" s="26"/>
    </row>
    <row r="67" spans="1:7" x14ac:dyDescent="0.2">
      <c r="A67" s="22"/>
      <c r="B67" s="22"/>
      <c r="C67" s="22"/>
      <c r="D67" s="22"/>
      <c r="E67" s="23"/>
      <c r="F67" s="24"/>
      <c r="G67" s="23"/>
    </row>
    <row r="68" spans="1:7" x14ac:dyDescent="0.2">
      <c r="A68" s="28" t="s">
        <v>47</v>
      </c>
      <c r="B68" s="28"/>
      <c r="C68" s="28"/>
      <c r="D68" s="28"/>
      <c r="E68" s="29">
        <v>420495.90256800002</v>
      </c>
      <c r="F68" s="30">
        <v>100</v>
      </c>
      <c r="G68" s="29"/>
    </row>
    <row r="70" spans="1:7" x14ac:dyDescent="0.2">
      <c r="A70" s="102" t="s">
        <v>1674</v>
      </c>
      <c r="B70" s="102"/>
      <c r="C70" s="102"/>
      <c r="D70" s="102"/>
      <c r="E70" s="103"/>
      <c r="F70" s="104"/>
      <c r="G70" s="103"/>
    </row>
    <row r="71" spans="1:7" x14ac:dyDescent="0.2">
      <c r="A71" s="22"/>
      <c r="B71" s="22"/>
      <c r="C71" s="22"/>
      <c r="D71" s="22"/>
      <c r="E71" s="23"/>
      <c r="F71" s="24"/>
      <c r="G71" s="23"/>
    </row>
    <row r="72" spans="1:7" x14ac:dyDescent="0.2">
      <c r="A72" s="21" t="s">
        <v>1675</v>
      </c>
      <c r="B72" s="21"/>
      <c r="C72" s="21"/>
      <c r="D72" s="21"/>
      <c r="E72" s="26" t="s">
        <v>1676</v>
      </c>
      <c r="F72" s="27" t="s">
        <v>3</v>
      </c>
      <c r="G72" s="26"/>
    </row>
    <row r="73" spans="1:7" x14ac:dyDescent="0.2">
      <c r="A73" s="22" t="s">
        <v>1677</v>
      </c>
      <c r="B73" s="22"/>
      <c r="C73" s="22"/>
      <c r="D73" s="22"/>
      <c r="E73" s="23">
        <v>10000</v>
      </c>
      <c r="F73" s="24">
        <f t="shared" ref="F73:F80" si="0">E73/$E$68*100</f>
        <v>2.3781444572775263</v>
      </c>
      <c r="G73" s="23"/>
    </row>
    <row r="74" spans="1:7" x14ac:dyDescent="0.2">
      <c r="A74" s="22" t="s">
        <v>1677</v>
      </c>
      <c r="B74" s="22"/>
      <c r="C74" s="22"/>
      <c r="D74" s="22"/>
      <c r="E74" s="23">
        <v>10000</v>
      </c>
      <c r="F74" s="24">
        <f t="shared" si="0"/>
        <v>2.3781444572775263</v>
      </c>
      <c r="G74" s="23"/>
    </row>
    <row r="75" spans="1:7" x14ac:dyDescent="0.2">
      <c r="A75" s="22" t="s">
        <v>1678</v>
      </c>
      <c r="B75" s="22"/>
      <c r="C75" s="22"/>
      <c r="D75" s="22"/>
      <c r="E75" s="23">
        <v>10000</v>
      </c>
      <c r="F75" s="24">
        <f t="shared" si="0"/>
        <v>2.3781444572775263</v>
      </c>
      <c r="G75" s="23"/>
    </row>
    <row r="76" spans="1:7" x14ac:dyDescent="0.2">
      <c r="A76" s="22" t="s">
        <v>1678</v>
      </c>
      <c r="B76" s="22"/>
      <c r="C76" s="22"/>
      <c r="D76" s="22"/>
      <c r="E76" s="23">
        <v>10000</v>
      </c>
      <c r="F76" s="24">
        <f t="shared" si="0"/>
        <v>2.3781444572775263</v>
      </c>
      <c r="G76" s="23"/>
    </row>
    <row r="77" spans="1:7" x14ac:dyDescent="0.2">
      <c r="A77" s="22" t="s">
        <v>1679</v>
      </c>
      <c r="B77" s="22"/>
      <c r="C77" s="22"/>
      <c r="D77" s="22"/>
      <c r="E77" s="23">
        <v>10000</v>
      </c>
      <c r="F77" s="24">
        <f t="shared" si="0"/>
        <v>2.3781444572775263</v>
      </c>
      <c r="G77" s="23"/>
    </row>
    <row r="78" spans="1:7" x14ac:dyDescent="0.2">
      <c r="A78" s="22" t="s">
        <v>1679</v>
      </c>
      <c r="B78" s="22"/>
      <c r="C78" s="22"/>
      <c r="D78" s="22"/>
      <c r="E78" s="23">
        <v>10000</v>
      </c>
      <c r="F78" s="24">
        <f t="shared" si="0"/>
        <v>2.3781444572775263</v>
      </c>
      <c r="G78" s="23"/>
    </row>
    <row r="79" spans="1:7" x14ac:dyDescent="0.2">
      <c r="A79" s="22" t="s">
        <v>1679</v>
      </c>
      <c r="B79" s="22"/>
      <c r="C79" s="22"/>
      <c r="D79" s="22"/>
      <c r="E79" s="23">
        <v>10000</v>
      </c>
      <c r="F79" s="24">
        <f t="shared" si="0"/>
        <v>2.3781444572775263</v>
      </c>
      <c r="G79" s="23"/>
    </row>
    <row r="80" spans="1:7" x14ac:dyDescent="0.2">
      <c r="A80" s="22" t="s">
        <v>1679</v>
      </c>
      <c r="B80" s="22"/>
      <c r="C80" s="22"/>
      <c r="D80" s="22"/>
      <c r="E80" s="23">
        <v>10000</v>
      </c>
      <c r="F80" s="24">
        <f t="shared" si="0"/>
        <v>2.3781444572775263</v>
      </c>
      <c r="G80" s="23"/>
    </row>
    <row r="81" spans="1:7" x14ac:dyDescent="0.2">
      <c r="A81" s="28" t="s">
        <v>1680</v>
      </c>
      <c r="B81" s="28"/>
      <c r="C81" s="28"/>
      <c r="D81" s="28"/>
      <c r="E81" s="29">
        <f xml:space="preserve"> SUM(E73:E80)</f>
        <v>80000</v>
      </c>
      <c r="F81" s="30">
        <f xml:space="preserve"> SUM(F73:F80)</f>
        <v>19.025155658220211</v>
      </c>
      <c r="G81" s="29"/>
    </row>
    <row r="82" spans="1:7" x14ac:dyDescent="0.2">
      <c r="A82" s="6" t="s">
        <v>1588</v>
      </c>
      <c r="F82" s="13"/>
    </row>
    <row r="83" spans="1:7" x14ac:dyDescent="0.2">
      <c r="A83" s="6" t="s">
        <v>1681</v>
      </c>
      <c r="F83" s="13"/>
    </row>
    <row r="84" spans="1:7" x14ac:dyDescent="0.2">
      <c r="F84" s="13"/>
    </row>
    <row r="85" spans="1:7" x14ac:dyDescent="0.2">
      <c r="A85" s="11" t="s">
        <v>49</v>
      </c>
    </row>
    <row r="86" spans="1:7" x14ac:dyDescent="0.2">
      <c r="A86" s="11" t="s">
        <v>50</v>
      </c>
    </row>
    <row r="87" spans="1:7" x14ac:dyDescent="0.2">
      <c r="A87" s="11" t="s">
        <v>1558</v>
      </c>
    </row>
    <row r="89" spans="1:7" x14ac:dyDescent="0.2">
      <c r="A89" s="6" t="s">
        <v>1682</v>
      </c>
    </row>
    <row r="90" spans="1:7" x14ac:dyDescent="0.2">
      <c r="A90" s="6" t="s">
        <v>1683</v>
      </c>
    </row>
    <row r="92" spans="1:7" ht="35.1" customHeight="1" x14ac:dyDescent="0.2">
      <c r="A92" s="155" t="s">
        <v>69</v>
      </c>
      <c r="B92" s="155"/>
      <c r="C92" s="155"/>
      <c r="D92" s="155"/>
      <c r="E92" s="155"/>
      <c r="F92" s="155"/>
      <c r="G92" s="155"/>
    </row>
    <row r="94" spans="1:7" ht="23.1" customHeight="1" x14ac:dyDescent="0.2">
      <c r="A94" s="152" t="s">
        <v>1012</v>
      </c>
      <c r="B94" s="152"/>
      <c r="C94" s="152"/>
      <c r="D94" s="152"/>
    </row>
    <row r="96" spans="1:7" x14ac:dyDescent="0.2">
      <c r="A96" s="11" t="s">
        <v>51</v>
      </c>
    </row>
    <row r="97" spans="1:4" x14ac:dyDescent="0.2">
      <c r="A97" s="11" t="s">
        <v>1013</v>
      </c>
    </row>
    <row r="98" spans="1:4" x14ac:dyDescent="0.2">
      <c r="A98" s="11" t="s">
        <v>52</v>
      </c>
      <c r="B98" s="11"/>
      <c r="C98" s="31" t="s">
        <v>54</v>
      </c>
      <c r="D98" s="11" t="s">
        <v>53</v>
      </c>
    </row>
    <row r="99" spans="1:4" x14ac:dyDescent="0.2">
      <c r="A99" s="6" t="s">
        <v>1684</v>
      </c>
      <c r="C99" s="32">
        <v>53.434800000000003</v>
      </c>
      <c r="D99" s="32">
        <v>53.704000000000001</v>
      </c>
    </row>
    <row r="100" spans="1:4" x14ac:dyDescent="0.2">
      <c r="A100" s="6" t="s">
        <v>1685</v>
      </c>
      <c r="C100" s="32">
        <v>10.056100000000001</v>
      </c>
      <c r="D100" s="32">
        <v>10.051500000000001</v>
      </c>
    </row>
    <row r="101" spans="1:4" x14ac:dyDescent="0.2">
      <c r="A101" s="6" t="s">
        <v>1686</v>
      </c>
      <c r="C101" s="32">
        <v>10.086399999999999</v>
      </c>
      <c r="D101" s="32">
        <v>10.0878</v>
      </c>
    </row>
    <row r="102" spans="1:4" x14ac:dyDescent="0.2">
      <c r="A102" s="6" t="s">
        <v>1687</v>
      </c>
      <c r="C102" s="32">
        <v>10.478899999999999</v>
      </c>
      <c r="D102" s="32">
        <v>10.4742</v>
      </c>
    </row>
    <row r="103" spans="1:4" x14ac:dyDescent="0.2">
      <c r="A103" s="6" t="s">
        <v>1688</v>
      </c>
      <c r="C103" s="32">
        <v>11.1235</v>
      </c>
      <c r="D103" s="32">
        <v>11.179500000000001</v>
      </c>
    </row>
    <row r="104" spans="1:4" x14ac:dyDescent="0.2">
      <c r="A104" s="6" t="s">
        <v>1689</v>
      </c>
      <c r="C104" s="32">
        <v>55.294899999999998</v>
      </c>
      <c r="D104" s="32">
        <v>55.580100000000002</v>
      </c>
    </row>
    <row r="105" spans="1:4" x14ac:dyDescent="0.2">
      <c r="A105" s="6" t="s">
        <v>1690</v>
      </c>
      <c r="C105" s="32">
        <v>10.060700000000001</v>
      </c>
      <c r="D105" s="32">
        <v>10.055300000000001</v>
      </c>
    </row>
    <row r="106" spans="1:4" x14ac:dyDescent="0.2">
      <c r="A106" s="6" t="s">
        <v>1691</v>
      </c>
      <c r="C106" s="32">
        <v>10.0975</v>
      </c>
      <c r="D106" s="32">
        <v>10.0991</v>
      </c>
    </row>
    <row r="107" spans="1:4" x14ac:dyDescent="0.2">
      <c r="A107" s="6" t="s">
        <v>1692</v>
      </c>
      <c r="C107" s="32">
        <v>10.8741</v>
      </c>
      <c r="D107" s="32">
        <v>10.867599999999999</v>
      </c>
    </row>
    <row r="108" spans="1:4" x14ac:dyDescent="0.2">
      <c r="A108" s="6" t="s">
        <v>1693</v>
      </c>
      <c r="C108" s="32">
        <v>11.652100000000001</v>
      </c>
      <c r="D108" s="32">
        <v>11.712199999999999</v>
      </c>
    </row>
    <row r="110" spans="1:4" x14ac:dyDescent="0.2">
      <c r="A110" s="11" t="s">
        <v>1014</v>
      </c>
    </row>
    <row r="111" spans="1:4" x14ac:dyDescent="0.2">
      <c r="A111" s="153" t="s">
        <v>55</v>
      </c>
      <c r="B111" s="154"/>
      <c r="C111" s="33" t="s">
        <v>56</v>
      </c>
    </row>
    <row r="112" spans="1:4" x14ac:dyDescent="0.2">
      <c r="A112" s="148" t="s">
        <v>1685</v>
      </c>
      <c r="B112" s="149"/>
      <c r="C112" s="34">
        <v>5.5145319999999998E-2</v>
      </c>
    </row>
    <row r="113" spans="1:5" x14ac:dyDescent="0.2">
      <c r="A113" s="148" t="s">
        <v>1686</v>
      </c>
      <c r="B113" s="149"/>
      <c r="C113" s="34">
        <v>4.9415389999999997E-2</v>
      </c>
    </row>
    <row r="114" spans="1:5" x14ac:dyDescent="0.2">
      <c r="A114" s="148" t="s">
        <v>1687</v>
      </c>
      <c r="B114" s="149"/>
      <c r="C114" s="34">
        <v>5.7500000000000002E-2</v>
      </c>
    </row>
    <row r="115" spans="1:5" x14ac:dyDescent="0.2">
      <c r="A115" s="148" t="s">
        <v>1690</v>
      </c>
      <c r="B115" s="149"/>
      <c r="C115" s="34">
        <v>5.7179630000000002E-2</v>
      </c>
    </row>
    <row r="116" spans="1:5" x14ac:dyDescent="0.2">
      <c r="A116" s="148" t="s">
        <v>1691</v>
      </c>
      <c r="B116" s="149"/>
      <c r="C116" s="34">
        <v>5.0392520000000003E-2</v>
      </c>
    </row>
    <row r="117" spans="1:5" x14ac:dyDescent="0.2">
      <c r="A117" s="148" t="s">
        <v>1692</v>
      </c>
      <c r="B117" s="149"/>
      <c r="C117" s="34">
        <v>6.25E-2</v>
      </c>
    </row>
    <row r="118" spans="1:5" x14ac:dyDescent="0.2">
      <c r="A118" s="6" t="s">
        <v>57</v>
      </c>
    </row>
    <row r="119" spans="1:5" x14ac:dyDescent="0.2">
      <c r="A119" s="6" t="s">
        <v>58</v>
      </c>
    </row>
    <row r="121" spans="1:5" x14ac:dyDescent="0.2">
      <c r="A121" s="11" t="s">
        <v>1694</v>
      </c>
    </row>
    <row r="122" spans="1:5" x14ac:dyDescent="0.2">
      <c r="A122" s="11"/>
    </row>
    <row r="123" spans="1:5" ht="14.4" x14ac:dyDescent="0.3">
      <c r="A123" s="6" t="s">
        <v>1695</v>
      </c>
      <c r="B123"/>
      <c r="C123"/>
      <c r="D123"/>
      <c r="E123"/>
    </row>
    <row r="124" spans="1:5" ht="14.4" x14ac:dyDescent="0.3">
      <c r="A124"/>
      <c r="B124"/>
      <c r="C124"/>
      <c r="D124"/>
      <c r="E124"/>
    </row>
    <row r="125" spans="1:5" ht="30.6" x14ac:dyDescent="0.2">
      <c r="A125" s="105" t="s">
        <v>1031</v>
      </c>
      <c r="B125" s="106" t="s">
        <v>1696</v>
      </c>
      <c r="C125" s="105" t="s">
        <v>1697</v>
      </c>
      <c r="D125" s="107" t="s">
        <v>1698</v>
      </c>
      <c r="E125" s="108" t="s">
        <v>1699</v>
      </c>
    </row>
    <row r="126" spans="1:5" x14ac:dyDescent="0.2">
      <c r="A126" s="156" t="s">
        <v>1700</v>
      </c>
      <c r="B126" s="109" t="s">
        <v>1701</v>
      </c>
      <c r="C126" s="109" t="s">
        <v>1702</v>
      </c>
      <c r="D126" s="110">
        <v>46318</v>
      </c>
      <c r="E126" s="111">
        <v>10000</v>
      </c>
    </row>
    <row r="127" spans="1:5" x14ac:dyDescent="0.2">
      <c r="A127" s="157"/>
      <c r="B127" s="109" t="s">
        <v>1036</v>
      </c>
      <c r="C127" s="109" t="s">
        <v>1703</v>
      </c>
      <c r="D127" s="110">
        <v>46410</v>
      </c>
      <c r="E127" s="111">
        <v>-10000</v>
      </c>
    </row>
    <row r="128" spans="1:5" x14ac:dyDescent="0.2">
      <c r="A128" s="158" t="s">
        <v>1704</v>
      </c>
      <c r="B128" s="109" t="s">
        <v>1701</v>
      </c>
      <c r="C128" s="109" t="s">
        <v>1702</v>
      </c>
      <c r="D128" s="110">
        <v>46318</v>
      </c>
      <c r="E128" s="111">
        <v>10000</v>
      </c>
    </row>
    <row r="129" spans="1:5" ht="19.2" customHeight="1" x14ac:dyDescent="0.2">
      <c r="A129" s="159"/>
      <c r="B129" s="109" t="s">
        <v>1036</v>
      </c>
      <c r="C129" s="109" t="s">
        <v>1703</v>
      </c>
      <c r="D129" s="110">
        <v>46410</v>
      </c>
      <c r="E129" s="111">
        <v>-10000</v>
      </c>
    </row>
    <row r="130" spans="1:5" x14ac:dyDescent="0.2">
      <c r="A130" s="156" t="s">
        <v>1705</v>
      </c>
      <c r="B130" s="109" t="s">
        <v>1701</v>
      </c>
      <c r="C130" s="109" t="s">
        <v>1702</v>
      </c>
      <c r="D130" s="110">
        <v>46410</v>
      </c>
      <c r="E130" s="111">
        <v>10000</v>
      </c>
    </row>
    <row r="131" spans="1:5" x14ac:dyDescent="0.2">
      <c r="A131" s="157"/>
      <c r="B131" s="109" t="s">
        <v>1036</v>
      </c>
      <c r="C131" s="109" t="s">
        <v>1703</v>
      </c>
      <c r="D131" s="110">
        <v>46410</v>
      </c>
      <c r="E131" s="111">
        <v>-10000</v>
      </c>
    </row>
    <row r="132" spans="1:5" x14ac:dyDescent="0.2">
      <c r="A132" s="158" t="s">
        <v>1706</v>
      </c>
      <c r="B132" s="109" t="s">
        <v>1701</v>
      </c>
      <c r="C132" s="109" t="s">
        <v>1702</v>
      </c>
      <c r="D132" s="110">
        <v>46410</v>
      </c>
      <c r="E132" s="111">
        <v>10000</v>
      </c>
    </row>
    <row r="133" spans="1:5" ht="20.7" customHeight="1" x14ac:dyDescent="0.2">
      <c r="A133" s="159"/>
      <c r="B133" s="109" t="s">
        <v>1036</v>
      </c>
      <c r="C133" s="109" t="s">
        <v>1703</v>
      </c>
      <c r="D133" s="110">
        <v>46410</v>
      </c>
      <c r="E133" s="111">
        <v>-10000</v>
      </c>
    </row>
    <row r="134" spans="1:5" x14ac:dyDescent="0.2">
      <c r="A134" s="158" t="s">
        <v>1707</v>
      </c>
      <c r="B134" s="109" t="s">
        <v>1701</v>
      </c>
      <c r="C134" s="109" t="s">
        <v>1702</v>
      </c>
      <c r="D134" s="110">
        <v>46416</v>
      </c>
      <c r="E134" s="111">
        <v>10000</v>
      </c>
    </row>
    <row r="135" spans="1:5" ht="26.7" customHeight="1" x14ac:dyDescent="0.2">
      <c r="A135" s="160"/>
      <c r="B135" s="109" t="s">
        <v>1036</v>
      </c>
      <c r="C135" s="109" t="s">
        <v>1703</v>
      </c>
      <c r="D135" s="110">
        <v>46416</v>
      </c>
      <c r="E135" s="111">
        <v>-10000</v>
      </c>
    </row>
    <row r="136" spans="1:5" x14ac:dyDescent="0.2">
      <c r="A136" s="158" t="s">
        <v>1708</v>
      </c>
      <c r="B136" s="109" t="s">
        <v>1701</v>
      </c>
      <c r="C136" s="109" t="s">
        <v>1702</v>
      </c>
      <c r="D136" s="110">
        <v>46416</v>
      </c>
      <c r="E136" s="111">
        <v>10000</v>
      </c>
    </row>
    <row r="137" spans="1:5" ht="21.6" customHeight="1" x14ac:dyDescent="0.2">
      <c r="A137" s="159"/>
      <c r="B137" s="109" t="s">
        <v>1036</v>
      </c>
      <c r="C137" s="109" t="s">
        <v>1703</v>
      </c>
      <c r="D137" s="110">
        <v>46416</v>
      </c>
      <c r="E137" s="111">
        <v>-10000</v>
      </c>
    </row>
    <row r="138" spans="1:5" x14ac:dyDescent="0.2">
      <c r="A138" s="156" t="s">
        <v>1709</v>
      </c>
      <c r="B138" s="109" t="s">
        <v>1701</v>
      </c>
      <c r="C138" s="109" t="s">
        <v>1702</v>
      </c>
      <c r="D138" s="110">
        <v>46416</v>
      </c>
      <c r="E138" s="111">
        <v>10000</v>
      </c>
    </row>
    <row r="139" spans="1:5" ht="15" customHeight="1" x14ac:dyDescent="0.2">
      <c r="A139" s="157"/>
      <c r="B139" s="109" t="s">
        <v>1036</v>
      </c>
      <c r="C139" s="109" t="s">
        <v>1703</v>
      </c>
      <c r="D139" s="110">
        <v>46416</v>
      </c>
      <c r="E139" s="111">
        <v>-10000</v>
      </c>
    </row>
    <row r="140" spans="1:5" x14ac:dyDescent="0.2">
      <c r="A140" s="156" t="s">
        <v>1709</v>
      </c>
      <c r="B140" s="109" t="s">
        <v>1701</v>
      </c>
      <c r="C140" s="109" t="s">
        <v>1702</v>
      </c>
      <c r="D140" s="110">
        <v>46416</v>
      </c>
      <c r="E140" s="111">
        <v>10000</v>
      </c>
    </row>
    <row r="141" spans="1:5" ht="17.100000000000001" customHeight="1" x14ac:dyDescent="0.2">
      <c r="A141" s="157"/>
      <c r="B141" s="109" t="s">
        <v>1036</v>
      </c>
      <c r="C141" s="109" t="s">
        <v>1703</v>
      </c>
      <c r="D141" s="110">
        <v>46416</v>
      </c>
      <c r="E141" s="111">
        <v>-10000</v>
      </c>
    </row>
    <row r="142" spans="1:5" ht="14.4" x14ac:dyDescent="0.3">
      <c r="A142"/>
      <c r="B142"/>
      <c r="C142"/>
      <c r="D142"/>
      <c r="E142"/>
    </row>
    <row r="143" spans="1:5" ht="14.4" x14ac:dyDescent="0.3">
      <c r="A143" s="6" t="s">
        <v>1710</v>
      </c>
      <c r="B143"/>
      <c r="C143"/>
      <c r="D143"/>
      <c r="E143"/>
    </row>
    <row r="144" spans="1:5" ht="14.4" x14ac:dyDescent="0.3">
      <c r="A144" s="6" t="s">
        <v>1711</v>
      </c>
      <c r="B144"/>
      <c r="C144"/>
      <c r="D144"/>
      <c r="E144"/>
    </row>
    <row r="146" spans="1:5" x14ac:dyDescent="0.2">
      <c r="A146" s="6" t="s">
        <v>1712</v>
      </c>
    </row>
    <row r="147" spans="1:5" x14ac:dyDescent="0.2">
      <c r="A147" s="6" t="s">
        <v>1713</v>
      </c>
    </row>
    <row r="149" spans="1:5" x14ac:dyDescent="0.2">
      <c r="A149" s="11" t="s">
        <v>1576</v>
      </c>
      <c r="D149" s="35">
        <v>0.48935477613853601</v>
      </c>
      <c r="E149" s="9" t="s">
        <v>59</v>
      </c>
    </row>
    <row r="151" spans="1:5" x14ac:dyDescent="0.2">
      <c r="A151" s="11" t="s">
        <v>70</v>
      </c>
      <c r="D151" s="31" t="s">
        <v>60</v>
      </c>
    </row>
    <row r="153" spans="1:5" x14ac:dyDescent="0.2">
      <c r="A153" s="11" t="s">
        <v>1577</v>
      </c>
      <c r="B153" s="11"/>
      <c r="C153" s="11"/>
      <c r="D153" s="31" t="s">
        <v>60</v>
      </c>
    </row>
    <row r="154" spans="1:5" x14ac:dyDescent="0.2">
      <c r="A154" s="11"/>
      <c r="B154" s="11"/>
      <c r="C154" s="11"/>
      <c r="D154" s="11"/>
    </row>
    <row r="155" spans="1:5" x14ac:dyDescent="0.2">
      <c r="A155" s="11" t="s">
        <v>1714</v>
      </c>
      <c r="B155" s="11"/>
      <c r="C155" s="11"/>
      <c r="D155" s="31" t="s">
        <v>60</v>
      </c>
    </row>
    <row r="156" spans="1:5" x14ac:dyDescent="0.2">
      <c r="A156" s="11"/>
      <c r="B156" s="11"/>
      <c r="C156" s="11"/>
      <c r="D156" s="11"/>
    </row>
    <row r="157" spans="1:5" x14ac:dyDescent="0.2">
      <c r="A157" s="11" t="s">
        <v>1969</v>
      </c>
      <c r="B157" s="11"/>
      <c r="C157" s="11"/>
      <c r="D157" s="31" t="s">
        <v>60</v>
      </c>
    </row>
    <row r="158" spans="1:5" x14ac:dyDescent="0.2">
      <c r="A158" s="11"/>
      <c r="B158" s="11"/>
      <c r="C158" s="11"/>
      <c r="D158" s="11"/>
    </row>
    <row r="159" spans="1:5" x14ac:dyDescent="0.2">
      <c r="A159" s="11" t="s">
        <v>1715</v>
      </c>
      <c r="B159" s="11"/>
      <c r="C159" s="11"/>
      <c r="D159" s="31" t="s">
        <v>60</v>
      </c>
    </row>
    <row r="160" spans="1:5" x14ac:dyDescent="0.2">
      <c r="A160" s="11"/>
      <c r="B160" s="11"/>
      <c r="C160" s="11"/>
      <c r="D160" s="11"/>
    </row>
    <row r="161" spans="1:9" x14ac:dyDescent="0.2">
      <c r="A161" s="11" t="s">
        <v>1716</v>
      </c>
      <c r="B161" s="11"/>
      <c r="C161" s="11"/>
      <c r="D161" s="31" t="s">
        <v>60</v>
      </c>
    </row>
    <row r="163" spans="1:9" x14ac:dyDescent="0.2">
      <c r="A163" s="69" t="s">
        <v>1581</v>
      </c>
      <c r="B163" s="70"/>
      <c r="C163" s="70"/>
      <c r="D163" s="70"/>
    </row>
    <row r="165" spans="1:9" x14ac:dyDescent="0.2">
      <c r="A165" s="69" t="s">
        <v>1396</v>
      </c>
      <c r="B165" s="70"/>
      <c r="C165" s="70"/>
      <c r="D165" s="70"/>
      <c r="E165" s="10"/>
      <c r="G165" s="10"/>
      <c r="H165" s="70"/>
      <c r="I165" s="70"/>
    </row>
    <row r="166" spans="1:9" x14ac:dyDescent="0.2">
      <c r="A166" s="70"/>
      <c r="B166" s="70"/>
      <c r="C166" s="70"/>
      <c r="D166" s="70"/>
      <c r="E166" s="10"/>
      <c r="G166" s="10"/>
      <c r="H166" s="70"/>
      <c r="I166" s="70"/>
    </row>
    <row r="167" spans="1:9" x14ac:dyDescent="0.2">
      <c r="A167" s="70"/>
      <c r="B167" s="70"/>
      <c r="C167" s="70"/>
      <c r="D167" s="70"/>
      <c r="E167" s="10"/>
      <c r="G167" s="10"/>
      <c r="H167" s="70"/>
      <c r="I167" s="70"/>
    </row>
    <row r="168" spans="1:9" x14ac:dyDescent="0.2">
      <c r="A168" s="70"/>
      <c r="B168" s="70"/>
      <c r="C168" s="70"/>
      <c r="D168" s="70"/>
      <c r="E168" s="10"/>
      <c r="G168" s="10"/>
      <c r="H168" s="70"/>
      <c r="I168" s="70"/>
    </row>
    <row r="169" spans="1:9" x14ac:dyDescent="0.2">
      <c r="A169" s="70"/>
      <c r="B169" s="70"/>
      <c r="C169" s="70"/>
      <c r="D169" s="70"/>
      <c r="E169" s="10"/>
      <c r="G169" s="10"/>
      <c r="H169" s="70"/>
      <c r="I169" s="70"/>
    </row>
    <row r="170" spans="1:9" x14ac:dyDescent="0.2">
      <c r="A170" s="70"/>
      <c r="B170" s="70"/>
      <c r="C170" s="70"/>
      <c r="D170" s="70"/>
      <c r="E170" s="10"/>
      <c r="G170" s="10"/>
      <c r="H170" s="70"/>
      <c r="I170" s="70"/>
    </row>
    <row r="171" spans="1:9" x14ac:dyDescent="0.2">
      <c r="A171" s="70"/>
      <c r="B171" s="70"/>
      <c r="C171" s="70"/>
      <c r="D171" s="70"/>
      <c r="E171" s="10"/>
      <c r="G171" s="10"/>
      <c r="H171" s="70"/>
      <c r="I171" s="70"/>
    </row>
    <row r="172" spans="1:9" x14ac:dyDescent="0.2">
      <c r="A172" s="70"/>
      <c r="B172" s="70"/>
      <c r="C172" s="70"/>
      <c r="D172" s="70"/>
      <c r="E172" s="10"/>
      <c r="G172" s="10"/>
      <c r="H172" s="70"/>
      <c r="I172" s="70"/>
    </row>
    <row r="173" spans="1:9" x14ac:dyDescent="0.2">
      <c r="A173" s="70"/>
      <c r="B173" s="70"/>
      <c r="C173" s="70"/>
      <c r="D173" s="70"/>
      <c r="E173" s="10"/>
      <c r="G173" s="10"/>
      <c r="H173" s="70"/>
      <c r="I173" s="70"/>
    </row>
    <row r="174" spans="1:9" x14ac:dyDescent="0.2">
      <c r="A174" s="70"/>
      <c r="B174" s="70"/>
      <c r="C174" s="70"/>
      <c r="D174" s="70"/>
      <c r="E174" s="10"/>
      <c r="G174" s="10"/>
      <c r="H174" s="70"/>
      <c r="I174" s="70"/>
    </row>
    <row r="175" spans="1:9" x14ac:dyDescent="0.2">
      <c r="A175" s="70"/>
      <c r="B175" s="70"/>
      <c r="C175" s="70"/>
      <c r="D175" s="70"/>
      <c r="E175" s="10"/>
      <c r="G175" s="10"/>
      <c r="H175" s="70"/>
      <c r="I175" s="70"/>
    </row>
    <row r="176" spans="1:9" x14ac:dyDescent="0.2">
      <c r="A176" s="70"/>
      <c r="B176" s="70"/>
      <c r="C176" s="70"/>
      <c r="D176" s="70"/>
      <c r="E176" s="10"/>
      <c r="G176" s="10"/>
      <c r="H176" s="70"/>
      <c r="I176" s="70"/>
    </row>
    <row r="177" spans="1:9" x14ac:dyDescent="0.2">
      <c r="A177" s="70"/>
      <c r="B177" s="70"/>
      <c r="C177" s="70"/>
      <c r="D177" s="70"/>
      <c r="E177" s="10"/>
      <c r="G177" s="10"/>
      <c r="H177" s="70"/>
      <c r="I177" s="70"/>
    </row>
    <row r="178" spans="1:9" x14ac:dyDescent="0.2">
      <c r="A178" s="70"/>
      <c r="B178" s="70"/>
      <c r="C178" s="70"/>
      <c r="D178" s="70"/>
      <c r="E178" s="10"/>
      <c r="G178" s="10"/>
      <c r="H178" s="70"/>
      <c r="I178" s="70"/>
    </row>
    <row r="179" spans="1:9" x14ac:dyDescent="0.2">
      <c r="A179" s="69"/>
      <c r="B179" s="70"/>
      <c r="C179" s="70"/>
      <c r="D179" s="70"/>
      <c r="E179" s="10"/>
      <c r="G179" s="10"/>
      <c r="H179" s="70"/>
      <c r="I179" s="70"/>
    </row>
    <row r="180" spans="1:9" x14ac:dyDescent="0.2">
      <c r="A180" s="70"/>
      <c r="B180" s="70"/>
      <c r="C180" s="70"/>
      <c r="D180" s="70"/>
      <c r="E180" s="10"/>
      <c r="G180" s="10"/>
      <c r="H180" s="70"/>
      <c r="I180" s="70"/>
    </row>
    <row r="181" spans="1:9" x14ac:dyDescent="0.2">
      <c r="A181" s="69" t="s">
        <v>1717</v>
      </c>
      <c r="B181" s="70"/>
      <c r="C181" s="70"/>
      <c r="D181" s="70"/>
      <c r="E181" s="10"/>
      <c r="G181" s="10"/>
      <c r="H181" s="70"/>
      <c r="I181" s="70"/>
    </row>
    <row r="182" spans="1:9" x14ac:dyDescent="0.2">
      <c r="A182" s="70"/>
      <c r="B182" s="70"/>
      <c r="C182" s="70"/>
      <c r="D182" s="70"/>
      <c r="E182" s="10"/>
      <c r="G182" s="10"/>
      <c r="H182" s="70"/>
      <c r="I182" s="70"/>
    </row>
    <row r="183" spans="1:9" x14ac:dyDescent="0.2">
      <c r="A183" s="69" t="s">
        <v>1397</v>
      </c>
      <c r="B183" s="70"/>
      <c r="C183" s="70"/>
      <c r="D183" s="70"/>
      <c r="E183" s="10"/>
      <c r="G183" s="10"/>
      <c r="H183" s="70"/>
      <c r="I183" s="70"/>
    </row>
    <row r="184" spans="1:9" x14ac:dyDescent="0.2">
      <c r="A184" s="70"/>
      <c r="B184" s="70"/>
      <c r="C184" s="70"/>
      <c r="D184" s="70"/>
      <c r="E184" s="10"/>
      <c r="G184" s="10"/>
      <c r="H184" s="70"/>
      <c r="I184" s="70"/>
    </row>
    <row r="185" spans="1:9" x14ac:dyDescent="0.2">
      <c r="A185" s="70"/>
      <c r="B185" s="70"/>
      <c r="C185" s="70"/>
      <c r="D185" s="70"/>
      <c r="E185" s="10"/>
      <c r="G185" s="10"/>
      <c r="H185" s="70"/>
      <c r="I185" s="70"/>
    </row>
    <row r="186" spans="1:9" x14ac:dyDescent="0.2">
      <c r="A186" s="70"/>
      <c r="B186" s="70"/>
      <c r="C186" s="70"/>
      <c r="D186" s="70"/>
      <c r="E186" s="10"/>
      <c r="G186" s="10"/>
      <c r="H186" s="70"/>
      <c r="I186" s="70"/>
    </row>
    <row r="187" spans="1:9" x14ac:dyDescent="0.2">
      <c r="A187" s="70"/>
      <c r="B187" s="70"/>
      <c r="C187" s="70"/>
      <c r="D187" s="70"/>
      <c r="E187" s="10"/>
      <c r="G187" s="10"/>
      <c r="H187" s="70"/>
      <c r="I187" s="70"/>
    </row>
    <row r="188" spans="1:9" x14ac:dyDescent="0.2">
      <c r="A188" s="70"/>
      <c r="B188" s="70"/>
      <c r="C188" s="70"/>
      <c r="D188" s="70"/>
      <c r="E188" s="10"/>
      <c r="G188" s="10"/>
      <c r="H188" s="70"/>
      <c r="I188" s="70"/>
    </row>
    <row r="189" spans="1:9" x14ac:dyDescent="0.2">
      <c r="A189" s="70"/>
      <c r="B189" s="70"/>
      <c r="C189" s="70"/>
      <c r="D189" s="70"/>
      <c r="E189" s="10"/>
      <c r="G189" s="10"/>
      <c r="H189" s="70"/>
      <c r="I189" s="70"/>
    </row>
    <row r="190" spans="1:9" x14ac:dyDescent="0.2">
      <c r="A190" s="70"/>
      <c r="B190" s="70"/>
      <c r="C190" s="70"/>
      <c r="D190" s="70"/>
      <c r="E190" s="10"/>
      <c r="G190" s="10"/>
      <c r="H190" s="70"/>
      <c r="I190" s="70"/>
    </row>
    <row r="191" spans="1:9" x14ac:dyDescent="0.2">
      <c r="A191" s="70"/>
      <c r="B191" s="70"/>
      <c r="C191" s="70"/>
      <c r="D191" s="70"/>
      <c r="E191" s="10"/>
      <c r="G191" s="10"/>
      <c r="H191" s="70"/>
      <c r="I191" s="70"/>
    </row>
    <row r="192" spans="1:9" x14ac:dyDescent="0.2">
      <c r="A192" s="70"/>
      <c r="B192" s="70"/>
      <c r="C192" s="70"/>
      <c r="D192" s="70"/>
      <c r="E192" s="10"/>
      <c r="G192" s="10"/>
      <c r="H192" s="70"/>
      <c r="I192" s="70"/>
    </row>
    <row r="193" spans="1:9" x14ac:dyDescent="0.2">
      <c r="A193" s="70"/>
      <c r="B193" s="70"/>
      <c r="C193" s="70"/>
      <c r="D193" s="70"/>
      <c r="E193" s="10"/>
      <c r="G193" s="10"/>
      <c r="H193" s="70"/>
      <c r="I193" s="70"/>
    </row>
    <row r="194" spans="1:9" x14ac:dyDescent="0.2">
      <c r="A194" s="70"/>
      <c r="B194" s="70"/>
      <c r="C194" s="70"/>
      <c r="D194" s="70"/>
      <c r="E194" s="10"/>
      <c r="G194" s="10"/>
      <c r="H194" s="70"/>
      <c r="I194" s="70"/>
    </row>
    <row r="195" spans="1:9" x14ac:dyDescent="0.2">
      <c r="A195" s="70"/>
      <c r="B195" s="70"/>
      <c r="C195" s="70"/>
      <c r="D195" s="70"/>
      <c r="E195" s="10"/>
      <c r="G195" s="10"/>
      <c r="H195" s="70"/>
      <c r="I195" s="70"/>
    </row>
    <row r="196" spans="1:9" x14ac:dyDescent="0.2">
      <c r="A196" s="70"/>
      <c r="B196" s="70"/>
      <c r="C196" s="70"/>
      <c r="D196" s="70"/>
      <c r="E196" s="10"/>
      <c r="G196" s="10"/>
      <c r="H196" s="70"/>
      <c r="I196" s="70"/>
    </row>
    <row r="197" spans="1:9" x14ac:dyDescent="0.2">
      <c r="A197" s="69" t="s">
        <v>1718</v>
      </c>
      <c r="B197" s="70"/>
      <c r="C197" s="70"/>
      <c r="D197" s="70"/>
      <c r="E197" s="10"/>
      <c r="G197" s="10"/>
      <c r="H197" s="70"/>
      <c r="I197" s="70"/>
    </row>
    <row r="198" spans="1:9" x14ac:dyDescent="0.2">
      <c r="A198" s="70"/>
      <c r="B198" s="70"/>
      <c r="C198" s="70"/>
      <c r="D198" s="70"/>
      <c r="E198" s="10"/>
      <c r="G198" s="10"/>
      <c r="H198" s="70"/>
      <c r="I198" s="70"/>
    </row>
    <row r="199" spans="1:9" x14ac:dyDescent="0.2">
      <c r="A199" s="70"/>
      <c r="B199" s="70"/>
      <c r="C199" s="70"/>
      <c r="D199" s="70"/>
      <c r="E199" s="10"/>
      <c r="G199" s="10"/>
      <c r="H199" s="70"/>
      <c r="I199" s="70"/>
    </row>
    <row r="200" spans="1:9" x14ac:dyDescent="0.2">
      <c r="A200" s="70" t="s">
        <v>1395</v>
      </c>
      <c r="B200" s="70"/>
      <c r="C200" s="70"/>
      <c r="D200" s="70"/>
      <c r="E200" s="10"/>
      <c r="G200" s="10"/>
      <c r="H200" s="70"/>
      <c r="I200" s="70"/>
    </row>
    <row r="203" spans="1:9" x14ac:dyDescent="0.2">
      <c r="A203" s="70"/>
    </row>
    <row r="204" spans="1:9" x14ac:dyDescent="0.2">
      <c r="A204" s="96"/>
    </row>
  </sheetData>
  <mergeCells count="18">
    <mergeCell ref="A140:A141"/>
    <mergeCell ref="A114:B114"/>
    <mergeCell ref="A115:B115"/>
    <mergeCell ref="A116:B116"/>
    <mergeCell ref="A117:B117"/>
    <mergeCell ref="A126:A127"/>
    <mergeCell ref="A128:A129"/>
    <mergeCell ref="A130:A131"/>
    <mergeCell ref="A132:A133"/>
    <mergeCell ref="A134:A135"/>
    <mergeCell ref="A136:A137"/>
    <mergeCell ref="A138:A139"/>
    <mergeCell ref="A113:B113"/>
    <mergeCell ref="A1:G1"/>
    <mergeCell ref="A92:G92"/>
    <mergeCell ref="A94:D94"/>
    <mergeCell ref="A111:B111"/>
    <mergeCell ref="A112:B112"/>
  </mergeCells>
  <conditionalFormatting sqref="F2:F3 F93:F306">
    <cfRule type="cellIs" dxfId="130" priority="2" stopIfTrue="1" operator="between">
      <formula>0.009</formula>
      <formula>-0.009</formula>
    </cfRule>
  </conditionalFormatting>
  <conditionalFormatting sqref="F5:F91">
    <cfRule type="cellIs" dxfId="129" priority="1" stopIfTrue="1" operator="between">
      <formula>0.009</formula>
      <formula>-0.009</formula>
    </cfRule>
  </conditionalFormatting>
  <pageMargins left="0.7" right="0.7" top="0.75" bottom="0.75" header="0.3" footer="0.3"/>
  <pageSetup paperSize="9" orientation="portrait" r:id="rId1"/>
  <headerFooter>
    <oddFooter>&amp;C_x000D_&amp;1#&amp;"Calibri"&amp;10&amp;K000000 RESTRICTED</oddFooter>
    <evenFooter>&amp;LPUBLIC</evenFooter>
    <firstFooter>&amp;LPUBLIC</first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92267-B1AB-490A-B652-51572BFDE734}">
  <dimension ref="A1:I169"/>
  <sheetViews>
    <sheetView workbookViewId="0">
      <selection sqref="A1:F1"/>
    </sheetView>
  </sheetViews>
  <sheetFormatPr defaultColWidth="9.33203125" defaultRowHeight="10.199999999999999" x14ac:dyDescent="0.2"/>
  <cols>
    <col min="1" max="1" width="35.33203125" style="6" bestFit="1" customWidth="1"/>
    <col min="2" max="2" width="31.33203125" style="6" bestFit="1" customWidth="1"/>
    <col min="3" max="3" width="32.33203125" style="6" bestFit="1" customWidth="1"/>
    <col min="4" max="4" width="15.6640625" style="6" customWidth="1"/>
    <col min="5" max="5" width="23.88671875" style="9" customWidth="1"/>
    <col min="6" max="6" width="11.6640625" style="10" bestFit="1" customWidth="1"/>
    <col min="7" max="16384" width="9.33203125" style="6"/>
  </cols>
  <sheetData>
    <row r="1" spans="1:6" s="1" customFormat="1" ht="13.8" x14ac:dyDescent="0.2">
      <c r="A1" s="150" t="s">
        <v>23</v>
      </c>
      <c r="B1" s="151"/>
      <c r="C1" s="151"/>
      <c r="D1" s="151"/>
      <c r="E1" s="151"/>
      <c r="F1" s="151"/>
    </row>
    <row r="2" spans="1:6" s="1" customFormat="1" ht="11.4" x14ac:dyDescent="0.2">
      <c r="E2" s="5"/>
      <c r="F2" s="8"/>
    </row>
    <row r="3" spans="1:6" s="1" customFormat="1" ht="12" x14ac:dyDescent="0.2">
      <c r="A3" s="7" t="s">
        <v>7</v>
      </c>
      <c r="B3" s="2"/>
      <c r="C3" s="3"/>
      <c r="D3" s="3"/>
      <c r="E3" s="4"/>
      <c r="F3" s="8"/>
    </row>
    <row r="4" spans="1:6" s="1" customFormat="1" ht="22.2" customHeight="1" x14ac:dyDescent="0.2">
      <c r="A4" s="14" t="s">
        <v>2</v>
      </c>
      <c r="B4" s="14" t="s">
        <v>0</v>
      </c>
      <c r="C4" s="15" t="s">
        <v>603</v>
      </c>
      <c r="D4" s="15" t="s">
        <v>1</v>
      </c>
      <c r="E4" s="56" t="s">
        <v>6</v>
      </c>
      <c r="F4" s="16" t="s">
        <v>3</v>
      </c>
    </row>
    <row r="5" spans="1:6" x14ac:dyDescent="0.2">
      <c r="A5" s="17" t="s">
        <v>145</v>
      </c>
      <c r="B5" s="18"/>
      <c r="C5" s="18"/>
      <c r="D5" s="18"/>
      <c r="E5" s="19"/>
      <c r="F5" s="20"/>
    </row>
    <row r="6" spans="1:6" x14ac:dyDescent="0.2">
      <c r="A6" s="21" t="s">
        <v>31</v>
      </c>
      <c r="B6" s="22"/>
      <c r="C6" s="22"/>
      <c r="D6" s="22"/>
      <c r="E6" s="23"/>
      <c r="F6" s="24"/>
    </row>
    <row r="7" spans="1:6" x14ac:dyDescent="0.2">
      <c r="A7" s="22" t="s">
        <v>150</v>
      </c>
      <c r="B7" s="22" t="s">
        <v>149</v>
      </c>
      <c r="C7" s="22" t="s">
        <v>148</v>
      </c>
      <c r="D7" s="25">
        <v>1300000</v>
      </c>
      <c r="E7" s="23">
        <v>13356.2</v>
      </c>
      <c r="F7" s="24">
        <v>5.8058253398463204</v>
      </c>
    </row>
    <row r="8" spans="1:6" x14ac:dyDescent="0.2">
      <c r="A8" s="22" t="s">
        <v>147</v>
      </c>
      <c r="B8" s="22" t="s">
        <v>146</v>
      </c>
      <c r="C8" s="22" t="s">
        <v>148</v>
      </c>
      <c r="D8" s="25">
        <v>1430000</v>
      </c>
      <c r="E8" s="23">
        <v>10698.545</v>
      </c>
      <c r="F8" s="24">
        <v>4.6505655546103002</v>
      </c>
    </row>
    <row r="9" spans="1:6" x14ac:dyDescent="0.2">
      <c r="A9" s="22" t="s">
        <v>152</v>
      </c>
      <c r="B9" s="22" t="s">
        <v>151</v>
      </c>
      <c r="C9" s="22" t="s">
        <v>148</v>
      </c>
      <c r="D9" s="25">
        <v>700000</v>
      </c>
      <c r="E9" s="23">
        <v>10047.799999999999</v>
      </c>
      <c r="F9" s="24">
        <v>4.3676922964396896</v>
      </c>
    </row>
    <row r="10" spans="1:6" x14ac:dyDescent="0.2">
      <c r="A10" s="22" t="s">
        <v>165</v>
      </c>
      <c r="B10" s="22" t="s">
        <v>164</v>
      </c>
      <c r="C10" s="22" t="s">
        <v>166</v>
      </c>
      <c r="D10" s="25">
        <v>833600</v>
      </c>
      <c r="E10" s="23">
        <v>9420.5136000000002</v>
      </c>
      <c r="F10" s="24">
        <v>4.09501629005607</v>
      </c>
    </row>
    <row r="11" spans="1:6" x14ac:dyDescent="0.2">
      <c r="A11" s="22" t="s">
        <v>191</v>
      </c>
      <c r="B11" s="22" t="s">
        <v>190</v>
      </c>
      <c r="C11" s="22" t="s">
        <v>192</v>
      </c>
      <c r="D11" s="25">
        <v>2650000</v>
      </c>
      <c r="E11" s="23">
        <v>9202.125</v>
      </c>
      <c r="F11" s="24">
        <v>4.0000846427451897</v>
      </c>
    </row>
    <row r="12" spans="1:6" x14ac:dyDescent="0.2">
      <c r="A12" s="22" t="s">
        <v>364</v>
      </c>
      <c r="B12" s="22" t="s">
        <v>363</v>
      </c>
      <c r="C12" s="22" t="s">
        <v>249</v>
      </c>
      <c r="D12" s="25">
        <v>2400000</v>
      </c>
      <c r="E12" s="23">
        <v>6744</v>
      </c>
      <c r="F12" s="24">
        <v>2.9315588334948202</v>
      </c>
    </row>
    <row r="13" spans="1:6" x14ac:dyDescent="0.2">
      <c r="A13" s="22" t="s">
        <v>174</v>
      </c>
      <c r="B13" s="22" t="s">
        <v>173</v>
      </c>
      <c r="C13" s="22" t="s">
        <v>166</v>
      </c>
      <c r="D13" s="25">
        <v>500000</v>
      </c>
      <c r="E13" s="23">
        <v>6734.5</v>
      </c>
      <c r="F13" s="24">
        <v>2.9274292651498901</v>
      </c>
    </row>
    <row r="14" spans="1:6" x14ac:dyDescent="0.2">
      <c r="A14" s="22" t="s">
        <v>449</v>
      </c>
      <c r="B14" s="22" t="s">
        <v>448</v>
      </c>
      <c r="C14" s="22" t="s">
        <v>450</v>
      </c>
      <c r="D14" s="25">
        <v>1496000</v>
      </c>
      <c r="E14" s="23">
        <v>6195.6840000000002</v>
      </c>
      <c r="F14" s="24">
        <v>2.69321058121924</v>
      </c>
    </row>
    <row r="15" spans="1:6" x14ac:dyDescent="0.2">
      <c r="A15" s="22" t="s">
        <v>294</v>
      </c>
      <c r="B15" s="22" t="s">
        <v>293</v>
      </c>
      <c r="C15" s="22" t="s">
        <v>157</v>
      </c>
      <c r="D15" s="25">
        <v>1790000</v>
      </c>
      <c r="E15" s="23">
        <v>5723.5249999999996</v>
      </c>
      <c r="F15" s="24">
        <v>2.4879671222536301</v>
      </c>
    </row>
    <row r="16" spans="1:6" x14ac:dyDescent="0.2">
      <c r="A16" s="22" t="s">
        <v>289</v>
      </c>
      <c r="B16" s="22" t="s">
        <v>288</v>
      </c>
      <c r="C16" s="22" t="s">
        <v>290</v>
      </c>
      <c r="D16" s="25">
        <v>2310000</v>
      </c>
      <c r="E16" s="23">
        <v>5602.4430000000002</v>
      </c>
      <c r="F16" s="24">
        <v>2.4353338175861898</v>
      </c>
    </row>
    <row r="17" spans="1:6" x14ac:dyDescent="0.2">
      <c r="A17" s="22" t="s">
        <v>185</v>
      </c>
      <c r="B17" s="22" t="s">
        <v>184</v>
      </c>
      <c r="C17" s="22" t="s">
        <v>186</v>
      </c>
      <c r="D17" s="25">
        <v>1300000</v>
      </c>
      <c r="E17" s="23">
        <v>5042.05</v>
      </c>
      <c r="F17" s="24">
        <v>2.1917357972156801</v>
      </c>
    </row>
    <row r="18" spans="1:6" x14ac:dyDescent="0.2">
      <c r="A18" s="22" t="s">
        <v>494</v>
      </c>
      <c r="B18" s="22" t="s">
        <v>493</v>
      </c>
      <c r="C18" s="22" t="s">
        <v>241</v>
      </c>
      <c r="D18" s="25">
        <v>470000</v>
      </c>
      <c r="E18" s="23">
        <v>4919.49</v>
      </c>
      <c r="F18" s="24">
        <v>2.1384600186520499</v>
      </c>
    </row>
    <row r="19" spans="1:6" x14ac:dyDescent="0.2">
      <c r="A19" s="22" t="s">
        <v>554</v>
      </c>
      <c r="B19" s="22" t="s">
        <v>553</v>
      </c>
      <c r="C19" s="22" t="s">
        <v>241</v>
      </c>
      <c r="D19" s="25">
        <v>1300800</v>
      </c>
      <c r="E19" s="23">
        <v>4851.3335999999999</v>
      </c>
      <c r="F19" s="24">
        <v>2.10883301739476</v>
      </c>
    </row>
    <row r="20" spans="1:6" x14ac:dyDescent="0.2">
      <c r="A20" s="22" t="s">
        <v>564</v>
      </c>
      <c r="B20" s="22" t="s">
        <v>563</v>
      </c>
      <c r="C20" s="22" t="s">
        <v>192</v>
      </c>
      <c r="D20" s="25">
        <v>6000000</v>
      </c>
      <c r="E20" s="23">
        <v>4723.8</v>
      </c>
      <c r="F20" s="24">
        <v>2.0533952576605601</v>
      </c>
    </row>
    <row r="21" spans="1:6" x14ac:dyDescent="0.2">
      <c r="A21" s="22" t="s">
        <v>907</v>
      </c>
      <c r="B21" s="22" t="s">
        <v>906</v>
      </c>
      <c r="C21" s="22" t="s">
        <v>261</v>
      </c>
      <c r="D21" s="25">
        <v>180000</v>
      </c>
      <c r="E21" s="23">
        <v>4708.4399999999996</v>
      </c>
      <c r="F21" s="24">
        <v>2.0467183976839198</v>
      </c>
    </row>
    <row r="22" spans="1:6" x14ac:dyDescent="0.2">
      <c r="A22" s="22" t="s">
        <v>222</v>
      </c>
      <c r="B22" s="22" t="s">
        <v>221</v>
      </c>
      <c r="C22" s="22" t="s">
        <v>192</v>
      </c>
      <c r="D22" s="25">
        <v>2800000</v>
      </c>
      <c r="E22" s="23">
        <v>4635.96</v>
      </c>
      <c r="F22" s="24">
        <v>2.01521196466914</v>
      </c>
    </row>
    <row r="23" spans="1:6" x14ac:dyDescent="0.2">
      <c r="A23" s="22" t="s">
        <v>445</v>
      </c>
      <c r="B23" s="22" t="s">
        <v>444</v>
      </c>
      <c r="C23" s="22" t="s">
        <v>166</v>
      </c>
      <c r="D23" s="25">
        <v>190000</v>
      </c>
      <c r="E23" s="23">
        <v>4494.6400000000003</v>
      </c>
      <c r="F23" s="24">
        <v>1.95378137535278</v>
      </c>
    </row>
    <row r="24" spans="1:6" x14ac:dyDescent="0.2">
      <c r="A24" s="22" t="s">
        <v>203</v>
      </c>
      <c r="B24" s="22" t="s">
        <v>202</v>
      </c>
      <c r="C24" s="22" t="s">
        <v>204</v>
      </c>
      <c r="D24" s="25">
        <v>2350000</v>
      </c>
      <c r="E24" s="23">
        <v>4457.7150000000001</v>
      </c>
      <c r="F24" s="24">
        <v>1.9377303952331499</v>
      </c>
    </row>
    <row r="25" spans="1:6" x14ac:dyDescent="0.2">
      <c r="A25" s="22" t="s">
        <v>194</v>
      </c>
      <c r="B25" s="22" t="s">
        <v>193</v>
      </c>
      <c r="C25" s="22" t="s">
        <v>195</v>
      </c>
      <c r="D25" s="25">
        <v>80000</v>
      </c>
      <c r="E25" s="23">
        <v>4333.2</v>
      </c>
      <c r="F25" s="24">
        <v>1.8836047949732799</v>
      </c>
    </row>
    <row r="26" spans="1:6" x14ac:dyDescent="0.2">
      <c r="A26" s="22" t="s">
        <v>248</v>
      </c>
      <c r="B26" s="22" t="s">
        <v>247</v>
      </c>
      <c r="C26" s="22" t="s">
        <v>249</v>
      </c>
      <c r="D26" s="25">
        <v>200000</v>
      </c>
      <c r="E26" s="23">
        <v>4202.6000000000004</v>
      </c>
      <c r="F26" s="24">
        <v>1.8268340975156201</v>
      </c>
    </row>
    <row r="27" spans="1:6" x14ac:dyDescent="0.2">
      <c r="A27" s="22" t="s">
        <v>233</v>
      </c>
      <c r="B27" s="22" t="s">
        <v>232</v>
      </c>
      <c r="C27" s="22" t="s">
        <v>186</v>
      </c>
      <c r="D27" s="25">
        <v>90000</v>
      </c>
      <c r="E27" s="23">
        <v>4181.8500000000004</v>
      </c>
      <c r="F27" s="24">
        <v>1.8178142508674899</v>
      </c>
    </row>
    <row r="28" spans="1:6" x14ac:dyDescent="0.2">
      <c r="A28" s="22" t="s">
        <v>350</v>
      </c>
      <c r="B28" s="22" t="s">
        <v>349</v>
      </c>
      <c r="C28" s="22" t="s">
        <v>160</v>
      </c>
      <c r="D28" s="25">
        <v>1000000</v>
      </c>
      <c r="E28" s="23">
        <v>3911</v>
      </c>
      <c r="F28" s="24">
        <v>1.7000780838965399</v>
      </c>
    </row>
    <row r="29" spans="1:6" x14ac:dyDescent="0.2">
      <c r="A29" s="22" t="s">
        <v>909</v>
      </c>
      <c r="B29" s="22" t="s">
        <v>908</v>
      </c>
      <c r="C29" s="22" t="s">
        <v>183</v>
      </c>
      <c r="D29" s="25">
        <v>105000</v>
      </c>
      <c r="E29" s="23">
        <v>3638.46</v>
      </c>
      <c r="F29" s="24">
        <v>1.5816072884515999</v>
      </c>
    </row>
    <row r="30" spans="1:6" x14ac:dyDescent="0.2">
      <c r="A30" s="22" t="s">
        <v>911</v>
      </c>
      <c r="B30" s="22" t="s">
        <v>910</v>
      </c>
      <c r="C30" s="22" t="s">
        <v>198</v>
      </c>
      <c r="D30" s="25">
        <v>182950</v>
      </c>
      <c r="E30" s="23">
        <v>3485.5634</v>
      </c>
      <c r="F30" s="24">
        <v>1.51514445061925</v>
      </c>
    </row>
    <row r="31" spans="1:6" x14ac:dyDescent="0.2">
      <c r="A31" s="22" t="s">
        <v>588</v>
      </c>
      <c r="B31" s="22" t="s">
        <v>587</v>
      </c>
      <c r="C31" s="22" t="s">
        <v>201</v>
      </c>
      <c r="D31" s="25">
        <v>115000</v>
      </c>
      <c r="E31" s="23">
        <v>3379.62</v>
      </c>
      <c r="F31" s="24">
        <v>1.4690917652514499</v>
      </c>
    </row>
    <row r="32" spans="1:6" x14ac:dyDescent="0.2">
      <c r="A32" s="22" t="s">
        <v>227</v>
      </c>
      <c r="B32" s="22" t="s">
        <v>226</v>
      </c>
      <c r="C32" s="22" t="s">
        <v>228</v>
      </c>
      <c r="D32" s="25">
        <v>2000000</v>
      </c>
      <c r="E32" s="23">
        <v>3323.6</v>
      </c>
      <c r="F32" s="24">
        <v>1.4447403527585101</v>
      </c>
    </row>
    <row r="33" spans="1:7" x14ac:dyDescent="0.2">
      <c r="A33" s="22" t="s">
        <v>362</v>
      </c>
      <c r="B33" s="22" t="s">
        <v>361</v>
      </c>
      <c r="C33" s="22" t="s">
        <v>157</v>
      </c>
      <c r="D33" s="25">
        <v>800000</v>
      </c>
      <c r="E33" s="23">
        <v>3118</v>
      </c>
      <c r="F33" s="24">
        <v>1.35536779994615</v>
      </c>
    </row>
    <row r="34" spans="1:7" x14ac:dyDescent="0.2">
      <c r="A34" s="22" t="s">
        <v>913</v>
      </c>
      <c r="B34" s="22" t="s">
        <v>912</v>
      </c>
      <c r="C34" s="22" t="s">
        <v>301</v>
      </c>
      <c r="D34" s="25">
        <v>275000</v>
      </c>
      <c r="E34" s="23">
        <v>3081.375</v>
      </c>
      <c r="F34" s="24">
        <v>1.3394472272479401</v>
      </c>
    </row>
    <row r="35" spans="1:7" x14ac:dyDescent="0.2">
      <c r="A35" s="22" t="s">
        <v>486</v>
      </c>
      <c r="B35" s="22" t="s">
        <v>485</v>
      </c>
      <c r="C35" s="22" t="s">
        <v>192</v>
      </c>
      <c r="D35" s="25">
        <v>1050000</v>
      </c>
      <c r="E35" s="23">
        <v>2984.625</v>
      </c>
      <c r="F35" s="24">
        <v>1.2973908338403699</v>
      </c>
    </row>
    <row r="36" spans="1:7" x14ac:dyDescent="0.2">
      <c r="A36" s="22" t="s">
        <v>533</v>
      </c>
      <c r="B36" s="22" t="s">
        <v>532</v>
      </c>
      <c r="C36" s="22" t="s">
        <v>163</v>
      </c>
      <c r="D36" s="25">
        <v>55000</v>
      </c>
      <c r="E36" s="23">
        <v>2962.3</v>
      </c>
      <c r="F36" s="24">
        <v>1.28768634822979</v>
      </c>
    </row>
    <row r="37" spans="1:7" x14ac:dyDescent="0.2">
      <c r="A37" s="22" t="s">
        <v>243</v>
      </c>
      <c r="B37" s="22" t="s">
        <v>242</v>
      </c>
      <c r="C37" s="22" t="s">
        <v>163</v>
      </c>
      <c r="D37" s="25">
        <v>20000</v>
      </c>
      <c r="E37" s="23">
        <v>2846.8</v>
      </c>
      <c r="F37" s="24">
        <v>1.23747949098355</v>
      </c>
    </row>
    <row r="38" spans="1:7" x14ac:dyDescent="0.2">
      <c r="A38" s="22" t="s">
        <v>915</v>
      </c>
      <c r="B38" s="22" t="s">
        <v>914</v>
      </c>
      <c r="C38" s="22" t="s">
        <v>796</v>
      </c>
      <c r="D38" s="25">
        <v>579157</v>
      </c>
      <c r="E38" s="23">
        <v>2541.9200729999998</v>
      </c>
      <c r="F38" s="24">
        <v>1.1049508072421299</v>
      </c>
    </row>
    <row r="39" spans="1:7" x14ac:dyDescent="0.2">
      <c r="A39" s="22" t="s">
        <v>245</v>
      </c>
      <c r="B39" s="22" t="s">
        <v>244</v>
      </c>
      <c r="C39" s="22" t="s">
        <v>246</v>
      </c>
      <c r="D39" s="25">
        <v>6000000</v>
      </c>
      <c r="E39" s="23">
        <v>2436.6</v>
      </c>
      <c r="F39" s="24">
        <v>1.05916907676357</v>
      </c>
    </row>
    <row r="40" spans="1:7" x14ac:dyDescent="0.2">
      <c r="A40" s="22" t="s">
        <v>260</v>
      </c>
      <c r="B40" s="22" t="s">
        <v>259</v>
      </c>
      <c r="C40" s="22" t="s">
        <v>261</v>
      </c>
      <c r="D40" s="25">
        <v>700000</v>
      </c>
      <c r="E40" s="23">
        <v>2085.65</v>
      </c>
      <c r="F40" s="24">
        <v>0.90661412827379595</v>
      </c>
    </row>
    <row r="41" spans="1:7" x14ac:dyDescent="0.2">
      <c r="A41" s="22" t="s">
        <v>300</v>
      </c>
      <c r="B41" s="22" t="s">
        <v>299</v>
      </c>
      <c r="C41" s="22" t="s">
        <v>301</v>
      </c>
      <c r="D41" s="25">
        <v>1033638</v>
      </c>
      <c r="E41" s="23">
        <v>1875.432787</v>
      </c>
      <c r="F41" s="24">
        <v>0.81523451265653402</v>
      </c>
    </row>
    <row r="42" spans="1:7" x14ac:dyDescent="0.2">
      <c r="A42" s="22" t="s">
        <v>307</v>
      </c>
      <c r="B42" s="22" t="s">
        <v>306</v>
      </c>
      <c r="C42" s="22" t="s">
        <v>201</v>
      </c>
      <c r="D42" s="25">
        <v>700000</v>
      </c>
      <c r="E42" s="23">
        <v>1821.4</v>
      </c>
      <c r="F42" s="24">
        <v>0.79174692457406104</v>
      </c>
    </row>
    <row r="43" spans="1:7" x14ac:dyDescent="0.2">
      <c r="A43" s="22" t="s">
        <v>808</v>
      </c>
      <c r="B43" s="22" t="s">
        <v>807</v>
      </c>
      <c r="C43" s="22" t="s">
        <v>511</v>
      </c>
      <c r="D43" s="25">
        <v>2107</v>
      </c>
      <c r="E43" s="23">
        <v>181.07558</v>
      </c>
      <c r="F43" s="24">
        <v>7.8711998232384103E-2</v>
      </c>
    </row>
    <row r="44" spans="1:7" x14ac:dyDescent="0.2">
      <c r="A44" s="21" t="s">
        <v>35</v>
      </c>
      <c r="B44" s="21"/>
      <c r="C44" s="21"/>
      <c r="D44" s="21"/>
      <c r="E44" s="26">
        <f>SUM(E7:E43)</f>
        <v>177949.83603999997</v>
      </c>
      <c r="F44" s="27">
        <f>SUM(F7:F43)</f>
        <v>77.3532641995874</v>
      </c>
      <c r="G44" s="11"/>
    </row>
    <row r="45" spans="1:7" x14ac:dyDescent="0.2">
      <c r="A45" s="22"/>
      <c r="B45" s="22"/>
      <c r="C45" s="22"/>
      <c r="D45" s="22"/>
      <c r="E45" s="23"/>
      <c r="F45" s="24"/>
    </row>
    <row r="46" spans="1:7" x14ac:dyDescent="0.2">
      <c r="A46" s="21" t="s">
        <v>312</v>
      </c>
      <c r="B46" s="22"/>
      <c r="C46" s="22"/>
      <c r="D46" s="22"/>
      <c r="E46" s="23"/>
      <c r="F46" s="24"/>
    </row>
    <row r="47" spans="1:7" x14ac:dyDescent="0.2">
      <c r="A47" s="22" t="s">
        <v>917</v>
      </c>
      <c r="B47" s="22" t="s">
        <v>916</v>
      </c>
      <c r="C47" s="22" t="s">
        <v>218</v>
      </c>
      <c r="D47" s="25">
        <v>2166455</v>
      </c>
      <c r="E47" s="23">
        <v>9488.8562550000006</v>
      </c>
      <c r="F47" s="24">
        <v>4.1247242547609497</v>
      </c>
    </row>
    <row r="48" spans="1:7" x14ac:dyDescent="0.2">
      <c r="A48" s="22" t="s">
        <v>314</v>
      </c>
      <c r="B48" s="22" t="s">
        <v>313</v>
      </c>
      <c r="C48" s="22" t="s">
        <v>218</v>
      </c>
      <c r="D48" s="25">
        <v>3999900</v>
      </c>
      <c r="E48" s="23">
        <v>4735.8815999999997</v>
      </c>
      <c r="F48" s="24">
        <v>2.0586470253359401</v>
      </c>
    </row>
    <row r="49" spans="1:7" x14ac:dyDescent="0.2">
      <c r="A49" s="22" t="s">
        <v>602</v>
      </c>
      <c r="B49" s="22" t="s">
        <v>601</v>
      </c>
      <c r="C49" s="22" t="s">
        <v>218</v>
      </c>
      <c r="D49" s="25">
        <v>1100000</v>
      </c>
      <c r="E49" s="23">
        <v>3756.28</v>
      </c>
      <c r="F49" s="24">
        <v>1.63282262975681</v>
      </c>
    </row>
    <row r="50" spans="1:7" x14ac:dyDescent="0.2">
      <c r="A50" s="22" t="s">
        <v>919</v>
      </c>
      <c r="B50" s="22" t="s">
        <v>918</v>
      </c>
      <c r="C50" s="22" t="s">
        <v>218</v>
      </c>
      <c r="D50" s="25">
        <v>2220483</v>
      </c>
      <c r="E50" s="23">
        <v>3705.9861270000001</v>
      </c>
      <c r="F50" s="24">
        <v>1.61096031545316</v>
      </c>
    </row>
    <row r="51" spans="1:7" x14ac:dyDescent="0.2">
      <c r="A51" s="21" t="s">
        <v>35</v>
      </c>
      <c r="B51" s="21"/>
      <c r="C51" s="21"/>
      <c r="D51" s="21"/>
      <c r="E51" s="26">
        <f>SUM(E46:E50)</f>
        <v>21687.003981999998</v>
      </c>
      <c r="F51" s="27">
        <f>SUM(F46:F50)</f>
        <v>9.427154225306861</v>
      </c>
      <c r="G51" s="11"/>
    </row>
    <row r="52" spans="1:7" x14ac:dyDescent="0.2">
      <c r="A52" s="22"/>
      <c r="B52" s="22"/>
      <c r="C52" s="22"/>
      <c r="D52" s="22"/>
      <c r="E52" s="23"/>
      <c r="F52" s="24"/>
    </row>
    <row r="53" spans="1:7" x14ac:dyDescent="0.2">
      <c r="A53" s="21" t="s">
        <v>616</v>
      </c>
      <c r="B53" s="22"/>
      <c r="C53" s="22"/>
      <c r="D53" s="22"/>
      <c r="E53" s="23"/>
      <c r="F53" s="24"/>
    </row>
    <row r="54" spans="1:7" x14ac:dyDescent="0.2">
      <c r="A54" s="22" t="s">
        <v>921</v>
      </c>
      <c r="B54" s="22" t="s">
        <v>920</v>
      </c>
      <c r="C54" s="22" t="s">
        <v>625</v>
      </c>
      <c r="D54" s="25">
        <v>80000</v>
      </c>
      <c r="E54" s="23">
        <v>8394.6269769999999</v>
      </c>
      <c r="F54" s="24">
        <v>3.6490721928111398</v>
      </c>
    </row>
    <row r="55" spans="1:7" x14ac:dyDescent="0.2">
      <c r="A55" s="22" t="s">
        <v>923</v>
      </c>
      <c r="B55" s="22" t="s">
        <v>922</v>
      </c>
      <c r="C55" s="22" t="s">
        <v>195</v>
      </c>
      <c r="D55" s="25">
        <v>77244</v>
      </c>
      <c r="E55" s="23">
        <v>4672.2423019999997</v>
      </c>
      <c r="F55" s="24">
        <v>2.0309835694923302</v>
      </c>
    </row>
    <row r="56" spans="1:7" x14ac:dyDescent="0.2">
      <c r="A56" s="22" t="s">
        <v>925</v>
      </c>
      <c r="B56" s="22" t="s">
        <v>924</v>
      </c>
      <c r="C56" s="22" t="s">
        <v>163</v>
      </c>
      <c r="D56" s="25">
        <v>7500</v>
      </c>
      <c r="E56" s="23">
        <v>1931.6771220000001</v>
      </c>
      <c r="F56" s="24">
        <v>0.83968344164575304</v>
      </c>
    </row>
    <row r="57" spans="1:7" x14ac:dyDescent="0.2">
      <c r="A57" s="22" t="s">
        <v>927</v>
      </c>
      <c r="B57" s="22" t="s">
        <v>926</v>
      </c>
      <c r="C57" s="22" t="s">
        <v>280</v>
      </c>
      <c r="D57" s="25">
        <v>250000</v>
      </c>
      <c r="E57" s="23">
        <v>1848.5004019999999</v>
      </c>
      <c r="F57" s="24">
        <v>0.80352723638817203</v>
      </c>
    </row>
    <row r="58" spans="1:7" x14ac:dyDescent="0.2">
      <c r="A58" s="22" t="s">
        <v>618</v>
      </c>
      <c r="B58" s="22" t="s">
        <v>617</v>
      </c>
      <c r="C58" s="22" t="s">
        <v>606</v>
      </c>
      <c r="D58" s="25">
        <v>25300</v>
      </c>
      <c r="E58" s="23">
        <v>1335.7986350000001</v>
      </c>
      <c r="F58" s="24">
        <v>0.58066018508371597</v>
      </c>
    </row>
    <row r="59" spans="1:7" x14ac:dyDescent="0.2">
      <c r="A59" s="21" t="s">
        <v>35</v>
      </c>
      <c r="B59" s="21"/>
      <c r="C59" s="21"/>
      <c r="D59" s="21"/>
      <c r="E59" s="26">
        <f>SUM(E53:E58)</f>
        <v>18182.845438</v>
      </c>
      <c r="F59" s="27">
        <f>SUM(F53:F58)</f>
        <v>7.9039266254211107</v>
      </c>
      <c r="G59" s="11"/>
    </row>
    <row r="60" spans="1:7" x14ac:dyDescent="0.2">
      <c r="A60" s="22"/>
      <c r="B60" s="22"/>
      <c r="C60" s="22"/>
      <c r="D60" s="22"/>
      <c r="E60" s="23"/>
      <c r="F60" s="24"/>
    </row>
    <row r="61" spans="1:7" x14ac:dyDescent="0.2">
      <c r="A61" s="21" t="s">
        <v>1972</v>
      </c>
      <c r="B61" s="22"/>
      <c r="C61" s="22"/>
      <c r="D61" s="22"/>
      <c r="E61" s="23"/>
      <c r="F61" s="24"/>
    </row>
    <row r="62" spans="1:7" x14ac:dyDescent="0.2">
      <c r="A62" s="22" t="s">
        <v>928</v>
      </c>
      <c r="B62" s="22" t="s">
        <v>1971</v>
      </c>
      <c r="C62" s="22" t="s">
        <v>1972</v>
      </c>
      <c r="D62" s="25">
        <v>1981000</v>
      </c>
      <c r="E62" s="23">
        <v>2893.250102</v>
      </c>
      <c r="F62" s="24">
        <v>1.2576709510717501</v>
      </c>
    </row>
    <row r="63" spans="1:7" x14ac:dyDescent="0.2">
      <c r="A63" s="21" t="s">
        <v>35</v>
      </c>
      <c r="B63" s="21"/>
      <c r="C63" s="21"/>
      <c r="D63" s="21"/>
      <c r="E63" s="26">
        <f>SUM(E62:E62)</f>
        <v>2893.250102</v>
      </c>
      <c r="F63" s="27">
        <f>SUM(F62:F62)</f>
        <v>1.2576709510717501</v>
      </c>
      <c r="G63" s="11"/>
    </row>
    <row r="64" spans="1:7" x14ac:dyDescent="0.2">
      <c r="A64" s="22"/>
      <c r="B64" s="22"/>
      <c r="C64" s="22"/>
      <c r="D64" s="22"/>
      <c r="E64" s="23"/>
      <c r="F64" s="24"/>
    </row>
    <row r="65" spans="1:9" x14ac:dyDescent="0.2">
      <c r="A65" s="21" t="s">
        <v>46</v>
      </c>
      <c r="B65" s="21"/>
      <c r="C65" s="21"/>
      <c r="D65" s="21"/>
      <c r="E65" s="26">
        <f>E44+E51+E59+E63</f>
        <v>220712.93556199994</v>
      </c>
      <c r="F65" s="27">
        <f>F44+F51+F59+F63</f>
        <v>95.942016001387117</v>
      </c>
      <c r="G65" s="11"/>
    </row>
    <row r="66" spans="1:9" x14ac:dyDescent="0.2">
      <c r="A66" s="21"/>
      <c r="B66" s="21"/>
      <c r="C66" s="21"/>
      <c r="D66" s="21"/>
      <c r="E66" s="26"/>
      <c r="F66" s="27"/>
      <c r="G66" s="11"/>
    </row>
    <row r="67" spans="1:9" x14ac:dyDescent="0.2">
      <c r="A67" s="21" t="s">
        <v>48</v>
      </c>
      <c r="B67" s="21"/>
      <c r="C67" s="21"/>
      <c r="D67" s="21"/>
      <c r="E67" s="26">
        <f>E69-(E44+E51+E59+E63)</f>
        <v>9335.3214590000571</v>
      </c>
      <c r="F67" s="27">
        <f>F69-(F44+F51+F59+F63)</f>
        <v>4.0579839986128832</v>
      </c>
      <c r="G67" s="11"/>
    </row>
    <row r="68" spans="1:9" x14ac:dyDescent="0.2">
      <c r="A68" s="21"/>
      <c r="B68" s="21"/>
      <c r="C68" s="21"/>
      <c r="D68" s="21"/>
      <c r="E68" s="26"/>
      <c r="F68" s="27"/>
      <c r="G68" s="11"/>
    </row>
    <row r="69" spans="1:9" x14ac:dyDescent="0.2">
      <c r="A69" s="28" t="s">
        <v>47</v>
      </c>
      <c r="B69" s="28"/>
      <c r="C69" s="28"/>
      <c r="D69" s="28"/>
      <c r="E69" s="29">
        <v>230048.257021</v>
      </c>
      <c r="F69" s="30">
        <v>100</v>
      </c>
      <c r="G69" s="11"/>
    </row>
    <row r="71" spans="1:9" ht="23.25" customHeight="1" x14ac:dyDescent="0.2">
      <c r="A71" s="152" t="s">
        <v>1012</v>
      </c>
      <c r="B71" s="152"/>
      <c r="C71" s="152"/>
      <c r="D71" s="152"/>
      <c r="G71" s="10"/>
      <c r="H71" s="10"/>
      <c r="I71" s="9"/>
    </row>
    <row r="73" spans="1:9" x14ac:dyDescent="0.2">
      <c r="A73" s="11" t="s">
        <v>51</v>
      </c>
    </row>
    <row r="74" spans="1:9" x14ac:dyDescent="0.2">
      <c r="A74" s="11" t="s">
        <v>1013</v>
      </c>
    </row>
    <row r="75" spans="1:9" x14ac:dyDescent="0.2">
      <c r="A75" s="11" t="s">
        <v>52</v>
      </c>
      <c r="B75" s="11"/>
      <c r="C75" s="31" t="s">
        <v>54</v>
      </c>
      <c r="D75" s="11" t="s">
        <v>53</v>
      </c>
    </row>
    <row r="76" spans="1:9" x14ac:dyDescent="0.2">
      <c r="A76" s="6" t="s">
        <v>61</v>
      </c>
      <c r="C76" s="32">
        <v>135.26349999999999</v>
      </c>
      <c r="D76" s="32">
        <v>136.47540000000001</v>
      </c>
    </row>
    <row r="77" spans="1:9" x14ac:dyDescent="0.2">
      <c r="A77" s="6" t="s">
        <v>135</v>
      </c>
      <c r="C77" s="32">
        <v>23.472899999999999</v>
      </c>
      <c r="D77" s="32">
        <v>23.683199999999999</v>
      </c>
    </row>
    <row r="78" spans="1:9" x14ac:dyDescent="0.2">
      <c r="A78" s="6" t="s">
        <v>62</v>
      </c>
      <c r="C78" s="32">
        <v>149.20169999999999</v>
      </c>
      <c r="D78" s="32">
        <v>150.63849999999999</v>
      </c>
    </row>
    <row r="79" spans="1:9" x14ac:dyDescent="0.2">
      <c r="A79" s="6" t="s">
        <v>136</v>
      </c>
      <c r="C79" s="32">
        <v>26.7119</v>
      </c>
      <c r="D79" s="32">
        <v>26.968900000000001</v>
      </c>
    </row>
    <row r="81" spans="1:4" x14ac:dyDescent="0.2">
      <c r="A81" s="6" t="s">
        <v>58</v>
      </c>
    </row>
    <row r="83" spans="1:4" x14ac:dyDescent="0.2">
      <c r="A83" s="11" t="s">
        <v>1014</v>
      </c>
      <c r="D83" s="31" t="s">
        <v>60</v>
      </c>
    </row>
    <row r="85" spans="1:4" x14ac:dyDescent="0.2">
      <c r="A85" s="11" t="s">
        <v>1121</v>
      </c>
      <c r="D85" s="31" t="s">
        <v>60</v>
      </c>
    </row>
    <row r="87" spans="1:4" x14ac:dyDescent="0.2">
      <c r="A87" s="11" t="s">
        <v>386</v>
      </c>
      <c r="D87" s="31" t="s">
        <v>60</v>
      </c>
    </row>
    <row r="89" spans="1:4" x14ac:dyDescent="0.2">
      <c r="A89" s="11" t="s">
        <v>1029</v>
      </c>
      <c r="D89" s="36">
        <v>0.41564614253902898</v>
      </c>
    </row>
    <row r="91" spans="1:4" x14ac:dyDescent="0.2">
      <c r="A91" s="11" t="s">
        <v>1122</v>
      </c>
      <c r="D91" s="31" t="s">
        <v>60</v>
      </c>
    </row>
    <row r="93" spans="1:4" x14ac:dyDescent="0.2">
      <c r="A93" s="72" t="s">
        <v>1123</v>
      </c>
      <c r="B93" s="73"/>
      <c r="C93" s="73"/>
    </row>
    <row r="94" spans="1:4" x14ac:dyDescent="0.2">
      <c r="A94" s="73"/>
      <c r="B94" s="73"/>
      <c r="C94" s="73"/>
    </row>
    <row r="95" spans="1:4" x14ac:dyDescent="0.2">
      <c r="A95" s="74" t="s">
        <v>1124</v>
      </c>
      <c r="B95" s="75" t="s">
        <v>1125</v>
      </c>
      <c r="C95" s="75" t="s">
        <v>1126</v>
      </c>
    </row>
    <row r="96" spans="1:4" x14ac:dyDescent="0.2">
      <c r="A96" s="76" t="s">
        <v>1129</v>
      </c>
      <c r="B96" s="77">
        <v>21076.095539299997</v>
      </c>
      <c r="C96" s="78">
        <v>9.1615975761885765E-2</v>
      </c>
    </row>
    <row r="98" spans="1:9" x14ac:dyDescent="0.2">
      <c r="A98" s="11" t="s">
        <v>1024</v>
      </c>
      <c r="D98" s="31" t="s">
        <v>60</v>
      </c>
    </row>
    <row r="100" spans="1:9" x14ac:dyDescent="0.2">
      <c r="A100" s="11" t="s">
        <v>1025</v>
      </c>
      <c r="B100" s="11"/>
      <c r="D100" s="31" t="s">
        <v>60</v>
      </c>
    </row>
    <row r="101" spans="1:9" x14ac:dyDescent="0.2">
      <c r="A101" s="11"/>
      <c r="B101" s="11"/>
    </row>
    <row r="102" spans="1:9" x14ac:dyDescent="0.2">
      <c r="A102" s="11" t="s">
        <v>1026</v>
      </c>
      <c r="B102" s="11"/>
      <c r="D102" s="31" t="s">
        <v>60</v>
      </c>
    </row>
    <row r="103" spans="1:9" x14ac:dyDescent="0.2">
      <c r="A103" s="11"/>
      <c r="B103" s="11"/>
    </row>
    <row r="104" spans="1:9" x14ac:dyDescent="0.2">
      <c r="A104" s="11" t="s">
        <v>1027</v>
      </c>
      <c r="B104" s="11"/>
      <c r="D104" s="31" t="s">
        <v>60</v>
      </c>
    </row>
    <row r="106" spans="1:9" x14ac:dyDescent="0.2">
      <c r="A106" s="69" t="s">
        <v>1055</v>
      </c>
      <c r="B106" s="70"/>
      <c r="C106" s="70"/>
      <c r="D106" s="70"/>
    </row>
    <row r="108" spans="1:9" x14ac:dyDescent="0.2">
      <c r="A108" s="69" t="s">
        <v>1396</v>
      </c>
      <c r="B108" s="70"/>
      <c r="C108" s="70"/>
      <c r="D108" s="70"/>
      <c r="E108" s="10"/>
      <c r="G108" s="70"/>
      <c r="H108" s="70"/>
      <c r="I108" s="70"/>
    </row>
    <row r="109" spans="1:9" x14ac:dyDescent="0.2">
      <c r="A109" s="96"/>
      <c r="B109" s="70"/>
      <c r="C109" s="70"/>
      <c r="D109" s="70"/>
      <c r="E109" s="10"/>
      <c r="G109" s="70"/>
      <c r="H109" s="70"/>
      <c r="I109" s="70"/>
    </row>
    <row r="110" spans="1:9" x14ac:dyDescent="0.2">
      <c r="A110" s="70"/>
      <c r="B110" s="70"/>
      <c r="C110" s="70"/>
      <c r="D110" s="70"/>
      <c r="E110" s="10"/>
      <c r="G110" s="70"/>
      <c r="H110" s="70"/>
      <c r="I110" s="70"/>
    </row>
    <row r="111" spans="1:9" x14ac:dyDescent="0.2">
      <c r="A111" s="70"/>
      <c r="B111" s="70"/>
      <c r="C111" s="70"/>
      <c r="D111" s="70"/>
      <c r="E111" s="10"/>
      <c r="G111" s="70"/>
      <c r="H111" s="70"/>
      <c r="I111" s="70"/>
    </row>
    <row r="112" spans="1:9" x14ac:dyDescent="0.2">
      <c r="A112" s="70"/>
      <c r="B112" s="70"/>
      <c r="C112" s="70"/>
      <c r="D112" s="70"/>
      <c r="E112" s="10"/>
      <c r="G112" s="70"/>
      <c r="H112" s="70"/>
      <c r="I112" s="70"/>
    </row>
    <row r="113" spans="1:9" x14ac:dyDescent="0.2">
      <c r="A113" s="70"/>
      <c r="B113" s="70"/>
      <c r="C113" s="70"/>
      <c r="D113" s="70"/>
      <c r="E113" s="10"/>
      <c r="G113" s="70"/>
      <c r="H113" s="70"/>
      <c r="I113" s="70"/>
    </row>
    <row r="114" spans="1:9" x14ac:dyDescent="0.2">
      <c r="A114" s="70"/>
      <c r="B114" s="70"/>
      <c r="C114" s="70"/>
      <c r="D114" s="70"/>
      <c r="E114" s="10"/>
      <c r="G114" s="70"/>
      <c r="H114" s="70"/>
      <c r="I114" s="70"/>
    </row>
    <row r="115" spans="1:9" x14ac:dyDescent="0.2">
      <c r="A115" s="70"/>
      <c r="B115" s="70"/>
      <c r="C115" s="70"/>
      <c r="D115" s="70"/>
      <c r="E115" s="10"/>
      <c r="G115" s="70"/>
      <c r="H115" s="70"/>
      <c r="I115" s="70"/>
    </row>
    <row r="116" spans="1:9" x14ac:dyDescent="0.2">
      <c r="A116" s="70"/>
      <c r="B116" s="70"/>
      <c r="C116" s="70"/>
      <c r="D116" s="70"/>
      <c r="E116" s="10"/>
      <c r="G116" s="70"/>
      <c r="H116" s="70"/>
      <c r="I116" s="70"/>
    </row>
    <row r="117" spans="1:9" x14ac:dyDescent="0.2">
      <c r="A117" s="70"/>
      <c r="B117" s="70"/>
      <c r="C117" s="70"/>
      <c r="D117" s="70"/>
      <c r="E117" s="10"/>
      <c r="G117" s="70"/>
      <c r="H117" s="70"/>
      <c r="I117" s="70"/>
    </row>
    <row r="118" spans="1:9" x14ac:dyDescent="0.2">
      <c r="A118" s="70"/>
      <c r="B118" s="70"/>
      <c r="C118" s="70"/>
      <c r="D118" s="70"/>
      <c r="E118" s="10"/>
      <c r="G118" s="70"/>
      <c r="H118" s="70"/>
      <c r="I118" s="70"/>
    </row>
    <row r="119" spans="1:9" x14ac:dyDescent="0.2">
      <c r="A119" s="70"/>
      <c r="B119" s="70"/>
      <c r="C119" s="70"/>
      <c r="D119" s="70"/>
      <c r="E119" s="10"/>
      <c r="G119" s="70"/>
      <c r="H119" s="70"/>
      <c r="I119" s="70"/>
    </row>
    <row r="120" spans="1:9" x14ac:dyDescent="0.2">
      <c r="A120" s="70"/>
      <c r="B120" s="70"/>
      <c r="C120" s="70"/>
      <c r="D120" s="70"/>
      <c r="E120" s="10"/>
      <c r="G120" s="70"/>
      <c r="H120" s="70"/>
      <c r="I120" s="70"/>
    </row>
    <row r="121" spans="1:9" x14ac:dyDescent="0.2">
      <c r="A121" s="70"/>
      <c r="B121" s="70"/>
      <c r="C121" s="70"/>
      <c r="D121" s="70"/>
      <c r="E121" s="10"/>
      <c r="G121" s="70"/>
      <c r="H121" s="70"/>
      <c r="I121" s="70"/>
    </row>
    <row r="122" spans="1:9" x14ac:dyDescent="0.2">
      <c r="A122" s="70"/>
      <c r="B122" s="70"/>
      <c r="C122" s="70"/>
      <c r="D122" s="70"/>
      <c r="E122" s="10"/>
      <c r="G122" s="70"/>
      <c r="H122" s="70"/>
      <c r="I122" s="70"/>
    </row>
    <row r="123" spans="1:9" x14ac:dyDescent="0.2">
      <c r="A123" s="70"/>
      <c r="B123" s="70"/>
      <c r="C123" s="70"/>
      <c r="D123" s="70"/>
      <c r="E123" s="10"/>
      <c r="G123" s="70"/>
      <c r="H123" s="70"/>
      <c r="I123" s="70"/>
    </row>
    <row r="124" spans="1:9" x14ac:dyDescent="0.2">
      <c r="A124" s="70"/>
      <c r="B124" s="70"/>
      <c r="C124" s="70"/>
      <c r="D124" s="70"/>
      <c r="E124" s="10"/>
      <c r="G124" s="70"/>
      <c r="H124" s="70"/>
      <c r="I124" s="70"/>
    </row>
    <row r="125" spans="1:9" x14ac:dyDescent="0.2">
      <c r="A125" s="70"/>
      <c r="B125" s="70"/>
      <c r="C125" s="70"/>
      <c r="D125" s="70"/>
      <c r="E125" s="10"/>
      <c r="G125" s="70"/>
      <c r="H125" s="70"/>
      <c r="I125" s="70"/>
    </row>
    <row r="126" spans="1:9" x14ac:dyDescent="0.2">
      <c r="A126" s="69" t="s">
        <v>1418</v>
      </c>
      <c r="B126" s="70"/>
      <c r="C126" s="70"/>
      <c r="D126" s="70"/>
      <c r="E126" s="10"/>
      <c r="G126" s="70"/>
      <c r="H126" s="70"/>
      <c r="I126" s="70"/>
    </row>
    <row r="127" spans="1:9" x14ac:dyDescent="0.2">
      <c r="A127" s="70"/>
      <c r="B127" s="70"/>
      <c r="C127" s="70"/>
      <c r="D127" s="70"/>
      <c r="E127" s="10"/>
      <c r="G127" s="70"/>
      <c r="H127" s="70"/>
      <c r="I127" s="70"/>
    </row>
    <row r="128" spans="1:9" x14ac:dyDescent="0.2">
      <c r="A128" s="69" t="s">
        <v>1397</v>
      </c>
      <c r="B128" s="70"/>
      <c r="C128" s="70"/>
      <c r="D128" s="70"/>
      <c r="E128" s="10"/>
      <c r="G128" s="70"/>
      <c r="H128" s="70"/>
      <c r="I128" s="70"/>
    </row>
    <row r="129" spans="1:9" x14ac:dyDescent="0.2">
      <c r="A129" s="70"/>
      <c r="B129" s="70"/>
      <c r="C129" s="70"/>
      <c r="D129" s="70"/>
      <c r="E129" s="10"/>
      <c r="G129" s="70"/>
      <c r="H129" s="70"/>
      <c r="I129" s="70"/>
    </row>
    <row r="130" spans="1:9" x14ac:dyDescent="0.2">
      <c r="A130" s="70"/>
      <c r="B130" s="70"/>
      <c r="C130" s="70"/>
      <c r="D130" s="70"/>
      <c r="E130" s="10"/>
      <c r="G130" s="70"/>
      <c r="H130" s="70"/>
      <c r="I130" s="70"/>
    </row>
    <row r="131" spans="1:9" x14ac:dyDescent="0.2">
      <c r="A131" s="70"/>
      <c r="B131" s="70"/>
      <c r="C131" s="70"/>
      <c r="D131" s="70"/>
      <c r="E131" s="10"/>
      <c r="G131" s="70"/>
      <c r="H131" s="70"/>
      <c r="I131" s="70"/>
    </row>
    <row r="132" spans="1:9" x14ac:dyDescent="0.2">
      <c r="A132" s="70"/>
      <c r="B132" s="70"/>
      <c r="C132" s="70"/>
      <c r="D132" s="70"/>
      <c r="E132" s="10"/>
      <c r="G132" s="70"/>
      <c r="H132" s="70"/>
      <c r="I132" s="70"/>
    </row>
    <row r="133" spans="1:9" x14ac:dyDescent="0.2">
      <c r="A133" s="70"/>
      <c r="B133" s="70"/>
      <c r="C133" s="70"/>
      <c r="D133" s="70"/>
      <c r="E133" s="10"/>
      <c r="G133" s="70"/>
      <c r="H133" s="70"/>
      <c r="I133" s="70"/>
    </row>
    <row r="134" spans="1:9" x14ac:dyDescent="0.2">
      <c r="A134" s="70"/>
      <c r="B134" s="70"/>
      <c r="C134" s="70"/>
      <c r="D134" s="70"/>
      <c r="E134" s="10"/>
      <c r="G134" s="70"/>
      <c r="H134" s="70"/>
      <c r="I134" s="70"/>
    </row>
    <row r="135" spans="1:9" x14ac:dyDescent="0.2">
      <c r="A135" s="70"/>
      <c r="B135" s="70"/>
      <c r="C135" s="70"/>
      <c r="D135" s="70"/>
      <c r="E135" s="10"/>
      <c r="G135" s="70"/>
      <c r="H135" s="70"/>
      <c r="I135" s="70"/>
    </row>
    <row r="136" spans="1:9" x14ac:dyDescent="0.2">
      <c r="A136" s="70"/>
      <c r="B136" s="70"/>
      <c r="C136" s="70"/>
      <c r="D136" s="70"/>
      <c r="E136" s="10"/>
      <c r="G136" s="70"/>
      <c r="H136" s="70"/>
      <c r="I136" s="70"/>
    </row>
    <row r="137" spans="1:9" x14ac:dyDescent="0.2">
      <c r="A137" s="70"/>
      <c r="B137" s="70"/>
      <c r="C137" s="70"/>
      <c r="D137" s="70"/>
      <c r="E137" s="10"/>
      <c r="G137" s="70"/>
      <c r="H137" s="70"/>
      <c r="I137" s="70"/>
    </row>
    <row r="138" spans="1:9" x14ac:dyDescent="0.2">
      <c r="A138" s="70"/>
      <c r="B138" s="70"/>
      <c r="C138" s="70"/>
      <c r="D138" s="70"/>
      <c r="E138" s="10"/>
      <c r="G138" s="70"/>
      <c r="H138" s="70"/>
      <c r="I138" s="70"/>
    </row>
    <row r="139" spans="1:9" x14ac:dyDescent="0.2">
      <c r="A139" s="70"/>
      <c r="B139" s="70"/>
      <c r="C139" s="70"/>
      <c r="D139" s="70"/>
      <c r="E139" s="10"/>
      <c r="G139" s="70"/>
      <c r="H139" s="70"/>
      <c r="I139" s="70"/>
    </row>
    <row r="140" spans="1:9" x14ac:dyDescent="0.2">
      <c r="A140" s="70"/>
      <c r="B140" s="70"/>
      <c r="C140" s="70"/>
      <c r="D140" s="70"/>
      <c r="E140" s="10"/>
      <c r="G140" s="70"/>
      <c r="H140" s="70"/>
      <c r="I140" s="70"/>
    </row>
    <row r="141" spans="1:9" x14ac:dyDescent="0.2">
      <c r="A141" s="70"/>
      <c r="B141" s="70"/>
      <c r="C141" s="70"/>
      <c r="D141" s="70"/>
      <c r="E141" s="10"/>
      <c r="G141" s="70"/>
      <c r="H141" s="70"/>
      <c r="I141" s="70"/>
    </row>
    <row r="142" spans="1:9" x14ac:dyDescent="0.2">
      <c r="A142" s="70"/>
      <c r="B142" s="70"/>
      <c r="C142" s="70"/>
      <c r="D142" s="70"/>
      <c r="E142" s="10"/>
      <c r="G142" s="70"/>
      <c r="H142" s="70"/>
      <c r="I142" s="70"/>
    </row>
    <row r="143" spans="1:9" x14ac:dyDescent="0.2">
      <c r="A143" s="70"/>
      <c r="B143" s="70"/>
      <c r="C143" s="70"/>
      <c r="D143" s="70"/>
      <c r="E143" s="10"/>
      <c r="G143" s="70"/>
      <c r="H143" s="70"/>
      <c r="I143" s="70"/>
    </row>
    <row r="144" spans="1:9" x14ac:dyDescent="0.2">
      <c r="A144" s="70"/>
      <c r="B144" s="70"/>
      <c r="C144" s="70"/>
      <c r="D144" s="70"/>
      <c r="E144" s="10"/>
      <c r="G144" s="70"/>
      <c r="H144" s="70"/>
      <c r="I144" s="70"/>
    </row>
    <row r="145" spans="1:9" x14ac:dyDescent="0.2">
      <c r="A145" s="70"/>
      <c r="B145" s="70"/>
      <c r="C145" s="70"/>
      <c r="D145" s="70"/>
      <c r="E145" s="10"/>
      <c r="G145" s="70"/>
      <c r="H145" s="70"/>
      <c r="I145" s="70"/>
    </row>
    <row r="146" spans="1:9" x14ac:dyDescent="0.2">
      <c r="A146" s="70"/>
      <c r="B146" s="70"/>
      <c r="C146" s="70"/>
      <c r="D146" s="70"/>
      <c r="E146" s="10"/>
      <c r="G146" s="70"/>
      <c r="H146" s="70"/>
      <c r="I146" s="70"/>
    </row>
    <row r="147" spans="1:9" x14ac:dyDescent="0.2">
      <c r="A147" s="70"/>
      <c r="B147" s="70"/>
      <c r="C147" s="70"/>
      <c r="D147" s="70"/>
      <c r="E147" s="10"/>
      <c r="G147" s="70"/>
      <c r="H147" s="70"/>
      <c r="I147" s="70"/>
    </row>
    <row r="148" spans="1:9" x14ac:dyDescent="0.2">
      <c r="A148" s="69" t="s">
        <v>1419</v>
      </c>
      <c r="B148" s="70"/>
      <c r="C148" s="70"/>
      <c r="D148" s="70"/>
      <c r="E148" s="10"/>
      <c r="G148" s="70"/>
      <c r="H148" s="70"/>
      <c r="I148" s="70"/>
    </row>
    <row r="149" spans="1:9" x14ac:dyDescent="0.2">
      <c r="A149" s="70"/>
      <c r="B149" s="70"/>
      <c r="C149" s="70"/>
      <c r="D149" s="70"/>
      <c r="E149" s="10"/>
      <c r="G149" s="70"/>
      <c r="H149" s="70"/>
      <c r="I149" s="70"/>
    </row>
    <row r="150" spans="1:9" x14ac:dyDescent="0.2">
      <c r="A150" s="69" t="s">
        <v>1434</v>
      </c>
      <c r="B150" s="70"/>
      <c r="C150" s="70"/>
      <c r="D150" s="70"/>
      <c r="E150" s="10"/>
      <c r="G150" s="70"/>
      <c r="H150" s="70"/>
      <c r="I150" s="70"/>
    </row>
    <row r="151" spans="1:9" x14ac:dyDescent="0.2">
      <c r="A151" s="70"/>
      <c r="B151" s="70"/>
      <c r="C151" s="70"/>
      <c r="D151" s="70"/>
      <c r="E151" s="10"/>
      <c r="G151" s="70"/>
      <c r="H151" s="70"/>
      <c r="I151" s="70"/>
    </row>
    <row r="152" spans="1:9" x14ac:dyDescent="0.2">
      <c r="A152" s="70"/>
      <c r="B152" s="70"/>
      <c r="C152" s="70"/>
      <c r="D152" s="70"/>
      <c r="E152" s="10"/>
      <c r="G152" s="70"/>
      <c r="H152" s="70"/>
      <c r="I152" s="70"/>
    </row>
    <row r="153" spans="1:9" x14ac:dyDescent="0.2">
      <c r="A153" s="70"/>
      <c r="B153" s="70"/>
      <c r="C153" s="70"/>
      <c r="D153" s="70"/>
      <c r="E153" s="10"/>
      <c r="G153" s="70"/>
      <c r="H153" s="70"/>
      <c r="I153" s="70"/>
    </row>
    <row r="154" spans="1:9" x14ac:dyDescent="0.2">
      <c r="A154" s="70"/>
      <c r="B154" s="70"/>
      <c r="C154" s="70"/>
      <c r="D154" s="70"/>
      <c r="E154" s="10"/>
      <c r="G154" s="70"/>
      <c r="H154" s="70"/>
      <c r="I154" s="70"/>
    </row>
    <row r="155" spans="1:9" x14ac:dyDescent="0.2">
      <c r="A155" s="70"/>
      <c r="B155" s="70"/>
      <c r="C155" s="70"/>
      <c r="D155" s="70"/>
      <c r="E155" s="10"/>
      <c r="G155" s="70"/>
      <c r="H155" s="70"/>
      <c r="I155" s="70"/>
    </row>
    <row r="156" spans="1:9" x14ac:dyDescent="0.2">
      <c r="A156" s="70"/>
      <c r="B156" s="70"/>
      <c r="C156" s="70"/>
      <c r="D156" s="70"/>
      <c r="E156" s="10"/>
      <c r="G156" s="70"/>
      <c r="H156" s="70"/>
      <c r="I156" s="70"/>
    </row>
    <row r="157" spans="1:9" x14ac:dyDescent="0.2">
      <c r="A157" s="70"/>
      <c r="B157" s="70"/>
      <c r="C157" s="70"/>
      <c r="D157" s="70"/>
      <c r="E157" s="10"/>
      <c r="G157" s="70"/>
      <c r="H157" s="70"/>
      <c r="I157" s="70"/>
    </row>
    <row r="158" spans="1:9" x14ac:dyDescent="0.2">
      <c r="A158" s="70"/>
      <c r="B158" s="70"/>
      <c r="C158" s="70"/>
      <c r="D158" s="70"/>
      <c r="E158" s="10"/>
      <c r="G158" s="70"/>
      <c r="H158" s="70"/>
      <c r="I158" s="70"/>
    </row>
    <row r="159" spans="1:9" x14ac:dyDescent="0.2">
      <c r="A159" s="70"/>
      <c r="B159" s="70"/>
      <c r="C159" s="70"/>
      <c r="D159" s="70"/>
      <c r="E159" s="10"/>
      <c r="G159" s="70"/>
      <c r="H159" s="70"/>
      <c r="I159" s="70"/>
    </row>
    <row r="160" spans="1:9" x14ac:dyDescent="0.2">
      <c r="A160" s="70"/>
      <c r="B160" s="70"/>
      <c r="C160" s="70"/>
      <c r="D160" s="70"/>
      <c r="E160" s="10"/>
      <c r="G160" s="70"/>
      <c r="H160" s="70"/>
      <c r="I160" s="70"/>
    </row>
    <row r="161" spans="1:9" x14ac:dyDescent="0.2">
      <c r="A161" s="70"/>
      <c r="B161" s="70"/>
      <c r="C161" s="70"/>
      <c r="D161" s="70"/>
      <c r="E161" s="10"/>
      <c r="G161" s="70"/>
      <c r="H161" s="70"/>
      <c r="I161" s="70"/>
    </row>
    <row r="162" spans="1:9" x14ac:dyDescent="0.2">
      <c r="A162" s="70"/>
      <c r="B162" s="70"/>
      <c r="C162" s="70"/>
      <c r="D162" s="70"/>
      <c r="E162" s="10"/>
      <c r="G162" s="70"/>
      <c r="H162" s="70"/>
      <c r="I162" s="70"/>
    </row>
    <row r="163" spans="1:9" x14ac:dyDescent="0.2">
      <c r="A163" s="70"/>
      <c r="B163" s="70"/>
      <c r="C163" s="70"/>
      <c r="D163" s="70"/>
      <c r="E163" s="10"/>
      <c r="G163" s="70"/>
      <c r="H163" s="70"/>
      <c r="I163" s="70"/>
    </row>
    <row r="164" spans="1:9" x14ac:dyDescent="0.2">
      <c r="A164" s="70"/>
      <c r="B164" s="70"/>
      <c r="C164" s="70"/>
      <c r="D164" s="70"/>
      <c r="E164" s="10"/>
      <c r="G164" s="70"/>
      <c r="H164" s="70"/>
      <c r="I164" s="70"/>
    </row>
    <row r="165" spans="1:9" x14ac:dyDescent="0.2">
      <c r="A165" s="70"/>
      <c r="B165" s="70"/>
      <c r="C165" s="70"/>
      <c r="D165" s="70"/>
      <c r="E165" s="10"/>
      <c r="G165" s="70"/>
      <c r="H165" s="70"/>
      <c r="I165" s="70"/>
    </row>
    <row r="166" spans="1:9" x14ac:dyDescent="0.2">
      <c r="A166" s="70"/>
      <c r="B166" s="70"/>
      <c r="C166" s="70"/>
      <c r="D166" s="70"/>
      <c r="E166" s="10"/>
      <c r="G166" s="70"/>
      <c r="H166" s="70"/>
      <c r="I166" s="70"/>
    </row>
    <row r="167" spans="1:9" x14ac:dyDescent="0.2">
      <c r="A167" s="6" t="s">
        <v>1420</v>
      </c>
      <c r="B167" s="70"/>
      <c r="C167" s="70"/>
      <c r="D167" s="70"/>
      <c r="E167" s="10"/>
      <c r="G167" s="70"/>
      <c r="H167" s="70"/>
      <c r="I167" s="70"/>
    </row>
    <row r="169" spans="1:9" x14ac:dyDescent="0.2">
      <c r="A169" s="70" t="s">
        <v>1395</v>
      </c>
    </row>
  </sheetData>
  <mergeCells count="2">
    <mergeCell ref="A1:F1"/>
    <mergeCell ref="A71:D71"/>
  </mergeCells>
  <conditionalFormatting sqref="F2:F3 F5:F70">
    <cfRule type="cellIs" dxfId="39" priority="4" stopIfTrue="1" operator="between">
      <formula>0.009</formula>
      <formula>-0.009</formula>
    </cfRule>
  </conditionalFormatting>
  <conditionalFormatting sqref="F72:F164">
    <cfRule type="cellIs" dxfId="38" priority="1" stopIfTrue="1" operator="between">
      <formula>0.009</formula>
      <formula>-0.009</formula>
    </cfRule>
  </conditionalFormatting>
  <conditionalFormatting sqref="F168:F271">
    <cfRule type="cellIs" dxfId="37" priority="2" stopIfTrue="1" operator="between">
      <formula>0.009</formula>
      <formula>-0.009</formula>
    </cfRule>
  </conditionalFormatting>
  <conditionalFormatting sqref="F71:H71">
    <cfRule type="cellIs" dxfId="36" priority="3" stopIfTrue="1" operator="between">
      <formula>0.009</formula>
      <formula>-0.009</formula>
    </cfRule>
  </conditionalFormatting>
  <hyperlinks>
    <hyperlink ref="A109" r:id="rId1" tooltip="https://www.franklintempletonindia.com/downloadsServlet/pdf/product-labels-jg9o5k7l" display="https://www.franklintempletonindia.com/downloadsServlet/pdf/product-labels-jg9o5k7l" xr:uid="{FEB3E325-6BC9-4F3A-9B66-9CF3B20FB18D}"/>
  </hyperlinks>
  <pageMargins left="0.7" right="0.7" top="0.75" bottom="0.75" header="0.3" footer="0.3"/>
  <pageSetup paperSize="9" orientation="portrait" r:id="rId2"/>
  <headerFooter>
    <oddFooter>&amp;C_x000D_&amp;1#&amp;"Aptos"&amp;10&amp;K000000 RESTRICTED</oddFooter>
    <evenFooter>&amp;LPUBLIC</evenFooter>
    <firstFooter>&amp;LPUBLIC</firstFooter>
  </headerFooter>
  <drawing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BCC49-AFA4-403C-9A9E-DCB152EF43A1}">
  <dimension ref="A1:I136"/>
  <sheetViews>
    <sheetView workbookViewId="0">
      <selection sqref="A1:F1"/>
    </sheetView>
  </sheetViews>
  <sheetFormatPr defaultColWidth="9.33203125" defaultRowHeight="10.199999999999999" x14ac:dyDescent="0.2"/>
  <cols>
    <col min="1" max="1" width="33.88671875" style="6" bestFit="1" customWidth="1"/>
    <col min="2" max="2" width="24.6640625" style="6" bestFit="1" customWidth="1"/>
    <col min="3" max="3" width="22.33203125" style="6" bestFit="1" customWidth="1"/>
    <col min="4" max="4" width="15.6640625" style="6" customWidth="1"/>
    <col min="5" max="5" width="23.88671875" style="9" customWidth="1"/>
    <col min="6" max="6" width="11.6640625" style="10" bestFit="1" customWidth="1"/>
    <col min="7" max="16384" width="9.33203125" style="6"/>
  </cols>
  <sheetData>
    <row r="1" spans="1:6" s="1" customFormat="1" ht="13.8" x14ac:dyDescent="0.2">
      <c r="A1" s="150" t="s">
        <v>24</v>
      </c>
      <c r="B1" s="151"/>
      <c r="C1" s="151"/>
      <c r="D1" s="151"/>
      <c r="E1" s="151"/>
      <c r="F1" s="151"/>
    </row>
    <row r="2" spans="1:6" s="1" customFormat="1" ht="11.4" x14ac:dyDescent="0.2">
      <c r="E2" s="5"/>
      <c r="F2" s="8"/>
    </row>
    <row r="3" spans="1:6" s="1" customFormat="1" ht="12" x14ac:dyDescent="0.2">
      <c r="A3" s="7" t="s">
        <v>7</v>
      </c>
      <c r="B3" s="2"/>
      <c r="C3" s="3"/>
      <c r="D3" s="3"/>
      <c r="E3" s="4"/>
      <c r="F3" s="8"/>
    </row>
    <row r="4" spans="1:6" s="1" customFormat="1" ht="22.2" customHeight="1" x14ac:dyDescent="0.2">
      <c r="A4" s="14" t="s">
        <v>2</v>
      </c>
      <c r="B4" s="14" t="s">
        <v>0</v>
      </c>
      <c r="C4" s="15" t="s">
        <v>603</v>
      </c>
      <c r="D4" s="15" t="s">
        <v>1</v>
      </c>
      <c r="E4" s="56" t="s">
        <v>6</v>
      </c>
      <c r="F4" s="16" t="s">
        <v>3</v>
      </c>
    </row>
    <row r="5" spans="1:6" x14ac:dyDescent="0.2">
      <c r="A5" s="17" t="s">
        <v>145</v>
      </c>
      <c r="B5" s="18"/>
      <c r="C5" s="18"/>
      <c r="D5" s="18"/>
      <c r="E5" s="19"/>
      <c r="F5" s="20"/>
    </row>
    <row r="6" spans="1:6" x14ac:dyDescent="0.2">
      <c r="A6" s="21" t="s">
        <v>31</v>
      </c>
      <c r="B6" s="22"/>
      <c r="C6" s="22"/>
      <c r="D6" s="22"/>
      <c r="E6" s="23"/>
      <c r="F6" s="24"/>
    </row>
    <row r="7" spans="1:6" x14ac:dyDescent="0.2">
      <c r="A7" s="22" t="s">
        <v>171</v>
      </c>
      <c r="B7" s="22" t="s">
        <v>170</v>
      </c>
      <c r="C7" s="22" t="s">
        <v>172</v>
      </c>
      <c r="D7" s="25">
        <v>725000</v>
      </c>
      <c r="E7" s="23">
        <v>28557.025000000001</v>
      </c>
      <c r="F7" s="24">
        <v>8.9268174081615008</v>
      </c>
    </row>
    <row r="8" spans="1:6" x14ac:dyDescent="0.2">
      <c r="A8" s="22" t="s">
        <v>224</v>
      </c>
      <c r="B8" s="22" t="s">
        <v>223</v>
      </c>
      <c r="C8" s="22" t="s">
        <v>225</v>
      </c>
      <c r="D8" s="25">
        <v>425597</v>
      </c>
      <c r="E8" s="23">
        <v>22007.620869999999</v>
      </c>
      <c r="F8" s="24">
        <v>6.8794985855331303</v>
      </c>
    </row>
    <row r="9" spans="1:6" x14ac:dyDescent="0.2">
      <c r="A9" s="22" t="s">
        <v>156</v>
      </c>
      <c r="B9" s="22" t="s">
        <v>155</v>
      </c>
      <c r="C9" s="22" t="s">
        <v>157</v>
      </c>
      <c r="D9" s="25">
        <v>1225000</v>
      </c>
      <c r="E9" s="23">
        <v>16020.55</v>
      </c>
      <c r="F9" s="24">
        <v>5.0079630013393102</v>
      </c>
    </row>
    <row r="10" spans="1:6" x14ac:dyDescent="0.2">
      <c r="A10" s="22" t="s">
        <v>191</v>
      </c>
      <c r="B10" s="22" t="s">
        <v>190</v>
      </c>
      <c r="C10" s="22" t="s">
        <v>192</v>
      </c>
      <c r="D10" s="25">
        <v>4600000</v>
      </c>
      <c r="E10" s="23">
        <v>15973.5</v>
      </c>
      <c r="F10" s="24">
        <v>4.9932553502778303</v>
      </c>
    </row>
    <row r="11" spans="1:6" x14ac:dyDescent="0.2">
      <c r="A11" s="22" t="s">
        <v>159</v>
      </c>
      <c r="B11" s="22" t="s">
        <v>158</v>
      </c>
      <c r="C11" s="22" t="s">
        <v>160</v>
      </c>
      <c r="D11" s="25">
        <v>710000</v>
      </c>
      <c r="E11" s="23">
        <v>14001.2</v>
      </c>
      <c r="F11" s="24">
        <v>4.3767218712436202</v>
      </c>
    </row>
    <row r="12" spans="1:6" x14ac:dyDescent="0.2">
      <c r="A12" s="22" t="s">
        <v>289</v>
      </c>
      <c r="B12" s="22" t="s">
        <v>288</v>
      </c>
      <c r="C12" s="22" t="s">
        <v>290</v>
      </c>
      <c r="D12" s="25">
        <v>5400000</v>
      </c>
      <c r="E12" s="23">
        <v>13096.62</v>
      </c>
      <c r="F12" s="24">
        <v>4.0939536035030297</v>
      </c>
    </row>
    <row r="13" spans="1:6" x14ac:dyDescent="0.2">
      <c r="A13" s="22" t="s">
        <v>147</v>
      </c>
      <c r="B13" s="22" t="s">
        <v>146</v>
      </c>
      <c r="C13" s="22" t="s">
        <v>148</v>
      </c>
      <c r="D13" s="25">
        <v>1725000</v>
      </c>
      <c r="E13" s="23">
        <v>12905.5875</v>
      </c>
      <c r="F13" s="24">
        <v>4.0342375705295401</v>
      </c>
    </row>
    <row r="14" spans="1:6" x14ac:dyDescent="0.2">
      <c r="A14" s="22" t="s">
        <v>154</v>
      </c>
      <c r="B14" s="22" t="s">
        <v>153</v>
      </c>
      <c r="C14" s="22" t="s">
        <v>148</v>
      </c>
      <c r="D14" s="25">
        <v>1000000</v>
      </c>
      <c r="E14" s="23">
        <v>12295</v>
      </c>
      <c r="F14" s="24">
        <v>3.8433702401894299</v>
      </c>
    </row>
    <row r="15" spans="1:6" x14ac:dyDescent="0.2">
      <c r="A15" s="22" t="s">
        <v>277</v>
      </c>
      <c r="B15" s="22" t="s">
        <v>276</v>
      </c>
      <c r="C15" s="22" t="s">
        <v>192</v>
      </c>
      <c r="D15" s="25">
        <v>3100000</v>
      </c>
      <c r="E15" s="23">
        <v>11801.7</v>
      </c>
      <c r="F15" s="24">
        <v>3.68916653628659</v>
      </c>
    </row>
    <row r="16" spans="1:6" x14ac:dyDescent="0.2">
      <c r="A16" s="22" t="s">
        <v>554</v>
      </c>
      <c r="B16" s="22" t="s">
        <v>553</v>
      </c>
      <c r="C16" s="22" t="s">
        <v>241</v>
      </c>
      <c r="D16" s="25">
        <v>3100000</v>
      </c>
      <c r="E16" s="23">
        <v>11561.45</v>
      </c>
      <c r="F16" s="24">
        <v>3.6140652999949698</v>
      </c>
    </row>
    <row r="17" spans="1:6" x14ac:dyDescent="0.2">
      <c r="A17" s="22" t="s">
        <v>486</v>
      </c>
      <c r="B17" s="22" t="s">
        <v>485</v>
      </c>
      <c r="C17" s="22" t="s">
        <v>192</v>
      </c>
      <c r="D17" s="25">
        <v>3800000</v>
      </c>
      <c r="E17" s="23">
        <v>10801.5</v>
      </c>
      <c r="F17" s="24">
        <v>3.3765078202038401</v>
      </c>
    </row>
    <row r="18" spans="1:6" x14ac:dyDescent="0.2">
      <c r="A18" s="22" t="s">
        <v>545</v>
      </c>
      <c r="B18" s="22" t="s">
        <v>544</v>
      </c>
      <c r="C18" s="22" t="s">
        <v>225</v>
      </c>
      <c r="D18" s="25">
        <v>2100000</v>
      </c>
      <c r="E18" s="23">
        <v>10120.950000000001</v>
      </c>
      <c r="F18" s="24">
        <v>3.1637704784420699</v>
      </c>
    </row>
    <row r="19" spans="1:6" x14ac:dyDescent="0.2">
      <c r="A19" s="22" t="s">
        <v>233</v>
      </c>
      <c r="B19" s="22" t="s">
        <v>232</v>
      </c>
      <c r="C19" s="22" t="s">
        <v>186</v>
      </c>
      <c r="D19" s="25">
        <v>202000</v>
      </c>
      <c r="E19" s="23">
        <v>9385.93</v>
      </c>
      <c r="F19" s="24">
        <v>2.9340060218382402</v>
      </c>
    </row>
    <row r="20" spans="1:6" x14ac:dyDescent="0.2">
      <c r="A20" s="22" t="s">
        <v>649</v>
      </c>
      <c r="B20" s="22" t="s">
        <v>648</v>
      </c>
      <c r="C20" s="22" t="s">
        <v>218</v>
      </c>
      <c r="D20" s="25">
        <v>547553</v>
      </c>
      <c r="E20" s="23">
        <v>7513.5222659999999</v>
      </c>
      <c r="F20" s="24">
        <v>2.3486984852497002</v>
      </c>
    </row>
    <row r="21" spans="1:6" x14ac:dyDescent="0.2">
      <c r="A21" s="22" t="s">
        <v>898</v>
      </c>
      <c r="B21" s="22" t="s">
        <v>897</v>
      </c>
      <c r="C21" s="22" t="s">
        <v>177</v>
      </c>
      <c r="D21" s="25">
        <v>140000</v>
      </c>
      <c r="E21" s="23">
        <v>6998.6</v>
      </c>
      <c r="F21" s="24">
        <v>2.1877357432281199</v>
      </c>
    </row>
    <row r="22" spans="1:6" x14ac:dyDescent="0.2">
      <c r="A22" s="22" t="s">
        <v>564</v>
      </c>
      <c r="B22" s="22" t="s">
        <v>563</v>
      </c>
      <c r="C22" s="22" t="s">
        <v>192</v>
      </c>
      <c r="D22" s="25">
        <v>8000000</v>
      </c>
      <c r="E22" s="23">
        <v>6298.4</v>
      </c>
      <c r="F22" s="24">
        <v>1.96885588619838</v>
      </c>
    </row>
    <row r="23" spans="1:6" x14ac:dyDescent="0.2">
      <c r="A23" s="22" t="s">
        <v>535</v>
      </c>
      <c r="B23" s="22" t="s">
        <v>534</v>
      </c>
      <c r="C23" s="22" t="s">
        <v>177</v>
      </c>
      <c r="D23" s="25">
        <v>335000</v>
      </c>
      <c r="E23" s="23">
        <v>6095.3249999999998</v>
      </c>
      <c r="F23" s="24">
        <v>1.9053754135244101</v>
      </c>
    </row>
    <row r="24" spans="1:6" x14ac:dyDescent="0.2">
      <c r="A24" s="22" t="s">
        <v>176</v>
      </c>
      <c r="B24" s="22" t="s">
        <v>175</v>
      </c>
      <c r="C24" s="22" t="s">
        <v>177</v>
      </c>
      <c r="D24" s="25">
        <v>275000</v>
      </c>
      <c r="E24" s="23">
        <v>6021.95</v>
      </c>
      <c r="F24" s="24">
        <v>1.8824386675810301</v>
      </c>
    </row>
    <row r="25" spans="1:6" x14ac:dyDescent="0.2">
      <c r="A25" s="22" t="s">
        <v>300</v>
      </c>
      <c r="B25" s="22" t="s">
        <v>299</v>
      </c>
      <c r="C25" s="22" t="s">
        <v>301</v>
      </c>
      <c r="D25" s="25">
        <v>3295522</v>
      </c>
      <c r="E25" s="23">
        <v>5979.395117</v>
      </c>
      <c r="F25" s="24">
        <v>1.86913617299811</v>
      </c>
    </row>
    <row r="26" spans="1:6" x14ac:dyDescent="0.2">
      <c r="A26" s="22" t="s">
        <v>230</v>
      </c>
      <c r="B26" s="22" t="s">
        <v>229</v>
      </c>
      <c r="C26" s="22" t="s">
        <v>231</v>
      </c>
      <c r="D26" s="25">
        <v>12000000</v>
      </c>
      <c r="E26" s="23">
        <v>5761.2</v>
      </c>
      <c r="F26" s="24">
        <v>1.80092920925412</v>
      </c>
    </row>
    <row r="27" spans="1:6" x14ac:dyDescent="0.2">
      <c r="A27" s="22" t="s">
        <v>709</v>
      </c>
      <c r="B27" s="22" t="s">
        <v>708</v>
      </c>
      <c r="C27" s="22" t="s">
        <v>177</v>
      </c>
      <c r="D27" s="25">
        <v>367964</v>
      </c>
      <c r="E27" s="23">
        <v>5454.6983360000004</v>
      </c>
      <c r="F27" s="24">
        <v>1.70511795476155</v>
      </c>
    </row>
    <row r="28" spans="1:6" x14ac:dyDescent="0.2">
      <c r="A28" s="22" t="s">
        <v>494</v>
      </c>
      <c r="B28" s="22" t="s">
        <v>493</v>
      </c>
      <c r="C28" s="22" t="s">
        <v>241</v>
      </c>
      <c r="D28" s="25">
        <v>500000</v>
      </c>
      <c r="E28" s="23">
        <v>5233.5</v>
      </c>
      <c r="F28" s="24">
        <v>1.6359721961798599</v>
      </c>
    </row>
    <row r="29" spans="1:6" x14ac:dyDescent="0.2">
      <c r="A29" s="22" t="s">
        <v>773</v>
      </c>
      <c r="B29" s="22" t="s">
        <v>772</v>
      </c>
      <c r="C29" s="22" t="s">
        <v>180</v>
      </c>
      <c r="D29" s="25">
        <v>20000</v>
      </c>
      <c r="E29" s="23">
        <v>5211</v>
      </c>
      <c r="F29" s="24">
        <v>1.62893878175089</v>
      </c>
    </row>
    <row r="30" spans="1:6" x14ac:dyDescent="0.2">
      <c r="A30" s="22" t="s">
        <v>222</v>
      </c>
      <c r="B30" s="22" t="s">
        <v>221</v>
      </c>
      <c r="C30" s="22" t="s">
        <v>192</v>
      </c>
      <c r="D30" s="25">
        <v>2800000</v>
      </c>
      <c r="E30" s="23">
        <v>4635.96</v>
      </c>
      <c r="F30" s="24">
        <v>1.4491834647180599</v>
      </c>
    </row>
    <row r="31" spans="1:6" x14ac:dyDescent="0.2">
      <c r="A31" s="22" t="s">
        <v>582</v>
      </c>
      <c r="B31" s="22" t="s">
        <v>581</v>
      </c>
      <c r="C31" s="22" t="s">
        <v>172</v>
      </c>
      <c r="D31" s="25">
        <v>3100000</v>
      </c>
      <c r="E31" s="23">
        <v>4373.4799999999996</v>
      </c>
      <c r="F31" s="24">
        <v>1.3671332149706099</v>
      </c>
    </row>
    <row r="32" spans="1:6" x14ac:dyDescent="0.2">
      <c r="A32" s="22" t="s">
        <v>294</v>
      </c>
      <c r="B32" s="22" t="s">
        <v>293</v>
      </c>
      <c r="C32" s="22" t="s">
        <v>157</v>
      </c>
      <c r="D32" s="25">
        <v>1350000</v>
      </c>
      <c r="E32" s="23">
        <v>4316.625</v>
      </c>
      <c r="F32" s="24">
        <v>1.34936055819908</v>
      </c>
    </row>
    <row r="33" spans="1:6" x14ac:dyDescent="0.2">
      <c r="A33" s="22" t="s">
        <v>688</v>
      </c>
      <c r="B33" s="22" t="s">
        <v>687</v>
      </c>
      <c r="C33" s="22" t="s">
        <v>689</v>
      </c>
      <c r="D33" s="25">
        <v>950000</v>
      </c>
      <c r="E33" s="23">
        <v>3996.65</v>
      </c>
      <c r="F33" s="24">
        <v>1.2493375901141199</v>
      </c>
    </row>
    <row r="34" spans="1:6" x14ac:dyDescent="0.2">
      <c r="A34" s="22" t="s">
        <v>203</v>
      </c>
      <c r="B34" s="22" t="s">
        <v>202</v>
      </c>
      <c r="C34" s="22" t="s">
        <v>204</v>
      </c>
      <c r="D34" s="25">
        <v>2100000</v>
      </c>
      <c r="E34" s="23">
        <v>3983.49</v>
      </c>
      <c r="F34" s="24">
        <v>1.24522382416366</v>
      </c>
    </row>
    <row r="35" spans="1:6" x14ac:dyDescent="0.2">
      <c r="A35" s="22" t="s">
        <v>578</v>
      </c>
      <c r="B35" s="22" t="s">
        <v>577</v>
      </c>
      <c r="C35" s="22" t="s">
        <v>172</v>
      </c>
      <c r="D35" s="25">
        <v>825000</v>
      </c>
      <c r="E35" s="23">
        <v>3868.8375000000001</v>
      </c>
      <c r="F35" s="24">
        <v>1.2093838887050701</v>
      </c>
    </row>
    <row r="36" spans="1:6" x14ac:dyDescent="0.2">
      <c r="A36" s="22" t="s">
        <v>834</v>
      </c>
      <c r="B36" s="22" t="s">
        <v>833</v>
      </c>
      <c r="C36" s="22" t="s">
        <v>172</v>
      </c>
      <c r="D36" s="25">
        <v>289295</v>
      </c>
      <c r="E36" s="23">
        <v>3730.7483200000001</v>
      </c>
      <c r="F36" s="24">
        <v>1.16621773621185</v>
      </c>
    </row>
    <row r="37" spans="1:6" x14ac:dyDescent="0.2">
      <c r="A37" s="22" t="s">
        <v>930</v>
      </c>
      <c r="B37" s="22" t="s">
        <v>929</v>
      </c>
      <c r="C37" s="22" t="s">
        <v>225</v>
      </c>
      <c r="D37" s="25">
        <v>1336327</v>
      </c>
      <c r="E37" s="23">
        <v>3245.938283</v>
      </c>
      <c r="F37" s="24">
        <v>1.0146679624541499</v>
      </c>
    </row>
    <row r="38" spans="1:6" x14ac:dyDescent="0.2">
      <c r="A38" s="22" t="s">
        <v>208</v>
      </c>
      <c r="B38" s="22" t="s">
        <v>207</v>
      </c>
      <c r="C38" s="22" t="s">
        <v>201</v>
      </c>
      <c r="D38" s="25">
        <v>43000</v>
      </c>
      <c r="E38" s="23">
        <v>3199.415</v>
      </c>
      <c r="F38" s="24">
        <v>1.00012496112368</v>
      </c>
    </row>
    <row r="39" spans="1:6" x14ac:dyDescent="0.2">
      <c r="A39" s="22" t="s">
        <v>745</v>
      </c>
      <c r="B39" s="22" t="s">
        <v>744</v>
      </c>
      <c r="C39" s="22" t="s">
        <v>177</v>
      </c>
      <c r="D39" s="25">
        <v>100000</v>
      </c>
      <c r="E39" s="23">
        <v>2739.9</v>
      </c>
      <c r="F39" s="24">
        <v>0.85648231973119404</v>
      </c>
    </row>
    <row r="40" spans="1:6" x14ac:dyDescent="0.2">
      <c r="A40" s="22" t="s">
        <v>279</v>
      </c>
      <c r="B40" s="22" t="s">
        <v>278</v>
      </c>
      <c r="C40" s="22" t="s">
        <v>280</v>
      </c>
      <c r="D40" s="25">
        <v>200000</v>
      </c>
      <c r="E40" s="23">
        <v>2733.6</v>
      </c>
      <c r="F40" s="24">
        <v>0.85451296369108098</v>
      </c>
    </row>
    <row r="41" spans="1:6" x14ac:dyDescent="0.2">
      <c r="A41" s="22" t="s">
        <v>695</v>
      </c>
      <c r="B41" s="22" t="s">
        <v>694</v>
      </c>
      <c r="C41" s="22" t="s">
        <v>177</v>
      </c>
      <c r="D41" s="25">
        <v>50000</v>
      </c>
      <c r="E41" s="23">
        <v>2295.5</v>
      </c>
      <c r="F41" s="24">
        <v>0.71756456985399297</v>
      </c>
    </row>
    <row r="42" spans="1:6" x14ac:dyDescent="0.2">
      <c r="A42" s="22" t="s">
        <v>580</v>
      </c>
      <c r="B42" s="22" t="s">
        <v>579</v>
      </c>
      <c r="C42" s="22" t="s">
        <v>169</v>
      </c>
      <c r="D42" s="25">
        <v>100000</v>
      </c>
      <c r="E42" s="23">
        <v>1799.8</v>
      </c>
      <c r="F42" s="24">
        <v>0.562610635078726</v>
      </c>
    </row>
    <row r="43" spans="1:6" x14ac:dyDescent="0.2">
      <c r="A43" s="22" t="s">
        <v>598</v>
      </c>
      <c r="B43" s="22" t="s">
        <v>597</v>
      </c>
      <c r="C43" s="22" t="s">
        <v>225</v>
      </c>
      <c r="D43" s="25">
        <v>2867647</v>
      </c>
      <c r="E43" s="23">
        <v>1662.3749660000001</v>
      </c>
      <c r="F43" s="24">
        <v>0.519652092099253</v>
      </c>
    </row>
    <row r="44" spans="1:6" x14ac:dyDescent="0.2">
      <c r="A44" s="22" t="s">
        <v>594</v>
      </c>
      <c r="B44" s="22" t="s">
        <v>593</v>
      </c>
      <c r="C44" s="22" t="s">
        <v>180</v>
      </c>
      <c r="D44" s="25">
        <v>293904</v>
      </c>
      <c r="E44" s="23">
        <v>1659.5289359999999</v>
      </c>
      <c r="F44" s="24">
        <v>0.51876243394515098</v>
      </c>
    </row>
    <row r="45" spans="1:6" x14ac:dyDescent="0.2">
      <c r="A45" s="22" t="s">
        <v>798</v>
      </c>
      <c r="B45" s="22" t="s">
        <v>797</v>
      </c>
      <c r="C45" s="22" t="s">
        <v>280</v>
      </c>
      <c r="D45" s="25">
        <v>212063</v>
      </c>
      <c r="E45" s="23">
        <v>1645.9269750000001</v>
      </c>
      <c r="F45" s="24">
        <v>0.51451051266693903</v>
      </c>
    </row>
    <row r="46" spans="1:6" x14ac:dyDescent="0.2">
      <c r="A46" s="22" t="s">
        <v>303</v>
      </c>
      <c r="B46" s="22" t="s">
        <v>302</v>
      </c>
      <c r="C46" s="22" t="s">
        <v>231</v>
      </c>
      <c r="D46" s="25">
        <v>38000</v>
      </c>
      <c r="E46" s="23">
        <v>1642.854</v>
      </c>
      <c r="F46" s="24">
        <v>0.51354991236894398</v>
      </c>
    </row>
    <row r="47" spans="1:6" x14ac:dyDescent="0.2">
      <c r="A47" s="22" t="s">
        <v>902</v>
      </c>
      <c r="B47" s="22" t="s">
        <v>901</v>
      </c>
      <c r="C47" s="22" t="s">
        <v>201</v>
      </c>
      <c r="D47" s="25">
        <v>317957</v>
      </c>
      <c r="E47" s="23">
        <v>1554.332795</v>
      </c>
      <c r="F47" s="24">
        <v>0.48587852034595103</v>
      </c>
    </row>
    <row r="48" spans="1:6" x14ac:dyDescent="0.2">
      <c r="A48" s="22" t="s">
        <v>185</v>
      </c>
      <c r="B48" s="22" t="s">
        <v>184</v>
      </c>
      <c r="C48" s="22" t="s">
        <v>186</v>
      </c>
      <c r="D48" s="25">
        <v>400000</v>
      </c>
      <c r="E48" s="23">
        <v>1551.4</v>
      </c>
      <c r="F48" s="24">
        <v>0.48496173978282903</v>
      </c>
    </row>
    <row r="49" spans="1:9" x14ac:dyDescent="0.2">
      <c r="A49" s="22" t="s">
        <v>932</v>
      </c>
      <c r="B49" s="22" t="s">
        <v>931</v>
      </c>
      <c r="C49" s="22" t="s">
        <v>172</v>
      </c>
      <c r="D49" s="25">
        <v>100000</v>
      </c>
      <c r="E49" s="23">
        <v>980.3</v>
      </c>
      <c r="F49" s="24">
        <v>0.30643805176557098</v>
      </c>
    </row>
    <row r="50" spans="1:9" x14ac:dyDescent="0.2">
      <c r="A50" s="22" t="s">
        <v>396</v>
      </c>
      <c r="B50" s="22" t="s">
        <v>395</v>
      </c>
      <c r="C50" s="22" t="s">
        <v>397</v>
      </c>
      <c r="D50" s="25">
        <v>132427</v>
      </c>
      <c r="E50" s="23">
        <v>413.70194800000002</v>
      </c>
      <c r="F50" s="24">
        <v>0.12932165557149999</v>
      </c>
    </row>
    <row r="51" spans="1:9" x14ac:dyDescent="0.2">
      <c r="A51" s="21" t="s">
        <v>35</v>
      </c>
      <c r="B51" s="21"/>
      <c r="C51" s="21"/>
      <c r="D51" s="21"/>
      <c r="E51" s="26">
        <f>SUM(E7:E50)</f>
        <v>305126.58781200007</v>
      </c>
      <c r="F51" s="27">
        <f>SUM(F7:F50)</f>
        <v>95.381410905830705</v>
      </c>
      <c r="G51" s="11"/>
    </row>
    <row r="52" spans="1:9" x14ac:dyDescent="0.2">
      <c r="A52" s="22"/>
      <c r="B52" s="22"/>
      <c r="C52" s="22"/>
      <c r="D52" s="22"/>
      <c r="E52" s="23"/>
      <c r="F52" s="24"/>
    </row>
    <row r="53" spans="1:9" x14ac:dyDescent="0.2">
      <c r="A53" s="21" t="s">
        <v>46</v>
      </c>
      <c r="B53" s="21"/>
      <c r="C53" s="21"/>
      <c r="D53" s="21"/>
      <c r="E53" s="26">
        <f>E51</f>
        <v>305126.58781200007</v>
      </c>
      <c r="F53" s="27">
        <f>F51</f>
        <v>95.381410905830705</v>
      </c>
      <c r="G53" s="11"/>
    </row>
    <row r="54" spans="1:9" x14ac:dyDescent="0.2">
      <c r="A54" s="21"/>
      <c r="B54" s="21"/>
      <c r="C54" s="21"/>
      <c r="D54" s="21"/>
      <c r="E54" s="26"/>
      <c r="F54" s="27"/>
      <c r="G54" s="11"/>
    </row>
    <row r="55" spans="1:9" x14ac:dyDescent="0.2">
      <c r="A55" s="21" t="s">
        <v>48</v>
      </c>
      <c r="B55" s="21"/>
      <c r="C55" s="21"/>
      <c r="D55" s="21"/>
      <c r="E55" s="26">
        <f>E57-(E51)</f>
        <v>14774.936933999939</v>
      </c>
      <c r="F55" s="27">
        <f>F57-(F51)</f>
        <v>4.6185890941692946</v>
      </c>
      <c r="G55" s="11"/>
    </row>
    <row r="56" spans="1:9" x14ac:dyDescent="0.2">
      <c r="A56" s="21"/>
      <c r="B56" s="21"/>
      <c r="C56" s="21"/>
      <c r="D56" s="21"/>
      <c r="E56" s="26"/>
      <c r="F56" s="27"/>
      <c r="G56" s="11"/>
    </row>
    <row r="57" spans="1:9" x14ac:dyDescent="0.2">
      <c r="A57" s="28" t="s">
        <v>47</v>
      </c>
      <c r="B57" s="28"/>
      <c r="C57" s="28"/>
      <c r="D57" s="28"/>
      <c r="E57" s="29">
        <v>319901.52474600001</v>
      </c>
      <c r="F57" s="30">
        <v>100</v>
      </c>
      <c r="G57" s="11"/>
    </row>
    <row r="59" spans="1:9" ht="23.25" customHeight="1" x14ac:dyDescent="0.2">
      <c r="A59" s="152" t="s">
        <v>1012</v>
      </c>
      <c r="B59" s="152"/>
      <c r="C59" s="152"/>
      <c r="D59" s="152"/>
      <c r="G59" s="10"/>
      <c r="H59" s="10"/>
      <c r="I59" s="9"/>
    </row>
    <row r="61" spans="1:9" x14ac:dyDescent="0.2">
      <c r="A61" s="11" t="s">
        <v>51</v>
      </c>
    </row>
    <row r="62" spans="1:9" x14ac:dyDescent="0.2">
      <c r="A62" s="11" t="s">
        <v>1013</v>
      </c>
    </row>
    <row r="63" spans="1:9" x14ac:dyDescent="0.2">
      <c r="A63" s="11" t="s">
        <v>52</v>
      </c>
      <c r="B63" s="11"/>
      <c r="C63" s="31" t="s">
        <v>54</v>
      </c>
      <c r="D63" s="11" t="s">
        <v>53</v>
      </c>
    </row>
    <row r="64" spans="1:9" x14ac:dyDescent="0.2">
      <c r="A64" s="6" t="s">
        <v>61</v>
      </c>
      <c r="C64" s="32">
        <v>147.67689999999999</v>
      </c>
      <c r="D64" s="32">
        <v>144.39420000000001</v>
      </c>
    </row>
    <row r="65" spans="1:4" x14ac:dyDescent="0.2">
      <c r="A65" s="6" t="s">
        <v>135</v>
      </c>
      <c r="C65" s="32">
        <v>42.039700000000003</v>
      </c>
      <c r="D65" s="32">
        <v>41.105200000000004</v>
      </c>
    </row>
    <row r="66" spans="1:4" x14ac:dyDescent="0.2">
      <c r="A66" s="6" t="s">
        <v>62</v>
      </c>
      <c r="C66" s="32">
        <v>171.4365</v>
      </c>
      <c r="D66" s="32">
        <v>167.76320000000001</v>
      </c>
    </row>
    <row r="67" spans="1:4" x14ac:dyDescent="0.2">
      <c r="A67" s="6" t="s">
        <v>136</v>
      </c>
      <c r="C67" s="32">
        <v>51.247399999999999</v>
      </c>
      <c r="D67" s="32">
        <v>50.1492</v>
      </c>
    </row>
    <row r="69" spans="1:4" x14ac:dyDescent="0.2">
      <c r="A69" s="6" t="s">
        <v>58</v>
      </c>
    </row>
    <row r="71" spans="1:4" x14ac:dyDescent="0.2">
      <c r="A71" s="11" t="s">
        <v>1014</v>
      </c>
      <c r="D71" s="31" t="s">
        <v>60</v>
      </c>
    </row>
    <row r="73" spans="1:4" x14ac:dyDescent="0.2">
      <c r="A73" s="11" t="s">
        <v>1016</v>
      </c>
      <c r="D73" s="31" t="s">
        <v>60</v>
      </c>
    </row>
    <row r="75" spans="1:4" x14ac:dyDescent="0.2">
      <c r="A75" s="11" t="s">
        <v>1053</v>
      </c>
      <c r="D75" s="31" t="s">
        <v>60</v>
      </c>
    </row>
    <row r="76" spans="1:4" x14ac:dyDescent="0.2">
      <c r="A76" s="11"/>
    </row>
    <row r="77" spans="1:4" x14ac:dyDescent="0.2">
      <c r="A77" s="11" t="s">
        <v>1041</v>
      </c>
      <c r="D77" s="31" t="s">
        <v>60</v>
      </c>
    </row>
    <row r="79" spans="1:4" x14ac:dyDescent="0.2">
      <c r="A79" s="11" t="s">
        <v>1042</v>
      </c>
      <c r="D79" s="36">
        <v>0.33983183515609899</v>
      </c>
    </row>
    <row r="81" spans="1:9" x14ac:dyDescent="0.2">
      <c r="A81" s="11" t="s">
        <v>388</v>
      </c>
      <c r="D81" s="31" t="s">
        <v>60</v>
      </c>
    </row>
    <row r="83" spans="1:9" x14ac:dyDescent="0.2">
      <c r="A83" s="11" t="s">
        <v>1024</v>
      </c>
      <c r="D83" s="31" t="s">
        <v>60</v>
      </c>
    </row>
    <row r="85" spans="1:9" x14ac:dyDescent="0.2">
      <c r="A85" s="11" t="s">
        <v>1025</v>
      </c>
      <c r="B85" s="11"/>
      <c r="D85" s="31" t="s">
        <v>60</v>
      </c>
    </row>
    <row r="86" spans="1:9" x14ac:dyDescent="0.2">
      <c r="A86" s="11"/>
      <c r="B86" s="11"/>
    </row>
    <row r="87" spans="1:9" x14ac:dyDescent="0.2">
      <c r="A87" s="11" t="s">
        <v>1026</v>
      </c>
      <c r="B87" s="11"/>
      <c r="D87" s="31" t="s">
        <v>60</v>
      </c>
    </row>
    <row r="88" spans="1:9" x14ac:dyDescent="0.2">
      <c r="A88" s="11"/>
      <c r="B88" s="11"/>
    </row>
    <row r="89" spans="1:9" x14ac:dyDescent="0.2">
      <c r="A89" s="11" t="s">
        <v>1027</v>
      </c>
      <c r="B89" s="11"/>
      <c r="D89" s="31" t="s">
        <v>60</v>
      </c>
    </row>
    <row r="91" spans="1:9" x14ac:dyDescent="0.2">
      <c r="A91" s="69" t="s">
        <v>1055</v>
      </c>
      <c r="B91" s="70"/>
      <c r="C91" s="70"/>
      <c r="D91" s="70"/>
    </row>
    <row r="93" spans="1:9" x14ac:dyDescent="0.2">
      <c r="A93" s="69" t="s">
        <v>1396</v>
      </c>
      <c r="B93" s="70"/>
      <c r="C93" s="70"/>
      <c r="D93" s="70"/>
      <c r="E93" s="10"/>
      <c r="G93" s="70"/>
      <c r="H93" s="70"/>
      <c r="I93" s="70"/>
    </row>
    <row r="94" spans="1:9" x14ac:dyDescent="0.2">
      <c r="A94" s="96"/>
      <c r="B94" s="70"/>
      <c r="C94" s="70"/>
      <c r="D94" s="70"/>
      <c r="E94" s="10"/>
      <c r="G94" s="70"/>
      <c r="H94" s="70"/>
      <c r="I94" s="70"/>
    </row>
    <row r="95" spans="1:9" x14ac:dyDescent="0.2">
      <c r="A95" s="70"/>
      <c r="B95" s="70"/>
      <c r="C95" s="70"/>
      <c r="D95" s="70"/>
      <c r="E95" s="10"/>
      <c r="G95" s="70"/>
      <c r="H95" s="70"/>
      <c r="I95" s="70"/>
    </row>
    <row r="96" spans="1:9" x14ac:dyDescent="0.2">
      <c r="A96" s="70"/>
      <c r="B96" s="70"/>
      <c r="C96" s="70"/>
      <c r="D96" s="70"/>
      <c r="E96" s="10"/>
      <c r="G96" s="70"/>
      <c r="H96" s="70"/>
      <c r="I96" s="70"/>
    </row>
    <row r="97" spans="1:9" x14ac:dyDescent="0.2">
      <c r="A97" s="70"/>
      <c r="B97" s="70"/>
      <c r="C97" s="70"/>
      <c r="D97" s="70"/>
      <c r="E97" s="10"/>
      <c r="G97" s="70"/>
      <c r="H97" s="70"/>
      <c r="I97" s="70"/>
    </row>
    <row r="98" spans="1:9" x14ac:dyDescent="0.2">
      <c r="A98" s="70"/>
      <c r="B98" s="70"/>
      <c r="C98" s="70"/>
      <c r="D98" s="70"/>
      <c r="E98" s="10"/>
      <c r="G98" s="70"/>
      <c r="H98" s="70"/>
      <c r="I98" s="70"/>
    </row>
    <row r="99" spans="1:9" x14ac:dyDescent="0.2">
      <c r="A99" s="70"/>
      <c r="B99" s="70"/>
      <c r="C99" s="70"/>
      <c r="D99" s="70"/>
      <c r="E99" s="10"/>
      <c r="G99" s="70"/>
      <c r="H99" s="70"/>
      <c r="I99" s="70"/>
    </row>
    <row r="100" spans="1:9" x14ac:dyDescent="0.2">
      <c r="A100" s="70"/>
      <c r="B100" s="70"/>
      <c r="C100" s="70"/>
      <c r="D100" s="70"/>
      <c r="E100" s="10"/>
      <c r="G100" s="70"/>
      <c r="H100" s="70"/>
      <c r="I100" s="70"/>
    </row>
    <row r="101" spans="1:9" x14ac:dyDescent="0.2">
      <c r="A101" s="70"/>
      <c r="B101" s="70"/>
      <c r="C101" s="70"/>
      <c r="D101" s="70"/>
      <c r="E101" s="10"/>
      <c r="G101" s="70"/>
      <c r="H101" s="70"/>
      <c r="I101" s="70"/>
    </row>
    <row r="102" spans="1:9" x14ac:dyDescent="0.2">
      <c r="A102" s="70"/>
      <c r="B102" s="70"/>
      <c r="C102" s="70"/>
      <c r="D102" s="70"/>
      <c r="E102" s="10"/>
      <c r="G102" s="70"/>
      <c r="H102" s="70"/>
      <c r="I102" s="70"/>
    </row>
    <row r="103" spans="1:9" x14ac:dyDescent="0.2">
      <c r="A103" s="70"/>
      <c r="B103" s="70"/>
      <c r="C103" s="70"/>
      <c r="D103" s="70"/>
      <c r="E103" s="10"/>
      <c r="G103" s="70"/>
      <c r="H103" s="70"/>
      <c r="I103" s="70"/>
    </row>
    <row r="104" spans="1:9" x14ac:dyDescent="0.2">
      <c r="A104" s="70"/>
      <c r="B104" s="70"/>
      <c r="C104" s="70"/>
      <c r="D104" s="70"/>
      <c r="E104" s="10"/>
      <c r="G104" s="70"/>
      <c r="H104" s="70"/>
      <c r="I104" s="70"/>
    </row>
    <row r="105" spans="1:9" x14ac:dyDescent="0.2">
      <c r="A105" s="70"/>
      <c r="B105" s="70"/>
      <c r="C105" s="70"/>
      <c r="D105" s="70"/>
      <c r="E105" s="10"/>
      <c r="G105" s="70"/>
      <c r="H105" s="70"/>
      <c r="I105" s="70"/>
    </row>
    <row r="106" spans="1:9" x14ac:dyDescent="0.2">
      <c r="A106" s="70"/>
      <c r="B106" s="70"/>
      <c r="C106" s="70"/>
      <c r="D106" s="70"/>
      <c r="E106" s="10"/>
      <c r="G106" s="70"/>
      <c r="H106" s="70"/>
      <c r="I106" s="70"/>
    </row>
    <row r="107" spans="1:9" x14ac:dyDescent="0.2">
      <c r="A107" s="70"/>
      <c r="B107" s="70"/>
      <c r="C107" s="70"/>
      <c r="D107" s="70"/>
      <c r="E107" s="10"/>
      <c r="G107" s="70"/>
      <c r="H107" s="70"/>
      <c r="I107" s="70"/>
    </row>
    <row r="108" spans="1:9" x14ac:dyDescent="0.2">
      <c r="A108" s="70"/>
      <c r="B108" s="70"/>
      <c r="C108" s="70"/>
      <c r="D108" s="70"/>
      <c r="E108" s="10"/>
      <c r="G108" s="70"/>
      <c r="H108" s="70"/>
      <c r="I108" s="70"/>
    </row>
    <row r="109" spans="1:9" x14ac:dyDescent="0.2">
      <c r="A109" s="70"/>
      <c r="B109" s="70"/>
      <c r="C109" s="70"/>
      <c r="D109" s="70"/>
      <c r="E109" s="10"/>
      <c r="G109" s="70"/>
      <c r="H109" s="70"/>
      <c r="I109" s="70"/>
    </row>
    <row r="110" spans="1:9" x14ac:dyDescent="0.2">
      <c r="A110" s="70"/>
      <c r="B110" s="70"/>
      <c r="C110" s="70"/>
      <c r="D110" s="70"/>
      <c r="E110" s="10"/>
      <c r="G110" s="70"/>
      <c r="H110" s="70"/>
      <c r="I110" s="70"/>
    </row>
    <row r="111" spans="1:9" x14ac:dyDescent="0.2">
      <c r="A111" s="69" t="s">
        <v>1421</v>
      </c>
      <c r="B111" s="70"/>
      <c r="C111" s="70"/>
      <c r="D111" s="70"/>
      <c r="E111" s="10"/>
      <c r="G111" s="70"/>
      <c r="H111" s="70"/>
      <c r="I111" s="70"/>
    </row>
    <row r="112" spans="1:9" x14ac:dyDescent="0.2">
      <c r="A112" s="70"/>
      <c r="B112" s="70"/>
      <c r="C112" s="70"/>
      <c r="D112" s="70"/>
      <c r="E112" s="10"/>
      <c r="G112" s="70"/>
      <c r="H112" s="70"/>
      <c r="I112" s="70"/>
    </row>
    <row r="113" spans="1:9" x14ac:dyDescent="0.2">
      <c r="A113" s="69" t="s">
        <v>1397</v>
      </c>
      <c r="B113" s="70"/>
      <c r="C113" s="70"/>
      <c r="D113" s="70"/>
      <c r="E113" s="10"/>
      <c r="G113" s="70"/>
      <c r="H113" s="70"/>
      <c r="I113" s="70"/>
    </row>
    <row r="114" spans="1:9" x14ac:dyDescent="0.2">
      <c r="A114" s="70"/>
      <c r="B114" s="70"/>
      <c r="C114" s="70"/>
      <c r="D114" s="70"/>
      <c r="E114" s="10"/>
      <c r="G114" s="70"/>
      <c r="H114" s="70"/>
      <c r="I114" s="70"/>
    </row>
    <row r="115" spans="1:9" x14ac:dyDescent="0.2">
      <c r="A115" s="70"/>
      <c r="B115" s="70"/>
      <c r="C115" s="70"/>
      <c r="D115" s="70"/>
      <c r="E115" s="10"/>
      <c r="G115" s="70"/>
      <c r="H115" s="70"/>
      <c r="I115" s="70"/>
    </row>
    <row r="116" spans="1:9" x14ac:dyDescent="0.2">
      <c r="A116" s="70"/>
      <c r="B116" s="70"/>
      <c r="C116" s="70"/>
      <c r="D116" s="70"/>
      <c r="E116" s="10"/>
      <c r="G116" s="70"/>
      <c r="H116" s="70"/>
      <c r="I116" s="70"/>
    </row>
    <row r="117" spans="1:9" x14ac:dyDescent="0.2">
      <c r="A117" s="70"/>
      <c r="B117" s="70"/>
      <c r="C117" s="70"/>
      <c r="D117" s="70"/>
      <c r="E117" s="10"/>
      <c r="G117" s="70"/>
      <c r="H117" s="70"/>
      <c r="I117" s="70"/>
    </row>
    <row r="118" spans="1:9" x14ac:dyDescent="0.2">
      <c r="A118" s="70"/>
      <c r="B118" s="70"/>
      <c r="C118" s="70"/>
      <c r="D118" s="70"/>
      <c r="E118" s="10"/>
      <c r="G118" s="70"/>
      <c r="H118" s="70"/>
      <c r="I118" s="70"/>
    </row>
    <row r="119" spans="1:9" x14ac:dyDescent="0.2">
      <c r="A119" s="70"/>
      <c r="B119" s="70"/>
      <c r="C119" s="70"/>
      <c r="D119" s="70"/>
      <c r="E119" s="10"/>
      <c r="G119" s="70"/>
      <c r="H119" s="70"/>
      <c r="I119" s="70"/>
    </row>
    <row r="120" spans="1:9" x14ac:dyDescent="0.2">
      <c r="A120" s="70"/>
      <c r="B120" s="70"/>
      <c r="C120" s="70"/>
      <c r="D120" s="70"/>
      <c r="E120" s="10"/>
      <c r="G120" s="70"/>
      <c r="H120" s="70"/>
      <c r="I120" s="70"/>
    </row>
    <row r="121" spans="1:9" x14ac:dyDescent="0.2">
      <c r="A121" s="70"/>
      <c r="B121" s="70"/>
      <c r="C121" s="70"/>
      <c r="D121" s="70"/>
      <c r="E121" s="10"/>
      <c r="G121" s="70"/>
      <c r="H121" s="70"/>
      <c r="I121" s="70"/>
    </row>
    <row r="122" spans="1:9" x14ac:dyDescent="0.2">
      <c r="A122" s="70"/>
      <c r="B122" s="70"/>
      <c r="C122" s="70"/>
      <c r="D122" s="70"/>
      <c r="E122" s="10"/>
      <c r="G122" s="70"/>
      <c r="H122" s="70"/>
      <c r="I122" s="70"/>
    </row>
    <row r="123" spans="1:9" x14ac:dyDescent="0.2">
      <c r="A123" s="70"/>
      <c r="B123" s="70"/>
      <c r="C123" s="70"/>
      <c r="D123" s="70"/>
      <c r="E123" s="10"/>
      <c r="G123" s="70"/>
      <c r="H123" s="70"/>
      <c r="I123" s="70"/>
    </row>
    <row r="124" spans="1:9" x14ac:dyDescent="0.2">
      <c r="A124" s="70"/>
      <c r="B124" s="70"/>
      <c r="C124" s="70"/>
      <c r="D124" s="70"/>
      <c r="E124" s="10"/>
      <c r="G124" s="70"/>
      <c r="H124" s="70"/>
      <c r="I124" s="70"/>
    </row>
    <row r="125" spans="1:9" x14ac:dyDescent="0.2">
      <c r="A125" s="70"/>
      <c r="B125" s="70"/>
      <c r="C125" s="70"/>
      <c r="D125" s="70"/>
      <c r="E125" s="10"/>
      <c r="G125" s="70"/>
      <c r="H125" s="70"/>
      <c r="I125" s="70"/>
    </row>
    <row r="126" spans="1:9" x14ac:dyDescent="0.2">
      <c r="A126" s="70"/>
      <c r="B126" s="70"/>
      <c r="C126" s="70"/>
      <c r="D126" s="70"/>
      <c r="E126" s="10"/>
      <c r="G126" s="70"/>
      <c r="H126" s="70"/>
      <c r="I126" s="70"/>
    </row>
    <row r="127" spans="1:9" x14ac:dyDescent="0.2">
      <c r="A127" s="70"/>
      <c r="B127" s="70"/>
      <c r="C127" s="70"/>
      <c r="D127" s="70"/>
      <c r="E127" s="10"/>
      <c r="G127" s="70"/>
      <c r="H127" s="70"/>
      <c r="I127" s="70"/>
    </row>
    <row r="128" spans="1:9" x14ac:dyDescent="0.2">
      <c r="A128" s="70"/>
      <c r="B128" s="70"/>
      <c r="C128" s="70"/>
      <c r="D128" s="70"/>
      <c r="E128" s="10"/>
      <c r="G128" s="70"/>
      <c r="H128" s="70"/>
      <c r="I128" s="70"/>
    </row>
    <row r="129" spans="1:9" x14ac:dyDescent="0.2">
      <c r="A129" s="70"/>
      <c r="B129" s="70"/>
      <c r="C129" s="70"/>
      <c r="D129" s="70"/>
      <c r="E129" s="10"/>
      <c r="G129" s="70"/>
      <c r="H129" s="70"/>
      <c r="I129" s="70"/>
    </row>
    <row r="130" spans="1:9" x14ac:dyDescent="0.2">
      <c r="A130" s="70"/>
      <c r="B130" s="70"/>
      <c r="C130" s="70"/>
      <c r="D130" s="70"/>
      <c r="E130" s="10"/>
      <c r="G130" s="70"/>
      <c r="H130" s="70"/>
      <c r="I130" s="70"/>
    </row>
    <row r="131" spans="1:9" x14ac:dyDescent="0.2">
      <c r="A131" s="70" t="s">
        <v>1395</v>
      </c>
      <c r="B131" s="70"/>
      <c r="C131" s="70"/>
      <c r="D131" s="70"/>
      <c r="E131" s="10"/>
      <c r="G131" s="70"/>
      <c r="H131" s="70"/>
      <c r="I131" s="70"/>
    </row>
    <row r="132" spans="1:9" x14ac:dyDescent="0.2">
      <c r="A132" s="70"/>
      <c r="B132" s="70"/>
      <c r="C132" s="70"/>
      <c r="D132" s="70"/>
      <c r="E132" s="10"/>
      <c r="G132" s="70"/>
      <c r="H132" s="70"/>
      <c r="I132" s="70"/>
    </row>
    <row r="133" spans="1:9" x14ac:dyDescent="0.2">
      <c r="A133" s="70"/>
      <c r="B133" s="70"/>
      <c r="C133" s="70"/>
      <c r="D133" s="70"/>
      <c r="E133" s="10"/>
      <c r="G133" s="70"/>
      <c r="H133" s="70"/>
      <c r="I133" s="70"/>
    </row>
    <row r="134" spans="1:9" x14ac:dyDescent="0.2">
      <c r="A134" s="70"/>
      <c r="B134" s="70"/>
      <c r="C134" s="70"/>
      <c r="D134" s="70"/>
      <c r="E134" s="10"/>
      <c r="G134" s="70"/>
      <c r="H134" s="70"/>
      <c r="I134" s="70"/>
    </row>
    <row r="135" spans="1:9" x14ac:dyDescent="0.2">
      <c r="A135" s="70"/>
      <c r="B135" s="70"/>
      <c r="C135" s="70"/>
      <c r="D135" s="70"/>
      <c r="E135" s="10"/>
      <c r="G135" s="70"/>
      <c r="H135" s="70"/>
      <c r="I135" s="70"/>
    </row>
    <row r="136" spans="1:9" x14ac:dyDescent="0.2">
      <c r="A136" s="70"/>
      <c r="B136" s="70"/>
      <c r="C136" s="70"/>
      <c r="D136" s="70"/>
      <c r="E136" s="10"/>
      <c r="G136" s="70"/>
      <c r="H136" s="70"/>
      <c r="I136" s="70"/>
    </row>
  </sheetData>
  <mergeCells count="2">
    <mergeCell ref="A1:F1"/>
    <mergeCell ref="A59:D59"/>
  </mergeCells>
  <conditionalFormatting sqref="F2:F3 F5:F58">
    <cfRule type="cellIs" dxfId="35" priority="4" stopIfTrue="1" operator="between">
      <formula>0.009</formula>
      <formula>-0.009</formula>
    </cfRule>
  </conditionalFormatting>
  <conditionalFormatting sqref="F60:F127">
    <cfRule type="cellIs" dxfId="34" priority="1" stopIfTrue="1" operator="between">
      <formula>0.009</formula>
      <formula>-0.009</formula>
    </cfRule>
  </conditionalFormatting>
  <conditionalFormatting sqref="F137:F238">
    <cfRule type="cellIs" dxfId="33" priority="2" stopIfTrue="1" operator="between">
      <formula>0.009</formula>
      <formula>-0.009</formula>
    </cfRule>
  </conditionalFormatting>
  <conditionalFormatting sqref="F59:H59">
    <cfRule type="cellIs" dxfId="32" priority="3" stopIfTrue="1" operator="between">
      <formula>0.009</formula>
      <formula>-0.009</formula>
    </cfRule>
  </conditionalFormatting>
  <pageMargins left="0.7" right="0.7" top="0.75" bottom="0.75" header="0.3" footer="0.3"/>
  <pageSetup paperSize="9" orientation="portrait" r:id="rId1"/>
  <headerFooter>
    <oddFooter>&amp;C_x000D_&amp;1#&amp;"Aptos"&amp;10&amp;K000000 RESTRICTED</oddFooter>
    <evenFooter>&amp;LPUBLIC</evenFooter>
    <firstFooter>&amp;LPUBLIC</first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E8EDF-BB7D-4FE5-BA0C-007442E6515E}">
  <dimension ref="A1:I170"/>
  <sheetViews>
    <sheetView workbookViewId="0">
      <selection sqref="A1:F1"/>
    </sheetView>
  </sheetViews>
  <sheetFormatPr defaultColWidth="9.33203125" defaultRowHeight="10.199999999999999" x14ac:dyDescent="0.2"/>
  <cols>
    <col min="1" max="1" width="33.88671875" style="6" bestFit="1" customWidth="1"/>
    <col min="2" max="2" width="29.88671875" style="6" bestFit="1" customWidth="1"/>
    <col min="3" max="3" width="32.33203125" style="6" bestFit="1" customWidth="1"/>
    <col min="4" max="4" width="15.6640625" style="6" customWidth="1"/>
    <col min="5" max="5" width="23.88671875" style="9" customWidth="1"/>
    <col min="6" max="6" width="11.6640625" style="10" bestFit="1" customWidth="1"/>
    <col min="7" max="16384" width="9.33203125" style="6"/>
  </cols>
  <sheetData>
    <row r="1" spans="1:6" s="1" customFormat="1" ht="13.8" x14ac:dyDescent="0.2">
      <c r="A1" s="150" t="s">
        <v>25</v>
      </c>
      <c r="B1" s="151"/>
      <c r="C1" s="151"/>
      <c r="D1" s="151"/>
      <c r="E1" s="151"/>
      <c r="F1" s="151"/>
    </row>
    <row r="2" spans="1:6" s="1" customFormat="1" ht="11.4" x14ac:dyDescent="0.2">
      <c r="E2" s="5"/>
      <c r="F2" s="8"/>
    </row>
    <row r="3" spans="1:6" s="1" customFormat="1" ht="12" x14ac:dyDescent="0.2">
      <c r="A3" s="7" t="s">
        <v>7</v>
      </c>
      <c r="B3" s="2"/>
      <c r="C3" s="3"/>
      <c r="D3" s="3"/>
      <c r="E3" s="4"/>
      <c r="F3" s="8"/>
    </row>
    <row r="4" spans="1:6" s="1" customFormat="1" ht="22.2" customHeight="1" x14ac:dyDescent="0.2">
      <c r="A4" s="14" t="s">
        <v>2</v>
      </c>
      <c r="B4" s="14" t="s">
        <v>0</v>
      </c>
      <c r="C4" s="15" t="s">
        <v>603</v>
      </c>
      <c r="D4" s="15" t="s">
        <v>1</v>
      </c>
      <c r="E4" s="56" t="s">
        <v>6</v>
      </c>
      <c r="F4" s="16" t="s">
        <v>3</v>
      </c>
    </row>
    <row r="5" spans="1:6" x14ac:dyDescent="0.2">
      <c r="A5" s="17" t="s">
        <v>145</v>
      </c>
      <c r="B5" s="18"/>
      <c r="C5" s="18"/>
      <c r="D5" s="18"/>
      <c r="E5" s="19"/>
      <c r="F5" s="20"/>
    </row>
    <row r="6" spans="1:6" x14ac:dyDescent="0.2">
      <c r="A6" s="21" t="s">
        <v>31</v>
      </c>
      <c r="B6" s="22"/>
      <c r="C6" s="22"/>
      <c r="D6" s="22"/>
      <c r="E6" s="23"/>
      <c r="F6" s="24"/>
    </row>
    <row r="7" spans="1:6" x14ac:dyDescent="0.2">
      <c r="A7" s="22" t="s">
        <v>152</v>
      </c>
      <c r="B7" s="22" t="s">
        <v>151</v>
      </c>
      <c r="C7" s="22" t="s">
        <v>148</v>
      </c>
      <c r="D7" s="25">
        <v>226594</v>
      </c>
      <c r="E7" s="23">
        <v>3252.530276</v>
      </c>
      <c r="F7" s="24">
        <v>3.4103806727836798</v>
      </c>
    </row>
    <row r="8" spans="1:6" x14ac:dyDescent="0.2">
      <c r="A8" s="22" t="s">
        <v>872</v>
      </c>
      <c r="B8" s="22" t="s">
        <v>871</v>
      </c>
      <c r="C8" s="22" t="s">
        <v>183</v>
      </c>
      <c r="D8" s="25">
        <v>45546</v>
      </c>
      <c r="E8" s="23">
        <v>2333.2304880000002</v>
      </c>
      <c r="F8" s="24">
        <v>2.4464658238971699</v>
      </c>
    </row>
    <row r="9" spans="1:6" x14ac:dyDescent="0.2">
      <c r="A9" s="22" t="s">
        <v>496</v>
      </c>
      <c r="B9" s="22" t="s">
        <v>495</v>
      </c>
      <c r="C9" s="22" t="s">
        <v>183</v>
      </c>
      <c r="D9" s="25">
        <v>28750</v>
      </c>
      <c r="E9" s="23">
        <v>2316.1</v>
      </c>
      <c r="F9" s="24">
        <v>2.4285039664406498</v>
      </c>
    </row>
    <row r="10" spans="1:6" x14ac:dyDescent="0.2">
      <c r="A10" s="22" t="s">
        <v>800</v>
      </c>
      <c r="B10" s="22" t="s">
        <v>799</v>
      </c>
      <c r="C10" s="22" t="s">
        <v>218</v>
      </c>
      <c r="D10" s="25">
        <v>114827</v>
      </c>
      <c r="E10" s="23">
        <v>2098.6930790000001</v>
      </c>
      <c r="F10" s="24">
        <v>2.2005459465018902</v>
      </c>
    </row>
    <row r="11" spans="1:6" x14ac:dyDescent="0.2">
      <c r="A11" s="22" t="s">
        <v>168</v>
      </c>
      <c r="B11" s="22" t="s">
        <v>167</v>
      </c>
      <c r="C11" s="22" t="s">
        <v>169</v>
      </c>
      <c r="D11" s="25">
        <v>590802</v>
      </c>
      <c r="E11" s="23">
        <v>1786.8806489999999</v>
      </c>
      <c r="F11" s="24">
        <v>1.8736007701103301</v>
      </c>
    </row>
    <row r="12" spans="1:6" x14ac:dyDescent="0.2">
      <c r="A12" s="22" t="s">
        <v>896</v>
      </c>
      <c r="B12" s="22" t="s">
        <v>895</v>
      </c>
      <c r="C12" s="22" t="s">
        <v>189</v>
      </c>
      <c r="D12" s="25">
        <v>164411</v>
      </c>
      <c r="E12" s="23">
        <v>1780.735541</v>
      </c>
      <c r="F12" s="24">
        <v>1.8671574303788001</v>
      </c>
    </row>
    <row r="13" spans="1:6" x14ac:dyDescent="0.2">
      <c r="A13" s="22" t="s">
        <v>846</v>
      </c>
      <c r="B13" s="22" t="s">
        <v>845</v>
      </c>
      <c r="C13" s="22" t="s">
        <v>256</v>
      </c>
      <c r="D13" s="25">
        <v>230521</v>
      </c>
      <c r="E13" s="23">
        <v>1702.5128460000001</v>
      </c>
      <c r="F13" s="24">
        <v>1.78513846527661</v>
      </c>
    </row>
    <row r="14" spans="1:6" x14ac:dyDescent="0.2">
      <c r="A14" s="22" t="s">
        <v>284</v>
      </c>
      <c r="B14" s="22" t="s">
        <v>283</v>
      </c>
      <c r="C14" s="22" t="s">
        <v>285</v>
      </c>
      <c r="D14" s="25">
        <v>172212</v>
      </c>
      <c r="E14" s="23">
        <v>1678.1198340000001</v>
      </c>
      <c r="F14" s="24">
        <v>1.75956162213709</v>
      </c>
    </row>
    <row r="15" spans="1:6" x14ac:dyDescent="0.2">
      <c r="A15" s="22" t="s">
        <v>892</v>
      </c>
      <c r="B15" s="22" t="s">
        <v>891</v>
      </c>
      <c r="C15" s="22" t="s">
        <v>231</v>
      </c>
      <c r="D15" s="25">
        <v>22968</v>
      </c>
      <c r="E15" s="23">
        <v>1673.1039599999999</v>
      </c>
      <c r="F15" s="24">
        <v>1.75430231990309</v>
      </c>
    </row>
    <row r="16" spans="1:6" x14ac:dyDescent="0.2">
      <c r="A16" s="22" t="s">
        <v>934</v>
      </c>
      <c r="B16" s="22" t="s">
        <v>933</v>
      </c>
      <c r="C16" s="22" t="s">
        <v>218</v>
      </c>
      <c r="D16" s="25">
        <v>127059</v>
      </c>
      <c r="E16" s="23">
        <v>1580.5504309999999</v>
      </c>
      <c r="F16" s="24">
        <v>1.6572570229450301</v>
      </c>
    </row>
    <row r="17" spans="1:6" x14ac:dyDescent="0.2">
      <c r="A17" s="22" t="s">
        <v>171</v>
      </c>
      <c r="B17" s="22" t="s">
        <v>170</v>
      </c>
      <c r="C17" s="22" t="s">
        <v>172</v>
      </c>
      <c r="D17" s="25">
        <v>39999</v>
      </c>
      <c r="E17" s="23">
        <v>1575.5206109999999</v>
      </c>
      <c r="F17" s="24">
        <v>1.65198309788977</v>
      </c>
    </row>
    <row r="18" spans="1:6" x14ac:dyDescent="0.2">
      <c r="A18" s="22" t="s">
        <v>147</v>
      </c>
      <c r="B18" s="22" t="s">
        <v>146</v>
      </c>
      <c r="C18" s="22" t="s">
        <v>148</v>
      </c>
      <c r="D18" s="25">
        <v>207275</v>
      </c>
      <c r="E18" s="23">
        <v>1550.7279129999999</v>
      </c>
      <c r="F18" s="24">
        <v>1.6259871713616501</v>
      </c>
    </row>
    <row r="19" spans="1:6" x14ac:dyDescent="0.2">
      <c r="A19" s="22" t="s">
        <v>156</v>
      </c>
      <c r="B19" s="22" t="s">
        <v>155</v>
      </c>
      <c r="C19" s="22" t="s">
        <v>157</v>
      </c>
      <c r="D19" s="25">
        <v>116002</v>
      </c>
      <c r="E19" s="23">
        <v>1517.0741559999999</v>
      </c>
      <c r="F19" s="24">
        <v>1.5907001447392599</v>
      </c>
    </row>
    <row r="20" spans="1:6" x14ac:dyDescent="0.2">
      <c r="A20" s="22" t="s">
        <v>296</v>
      </c>
      <c r="B20" s="22" t="s">
        <v>295</v>
      </c>
      <c r="C20" s="22" t="s">
        <v>261</v>
      </c>
      <c r="D20" s="25">
        <v>129335</v>
      </c>
      <c r="E20" s="23">
        <v>1468.3402550000001</v>
      </c>
      <c r="F20" s="24">
        <v>1.53960111107118</v>
      </c>
    </row>
    <row r="21" spans="1:6" x14ac:dyDescent="0.2">
      <c r="A21" s="22" t="s">
        <v>874</v>
      </c>
      <c r="B21" s="22" t="s">
        <v>873</v>
      </c>
      <c r="C21" s="22" t="s">
        <v>246</v>
      </c>
      <c r="D21" s="25">
        <v>53040</v>
      </c>
      <c r="E21" s="23">
        <v>1463.0023200000001</v>
      </c>
      <c r="F21" s="24">
        <v>1.5340041177116099</v>
      </c>
    </row>
    <row r="22" spans="1:6" x14ac:dyDescent="0.2">
      <c r="A22" s="22" t="s">
        <v>769</v>
      </c>
      <c r="B22" s="22" t="s">
        <v>768</v>
      </c>
      <c r="C22" s="22" t="s">
        <v>246</v>
      </c>
      <c r="D22" s="25">
        <v>52689</v>
      </c>
      <c r="E22" s="23">
        <v>1450.52817</v>
      </c>
      <c r="F22" s="24">
        <v>1.5209245776429701</v>
      </c>
    </row>
    <row r="23" spans="1:6" x14ac:dyDescent="0.2">
      <c r="A23" s="22" t="s">
        <v>162</v>
      </c>
      <c r="B23" s="22" t="s">
        <v>161</v>
      </c>
      <c r="C23" s="22" t="s">
        <v>163</v>
      </c>
      <c r="D23" s="25">
        <v>42314</v>
      </c>
      <c r="E23" s="23">
        <v>1438.0412899999999</v>
      </c>
      <c r="F23" s="24">
        <v>1.50783168976746</v>
      </c>
    </row>
    <row r="24" spans="1:6" x14ac:dyDescent="0.2">
      <c r="A24" s="22" t="s">
        <v>787</v>
      </c>
      <c r="B24" s="22" t="s">
        <v>786</v>
      </c>
      <c r="C24" s="22" t="s">
        <v>198</v>
      </c>
      <c r="D24" s="25">
        <v>130820</v>
      </c>
      <c r="E24" s="23">
        <v>1437.0577000000001</v>
      </c>
      <c r="F24" s="24">
        <v>1.5068003646017301</v>
      </c>
    </row>
    <row r="25" spans="1:6" x14ac:dyDescent="0.2">
      <c r="A25" s="22" t="s">
        <v>812</v>
      </c>
      <c r="B25" s="22" t="s">
        <v>811</v>
      </c>
      <c r="C25" s="22" t="s">
        <v>228</v>
      </c>
      <c r="D25" s="25">
        <v>324062</v>
      </c>
      <c r="E25" s="23">
        <v>1415.5028159999999</v>
      </c>
      <c r="F25" s="24">
        <v>1.4841993882664399</v>
      </c>
    </row>
    <row r="26" spans="1:6" x14ac:dyDescent="0.2">
      <c r="A26" s="22" t="s">
        <v>300</v>
      </c>
      <c r="B26" s="22" t="s">
        <v>299</v>
      </c>
      <c r="C26" s="22" t="s">
        <v>301</v>
      </c>
      <c r="D26" s="25">
        <v>779648</v>
      </c>
      <c r="E26" s="23">
        <v>1414.593331</v>
      </c>
      <c r="F26" s="24">
        <v>1.48324576453261</v>
      </c>
    </row>
    <row r="27" spans="1:6" x14ac:dyDescent="0.2">
      <c r="A27" s="22" t="s">
        <v>185</v>
      </c>
      <c r="B27" s="22" t="s">
        <v>184</v>
      </c>
      <c r="C27" s="22" t="s">
        <v>186</v>
      </c>
      <c r="D27" s="25">
        <v>325345</v>
      </c>
      <c r="E27" s="23">
        <v>1261.8505829999999</v>
      </c>
      <c r="F27" s="24">
        <v>1.32309017135311</v>
      </c>
    </row>
    <row r="28" spans="1:6" x14ac:dyDescent="0.2">
      <c r="A28" s="22" t="s">
        <v>150</v>
      </c>
      <c r="B28" s="22" t="s">
        <v>149</v>
      </c>
      <c r="C28" s="22" t="s">
        <v>148</v>
      </c>
      <c r="D28" s="25">
        <v>120039</v>
      </c>
      <c r="E28" s="23">
        <v>1233.2806860000001</v>
      </c>
      <c r="F28" s="24">
        <v>1.2931337324319501</v>
      </c>
    </row>
    <row r="29" spans="1:6" x14ac:dyDescent="0.2">
      <c r="A29" s="22" t="s">
        <v>287</v>
      </c>
      <c r="B29" s="22" t="s">
        <v>286</v>
      </c>
      <c r="C29" s="22" t="s">
        <v>241</v>
      </c>
      <c r="D29" s="25">
        <v>305307</v>
      </c>
      <c r="E29" s="23">
        <v>1115.591778</v>
      </c>
      <c r="F29" s="24">
        <v>1.1697331970992499</v>
      </c>
    </row>
    <row r="30" spans="1:6" x14ac:dyDescent="0.2">
      <c r="A30" s="22" t="s">
        <v>174</v>
      </c>
      <c r="B30" s="22" t="s">
        <v>173</v>
      </c>
      <c r="C30" s="22" t="s">
        <v>166</v>
      </c>
      <c r="D30" s="25">
        <v>80616</v>
      </c>
      <c r="E30" s="23">
        <v>1085.816904</v>
      </c>
      <c r="F30" s="24">
        <v>1.1385133017539399</v>
      </c>
    </row>
    <row r="31" spans="1:6" x14ac:dyDescent="0.2">
      <c r="A31" s="22" t="s">
        <v>277</v>
      </c>
      <c r="B31" s="22" t="s">
        <v>276</v>
      </c>
      <c r="C31" s="22" t="s">
        <v>192</v>
      </c>
      <c r="D31" s="25">
        <v>277843</v>
      </c>
      <c r="E31" s="23">
        <v>1057.7483010000001</v>
      </c>
      <c r="F31" s="24">
        <v>1.10908248541702</v>
      </c>
    </row>
    <row r="32" spans="1:6" x14ac:dyDescent="0.2">
      <c r="A32" s="22" t="s">
        <v>165</v>
      </c>
      <c r="B32" s="22" t="s">
        <v>164</v>
      </c>
      <c r="C32" s="22" t="s">
        <v>166</v>
      </c>
      <c r="D32" s="25">
        <v>92219</v>
      </c>
      <c r="E32" s="23">
        <v>1042.166919</v>
      </c>
      <c r="F32" s="24">
        <v>1.09274491450487</v>
      </c>
    </row>
    <row r="33" spans="1:7" x14ac:dyDescent="0.2">
      <c r="A33" s="22" t="s">
        <v>179</v>
      </c>
      <c r="B33" s="22" t="s">
        <v>178</v>
      </c>
      <c r="C33" s="22" t="s">
        <v>180</v>
      </c>
      <c r="D33" s="25">
        <v>8495</v>
      </c>
      <c r="E33" s="23">
        <v>1011.15985</v>
      </c>
      <c r="F33" s="24">
        <v>1.0602330238031701</v>
      </c>
    </row>
    <row r="34" spans="1:7" x14ac:dyDescent="0.2">
      <c r="A34" s="22" t="s">
        <v>610</v>
      </c>
      <c r="B34" s="22" t="s">
        <v>609</v>
      </c>
      <c r="C34" s="22" t="s">
        <v>169</v>
      </c>
      <c r="D34" s="25">
        <v>533300</v>
      </c>
      <c r="E34" s="23">
        <v>971.61927000000003</v>
      </c>
      <c r="F34" s="24">
        <v>1.01877347742549</v>
      </c>
    </row>
    <row r="35" spans="1:7" x14ac:dyDescent="0.2">
      <c r="A35" s="21" t="s">
        <v>35</v>
      </c>
      <c r="B35" s="21"/>
      <c r="C35" s="21"/>
      <c r="D35" s="21"/>
      <c r="E35" s="26">
        <f>SUM(E7:E34)</f>
        <v>43712.079957000002</v>
      </c>
      <c r="F35" s="27">
        <f>SUM(F7:F34)</f>
        <v>45.833495771747813</v>
      </c>
      <c r="G35" s="11"/>
    </row>
    <row r="36" spans="1:7" x14ac:dyDescent="0.2">
      <c r="A36" s="22"/>
      <c r="B36" s="22"/>
      <c r="C36" s="22"/>
      <c r="D36" s="22"/>
      <c r="E36" s="23"/>
      <c r="F36" s="24"/>
    </row>
    <row r="37" spans="1:7" x14ac:dyDescent="0.2">
      <c r="A37" s="21" t="s">
        <v>616</v>
      </c>
      <c r="B37" s="22"/>
      <c r="C37" s="22"/>
      <c r="D37" s="22"/>
      <c r="E37" s="23"/>
      <c r="F37" s="24"/>
    </row>
    <row r="38" spans="1:7" x14ac:dyDescent="0.2">
      <c r="A38" s="22" t="s">
        <v>936</v>
      </c>
      <c r="B38" s="22" t="s">
        <v>935</v>
      </c>
      <c r="C38" s="22" t="s">
        <v>625</v>
      </c>
      <c r="D38" s="25">
        <v>133000</v>
      </c>
      <c r="E38" s="23">
        <v>9519.9615529999992</v>
      </c>
      <c r="F38" s="24">
        <v>9.9819802218483495</v>
      </c>
    </row>
    <row r="39" spans="1:7" x14ac:dyDescent="0.2">
      <c r="A39" s="22" t="s">
        <v>938</v>
      </c>
      <c r="B39" s="22" t="s">
        <v>937</v>
      </c>
      <c r="C39" s="22" t="s">
        <v>625</v>
      </c>
      <c r="D39" s="25">
        <v>41012</v>
      </c>
      <c r="E39" s="23">
        <v>7146.3092139999999</v>
      </c>
      <c r="F39" s="24">
        <v>7.4931308111093404</v>
      </c>
    </row>
    <row r="40" spans="1:7" x14ac:dyDescent="0.2">
      <c r="A40" s="22" t="s">
        <v>940</v>
      </c>
      <c r="B40" s="22" t="s">
        <v>939</v>
      </c>
      <c r="C40" s="22" t="s">
        <v>625</v>
      </c>
      <c r="D40" s="25">
        <v>4450</v>
      </c>
      <c r="E40" s="23">
        <v>5074.8676180000002</v>
      </c>
      <c r="F40" s="24">
        <v>5.3211589048288896</v>
      </c>
    </row>
    <row r="41" spans="1:7" x14ac:dyDescent="0.2">
      <c r="A41" s="22" t="s">
        <v>942</v>
      </c>
      <c r="B41" s="22" t="s">
        <v>941</v>
      </c>
      <c r="C41" s="22" t="s">
        <v>166</v>
      </c>
      <c r="D41" s="25">
        <v>57000</v>
      </c>
      <c r="E41" s="23">
        <v>3294.4925800000001</v>
      </c>
      <c r="F41" s="24">
        <v>3.4543794732262301</v>
      </c>
    </row>
    <row r="42" spans="1:7" x14ac:dyDescent="0.2">
      <c r="A42" s="22" t="s">
        <v>921</v>
      </c>
      <c r="B42" s="22" t="s">
        <v>920</v>
      </c>
      <c r="C42" s="22" t="s">
        <v>625</v>
      </c>
      <c r="D42" s="25">
        <v>19000</v>
      </c>
      <c r="E42" s="23">
        <v>1993.7239070000001</v>
      </c>
      <c r="F42" s="24">
        <v>2.0904824559116801</v>
      </c>
    </row>
    <row r="43" spans="1:7" x14ac:dyDescent="0.2">
      <c r="A43" s="22" t="s">
        <v>944</v>
      </c>
      <c r="B43" s="22" t="s">
        <v>943</v>
      </c>
      <c r="C43" s="22" t="s">
        <v>615</v>
      </c>
      <c r="D43" s="25">
        <v>62900</v>
      </c>
      <c r="E43" s="23">
        <v>1589.7668430000001</v>
      </c>
      <c r="F43" s="24">
        <v>1.6669207218778701</v>
      </c>
    </row>
    <row r="44" spans="1:7" x14ac:dyDescent="0.2">
      <c r="A44" s="22" t="s">
        <v>946</v>
      </c>
      <c r="B44" s="22" t="s">
        <v>945</v>
      </c>
      <c r="C44" s="22" t="s">
        <v>246</v>
      </c>
      <c r="D44" s="25">
        <v>25200</v>
      </c>
      <c r="E44" s="23">
        <v>1407.4818310000001</v>
      </c>
      <c r="F44" s="24">
        <v>1.47578913228127</v>
      </c>
    </row>
    <row r="45" spans="1:7" x14ac:dyDescent="0.2">
      <c r="A45" s="22" t="s">
        <v>948</v>
      </c>
      <c r="B45" s="22" t="s">
        <v>947</v>
      </c>
      <c r="C45" s="22" t="s">
        <v>241</v>
      </c>
      <c r="D45" s="25">
        <v>11070</v>
      </c>
      <c r="E45" s="23">
        <v>1238.195078</v>
      </c>
      <c r="F45" s="24">
        <v>1.29828662758529</v>
      </c>
    </row>
    <row r="46" spans="1:7" x14ac:dyDescent="0.2">
      <c r="A46" s="22" t="s">
        <v>950</v>
      </c>
      <c r="B46" s="22" t="s">
        <v>949</v>
      </c>
      <c r="C46" s="22" t="s">
        <v>183</v>
      </c>
      <c r="D46" s="25">
        <v>312000</v>
      </c>
      <c r="E46" s="23">
        <v>1221.1749299999999</v>
      </c>
      <c r="F46" s="24">
        <v>1.28044046510206</v>
      </c>
    </row>
    <row r="47" spans="1:7" x14ac:dyDescent="0.2">
      <c r="A47" s="22" t="s">
        <v>952</v>
      </c>
      <c r="B47" s="22" t="s">
        <v>951</v>
      </c>
      <c r="C47" s="22" t="s">
        <v>177</v>
      </c>
      <c r="D47" s="25">
        <v>5000</v>
      </c>
      <c r="E47" s="23">
        <v>1158.54117</v>
      </c>
      <c r="F47" s="24">
        <v>1.2147669904709599</v>
      </c>
    </row>
    <row r="48" spans="1:7" x14ac:dyDescent="0.2">
      <c r="A48" s="22" t="s">
        <v>954</v>
      </c>
      <c r="B48" s="22" t="s">
        <v>953</v>
      </c>
      <c r="C48" s="22" t="s">
        <v>148</v>
      </c>
      <c r="D48" s="25">
        <v>20140</v>
      </c>
      <c r="E48" s="23">
        <v>1108.2403730000001</v>
      </c>
      <c r="F48" s="24">
        <v>1.1620250168819</v>
      </c>
    </row>
    <row r="49" spans="1:6" x14ac:dyDescent="0.2">
      <c r="A49" s="22" t="s">
        <v>956</v>
      </c>
      <c r="B49" s="22" t="s">
        <v>955</v>
      </c>
      <c r="C49" s="22" t="s">
        <v>280</v>
      </c>
      <c r="D49" s="25">
        <v>147100</v>
      </c>
      <c r="E49" s="23">
        <v>1102.297</v>
      </c>
      <c r="F49" s="24">
        <v>1.15579320266639</v>
      </c>
    </row>
    <row r="50" spans="1:6" x14ac:dyDescent="0.2">
      <c r="A50" s="22" t="s">
        <v>958</v>
      </c>
      <c r="B50" s="22" t="s">
        <v>957</v>
      </c>
      <c r="C50" s="22" t="s">
        <v>177</v>
      </c>
      <c r="D50" s="25">
        <v>5685</v>
      </c>
      <c r="E50" s="23">
        <v>1037.02865</v>
      </c>
      <c r="F50" s="24">
        <v>1.0873572772495099</v>
      </c>
    </row>
    <row r="51" spans="1:6" x14ac:dyDescent="0.2">
      <c r="A51" s="22" t="s">
        <v>960</v>
      </c>
      <c r="B51" s="22" t="s">
        <v>959</v>
      </c>
      <c r="C51" s="22" t="s">
        <v>166</v>
      </c>
      <c r="D51" s="25">
        <v>6000</v>
      </c>
      <c r="E51" s="23">
        <v>954.57889039999998</v>
      </c>
      <c r="F51" s="24">
        <v>1.0009061014709699</v>
      </c>
    </row>
    <row r="52" spans="1:6" x14ac:dyDescent="0.2">
      <c r="A52" s="22" t="s">
        <v>962</v>
      </c>
      <c r="B52" s="22" t="s">
        <v>961</v>
      </c>
      <c r="C52" s="22" t="s">
        <v>166</v>
      </c>
      <c r="D52" s="25">
        <v>150000</v>
      </c>
      <c r="E52" s="23">
        <v>925.3570876</v>
      </c>
      <c r="F52" s="24">
        <v>0.97026611873863999</v>
      </c>
    </row>
    <row r="53" spans="1:6" x14ac:dyDescent="0.2">
      <c r="A53" s="22" t="s">
        <v>964</v>
      </c>
      <c r="B53" s="22" t="s">
        <v>963</v>
      </c>
      <c r="C53" s="22" t="s">
        <v>218</v>
      </c>
      <c r="D53" s="25">
        <v>219000</v>
      </c>
      <c r="E53" s="23">
        <v>884.34035730000005</v>
      </c>
      <c r="F53" s="24">
        <v>0.92725878217114499</v>
      </c>
    </row>
    <row r="54" spans="1:6" x14ac:dyDescent="0.2">
      <c r="A54" s="22" t="s">
        <v>966</v>
      </c>
      <c r="B54" s="22" t="s">
        <v>965</v>
      </c>
      <c r="C54" s="22" t="s">
        <v>169</v>
      </c>
      <c r="D54" s="25">
        <v>55000</v>
      </c>
      <c r="E54" s="23">
        <v>883.02676369999995</v>
      </c>
      <c r="F54" s="24">
        <v>0.92588143781300403</v>
      </c>
    </row>
    <row r="55" spans="1:6" x14ac:dyDescent="0.2">
      <c r="A55" s="22" t="s">
        <v>968</v>
      </c>
      <c r="B55" s="22" t="s">
        <v>967</v>
      </c>
      <c r="C55" s="22" t="s">
        <v>177</v>
      </c>
      <c r="D55" s="25">
        <v>213000</v>
      </c>
      <c r="E55" s="23">
        <v>853.37603860000002</v>
      </c>
      <c r="F55" s="24">
        <v>0.89479171650857303</v>
      </c>
    </row>
    <row r="56" spans="1:6" x14ac:dyDescent="0.2">
      <c r="A56" s="22" t="s">
        <v>925</v>
      </c>
      <c r="B56" s="22" t="s">
        <v>924</v>
      </c>
      <c r="C56" s="22" t="s">
        <v>163</v>
      </c>
      <c r="D56" s="25">
        <v>3275</v>
      </c>
      <c r="E56" s="23">
        <v>843.49901009999996</v>
      </c>
      <c r="F56" s="24">
        <v>0.88443534032062898</v>
      </c>
    </row>
    <row r="57" spans="1:6" x14ac:dyDescent="0.2">
      <c r="A57" s="22" t="s">
        <v>970</v>
      </c>
      <c r="B57" s="22" t="s">
        <v>969</v>
      </c>
      <c r="C57" s="22" t="s">
        <v>625</v>
      </c>
      <c r="D57" s="25">
        <v>51000</v>
      </c>
      <c r="E57" s="23">
        <v>755.6935297</v>
      </c>
      <c r="F57" s="24">
        <v>0.79236852220974197</v>
      </c>
    </row>
    <row r="58" spans="1:6" x14ac:dyDescent="0.2">
      <c r="A58" s="22" t="s">
        <v>972</v>
      </c>
      <c r="B58" s="22" t="s">
        <v>971</v>
      </c>
      <c r="C58" s="22" t="s">
        <v>148</v>
      </c>
      <c r="D58" s="25">
        <v>36400</v>
      </c>
      <c r="E58" s="23">
        <v>744.67130859999997</v>
      </c>
      <c r="F58" s="24">
        <v>0.78081137542836998</v>
      </c>
    </row>
    <row r="59" spans="1:6" x14ac:dyDescent="0.2">
      <c r="A59" s="22" t="s">
        <v>974</v>
      </c>
      <c r="B59" s="22" t="s">
        <v>973</v>
      </c>
      <c r="C59" s="22" t="s">
        <v>231</v>
      </c>
      <c r="D59" s="25">
        <v>21900</v>
      </c>
      <c r="E59" s="23">
        <v>484.28570339999999</v>
      </c>
      <c r="F59" s="24">
        <v>0.50778884832148796</v>
      </c>
    </row>
    <row r="60" spans="1:6" x14ac:dyDescent="0.2">
      <c r="A60" s="22" t="s">
        <v>976</v>
      </c>
      <c r="B60" s="22" t="s">
        <v>975</v>
      </c>
      <c r="C60" s="22" t="s">
        <v>169</v>
      </c>
      <c r="D60" s="25">
        <v>33700</v>
      </c>
      <c r="E60" s="23">
        <v>479.57110560000001</v>
      </c>
      <c r="F60" s="24">
        <v>0.502845443694109</v>
      </c>
    </row>
    <row r="61" spans="1:6" x14ac:dyDescent="0.2">
      <c r="A61" s="22" t="s">
        <v>978</v>
      </c>
      <c r="B61" s="22" t="s">
        <v>977</v>
      </c>
      <c r="C61" s="22" t="s">
        <v>625</v>
      </c>
      <c r="D61" s="25">
        <v>7000</v>
      </c>
      <c r="E61" s="23">
        <v>479.35563330000002</v>
      </c>
      <c r="F61" s="24">
        <v>0.50261951418536299</v>
      </c>
    </row>
    <row r="62" spans="1:6" x14ac:dyDescent="0.2">
      <c r="A62" s="22" t="s">
        <v>980</v>
      </c>
      <c r="B62" s="22" t="s">
        <v>979</v>
      </c>
      <c r="C62" s="22" t="s">
        <v>981</v>
      </c>
      <c r="D62" s="25">
        <v>3000</v>
      </c>
      <c r="E62" s="23">
        <v>382.3385151</v>
      </c>
      <c r="F62" s="24">
        <v>0.40089400304105099</v>
      </c>
    </row>
    <row r="63" spans="1:6" x14ac:dyDescent="0.2">
      <c r="A63" s="22" t="s">
        <v>983</v>
      </c>
      <c r="B63" s="22" t="s">
        <v>982</v>
      </c>
      <c r="C63" s="22" t="s">
        <v>625</v>
      </c>
      <c r="D63" s="25">
        <v>23900</v>
      </c>
      <c r="E63" s="23">
        <v>350.34945679999998</v>
      </c>
      <c r="F63" s="24">
        <v>0.36735246555810502</v>
      </c>
    </row>
    <row r="64" spans="1:6" x14ac:dyDescent="0.2">
      <c r="A64" s="22" t="s">
        <v>984</v>
      </c>
      <c r="B64" s="22" t="s">
        <v>979</v>
      </c>
      <c r="C64" s="22" t="s">
        <v>981</v>
      </c>
      <c r="D64" s="25">
        <v>1750</v>
      </c>
      <c r="E64" s="23">
        <v>218.81062639999999</v>
      </c>
      <c r="F64" s="24">
        <v>0.229429849363915</v>
      </c>
    </row>
    <row r="65" spans="1:9" x14ac:dyDescent="0.2">
      <c r="A65" s="21" t="s">
        <v>35</v>
      </c>
      <c r="B65" s="21"/>
      <c r="C65" s="21"/>
      <c r="D65" s="21"/>
      <c r="E65" s="26">
        <f>SUM(E37:E64)</f>
        <v>46131.334773600007</v>
      </c>
      <c r="F65" s="27">
        <f>SUM(F37:F64)</f>
        <v>48.370160819864843</v>
      </c>
      <c r="G65" s="11"/>
    </row>
    <row r="66" spans="1:9" x14ac:dyDescent="0.2">
      <c r="A66" s="22"/>
      <c r="B66" s="22"/>
      <c r="C66" s="22"/>
      <c r="D66" s="22"/>
      <c r="E66" s="23"/>
      <c r="F66" s="24"/>
    </row>
    <row r="67" spans="1:9" x14ac:dyDescent="0.2">
      <c r="A67" s="21" t="s">
        <v>46</v>
      </c>
      <c r="B67" s="21"/>
      <c r="C67" s="21"/>
      <c r="D67" s="21"/>
      <c r="E67" s="26">
        <f>E35+E65</f>
        <v>89843.414730600009</v>
      </c>
      <c r="F67" s="27">
        <f>F35+F65</f>
        <v>94.203656591612656</v>
      </c>
      <c r="G67" s="11"/>
    </row>
    <row r="68" spans="1:9" x14ac:dyDescent="0.2">
      <c r="A68" s="21"/>
      <c r="B68" s="21"/>
      <c r="C68" s="21"/>
      <c r="D68" s="21"/>
      <c r="E68" s="26"/>
      <c r="F68" s="27"/>
      <c r="G68" s="11"/>
    </row>
    <row r="69" spans="1:9" x14ac:dyDescent="0.2">
      <c r="A69" s="21" t="s">
        <v>48</v>
      </c>
      <c r="B69" s="21"/>
      <c r="C69" s="21"/>
      <c r="D69" s="21"/>
      <c r="E69" s="26">
        <f>E71-(E35+E65)</f>
        <v>5528.0580775999842</v>
      </c>
      <c r="F69" s="27">
        <f>F71-(F35+F65)</f>
        <v>5.7963434083873437</v>
      </c>
      <c r="G69" s="11"/>
    </row>
    <row r="70" spans="1:9" x14ac:dyDescent="0.2">
      <c r="A70" s="21"/>
      <c r="B70" s="21"/>
      <c r="C70" s="21"/>
      <c r="D70" s="21"/>
      <c r="E70" s="26"/>
      <c r="F70" s="27"/>
      <c r="G70" s="11"/>
    </row>
    <row r="71" spans="1:9" x14ac:dyDescent="0.2">
      <c r="A71" s="28" t="s">
        <v>47</v>
      </c>
      <c r="B71" s="28"/>
      <c r="C71" s="28"/>
      <c r="D71" s="28"/>
      <c r="E71" s="29">
        <v>95371.472808199993</v>
      </c>
      <c r="F71" s="30">
        <v>100</v>
      </c>
      <c r="G71" s="11"/>
    </row>
    <row r="73" spans="1:9" ht="23.25" customHeight="1" x14ac:dyDescent="0.2">
      <c r="A73" s="152" t="s">
        <v>1012</v>
      </c>
      <c r="B73" s="152"/>
      <c r="C73" s="152"/>
      <c r="D73" s="152"/>
      <c r="G73" s="10"/>
      <c r="H73" s="10"/>
      <c r="I73" s="9"/>
    </row>
    <row r="75" spans="1:9" x14ac:dyDescent="0.2">
      <c r="A75" s="11" t="s">
        <v>51</v>
      </c>
    </row>
    <row r="76" spans="1:9" x14ac:dyDescent="0.2">
      <c r="A76" s="11" t="s">
        <v>1013</v>
      </c>
    </row>
    <row r="77" spans="1:9" x14ac:dyDescent="0.2">
      <c r="A77" s="11" t="s">
        <v>52</v>
      </c>
      <c r="B77" s="11"/>
      <c r="C77" s="31" t="s">
        <v>54</v>
      </c>
      <c r="D77" s="11" t="s">
        <v>53</v>
      </c>
    </row>
    <row r="78" spans="1:9" x14ac:dyDescent="0.2">
      <c r="A78" s="6" t="s">
        <v>61</v>
      </c>
      <c r="C78" s="32">
        <v>45.332000000000001</v>
      </c>
      <c r="D78" s="32">
        <v>44.102600000000002</v>
      </c>
    </row>
    <row r="79" spans="1:9" x14ac:dyDescent="0.2">
      <c r="A79" s="6" t="s">
        <v>135</v>
      </c>
      <c r="C79" s="32">
        <v>21.397500000000001</v>
      </c>
      <c r="D79" s="32">
        <v>20.817299999999999</v>
      </c>
    </row>
    <row r="80" spans="1:9" x14ac:dyDescent="0.2">
      <c r="A80" s="6" t="s">
        <v>62</v>
      </c>
      <c r="C80" s="32">
        <v>49.9726</v>
      </c>
      <c r="D80" s="32">
        <v>48.6569</v>
      </c>
    </row>
    <row r="81" spans="1:4" x14ac:dyDescent="0.2">
      <c r="A81" s="6" t="s">
        <v>136</v>
      </c>
      <c r="C81" s="32">
        <v>22.881799999999998</v>
      </c>
      <c r="D81" s="32">
        <v>22.279399999999999</v>
      </c>
    </row>
    <row r="83" spans="1:4" x14ac:dyDescent="0.2">
      <c r="A83" s="6" t="s">
        <v>58</v>
      </c>
    </row>
    <row r="85" spans="1:4" x14ac:dyDescent="0.2">
      <c r="A85" s="11" t="s">
        <v>1014</v>
      </c>
      <c r="D85" s="31" t="s">
        <v>60</v>
      </c>
    </row>
    <row r="87" spans="1:4" x14ac:dyDescent="0.2">
      <c r="A87" s="11" t="s">
        <v>1121</v>
      </c>
      <c r="D87" s="31" t="s">
        <v>60</v>
      </c>
    </row>
    <row r="89" spans="1:4" x14ac:dyDescent="0.2">
      <c r="A89" s="11" t="s">
        <v>386</v>
      </c>
      <c r="D89" s="31" t="s">
        <v>60</v>
      </c>
    </row>
    <row r="91" spans="1:4" x14ac:dyDescent="0.2">
      <c r="A91" s="11" t="s">
        <v>1029</v>
      </c>
      <c r="D91" s="36">
        <v>0.59668389524042398</v>
      </c>
    </row>
    <row r="93" spans="1:4" x14ac:dyDescent="0.2">
      <c r="A93" s="11" t="s">
        <v>1122</v>
      </c>
      <c r="D93" s="31" t="s">
        <v>60</v>
      </c>
    </row>
    <row r="95" spans="1:4" x14ac:dyDescent="0.2">
      <c r="A95" s="72" t="s">
        <v>1123</v>
      </c>
      <c r="B95" s="73"/>
      <c r="C95" s="73"/>
    </row>
    <row r="96" spans="1:4" x14ac:dyDescent="0.2">
      <c r="A96" s="73"/>
      <c r="B96" s="73"/>
      <c r="C96" s="73"/>
    </row>
    <row r="97" spans="1:9" x14ac:dyDescent="0.2">
      <c r="A97" s="74" t="s">
        <v>1124</v>
      </c>
      <c r="B97" s="75" t="s">
        <v>1125</v>
      </c>
      <c r="C97" s="75" t="s">
        <v>1126</v>
      </c>
    </row>
    <row r="98" spans="1:9" x14ac:dyDescent="0.2">
      <c r="A98" s="76" t="s">
        <v>25</v>
      </c>
      <c r="B98" s="77">
        <v>46131.334773199997</v>
      </c>
      <c r="C98" s="78">
        <v>0.48370160819445435</v>
      </c>
    </row>
    <row r="99" spans="1:9" x14ac:dyDescent="0.2">
      <c r="A99" s="81"/>
      <c r="B99" s="82"/>
      <c r="C99" s="83"/>
    </row>
    <row r="100" spans="1:9" x14ac:dyDescent="0.2">
      <c r="A100" s="11" t="s">
        <v>1024</v>
      </c>
      <c r="D100" s="31" t="s">
        <v>60</v>
      </c>
    </row>
    <row r="102" spans="1:9" x14ac:dyDescent="0.2">
      <c r="A102" s="11" t="s">
        <v>1025</v>
      </c>
      <c r="B102" s="11"/>
      <c r="D102" s="31" t="s">
        <v>60</v>
      </c>
    </row>
    <row r="103" spans="1:9" x14ac:dyDescent="0.2">
      <c r="A103" s="11"/>
      <c r="B103" s="11"/>
    </row>
    <row r="104" spans="1:9" x14ac:dyDescent="0.2">
      <c r="A104" s="11" t="s">
        <v>1026</v>
      </c>
      <c r="B104" s="11"/>
      <c r="D104" s="31" t="s">
        <v>60</v>
      </c>
    </row>
    <row r="105" spans="1:9" x14ac:dyDescent="0.2">
      <c r="A105" s="11"/>
      <c r="B105" s="11"/>
    </row>
    <row r="106" spans="1:9" x14ac:dyDescent="0.2">
      <c r="A106" s="11" t="s">
        <v>1027</v>
      </c>
      <c r="B106" s="11"/>
      <c r="D106" s="31" t="s">
        <v>60</v>
      </c>
    </row>
    <row r="108" spans="1:9" x14ac:dyDescent="0.2">
      <c r="A108" s="69" t="s">
        <v>1055</v>
      </c>
      <c r="B108" s="70"/>
      <c r="C108" s="70"/>
      <c r="D108" s="70"/>
    </row>
    <row r="110" spans="1:9" x14ac:dyDescent="0.2">
      <c r="A110" s="69" t="s">
        <v>1396</v>
      </c>
      <c r="B110" s="70"/>
      <c r="C110" s="70"/>
      <c r="D110" s="70"/>
      <c r="E110" s="10"/>
      <c r="G110" s="70"/>
      <c r="H110" s="70"/>
      <c r="I110" s="70"/>
    </row>
    <row r="111" spans="1:9" x14ac:dyDescent="0.2">
      <c r="A111" s="96"/>
      <c r="B111" s="70"/>
      <c r="C111" s="70"/>
      <c r="D111" s="70"/>
      <c r="E111" s="10"/>
      <c r="G111" s="70"/>
      <c r="H111" s="70"/>
      <c r="I111" s="70"/>
    </row>
    <row r="112" spans="1:9" x14ac:dyDescent="0.2">
      <c r="A112" s="70"/>
      <c r="B112" s="70"/>
      <c r="C112" s="70"/>
      <c r="D112" s="70"/>
      <c r="E112" s="10"/>
      <c r="G112" s="70"/>
      <c r="H112" s="70"/>
      <c r="I112" s="70"/>
    </row>
    <row r="113" spans="1:9" x14ac:dyDescent="0.2">
      <c r="A113" s="70"/>
      <c r="B113" s="70"/>
      <c r="C113" s="70"/>
      <c r="D113" s="70"/>
      <c r="E113" s="10"/>
      <c r="G113" s="70"/>
      <c r="H113" s="70"/>
      <c r="I113" s="70"/>
    </row>
    <row r="114" spans="1:9" x14ac:dyDescent="0.2">
      <c r="A114" s="70"/>
      <c r="B114" s="70"/>
      <c r="C114" s="70"/>
      <c r="D114" s="70"/>
      <c r="E114" s="10"/>
      <c r="G114" s="70"/>
      <c r="H114" s="70"/>
      <c r="I114" s="70"/>
    </row>
    <row r="115" spans="1:9" x14ac:dyDescent="0.2">
      <c r="A115" s="70"/>
      <c r="B115" s="70"/>
      <c r="C115" s="70"/>
      <c r="D115" s="70"/>
      <c r="E115" s="10"/>
      <c r="G115" s="70"/>
      <c r="H115" s="70"/>
      <c r="I115" s="70"/>
    </row>
    <row r="116" spans="1:9" x14ac:dyDescent="0.2">
      <c r="A116" s="70"/>
      <c r="B116" s="70"/>
      <c r="C116" s="70"/>
      <c r="D116" s="70"/>
      <c r="E116" s="10"/>
      <c r="G116" s="70"/>
      <c r="H116" s="70"/>
      <c r="I116" s="70"/>
    </row>
    <row r="117" spans="1:9" x14ac:dyDescent="0.2">
      <c r="A117" s="70"/>
      <c r="B117" s="70"/>
      <c r="C117" s="70"/>
      <c r="D117" s="70"/>
      <c r="E117" s="10"/>
      <c r="G117" s="70"/>
      <c r="H117" s="70"/>
      <c r="I117" s="70"/>
    </row>
    <row r="118" spans="1:9" x14ac:dyDescent="0.2">
      <c r="A118" s="70"/>
      <c r="B118" s="70"/>
      <c r="C118" s="70"/>
      <c r="D118" s="70"/>
      <c r="E118" s="10"/>
      <c r="G118" s="70"/>
      <c r="H118" s="70"/>
      <c r="I118" s="70"/>
    </row>
    <row r="119" spans="1:9" x14ac:dyDescent="0.2">
      <c r="A119" s="70"/>
      <c r="B119" s="70"/>
      <c r="C119" s="70"/>
      <c r="D119" s="70"/>
      <c r="E119" s="10"/>
      <c r="G119" s="70"/>
      <c r="H119" s="70"/>
      <c r="I119" s="70"/>
    </row>
    <row r="120" spans="1:9" x14ac:dyDescent="0.2">
      <c r="A120" s="70"/>
      <c r="B120" s="70"/>
      <c r="C120" s="70"/>
      <c r="D120" s="70"/>
      <c r="E120" s="10"/>
      <c r="G120" s="70"/>
      <c r="H120" s="70"/>
      <c r="I120" s="70"/>
    </row>
    <row r="121" spans="1:9" x14ac:dyDescent="0.2">
      <c r="A121" s="70"/>
      <c r="B121" s="70"/>
      <c r="C121" s="70"/>
      <c r="D121" s="70"/>
      <c r="E121" s="10"/>
      <c r="G121" s="70"/>
      <c r="H121" s="70"/>
      <c r="I121" s="70"/>
    </row>
    <row r="122" spans="1:9" x14ac:dyDescent="0.2">
      <c r="A122" s="70"/>
      <c r="B122" s="70"/>
      <c r="C122" s="70"/>
      <c r="D122" s="70"/>
      <c r="E122" s="10"/>
      <c r="G122" s="70"/>
      <c r="H122" s="70"/>
      <c r="I122" s="70"/>
    </row>
    <row r="123" spans="1:9" x14ac:dyDescent="0.2">
      <c r="A123" s="70"/>
      <c r="B123" s="70"/>
      <c r="C123" s="70"/>
      <c r="D123" s="70"/>
      <c r="E123" s="10"/>
      <c r="G123" s="70"/>
      <c r="H123" s="70"/>
      <c r="I123" s="70"/>
    </row>
    <row r="124" spans="1:9" x14ac:dyDescent="0.2">
      <c r="A124" s="70"/>
      <c r="B124" s="70"/>
      <c r="C124" s="70"/>
      <c r="D124" s="70"/>
      <c r="E124" s="10"/>
      <c r="G124" s="70"/>
      <c r="H124" s="70"/>
      <c r="I124" s="70"/>
    </row>
    <row r="125" spans="1:9" x14ac:dyDescent="0.2">
      <c r="A125" s="70"/>
      <c r="B125" s="70"/>
      <c r="C125" s="70"/>
      <c r="D125" s="70"/>
      <c r="E125" s="10"/>
      <c r="G125" s="70"/>
      <c r="H125" s="70"/>
      <c r="I125" s="70"/>
    </row>
    <row r="126" spans="1:9" x14ac:dyDescent="0.2">
      <c r="A126" s="70"/>
      <c r="B126" s="70"/>
      <c r="C126" s="70"/>
      <c r="D126" s="70"/>
      <c r="E126" s="10"/>
      <c r="G126" s="70"/>
      <c r="H126" s="70"/>
      <c r="I126" s="70"/>
    </row>
    <row r="127" spans="1:9" x14ac:dyDescent="0.2">
      <c r="A127" s="70"/>
      <c r="B127" s="70"/>
      <c r="C127" s="70"/>
      <c r="D127" s="70"/>
      <c r="E127" s="10"/>
      <c r="G127" s="70"/>
      <c r="H127" s="70"/>
      <c r="I127" s="70"/>
    </row>
    <row r="128" spans="1:9" x14ac:dyDescent="0.2">
      <c r="A128" s="69" t="s">
        <v>1422</v>
      </c>
      <c r="B128" s="70"/>
      <c r="C128" s="70"/>
      <c r="D128" s="70"/>
      <c r="E128" s="10"/>
      <c r="G128" s="70"/>
      <c r="H128" s="70"/>
      <c r="I128" s="70"/>
    </row>
    <row r="129" spans="1:9" x14ac:dyDescent="0.2">
      <c r="A129" s="70"/>
      <c r="B129" s="70"/>
      <c r="C129" s="70"/>
      <c r="D129" s="70"/>
      <c r="E129" s="10"/>
      <c r="G129" s="70"/>
      <c r="H129" s="70"/>
      <c r="I129" s="70"/>
    </row>
    <row r="130" spans="1:9" x14ac:dyDescent="0.2">
      <c r="A130" s="69" t="s">
        <v>1397</v>
      </c>
      <c r="B130" s="70"/>
      <c r="C130" s="70"/>
      <c r="D130" s="70"/>
      <c r="E130" s="10"/>
      <c r="G130" s="70"/>
      <c r="H130" s="70"/>
      <c r="I130" s="70"/>
    </row>
    <row r="131" spans="1:9" x14ac:dyDescent="0.2">
      <c r="A131" s="70"/>
      <c r="B131" s="70"/>
      <c r="C131" s="70"/>
      <c r="D131" s="70"/>
      <c r="E131" s="10"/>
      <c r="G131" s="70"/>
      <c r="H131" s="70"/>
      <c r="I131" s="70"/>
    </row>
    <row r="132" spans="1:9" x14ac:dyDescent="0.2">
      <c r="A132" s="70"/>
      <c r="B132" s="70"/>
      <c r="C132" s="70"/>
      <c r="D132" s="70"/>
      <c r="E132" s="10"/>
      <c r="G132" s="70"/>
      <c r="H132" s="70"/>
      <c r="I132" s="70"/>
    </row>
    <row r="133" spans="1:9" x14ac:dyDescent="0.2">
      <c r="A133" s="70"/>
      <c r="B133" s="70"/>
      <c r="C133" s="70"/>
      <c r="D133" s="70"/>
      <c r="E133" s="10"/>
      <c r="G133" s="70"/>
      <c r="H133" s="70"/>
      <c r="I133" s="70"/>
    </row>
    <row r="134" spans="1:9" x14ac:dyDescent="0.2">
      <c r="A134" s="70"/>
      <c r="B134" s="70"/>
      <c r="C134" s="70"/>
      <c r="D134" s="70"/>
      <c r="E134" s="10"/>
      <c r="G134" s="70"/>
      <c r="H134" s="70"/>
      <c r="I134" s="70"/>
    </row>
    <row r="135" spans="1:9" x14ac:dyDescent="0.2">
      <c r="A135" s="70"/>
      <c r="B135" s="70"/>
      <c r="C135" s="70"/>
      <c r="D135" s="70"/>
      <c r="E135" s="10"/>
      <c r="G135" s="70"/>
      <c r="H135" s="70"/>
      <c r="I135" s="70"/>
    </row>
    <row r="136" spans="1:9" x14ac:dyDescent="0.2">
      <c r="A136" s="70"/>
      <c r="B136" s="70"/>
      <c r="C136" s="70"/>
      <c r="D136" s="70"/>
      <c r="E136" s="10"/>
      <c r="G136" s="70"/>
      <c r="H136" s="70"/>
      <c r="I136" s="70"/>
    </row>
    <row r="137" spans="1:9" x14ac:dyDescent="0.2">
      <c r="A137" s="70"/>
      <c r="B137" s="70"/>
      <c r="C137" s="70"/>
      <c r="D137" s="70"/>
      <c r="E137" s="10"/>
      <c r="G137" s="70"/>
      <c r="H137" s="70"/>
      <c r="I137" s="70"/>
    </row>
    <row r="138" spans="1:9" x14ac:dyDescent="0.2">
      <c r="A138" s="70"/>
      <c r="B138" s="70"/>
      <c r="C138" s="70"/>
      <c r="D138" s="70"/>
      <c r="E138" s="10"/>
      <c r="G138" s="70"/>
      <c r="H138" s="70"/>
      <c r="I138" s="70"/>
    </row>
    <row r="139" spans="1:9" x14ac:dyDescent="0.2">
      <c r="A139" s="70"/>
      <c r="B139" s="70"/>
      <c r="C139" s="70"/>
      <c r="D139" s="70"/>
      <c r="E139" s="10"/>
      <c r="G139" s="70"/>
      <c r="H139" s="70"/>
      <c r="I139" s="70"/>
    </row>
    <row r="140" spans="1:9" x14ac:dyDescent="0.2">
      <c r="A140" s="70"/>
      <c r="B140" s="70"/>
      <c r="C140" s="70"/>
      <c r="D140" s="70"/>
      <c r="E140" s="10"/>
      <c r="G140" s="70"/>
      <c r="H140" s="70"/>
      <c r="I140" s="70"/>
    </row>
    <row r="141" spans="1:9" x14ac:dyDescent="0.2">
      <c r="A141" s="70"/>
      <c r="B141" s="70"/>
      <c r="C141" s="70"/>
      <c r="D141" s="70"/>
      <c r="E141" s="10"/>
      <c r="G141" s="70"/>
      <c r="H141" s="70"/>
      <c r="I141" s="70"/>
    </row>
    <row r="142" spans="1:9" x14ac:dyDescent="0.2">
      <c r="A142" s="70"/>
      <c r="B142" s="70"/>
      <c r="C142" s="70"/>
      <c r="D142" s="70"/>
      <c r="E142" s="10"/>
      <c r="G142" s="70"/>
      <c r="H142" s="70"/>
      <c r="I142" s="70"/>
    </row>
    <row r="143" spans="1:9" x14ac:dyDescent="0.2">
      <c r="A143" s="70"/>
      <c r="B143" s="70"/>
      <c r="C143" s="70"/>
      <c r="D143" s="70"/>
      <c r="E143" s="10"/>
      <c r="G143" s="70"/>
      <c r="H143" s="70"/>
      <c r="I143" s="70"/>
    </row>
    <row r="144" spans="1:9" x14ac:dyDescent="0.2">
      <c r="A144" s="70"/>
      <c r="B144" s="70"/>
      <c r="C144" s="70"/>
      <c r="D144" s="70"/>
      <c r="E144" s="10"/>
      <c r="G144" s="70"/>
      <c r="H144" s="70"/>
      <c r="I144" s="70"/>
    </row>
    <row r="145" spans="1:9" x14ac:dyDescent="0.2">
      <c r="A145" s="70"/>
      <c r="B145" s="70"/>
      <c r="C145" s="70"/>
      <c r="D145" s="70"/>
      <c r="E145" s="10"/>
      <c r="G145" s="70"/>
      <c r="H145" s="70"/>
      <c r="I145" s="70"/>
    </row>
    <row r="146" spans="1:9" x14ac:dyDescent="0.2">
      <c r="A146" s="70"/>
      <c r="B146" s="70"/>
      <c r="C146" s="70"/>
      <c r="D146" s="70"/>
      <c r="E146" s="10"/>
      <c r="G146" s="70"/>
      <c r="H146" s="70"/>
      <c r="I146" s="70"/>
    </row>
    <row r="147" spans="1:9" x14ac:dyDescent="0.2">
      <c r="A147" s="70" t="s">
        <v>1395</v>
      </c>
      <c r="B147" s="70"/>
      <c r="C147" s="70"/>
      <c r="D147" s="70"/>
      <c r="E147" s="10"/>
      <c r="G147" s="70"/>
      <c r="H147" s="70"/>
      <c r="I147" s="70"/>
    </row>
    <row r="148" spans="1:9" x14ac:dyDescent="0.2">
      <c r="A148" s="70"/>
      <c r="B148" s="70"/>
      <c r="C148" s="70"/>
      <c r="D148" s="70"/>
      <c r="E148" s="10"/>
      <c r="G148" s="70"/>
      <c r="H148" s="70"/>
      <c r="I148" s="70"/>
    </row>
    <row r="149" spans="1:9" x14ac:dyDescent="0.2">
      <c r="A149" s="70"/>
      <c r="B149" s="70"/>
      <c r="C149" s="70"/>
      <c r="D149" s="70"/>
      <c r="E149" s="10"/>
      <c r="G149" s="70"/>
      <c r="H149" s="70"/>
      <c r="I149" s="70"/>
    </row>
    <row r="150" spans="1:9" x14ac:dyDescent="0.2">
      <c r="A150" s="70"/>
      <c r="B150" s="70"/>
      <c r="C150" s="70"/>
      <c r="D150" s="70"/>
      <c r="E150" s="10"/>
      <c r="G150" s="70"/>
      <c r="H150" s="70"/>
      <c r="I150" s="70"/>
    </row>
    <row r="151" spans="1:9" x14ac:dyDescent="0.2">
      <c r="A151" s="70"/>
      <c r="B151" s="70"/>
      <c r="C151" s="70"/>
      <c r="D151" s="70"/>
      <c r="E151" s="10"/>
      <c r="G151" s="70"/>
      <c r="H151" s="70"/>
      <c r="I151" s="70"/>
    </row>
    <row r="152" spans="1:9" x14ac:dyDescent="0.2">
      <c r="A152" s="70"/>
      <c r="B152" s="70"/>
      <c r="C152" s="70"/>
      <c r="D152" s="70"/>
      <c r="E152" s="10"/>
      <c r="G152" s="70"/>
      <c r="H152" s="70"/>
      <c r="I152" s="70"/>
    </row>
    <row r="153" spans="1:9" x14ac:dyDescent="0.2">
      <c r="A153" s="70"/>
      <c r="B153" s="70"/>
      <c r="C153" s="70"/>
      <c r="D153" s="70"/>
      <c r="E153" s="10"/>
      <c r="G153" s="70"/>
      <c r="H153" s="70"/>
      <c r="I153" s="70"/>
    </row>
    <row r="154" spans="1:9" x14ac:dyDescent="0.2">
      <c r="A154" s="70"/>
      <c r="B154" s="70"/>
      <c r="C154" s="70"/>
      <c r="D154" s="70"/>
      <c r="E154" s="10"/>
      <c r="G154" s="70"/>
      <c r="H154" s="70"/>
      <c r="I154" s="70"/>
    </row>
    <row r="155" spans="1:9" x14ac:dyDescent="0.2">
      <c r="A155" s="70"/>
      <c r="B155" s="70"/>
      <c r="C155" s="70"/>
      <c r="D155" s="70"/>
      <c r="E155" s="10"/>
      <c r="G155" s="70"/>
      <c r="H155" s="70"/>
      <c r="I155" s="70"/>
    </row>
    <row r="156" spans="1:9" x14ac:dyDescent="0.2">
      <c r="A156" s="70"/>
      <c r="B156" s="70"/>
      <c r="C156" s="70"/>
      <c r="D156" s="70"/>
      <c r="E156" s="10"/>
      <c r="G156" s="70"/>
      <c r="H156" s="70"/>
      <c r="I156" s="70"/>
    </row>
    <row r="157" spans="1:9" x14ac:dyDescent="0.2">
      <c r="A157" s="70"/>
      <c r="B157" s="70"/>
      <c r="C157" s="70"/>
      <c r="D157" s="70"/>
      <c r="E157" s="10"/>
      <c r="G157" s="70"/>
      <c r="H157" s="70"/>
      <c r="I157" s="70"/>
    </row>
    <row r="158" spans="1:9" x14ac:dyDescent="0.2">
      <c r="A158" s="70"/>
      <c r="B158" s="70"/>
      <c r="C158" s="70"/>
      <c r="D158" s="70"/>
      <c r="E158" s="10"/>
      <c r="G158" s="70"/>
      <c r="H158" s="70"/>
      <c r="I158" s="70"/>
    </row>
    <row r="159" spans="1:9" x14ac:dyDescent="0.2">
      <c r="A159" s="70"/>
      <c r="B159" s="70"/>
      <c r="C159" s="70"/>
      <c r="D159" s="70"/>
      <c r="E159" s="10"/>
      <c r="G159" s="70"/>
      <c r="H159" s="70"/>
      <c r="I159" s="70"/>
    </row>
    <row r="160" spans="1:9" x14ac:dyDescent="0.2">
      <c r="A160" s="70"/>
      <c r="B160" s="70"/>
      <c r="C160" s="70"/>
      <c r="D160" s="70"/>
      <c r="E160" s="10"/>
      <c r="G160" s="70"/>
      <c r="H160" s="70"/>
      <c r="I160" s="70"/>
    </row>
    <row r="161" spans="1:9" x14ac:dyDescent="0.2">
      <c r="A161" s="70"/>
      <c r="B161" s="70"/>
      <c r="C161" s="70"/>
      <c r="D161" s="70"/>
      <c r="E161" s="10"/>
      <c r="G161" s="70"/>
      <c r="H161" s="70"/>
      <c r="I161" s="70"/>
    </row>
    <row r="162" spans="1:9" x14ac:dyDescent="0.2">
      <c r="A162" s="70"/>
      <c r="B162" s="70"/>
      <c r="C162" s="70"/>
      <c r="D162" s="70"/>
      <c r="E162" s="10"/>
      <c r="G162" s="70"/>
      <c r="H162" s="70"/>
      <c r="I162" s="70"/>
    </row>
    <row r="163" spans="1:9" x14ac:dyDescent="0.2">
      <c r="A163" s="70"/>
      <c r="B163" s="70"/>
      <c r="C163" s="70"/>
      <c r="D163" s="70"/>
      <c r="E163" s="10"/>
      <c r="G163" s="70"/>
      <c r="H163" s="70"/>
      <c r="I163" s="70"/>
    </row>
    <row r="164" spans="1:9" x14ac:dyDescent="0.2">
      <c r="A164" s="70"/>
      <c r="B164" s="70"/>
      <c r="C164" s="70"/>
      <c r="D164" s="70"/>
      <c r="E164" s="10"/>
      <c r="G164" s="70"/>
      <c r="H164" s="70"/>
      <c r="I164" s="70"/>
    </row>
    <row r="165" spans="1:9" x14ac:dyDescent="0.2">
      <c r="A165" s="70"/>
      <c r="B165" s="70"/>
      <c r="C165" s="70"/>
      <c r="D165" s="70"/>
      <c r="E165" s="10"/>
      <c r="G165" s="70"/>
      <c r="H165" s="70"/>
      <c r="I165" s="70"/>
    </row>
    <row r="166" spans="1:9" x14ac:dyDescent="0.2">
      <c r="A166" s="70"/>
      <c r="B166" s="70"/>
      <c r="C166" s="70"/>
      <c r="D166" s="70"/>
      <c r="E166" s="10"/>
      <c r="G166" s="70"/>
      <c r="H166" s="70"/>
      <c r="I166" s="70"/>
    </row>
    <row r="167" spans="1:9" x14ac:dyDescent="0.2">
      <c r="A167" s="70"/>
      <c r="B167" s="70"/>
      <c r="C167" s="70"/>
      <c r="D167" s="70"/>
      <c r="E167" s="10"/>
      <c r="G167" s="70"/>
      <c r="H167" s="70"/>
      <c r="I167" s="70"/>
    </row>
    <row r="168" spans="1:9" x14ac:dyDescent="0.2">
      <c r="A168" s="70"/>
      <c r="B168" s="70"/>
      <c r="C168" s="70"/>
      <c r="D168" s="70"/>
      <c r="E168" s="10"/>
      <c r="G168" s="70"/>
      <c r="H168" s="70"/>
      <c r="I168" s="70"/>
    </row>
    <row r="169" spans="1:9" x14ac:dyDescent="0.2">
      <c r="A169" s="70"/>
      <c r="B169" s="70"/>
      <c r="C169" s="70"/>
      <c r="D169" s="70"/>
      <c r="E169" s="10"/>
      <c r="G169" s="70"/>
      <c r="H169" s="70"/>
      <c r="I169" s="70"/>
    </row>
    <row r="170" spans="1:9" x14ac:dyDescent="0.2">
      <c r="A170" s="70"/>
      <c r="B170" s="70"/>
      <c r="C170" s="70"/>
      <c r="D170" s="70"/>
      <c r="E170" s="10"/>
      <c r="G170" s="70"/>
      <c r="H170" s="70"/>
      <c r="I170" s="70"/>
    </row>
  </sheetData>
  <mergeCells count="2">
    <mergeCell ref="A1:F1"/>
    <mergeCell ref="A73:D73"/>
  </mergeCells>
  <conditionalFormatting sqref="F2:F3 F5:F72">
    <cfRule type="cellIs" dxfId="31" priority="4" stopIfTrue="1" operator="between">
      <formula>0.009</formula>
      <formula>-0.009</formula>
    </cfRule>
  </conditionalFormatting>
  <conditionalFormatting sqref="F74:F144">
    <cfRule type="cellIs" dxfId="30" priority="1" stopIfTrue="1" operator="between">
      <formula>0.009</formula>
      <formula>-0.009</formula>
    </cfRule>
  </conditionalFormatting>
  <conditionalFormatting sqref="F171:F272">
    <cfRule type="cellIs" dxfId="29" priority="2" stopIfTrue="1" operator="between">
      <formula>0.009</formula>
      <formula>-0.009</formula>
    </cfRule>
  </conditionalFormatting>
  <conditionalFormatting sqref="F73:H73">
    <cfRule type="cellIs" dxfId="28" priority="3" stopIfTrue="1" operator="between">
      <formula>0.009</formula>
      <formula>-0.009</formula>
    </cfRule>
  </conditionalFormatting>
  <hyperlinks>
    <hyperlink ref="A111" r:id="rId1" tooltip="https://www.franklintempletonindia.com/downloadsServlet/pdf/product-labels-jg9o5k7l" display="https://www.franklintempletonindia.com/downloadsServlet/pdf/product-labels-jg9o5k7l" xr:uid="{51F06FE7-EB90-42BE-B9D7-CE571059ED91}"/>
  </hyperlinks>
  <pageMargins left="0.7" right="0.7" top="0.75" bottom="0.75" header="0.3" footer="0.3"/>
  <pageSetup paperSize="9" orientation="portrait" r:id="rId2"/>
  <headerFooter>
    <oddFooter>&amp;C_x000D_&amp;1#&amp;"Aptos"&amp;10&amp;K000000 RESTRICTED</oddFooter>
    <evenFooter>&amp;LPUBLIC</evenFooter>
    <firstFooter>&amp;LPUBLIC</firstFooter>
  </headerFooter>
  <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4A3D-A0EC-48A6-84A2-D91F1A9CB0AF}">
  <dimension ref="A1:I144"/>
  <sheetViews>
    <sheetView workbookViewId="0">
      <selection sqref="A1:F1"/>
    </sheetView>
  </sheetViews>
  <sheetFormatPr defaultColWidth="9.33203125" defaultRowHeight="10.199999999999999" x14ac:dyDescent="0.2"/>
  <cols>
    <col min="1" max="1" width="33.88671875" style="6" bestFit="1" customWidth="1"/>
    <col min="2" max="2" width="29.33203125" style="6" bestFit="1" customWidth="1"/>
    <col min="3" max="3" width="23" style="6" bestFit="1" customWidth="1"/>
    <col min="4" max="4" width="15.6640625" style="6" customWidth="1"/>
    <col min="5" max="5" width="23.88671875" style="9" customWidth="1"/>
    <col min="6" max="6" width="11.6640625" style="10" bestFit="1" customWidth="1"/>
    <col min="7" max="16384" width="9.33203125" style="6"/>
  </cols>
  <sheetData>
    <row r="1" spans="1:6" s="1" customFormat="1" ht="13.8" x14ac:dyDescent="0.2">
      <c r="A1" s="150" t="s">
        <v>26</v>
      </c>
      <c r="B1" s="151"/>
      <c r="C1" s="151"/>
      <c r="D1" s="151"/>
      <c r="E1" s="151"/>
      <c r="F1" s="151"/>
    </row>
    <row r="2" spans="1:6" s="1" customFormat="1" ht="11.4" x14ac:dyDescent="0.2">
      <c r="E2" s="5"/>
      <c r="F2" s="8"/>
    </row>
    <row r="3" spans="1:6" s="1" customFormat="1" ht="12" x14ac:dyDescent="0.2">
      <c r="A3" s="7" t="s">
        <v>7</v>
      </c>
      <c r="B3" s="2"/>
      <c r="C3" s="3"/>
      <c r="D3" s="3"/>
      <c r="E3" s="4"/>
      <c r="F3" s="8"/>
    </row>
    <row r="4" spans="1:6" s="1" customFormat="1" ht="22.2" customHeight="1" x14ac:dyDescent="0.2">
      <c r="A4" s="14" t="s">
        <v>2</v>
      </c>
      <c r="B4" s="14" t="s">
        <v>0</v>
      </c>
      <c r="C4" s="15" t="s">
        <v>603</v>
      </c>
      <c r="D4" s="15" t="s">
        <v>1</v>
      </c>
      <c r="E4" s="56" t="s">
        <v>6</v>
      </c>
      <c r="F4" s="16" t="s">
        <v>3</v>
      </c>
    </row>
    <row r="5" spans="1:6" x14ac:dyDescent="0.2">
      <c r="A5" s="17" t="s">
        <v>145</v>
      </c>
      <c r="B5" s="18"/>
      <c r="C5" s="18"/>
      <c r="D5" s="18"/>
      <c r="E5" s="19"/>
      <c r="F5" s="20"/>
    </row>
    <row r="6" spans="1:6" x14ac:dyDescent="0.2">
      <c r="A6" s="21" t="s">
        <v>31</v>
      </c>
      <c r="B6" s="22"/>
      <c r="C6" s="22"/>
      <c r="D6" s="22"/>
      <c r="E6" s="23"/>
      <c r="F6" s="24"/>
    </row>
    <row r="7" spans="1:6" x14ac:dyDescent="0.2">
      <c r="A7" s="22" t="s">
        <v>147</v>
      </c>
      <c r="B7" s="22" t="s">
        <v>146</v>
      </c>
      <c r="C7" s="22" t="s">
        <v>148</v>
      </c>
      <c r="D7" s="25">
        <v>999427</v>
      </c>
      <c r="E7" s="23">
        <v>7477.2131010000003</v>
      </c>
      <c r="F7" s="24">
        <v>10.2054937440133</v>
      </c>
    </row>
    <row r="8" spans="1:6" x14ac:dyDescent="0.2">
      <c r="A8" s="22" t="s">
        <v>152</v>
      </c>
      <c r="B8" s="22" t="s">
        <v>151</v>
      </c>
      <c r="C8" s="22" t="s">
        <v>148</v>
      </c>
      <c r="D8" s="25">
        <v>467542</v>
      </c>
      <c r="E8" s="23">
        <v>6711.0978679999998</v>
      </c>
      <c r="F8" s="24">
        <v>9.1598388841124407</v>
      </c>
    </row>
    <row r="9" spans="1:6" x14ac:dyDescent="0.2">
      <c r="A9" s="22" t="s">
        <v>156</v>
      </c>
      <c r="B9" s="22" t="s">
        <v>155</v>
      </c>
      <c r="C9" s="22" t="s">
        <v>157</v>
      </c>
      <c r="D9" s="25">
        <v>440911</v>
      </c>
      <c r="E9" s="23">
        <v>5766.234058</v>
      </c>
      <c r="F9" s="24">
        <v>7.87021378293539</v>
      </c>
    </row>
    <row r="10" spans="1:6" x14ac:dyDescent="0.2">
      <c r="A10" s="22" t="s">
        <v>159</v>
      </c>
      <c r="B10" s="22" t="s">
        <v>158</v>
      </c>
      <c r="C10" s="22" t="s">
        <v>160</v>
      </c>
      <c r="D10" s="25">
        <v>198464</v>
      </c>
      <c r="E10" s="23">
        <v>3913.7100799999998</v>
      </c>
      <c r="F10" s="24">
        <v>5.3417420632267296</v>
      </c>
    </row>
    <row r="11" spans="1:6" x14ac:dyDescent="0.2">
      <c r="A11" s="22" t="s">
        <v>171</v>
      </c>
      <c r="B11" s="22" t="s">
        <v>170</v>
      </c>
      <c r="C11" s="22" t="s">
        <v>172</v>
      </c>
      <c r="D11" s="25">
        <v>76389</v>
      </c>
      <c r="E11" s="23">
        <v>3008.886321</v>
      </c>
      <c r="F11" s="24">
        <v>4.1067668007624203</v>
      </c>
    </row>
    <row r="12" spans="1:6" x14ac:dyDescent="0.2">
      <c r="A12" s="22" t="s">
        <v>150</v>
      </c>
      <c r="B12" s="22" t="s">
        <v>149</v>
      </c>
      <c r="C12" s="22" t="s">
        <v>148</v>
      </c>
      <c r="D12" s="25">
        <v>269772</v>
      </c>
      <c r="E12" s="23">
        <v>2771.6375280000002</v>
      </c>
      <c r="F12" s="24">
        <v>3.7829508227996702</v>
      </c>
    </row>
    <row r="13" spans="1:6" x14ac:dyDescent="0.2">
      <c r="A13" s="22" t="s">
        <v>165</v>
      </c>
      <c r="B13" s="22" t="s">
        <v>164</v>
      </c>
      <c r="C13" s="22" t="s">
        <v>166</v>
      </c>
      <c r="D13" s="25">
        <v>228919</v>
      </c>
      <c r="E13" s="23">
        <v>2587.0136189999998</v>
      </c>
      <c r="F13" s="24">
        <v>3.53096146221253</v>
      </c>
    </row>
    <row r="14" spans="1:6" x14ac:dyDescent="0.2">
      <c r="A14" s="22" t="s">
        <v>154</v>
      </c>
      <c r="B14" s="22" t="s">
        <v>153</v>
      </c>
      <c r="C14" s="22" t="s">
        <v>148</v>
      </c>
      <c r="D14" s="25">
        <v>187437</v>
      </c>
      <c r="E14" s="23">
        <v>2304.5379149999999</v>
      </c>
      <c r="F14" s="24">
        <v>3.1454162074407699</v>
      </c>
    </row>
    <row r="15" spans="1:6" x14ac:dyDescent="0.2">
      <c r="A15" s="22" t="s">
        <v>358</v>
      </c>
      <c r="B15" s="22" t="s">
        <v>357</v>
      </c>
      <c r="C15" s="22" t="s">
        <v>241</v>
      </c>
      <c r="D15" s="25">
        <v>174926</v>
      </c>
      <c r="E15" s="23">
        <v>1996.255512</v>
      </c>
      <c r="F15" s="24">
        <v>2.72464792215743</v>
      </c>
    </row>
    <row r="16" spans="1:6" x14ac:dyDescent="0.2">
      <c r="A16" s="22" t="s">
        <v>162</v>
      </c>
      <c r="B16" s="22" t="s">
        <v>161</v>
      </c>
      <c r="C16" s="22" t="s">
        <v>163</v>
      </c>
      <c r="D16" s="25">
        <v>58268</v>
      </c>
      <c r="E16" s="23">
        <v>1980.2379800000001</v>
      </c>
      <c r="F16" s="24">
        <v>2.7027859235207101</v>
      </c>
    </row>
    <row r="17" spans="1:6" x14ac:dyDescent="0.2">
      <c r="A17" s="22" t="s">
        <v>338</v>
      </c>
      <c r="B17" s="22" t="s">
        <v>337</v>
      </c>
      <c r="C17" s="22" t="s">
        <v>148</v>
      </c>
      <c r="D17" s="25">
        <v>480519</v>
      </c>
      <c r="E17" s="23">
        <v>1875.465657</v>
      </c>
      <c r="F17" s="24">
        <v>2.5597843435899201</v>
      </c>
    </row>
    <row r="18" spans="1:6" x14ac:dyDescent="0.2">
      <c r="A18" s="22" t="s">
        <v>364</v>
      </c>
      <c r="B18" s="22" t="s">
        <v>363</v>
      </c>
      <c r="C18" s="22" t="s">
        <v>249</v>
      </c>
      <c r="D18" s="25">
        <v>629139</v>
      </c>
      <c r="E18" s="23">
        <v>1767.88059</v>
      </c>
      <c r="F18" s="24">
        <v>2.41294370746161</v>
      </c>
    </row>
    <row r="19" spans="1:6" x14ac:dyDescent="0.2">
      <c r="A19" s="22" t="s">
        <v>445</v>
      </c>
      <c r="B19" s="22" t="s">
        <v>444</v>
      </c>
      <c r="C19" s="22" t="s">
        <v>166</v>
      </c>
      <c r="D19" s="25">
        <v>66635</v>
      </c>
      <c r="E19" s="23">
        <v>1576.31756</v>
      </c>
      <c r="F19" s="24">
        <v>2.1514832839265701</v>
      </c>
    </row>
    <row r="20" spans="1:6" x14ac:dyDescent="0.2">
      <c r="A20" s="22" t="s">
        <v>168</v>
      </c>
      <c r="B20" s="22" t="s">
        <v>167</v>
      </c>
      <c r="C20" s="22" t="s">
        <v>169</v>
      </c>
      <c r="D20" s="25">
        <v>471839</v>
      </c>
      <c r="E20" s="23">
        <v>1427.0770560000001</v>
      </c>
      <c r="F20" s="24">
        <v>1.9477880020946701</v>
      </c>
    </row>
    <row r="21" spans="1:6" x14ac:dyDescent="0.2">
      <c r="A21" s="22" t="s">
        <v>368</v>
      </c>
      <c r="B21" s="22" t="s">
        <v>367</v>
      </c>
      <c r="C21" s="22" t="s">
        <v>183</v>
      </c>
      <c r="D21" s="25">
        <v>69108</v>
      </c>
      <c r="E21" s="23">
        <v>1375.59474</v>
      </c>
      <c r="F21" s="24">
        <v>1.8775208521862301</v>
      </c>
    </row>
    <row r="22" spans="1:6" x14ac:dyDescent="0.2">
      <c r="A22" s="22" t="s">
        <v>273</v>
      </c>
      <c r="B22" s="22" t="s">
        <v>272</v>
      </c>
      <c r="C22" s="22" t="s">
        <v>201</v>
      </c>
      <c r="D22" s="25">
        <v>26946</v>
      </c>
      <c r="E22" s="23">
        <v>1313.671392</v>
      </c>
      <c r="F22" s="24">
        <v>1.7930029533265801</v>
      </c>
    </row>
    <row r="23" spans="1:6" x14ac:dyDescent="0.2">
      <c r="A23" s="22" t="s">
        <v>248</v>
      </c>
      <c r="B23" s="22" t="s">
        <v>247</v>
      </c>
      <c r="C23" s="22" t="s">
        <v>249</v>
      </c>
      <c r="D23" s="25">
        <v>57903</v>
      </c>
      <c r="E23" s="23">
        <v>1216.715739</v>
      </c>
      <c r="F23" s="24">
        <v>1.66067018485086</v>
      </c>
    </row>
    <row r="24" spans="1:6" x14ac:dyDescent="0.2">
      <c r="A24" s="22" t="s">
        <v>243</v>
      </c>
      <c r="B24" s="22" t="s">
        <v>242</v>
      </c>
      <c r="C24" s="22" t="s">
        <v>163</v>
      </c>
      <c r="D24" s="25">
        <v>8514</v>
      </c>
      <c r="E24" s="23">
        <v>1211.88276</v>
      </c>
      <c r="F24" s="24">
        <v>1.65407375162324</v>
      </c>
    </row>
    <row r="25" spans="1:6" x14ac:dyDescent="0.2">
      <c r="A25" s="22" t="s">
        <v>191</v>
      </c>
      <c r="B25" s="22" t="s">
        <v>190</v>
      </c>
      <c r="C25" s="22" t="s">
        <v>192</v>
      </c>
      <c r="D25" s="25">
        <v>309414</v>
      </c>
      <c r="E25" s="23">
        <v>1074.4401150000001</v>
      </c>
      <c r="F25" s="24">
        <v>1.4664811238940001</v>
      </c>
    </row>
    <row r="26" spans="1:6" x14ac:dyDescent="0.2">
      <c r="A26" s="22" t="s">
        <v>203</v>
      </c>
      <c r="B26" s="22" t="s">
        <v>202</v>
      </c>
      <c r="C26" s="22" t="s">
        <v>204</v>
      </c>
      <c r="D26" s="25">
        <v>539491</v>
      </c>
      <c r="E26" s="23">
        <v>1023.3604779999999</v>
      </c>
      <c r="F26" s="24">
        <v>1.39676358223663</v>
      </c>
    </row>
    <row r="27" spans="1:6" x14ac:dyDescent="0.2">
      <c r="A27" s="22" t="s">
        <v>494</v>
      </c>
      <c r="B27" s="22" t="s">
        <v>493</v>
      </c>
      <c r="C27" s="22" t="s">
        <v>241</v>
      </c>
      <c r="D27" s="25">
        <v>91403</v>
      </c>
      <c r="E27" s="23">
        <v>956.71520099999998</v>
      </c>
      <c r="F27" s="24">
        <v>1.3058008200009801</v>
      </c>
    </row>
    <row r="28" spans="1:6" x14ac:dyDescent="0.2">
      <c r="A28" s="22" t="s">
        <v>174</v>
      </c>
      <c r="B28" s="22" t="s">
        <v>173</v>
      </c>
      <c r="C28" s="22" t="s">
        <v>166</v>
      </c>
      <c r="D28" s="25">
        <v>68809</v>
      </c>
      <c r="E28" s="23">
        <v>926.78842099999997</v>
      </c>
      <c r="F28" s="24">
        <v>1.26495437601939</v>
      </c>
    </row>
    <row r="29" spans="1:6" x14ac:dyDescent="0.2">
      <c r="A29" s="22" t="s">
        <v>284</v>
      </c>
      <c r="B29" s="22" t="s">
        <v>283</v>
      </c>
      <c r="C29" s="22" t="s">
        <v>285</v>
      </c>
      <c r="D29" s="25">
        <v>94498</v>
      </c>
      <c r="E29" s="23">
        <v>920.83576100000005</v>
      </c>
      <c r="F29" s="24">
        <v>1.25682971331824</v>
      </c>
    </row>
    <row r="30" spans="1:6" x14ac:dyDescent="0.2">
      <c r="A30" s="22" t="s">
        <v>179</v>
      </c>
      <c r="B30" s="22" t="s">
        <v>178</v>
      </c>
      <c r="C30" s="22" t="s">
        <v>180</v>
      </c>
      <c r="D30" s="25">
        <v>7723</v>
      </c>
      <c r="E30" s="23">
        <v>919.26868999999999</v>
      </c>
      <c r="F30" s="24">
        <v>1.2546908504731</v>
      </c>
    </row>
    <row r="31" spans="1:6" x14ac:dyDescent="0.2">
      <c r="A31" s="22" t="s">
        <v>185</v>
      </c>
      <c r="B31" s="22" t="s">
        <v>184</v>
      </c>
      <c r="C31" s="22" t="s">
        <v>186</v>
      </c>
      <c r="D31" s="25">
        <v>233762</v>
      </c>
      <c r="E31" s="23">
        <v>906.64591700000005</v>
      </c>
      <c r="F31" s="24">
        <v>1.2374622882877599</v>
      </c>
    </row>
    <row r="32" spans="1:6" x14ac:dyDescent="0.2">
      <c r="A32" s="22" t="s">
        <v>486</v>
      </c>
      <c r="B32" s="22" t="s">
        <v>485</v>
      </c>
      <c r="C32" s="22" t="s">
        <v>192</v>
      </c>
      <c r="D32" s="25">
        <v>295559</v>
      </c>
      <c r="E32" s="23">
        <v>840.12645750000001</v>
      </c>
      <c r="F32" s="24">
        <v>1.1466712517595099</v>
      </c>
    </row>
    <row r="33" spans="1:6" x14ac:dyDescent="0.2">
      <c r="A33" s="22" t="s">
        <v>986</v>
      </c>
      <c r="B33" s="22" t="s">
        <v>985</v>
      </c>
      <c r="C33" s="22" t="s">
        <v>163</v>
      </c>
      <c r="D33" s="25">
        <v>7228</v>
      </c>
      <c r="E33" s="23">
        <v>832.70173999999997</v>
      </c>
      <c r="F33" s="24">
        <v>1.13653740817718</v>
      </c>
    </row>
    <row r="34" spans="1:6" x14ac:dyDescent="0.2">
      <c r="A34" s="22" t="s">
        <v>430</v>
      </c>
      <c r="B34" s="22" t="s">
        <v>429</v>
      </c>
      <c r="C34" s="22" t="s">
        <v>397</v>
      </c>
      <c r="D34" s="25">
        <v>48149</v>
      </c>
      <c r="E34" s="23">
        <v>816.84778500000004</v>
      </c>
      <c r="F34" s="24">
        <v>1.1148986724095999</v>
      </c>
    </row>
    <row r="35" spans="1:6" x14ac:dyDescent="0.2">
      <c r="A35" s="22" t="s">
        <v>215</v>
      </c>
      <c r="B35" s="22" t="s">
        <v>214</v>
      </c>
      <c r="C35" s="22" t="s">
        <v>201</v>
      </c>
      <c r="D35" s="25">
        <v>29515</v>
      </c>
      <c r="E35" s="23">
        <v>810.86559499999998</v>
      </c>
      <c r="F35" s="24">
        <v>1.1067337048213</v>
      </c>
    </row>
    <row r="36" spans="1:6" x14ac:dyDescent="0.2">
      <c r="A36" s="22" t="s">
        <v>378</v>
      </c>
      <c r="B36" s="22" t="s">
        <v>377</v>
      </c>
      <c r="C36" s="22" t="s">
        <v>204</v>
      </c>
      <c r="D36" s="25">
        <v>61215</v>
      </c>
      <c r="E36" s="23">
        <v>777.43050000000005</v>
      </c>
      <c r="F36" s="24">
        <v>1.0610988341490499</v>
      </c>
    </row>
    <row r="37" spans="1:6" x14ac:dyDescent="0.2">
      <c r="A37" s="22" t="s">
        <v>352</v>
      </c>
      <c r="B37" s="22" t="s">
        <v>351</v>
      </c>
      <c r="C37" s="22" t="s">
        <v>241</v>
      </c>
      <c r="D37" s="25">
        <v>37784</v>
      </c>
      <c r="E37" s="23">
        <v>766.67514400000005</v>
      </c>
      <c r="F37" s="24">
        <v>1.0464190708615799</v>
      </c>
    </row>
    <row r="38" spans="1:6" x14ac:dyDescent="0.2">
      <c r="A38" s="22" t="s">
        <v>224</v>
      </c>
      <c r="B38" s="22" t="s">
        <v>223</v>
      </c>
      <c r="C38" s="22" t="s">
        <v>225</v>
      </c>
      <c r="D38" s="25">
        <v>14773</v>
      </c>
      <c r="E38" s="23">
        <v>763.91183000000001</v>
      </c>
      <c r="F38" s="24">
        <v>1.0426474806502499</v>
      </c>
    </row>
    <row r="39" spans="1:6" x14ac:dyDescent="0.2">
      <c r="A39" s="22" t="s">
        <v>566</v>
      </c>
      <c r="B39" s="22" t="s">
        <v>565</v>
      </c>
      <c r="C39" s="22" t="s">
        <v>180</v>
      </c>
      <c r="D39" s="25">
        <v>24625</v>
      </c>
      <c r="E39" s="23">
        <v>763.572</v>
      </c>
      <c r="F39" s="24">
        <v>1.04218365370134</v>
      </c>
    </row>
    <row r="40" spans="1:6" x14ac:dyDescent="0.2">
      <c r="A40" s="22" t="s">
        <v>468</v>
      </c>
      <c r="B40" s="22" t="s">
        <v>467</v>
      </c>
      <c r="C40" s="22" t="s">
        <v>195</v>
      </c>
      <c r="D40" s="25">
        <v>46796</v>
      </c>
      <c r="E40" s="23">
        <v>706.43241599999999</v>
      </c>
      <c r="F40" s="24">
        <v>0.964195015532188</v>
      </c>
    </row>
    <row r="41" spans="1:6" x14ac:dyDescent="0.2">
      <c r="A41" s="22" t="s">
        <v>810</v>
      </c>
      <c r="B41" s="22" t="s">
        <v>809</v>
      </c>
      <c r="C41" s="22" t="s">
        <v>163</v>
      </c>
      <c r="D41" s="25">
        <v>8995</v>
      </c>
      <c r="E41" s="23">
        <v>704.62332500000002</v>
      </c>
      <c r="F41" s="24">
        <v>0.96172582458718503</v>
      </c>
    </row>
    <row r="42" spans="1:6" x14ac:dyDescent="0.2">
      <c r="A42" s="22" t="s">
        <v>988</v>
      </c>
      <c r="B42" s="22" t="s">
        <v>987</v>
      </c>
      <c r="C42" s="22" t="s">
        <v>166</v>
      </c>
      <c r="D42" s="25">
        <v>41449</v>
      </c>
      <c r="E42" s="23">
        <v>684.44733699999995</v>
      </c>
      <c r="F42" s="24">
        <v>0.93418803523546101</v>
      </c>
    </row>
    <row r="43" spans="1:6" x14ac:dyDescent="0.2">
      <c r="A43" s="22" t="s">
        <v>275</v>
      </c>
      <c r="B43" s="22" t="s">
        <v>274</v>
      </c>
      <c r="C43" s="22" t="s">
        <v>169</v>
      </c>
      <c r="D43" s="25">
        <v>21718</v>
      </c>
      <c r="E43" s="23">
        <v>652.82136200000002</v>
      </c>
      <c r="F43" s="24">
        <v>0.89102239508971603</v>
      </c>
    </row>
    <row r="44" spans="1:6" x14ac:dyDescent="0.2">
      <c r="A44" s="22" t="s">
        <v>449</v>
      </c>
      <c r="B44" s="22" t="s">
        <v>448</v>
      </c>
      <c r="C44" s="22" t="s">
        <v>450</v>
      </c>
      <c r="D44" s="25">
        <v>156331</v>
      </c>
      <c r="E44" s="23">
        <v>647.44483649999995</v>
      </c>
      <c r="F44" s="24">
        <v>0.88368408646943097</v>
      </c>
    </row>
    <row r="45" spans="1:6" x14ac:dyDescent="0.2">
      <c r="A45" s="22" t="s">
        <v>289</v>
      </c>
      <c r="B45" s="22" t="s">
        <v>288</v>
      </c>
      <c r="C45" s="22" t="s">
        <v>290</v>
      </c>
      <c r="D45" s="25">
        <v>253524</v>
      </c>
      <c r="E45" s="23">
        <v>614.87175720000005</v>
      </c>
      <c r="F45" s="24">
        <v>0.83922576322397702</v>
      </c>
    </row>
    <row r="46" spans="1:6" x14ac:dyDescent="0.2">
      <c r="A46" s="22" t="s">
        <v>271</v>
      </c>
      <c r="B46" s="22" t="s">
        <v>270</v>
      </c>
      <c r="C46" s="22" t="s">
        <v>198</v>
      </c>
      <c r="D46" s="25">
        <v>6716</v>
      </c>
      <c r="E46" s="23">
        <v>601.55211999999995</v>
      </c>
      <c r="F46" s="24">
        <v>0.82104606548352499</v>
      </c>
    </row>
    <row r="47" spans="1:6" x14ac:dyDescent="0.2">
      <c r="A47" s="22" t="s">
        <v>423</v>
      </c>
      <c r="B47" s="22" t="s">
        <v>422</v>
      </c>
      <c r="C47" s="22" t="s">
        <v>424</v>
      </c>
      <c r="D47" s="25">
        <v>18834</v>
      </c>
      <c r="E47" s="23">
        <v>566.80922999999996</v>
      </c>
      <c r="F47" s="24">
        <v>0.77362621242403196</v>
      </c>
    </row>
    <row r="48" spans="1:6" x14ac:dyDescent="0.2">
      <c r="A48" s="22" t="s">
        <v>372</v>
      </c>
      <c r="B48" s="22" t="s">
        <v>371</v>
      </c>
      <c r="C48" s="22" t="s">
        <v>236</v>
      </c>
      <c r="D48" s="25">
        <v>29325</v>
      </c>
      <c r="E48" s="23">
        <v>551.89649999999995</v>
      </c>
      <c r="F48" s="24">
        <v>0.75327213522101499</v>
      </c>
    </row>
    <row r="49" spans="1:7" x14ac:dyDescent="0.2">
      <c r="A49" s="22" t="s">
        <v>342</v>
      </c>
      <c r="B49" s="22" t="s">
        <v>341</v>
      </c>
      <c r="C49" s="22" t="s">
        <v>241</v>
      </c>
      <c r="D49" s="25">
        <v>214142</v>
      </c>
      <c r="E49" s="23">
        <v>549.18857319999995</v>
      </c>
      <c r="F49" s="24">
        <v>0.749576141855125</v>
      </c>
    </row>
    <row r="50" spans="1:7" x14ac:dyDescent="0.2">
      <c r="A50" s="22" t="s">
        <v>182</v>
      </c>
      <c r="B50" s="22" t="s">
        <v>181</v>
      </c>
      <c r="C50" s="22" t="s">
        <v>183</v>
      </c>
      <c r="D50" s="25">
        <v>36724</v>
      </c>
      <c r="E50" s="23">
        <v>541.017968</v>
      </c>
      <c r="F50" s="24">
        <v>0.73842425155494695</v>
      </c>
    </row>
    <row r="51" spans="1:7" x14ac:dyDescent="0.2">
      <c r="A51" s="22" t="s">
        <v>787</v>
      </c>
      <c r="B51" s="22" t="s">
        <v>786</v>
      </c>
      <c r="C51" s="22" t="s">
        <v>198</v>
      </c>
      <c r="D51" s="25">
        <v>48573</v>
      </c>
      <c r="E51" s="23">
        <v>533.57440499999996</v>
      </c>
      <c r="F51" s="24">
        <v>0.72826468613885498</v>
      </c>
    </row>
    <row r="52" spans="1:7" x14ac:dyDescent="0.2">
      <c r="A52" s="22" t="s">
        <v>447</v>
      </c>
      <c r="B52" s="22" t="s">
        <v>446</v>
      </c>
      <c r="C52" s="22" t="s">
        <v>163</v>
      </c>
      <c r="D52" s="25">
        <v>136401</v>
      </c>
      <c r="E52" s="23">
        <v>463.42239749999999</v>
      </c>
      <c r="F52" s="24">
        <v>0.63251565986388203</v>
      </c>
    </row>
    <row r="53" spans="1:7" x14ac:dyDescent="0.2">
      <c r="A53" s="22" t="s">
        <v>896</v>
      </c>
      <c r="B53" s="22" t="s">
        <v>895</v>
      </c>
      <c r="C53" s="22" t="s">
        <v>189</v>
      </c>
      <c r="D53" s="25">
        <v>42502</v>
      </c>
      <c r="E53" s="23">
        <v>460.33916199999999</v>
      </c>
      <c r="F53" s="24">
        <v>0.62830741540414303</v>
      </c>
    </row>
    <row r="54" spans="1:7" x14ac:dyDescent="0.2">
      <c r="A54" s="22" t="s">
        <v>990</v>
      </c>
      <c r="B54" s="22" t="s">
        <v>989</v>
      </c>
      <c r="C54" s="22" t="s">
        <v>183</v>
      </c>
      <c r="D54" s="25">
        <v>39785</v>
      </c>
      <c r="E54" s="23">
        <v>456.77158500000002</v>
      </c>
      <c r="F54" s="24">
        <v>0.62343810323355497</v>
      </c>
    </row>
    <row r="55" spans="1:7" x14ac:dyDescent="0.2">
      <c r="A55" s="22" t="s">
        <v>344</v>
      </c>
      <c r="B55" s="22" t="s">
        <v>343</v>
      </c>
      <c r="C55" s="22" t="s">
        <v>236</v>
      </c>
      <c r="D55" s="25">
        <v>70210</v>
      </c>
      <c r="E55" s="23">
        <v>385.10185000000001</v>
      </c>
      <c r="F55" s="24">
        <v>0.52561756203756205</v>
      </c>
    </row>
    <row r="56" spans="1:7" x14ac:dyDescent="0.2">
      <c r="A56" s="22" t="s">
        <v>992</v>
      </c>
      <c r="B56" s="22" t="s">
        <v>991</v>
      </c>
      <c r="C56" s="22" t="s">
        <v>166</v>
      </c>
      <c r="D56" s="25">
        <v>187262</v>
      </c>
      <c r="E56" s="23">
        <v>343.90666299999998</v>
      </c>
      <c r="F56" s="24">
        <v>0.46939110205399798</v>
      </c>
    </row>
    <row r="57" spans="1:7" x14ac:dyDescent="0.2">
      <c r="A57" s="21" t="s">
        <v>35</v>
      </c>
      <c r="B57" s="21"/>
      <c r="C57" s="21"/>
      <c r="D57" s="21"/>
      <c r="E57" s="26">
        <f>SUM(E7:E56)</f>
        <v>72845.836597900008</v>
      </c>
      <c r="F57" s="27">
        <f>SUM(F7:F56)</f>
        <v>99.425777978409585</v>
      </c>
      <c r="G57" s="11"/>
    </row>
    <row r="58" spans="1:7" x14ac:dyDescent="0.2">
      <c r="A58" s="22"/>
      <c r="B58" s="22"/>
      <c r="C58" s="22"/>
      <c r="D58" s="22"/>
      <c r="E58" s="23"/>
      <c r="F58" s="24"/>
    </row>
    <row r="59" spans="1:7" x14ac:dyDescent="0.2">
      <c r="A59" s="21" t="s">
        <v>46</v>
      </c>
      <c r="B59" s="21"/>
      <c r="C59" s="21"/>
      <c r="D59" s="21"/>
      <c r="E59" s="26">
        <f>E57</f>
        <v>72845.836597900008</v>
      </c>
      <c r="F59" s="27">
        <f>F57</f>
        <v>99.425777978409585</v>
      </c>
      <c r="G59" s="11"/>
    </row>
    <row r="60" spans="1:7" x14ac:dyDescent="0.2">
      <c r="A60" s="21"/>
      <c r="B60" s="21"/>
      <c r="C60" s="21"/>
      <c r="D60" s="21"/>
      <c r="E60" s="26"/>
      <c r="F60" s="27"/>
      <c r="G60" s="11"/>
    </row>
    <row r="61" spans="1:7" x14ac:dyDescent="0.2">
      <c r="A61" s="21" t="s">
        <v>48</v>
      </c>
      <c r="B61" s="21"/>
      <c r="C61" s="21"/>
      <c r="D61" s="21"/>
      <c r="E61" s="26">
        <f>E63-(E57)</f>
        <v>420.71266029999242</v>
      </c>
      <c r="F61" s="27">
        <f>F63-(F57)</f>
        <v>0.57422202159041547</v>
      </c>
      <c r="G61" s="11"/>
    </row>
    <row r="62" spans="1:7" x14ac:dyDescent="0.2">
      <c r="A62" s="21"/>
      <c r="B62" s="21"/>
      <c r="C62" s="21"/>
      <c r="D62" s="21"/>
      <c r="E62" s="26"/>
      <c r="F62" s="27"/>
      <c r="G62" s="11"/>
    </row>
    <row r="63" spans="1:7" x14ac:dyDescent="0.2">
      <c r="A63" s="28" t="s">
        <v>47</v>
      </c>
      <c r="B63" s="28"/>
      <c r="C63" s="28"/>
      <c r="D63" s="28"/>
      <c r="E63" s="29">
        <v>73266.549258200001</v>
      </c>
      <c r="F63" s="30">
        <v>100</v>
      </c>
      <c r="G63" s="11"/>
    </row>
    <row r="65" spans="1:9" ht="23.25" customHeight="1" x14ac:dyDescent="0.2">
      <c r="A65" s="152" t="s">
        <v>1012</v>
      </c>
      <c r="B65" s="152"/>
      <c r="C65" s="152"/>
      <c r="D65" s="152"/>
      <c r="G65" s="10"/>
      <c r="H65" s="10"/>
      <c r="I65" s="9"/>
    </row>
    <row r="67" spans="1:9" x14ac:dyDescent="0.2">
      <c r="A67" s="11" t="s">
        <v>51</v>
      </c>
    </row>
    <row r="68" spans="1:9" x14ac:dyDescent="0.2">
      <c r="A68" s="11" t="s">
        <v>1013</v>
      </c>
    </row>
    <row r="69" spans="1:9" x14ac:dyDescent="0.2">
      <c r="A69" s="11" t="s">
        <v>52</v>
      </c>
      <c r="B69" s="11"/>
      <c r="C69" s="31" t="s">
        <v>54</v>
      </c>
      <c r="D69" s="11" t="s">
        <v>53</v>
      </c>
    </row>
    <row r="70" spans="1:9" x14ac:dyDescent="0.2">
      <c r="A70" s="6" t="s">
        <v>61</v>
      </c>
      <c r="C70" s="32">
        <v>193.2714</v>
      </c>
      <c r="D70" s="32">
        <v>197.70320000000001</v>
      </c>
    </row>
    <row r="71" spans="1:9" x14ac:dyDescent="0.2">
      <c r="A71" s="6" t="s">
        <v>135</v>
      </c>
      <c r="C71" s="32">
        <v>167.13140000000001</v>
      </c>
      <c r="D71" s="32">
        <v>170.96379999999999</v>
      </c>
    </row>
    <row r="72" spans="1:9" x14ac:dyDescent="0.2">
      <c r="A72" s="6" t="s">
        <v>62</v>
      </c>
      <c r="C72" s="32">
        <v>203.7363</v>
      </c>
      <c r="D72" s="32">
        <v>208.47219999999999</v>
      </c>
    </row>
    <row r="73" spans="1:9" x14ac:dyDescent="0.2">
      <c r="A73" s="6" t="s">
        <v>136</v>
      </c>
      <c r="C73" s="32">
        <v>177.48060000000001</v>
      </c>
      <c r="D73" s="32">
        <v>181.6061</v>
      </c>
    </row>
    <row r="75" spans="1:9" x14ac:dyDescent="0.2">
      <c r="A75" s="6" t="s">
        <v>58</v>
      </c>
    </row>
    <row r="77" spans="1:9" x14ac:dyDescent="0.2">
      <c r="A77" s="11" t="s">
        <v>1014</v>
      </c>
      <c r="D77" s="31" t="s">
        <v>60</v>
      </c>
    </row>
    <row r="79" spans="1:9" x14ac:dyDescent="0.2">
      <c r="A79" s="11" t="s">
        <v>1016</v>
      </c>
      <c r="D79" s="31" t="s">
        <v>60</v>
      </c>
    </row>
    <row r="81" spans="1:4" x14ac:dyDescent="0.2">
      <c r="A81" s="11" t="s">
        <v>1053</v>
      </c>
      <c r="D81" s="31" t="s">
        <v>60</v>
      </c>
    </row>
    <row r="82" spans="1:4" x14ac:dyDescent="0.2">
      <c r="A82" s="11"/>
    </row>
    <row r="83" spans="1:4" x14ac:dyDescent="0.2">
      <c r="A83" s="11" t="s">
        <v>1041</v>
      </c>
      <c r="D83" s="31" t="s">
        <v>60</v>
      </c>
    </row>
    <row r="85" spans="1:4" x14ac:dyDescent="0.2">
      <c r="A85" s="11" t="s">
        <v>1042</v>
      </c>
      <c r="D85" s="36">
        <v>7.3141133544416495E-2</v>
      </c>
    </row>
    <row r="87" spans="1:4" x14ac:dyDescent="0.2">
      <c r="A87" s="11" t="s">
        <v>388</v>
      </c>
      <c r="D87" s="31" t="s">
        <v>60</v>
      </c>
    </row>
    <row r="89" spans="1:4" x14ac:dyDescent="0.2">
      <c r="A89" s="11" t="s">
        <v>1024</v>
      </c>
      <c r="D89" s="31" t="s">
        <v>60</v>
      </c>
    </row>
    <row r="91" spans="1:4" x14ac:dyDescent="0.2">
      <c r="A91" s="11" t="s">
        <v>1025</v>
      </c>
      <c r="B91" s="11"/>
      <c r="D91" s="31" t="s">
        <v>60</v>
      </c>
    </row>
    <row r="92" spans="1:4" x14ac:dyDescent="0.2">
      <c r="A92" s="11"/>
      <c r="B92" s="11"/>
    </row>
    <row r="93" spans="1:4" x14ac:dyDescent="0.2">
      <c r="A93" s="11" t="s">
        <v>1026</v>
      </c>
      <c r="B93" s="11"/>
      <c r="D93" s="31" t="s">
        <v>60</v>
      </c>
    </row>
    <row r="94" spans="1:4" x14ac:dyDescent="0.2">
      <c r="A94" s="11"/>
      <c r="B94" s="11"/>
    </row>
    <row r="95" spans="1:4" x14ac:dyDescent="0.2">
      <c r="A95" s="11" t="s">
        <v>1027</v>
      </c>
      <c r="B95" s="11"/>
      <c r="D95" s="31" t="s">
        <v>60</v>
      </c>
    </row>
    <row r="97" spans="1:9" x14ac:dyDescent="0.2">
      <c r="A97" s="69" t="s">
        <v>1055</v>
      </c>
      <c r="B97" s="70"/>
      <c r="C97" s="70"/>
      <c r="D97" s="70"/>
    </row>
    <row r="99" spans="1:9" x14ac:dyDescent="0.2">
      <c r="A99" s="69" t="s">
        <v>1396</v>
      </c>
      <c r="B99" s="70"/>
      <c r="C99" s="70"/>
      <c r="D99" s="70"/>
      <c r="E99" s="10"/>
      <c r="G99" s="70"/>
      <c r="H99" s="70"/>
      <c r="I99" s="70"/>
    </row>
    <row r="100" spans="1:9" x14ac:dyDescent="0.2">
      <c r="A100" s="96"/>
      <c r="B100" s="70"/>
      <c r="C100" s="70"/>
      <c r="D100" s="70"/>
      <c r="E100" s="10"/>
      <c r="G100" s="70"/>
      <c r="H100" s="70"/>
      <c r="I100" s="70"/>
    </row>
    <row r="101" spans="1:9" x14ac:dyDescent="0.2">
      <c r="A101" s="70"/>
      <c r="B101" s="70"/>
      <c r="C101" s="70"/>
      <c r="D101" s="70"/>
      <c r="E101" s="10"/>
      <c r="G101" s="70"/>
      <c r="H101" s="70"/>
      <c r="I101" s="70"/>
    </row>
    <row r="102" spans="1:9" x14ac:dyDescent="0.2">
      <c r="A102" s="70"/>
      <c r="B102" s="70"/>
      <c r="C102" s="70"/>
      <c r="D102" s="70"/>
      <c r="E102" s="10"/>
      <c r="G102" s="70"/>
      <c r="H102" s="70"/>
      <c r="I102" s="70"/>
    </row>
    <row r="103" spans="1:9" x14ac:dyDescent="0.2">
      <c r="A103" s="70"/>
      <c r="B103" s="70"/>
      <c r="C103" s="70"/>
      <c r="D103" s="70"/>
      <c r="E103" s="10"/>
      <c r="G103" s="70"/>
      <c r="H103" s="70"/>
      <c r="I103" s="70"/>
    </row>
    <row r="104" spans="1:9" x14ac:dyDescent="0.2">
      <c r="A104" s="70"/>
      <c r="B104" s="70"/>
      <c r="C104" s="70"/>
      <c r="D104" s="70"/>
      <c r="E104" s="10"/>
      <c r="G104" s="70"/>
      <c r="H104" s="70"/>
      <c r="I104" s="70"/>
    </row>
    <row r="105" spans="1:9" x14ac:dyDescent="0.2">
      <c r="A105" s="70"/>
      <c r="B105" s="70"/>
      <c r="C105" s="70"/>
      <c r="D105" s="70"/>
      <c r="E105" s="10"/>
      <c r="G105" s="70"/>
      <c r="H105" s="70"/>
      <c r="I105" s="70"/>
    </row>
    <row r="106" spans="1:9" x14ac:dyDescent="0.2">
      <c r="A106" s="70"/>
      <c r="B106" s="70"/>
      <c r="C106" s="70"/>
      <c r="D106" s="70"/>
      <c r="E106" s="10"/>
      <c r="G106" s="70"/>
      <c r="H106" s="70"/>
      <c r="I106" s="70"/>
    </row>
    <row r="107" spans="1:9" x14ac:dyDescent="0.2">
      <c r="A107" s="70"/>
      <c r="B107" s="70"/>
      <c r="C107" s="70"/>
      <c r="D107" s="70"/>
      <c r="E107" s="10"/>
      <c r="G107" s="70"/>
      <c r="H107" s="70"/>
      <c r="I107" s="70"/>
    </row>
    <row r="108" spans="1:9" x14ac:dyDescent="0.2">
      <c r="A108" s="70"/>
      <c r="B108" s="70"/>
      <c r="C108" s="70"/>
      <c r="D108" s="70"/>
      <c r="E108" s="10"/>
      <c r="G108" s="70"/>
      <c r="H108" s="70"/>
      <c r="I108" s="70"/>
    </row>
    <row r="109" spans="1:9" x14ac:dyDescent="0.2">
      <c r="A109" s="70"/>
      <c r="B109" s="70"/>
      <c r="C109" s="70"/>
      <c r="D109" s="70"/>
      <c r="E109" s="10"/>
      <c r="G109" s="70"/>
      <c r="H109" s="70"/>
      <c r="I109" s="70"/>
    </row>
    <row r="110" spans="1:9" x14ac:dyDescent="0.2">
      <c r="A110" s="70"/>
      <c r="B110" s="70"/>
      <c r="C110" s="70"/>
      <c r="D110" s="70"/>
      <c r="E110" s="10"/>
      <c r="G110" s="70"/>
      <c r="H110" s="70"/>
      <c r="I110" s="70"/>
    </row>
    <row r="111" spans="1:9" x14ac:dyDescent="0.2">
      <c r="A111" s="70"/>
      <c r="B111" s="70"/>
      <c r="C111" s="70"/>
      <c r="D111" s="70"/>
      <c r="E111" s="10"/>
      <c r="G111" s="70"/>
      <c r="H111" s="70"/>
      <c r="I111" s="70"/>
    </row>
    <row r="112" spans="1:9" x14ac:dyDescent="0.2">
      <c r="A112" s="70"/>
      <c r="B112" s="70"/>
      <c r="C112" s="70"/>
      <c r="D112" s="70"/>
      <c r="E112" s="10"/>
      <c r="G112" s="70"/>
      <c r="H112" s="70"/>
      <c r="I112" s="70"/>
    </row>
    <row r="113" spans="1:9" x14ac:dyDescent="0.2">
      <c r="A113" s="70"/>
      <c r="B113" s="70"/>
      <c r="C113" s="70"/>
      <c r="D113" s="70"/>
      <c r="E113" s="10"/>
      <c r="G113" s="70"/>
      <c r="H113" s="70"/>
      <c r="I113" s="70"/>
    </row>
    <row r="114" spans="1:9" x14ac:dyDescent="0.2">
      <c r="A114" s="70"/>
      <c r="B114" s="70"/>
      <c r="C114" s="70"/>
      <c r="D114" s="70"/>
      <c r="E114" s="10"/>
      <c r="G114" s="70"/>
      <c r="H114" s="70"/>
      <c r="I114" s="70"/>
    </row>
    <row r="115" spans="1:9" x14ac:dyDescent="0.2">
      <c r="A115" s="70"/>
      <c r="B115" s="70"/>
      <c r="C115" s="70"/>
      <c r="D115" s="70"/>
      <c r="E115" s="10"/>
      <c r="G115" s="70"/>
      <c r="H115" s="70"/>
      <c r="I115" s="70"/>
    </row>
    <row r="116" spans="1:9" x14ac:dyDescent="0.2">
      <c r="A116" s="70"/>
      <c r="B116" s="70"/>
      <c r="C116" s="70"/>
      <c r="D116" s="70"/>
      <c r="E116" s="10"/>
      <c r="G116" s="70"/>
      <c r="H116" s="70"/>
      <c r="I116" s="70"/>
    </row>
    <row r="117" spans="1:9" x14ac:dyDescent="0.2">
      <c r="A117" s="69" t="s">
        <v>1423</v>
      </c>
      <c r="B117" s="70"/>
      <c r="C117" s="70"/>
      <c r="D117" s="70"/>
      <c r="E117" s="10"/>
      <c r="G117" s="70"/>
      <c r="H117" s="70"/>
      <c r="I117" s="70"/>
    </row>
    <row r="118" spans="1:9" x14ac:dyDescent="0.2">
      <c r="A118" s="70"/>
      <c r="B118" s="70"/>
      <c r="C118" s="70"/>
      <c r="D118" s="70"/>
      <c r="E118" s="10"/>
      <c r="G118" s="70"/>
      <c r="H118" s="70"/>
      <c r="I118" s="70"/>
    </row>
    <row r="119" spans="1:9" x14ac:dyDescent="0.2">
      <c r="A119" s="69" t="s">
        <v>1397</v>
      </c>
      <c r="B119" s="70"/>
      <c r="C119" s="70"/>
      <c r="D119" s="70"/>
      <c r="E119" s="10"/>
      <c r="G119" s="70"/>
      <c r="H119" s="70"/>
      <c r="I119" s="70"/>
    </row>
    <row r="120" spans="1:9" x14ac:dyDescent="0.2">
      <c r="A120" s="70"/>
      <c r="B120" s="70"/>
      <c r="C120" s="70"/>
      <c r="D120" s="70"/>
      <c r="E120" s="10"/>
      <c r="G120" s="70"/>
      <c r="H120" s="70"/>
      <c r="I120" s="70"/>
    </row>
    <row r="121" spans="1:9" x14ac:dyDescent="0.2">
      <c r="A121" s="70"/>
      <c r="B121" s="70"/>
      <c r="C121" s="70"/>
      <c r="D121" s="70"/>
      <c r="E121" s="10"/>
      <c r="G121" s="70"/>
      <c r="H121" s="70"/>
      <c r="I121" s="70"/>
    </row>
    <row r="122" spans="1:9" x14ac:dyDescent="0.2">
      <c r="A122" s="70"/>
      <c r="B122" s="70"/>
      <c r="C122" s="70"/>
      <c r="D122" s="70"/>
      <c r="E122" s="10"/>
      <c r="G122" s="70"/>
      <c r="H122" s="70"/>
      <c r="I122" s="70"/>
    </row>
    <row r="123" spans="1:9" x14ac:dyDescent="0.2">
      <c r="A123" s="70"/>
      <c r="B123" s="70"/>
      <c r="C123" s="70"/>
      <c r="D123" s="70"/>
      <c r="E123" s="10"/>
      <c r="G123" s="70"/>
      <c r="H123" s="70"/>
      <c r="I123" s="70"/>
    </row>
    <row r="124" spans="1:9" x14ac:dyDescent="0.2">
      <c r="A124" s="70"/>
      <c r="B124" s="70"/>
      <c r="C124" s="70"/>
      <c r="D124" s="70"/>
      <c r="E124" s="10"/>
      <c r="G124" s="70"/>
      <c r="H124" s="70"/>
      <c r="I124" s="70"/>
    </row>
    <row r="125" spans="1:9" x14ac:dyDescent="0.2">
      <c r="A125" s="70"/>
      <c r="B125" s="70"/>
      <c r="C125" s="70"/>
      <c r="D125" s="70"/>
      <c r="E125" s="10"/>
      <c r="G125" s="70"/>
      <c r="H125" s="70"/>
      <c r="I125" s="70"/>
    </row>
    <row r="126" spans="1:9" x14ac:dyDescent="0.2">
      <c r="A126" s="70"/>
      <c r="B126" s="70"/>
      <c r="C126" s="70"/>
      <c r="D126" s="70"/>
      <c r="E126" s="10"/>
      <c r="G126" s="70"/>
      <c r="H126" s="70"/>
      <c r="I126" s="70"/>
    </row>
    <row r="127" spans="1:9" x14ac:dyDescent="0.2">
      <c r="A127" s="70"/>
      <c r="B127" s="70"/>
      <c r="C127" s="70"/>
      <c r="D127" s="70"/>
      <c r="E127" s="10"/>
      <c r="G127" s="70"/>
      <c r="H127" s="70"/>
      <c r="I127" s="70"/>
    </row>
    <row r="128" spans="1:9" x14ac:dyDescent="0.2">
      <c r="A128" s="70"/>
      <c r="B128" s="70"/>
      <c r="C128" s="70"/>
      <c r="D128" s="70"/>
      <c r="E128" s="10"/>
      <c r="G128" s="70"/>
      <c r="H128" s="70"/>
      <c r="I128" s="70"/>
    </row>
    <row r="129" spans="1:9" x14ac:dyDescent="0.2">
      <c r="A129" s="70"/>
      <c r="B129" s="70"/>
      <c r="C129" s="70"/>
      <c r="D129" s="70"/>
      <c r="E129" s="10"/>
      <c r="G129" s="70"/>
      <c r="H129" s="70"/>
      <c r="I129" s="70"/>
    </row>
    <row r="130" spans="1:9" x14ac:dyDescent="0.2">
      <c r="A130" s="70"/>
      <c r="B130" s="70"/>
      <c r="C130" s="70"/>
      <c r="D130" s="70"/>
      <c r="E130" s="10"/>
      <c r="G130" s="70"/>
      <c r="H130" s="70"/>
      <c r="I130" s="70"/>
    </row>
    <row r="131" spans="1:9" x14ac:dyDescent="0.2">
      <c r="A131" s="70"/>
      <c r="B131" s="70"/>
      <c r="C131" s="70"/>
      <c r="D131" s="70"/>
      <c r="E131" s="10"/>
      <c r="G131" s="70"/>
      <c r="H131" s="70"/>
      <c r="I131" s="70"/>
    </row>
    <row r="132" spans="1:9" x14ac:dyDescent="0.2">
      <c r="A132" s="70"/>
      <c r="B132" s="70"/>
      <c r="C132" s="70"/>
      <c r="D132" s="70"/>
      <c r="E132" s="10"/>
      <c r="G132" s="70"/>
      <c r="H132" s="70"/>
      <c r="I132" s="70"/>
    </row>
    <row r="133" spans="1:9" x14ac:dyDescent="0.2">
      <c r="A133" s="70"/>
      <c r="B133" s="70"/>
      <c r="C133" s="70"/>
      <c r="D133" s="70"/>
      <c r="E133" s="10"/>
      <c r="G133" s="70"/>
      <c r="H133" s="70"/>
      <c r="I133" s="70"/>
    </row>
    <row r="134" spans="1:9" x14ac:dyDescent="0.2">
      <c r="A134" s="70"/>
      <c r="B134" s="70"/>
      <c r="C134" s="70"/>
      <c r="D134" s="70"/>
      <c r="E134" s="10"/>
      <c r="G134" s="70"/>
      <c r="H134" s="70"/>
      <c r="I134" s="70"/>
    </row>
    <row r="135" spans="1:9" x14ac:dyDescent="0.2">
      <c r="A135" s="70"/>
      <c r="B135" s="70"/>
      <c r="C135" s="70"/>
      <c r="D135" s="70"/>
      <c r="E135" s="10"/>
      <c r="G135" s="70"/>
      <c r="H135" s="70"/>
      <c r="I135" s="70"/>
    </row>
    <row r="136" spans="1:9" x14ac:dyDescent="0.2">
      <c r="A136" s="70"/>
      <c r="B136" s="70"/>
      <c r="C136" s="70"/>
      <c r="D136" s="70"/>
      <c r="E136" s="10"/>
      <c r="G136" s="70"/>
      <c r="H136" s="70"/>
      <c r="I136" s="70"/>
    </row>
    <row r="137" spans="1:9" x14ac:dyDescent="0.2">
      <c r="A137" s="69" t="s">
        <v>1424</v>
      </c>
      <c r="B137" s="70"/>
      <c r="C137" s="70"/>
      <c r="D137" s="70"/>
      <c r="E137" s="10"/>
      <c r="G137" s="70"/>
      <c r="H137" s="70"/>
      <c r="I137" s="70"/>
    </row>
    <row r="138" spans="1:9" x14ac:dyDescent="0.2">
      <c r="A138" s="70"/>
      <c r="B138" s="70"/>
      <c r="C138" s="70"/>
      <c r="D138" s="70"/>
      <c r="E138" s="10"/>
      <c r="G138" s="70"/>
      <c r="H138" s="70"/>
      <c r="I138" s="70"/>
    </row>
    <row r="139" spans="1:9" x14ac:dyDescent="0.2">
      <c r="A139" s="70" t="s">
        <v>1395</v>
      </c>
      <c r="B139" s="70"/>
      <c r="C139" s="70"/>
      <c r="D139" s="70"/>
      <c r="E139" s="10"/>
      <c r="G139" s="70"/>
      <c r="H139" s="70"/>
      <c r="I139" s="70"/>
    </row>
    <row r="140" spans="1:9" x14ac:dyDescent="0.2">
      <c r="A140" s="70"/>
      <c r="B140" s="70"/>
      <c r="C140" s="70"/>
      <c r="D140" s="70"/>
      <c r="E140" s="10"/>
      <c r="G140" s="70"/>
      <c r="H140" s="70"/>
      <c r="I140" s="70"/>
    </row>
    <row r="141" spans="1:9" x14ac:dyDescent="0.2">
      <c r="A141" s="70"/>
      <c r="B141" s="70"/>
      <c r="C141" s="70"/>
      <c r="D141" s="70"/>
      <c r="E141" s="10"/>
      <c r="G141" s="70"/>
      <c r="H141" s="70"/>
      <c r="I141" s="70"/>
    </row>
    <row r="142" spans="1:9" x14ac:dyDescent="0.2">
      <c r="A142" s="70"/>
      <c r="B142" s="70"/>
      <c r="C142" s="70"/>
      <c r="D142" s="70"/>
      <c r="E142" s="10"/>
      <c r="G142" s="70"/>
      <c r="H142" s="70"/>
      <c r="I142" s="70"/>
    </row>
    <row r="143" spans="1:9" x14ac:dyDescent="0.2">
      <c r="A143" s="70"/>
      <c r="B143" s="70"/>
      <c r="C143" s="70"/>
      <c r="D143" s="70"/>
      <c r="E143" s="10"/>
      <c r="G143" s="70"/>
      <c r="H143" s="70"/>
      <c r="I143" s="70"/>
    </row>
    <row r="144" spans="1:9" x14ac:dyDescent="0.2">
      <c r="A144" s="70"/>
      <c r="B144" s="70"/>
      <c r="C144" s="70"/>
      <c r="D144" s="70"/>
      <c r="E144" s="10"/>
      <c r="G144" s="70"/>
      <c r="H144" s="70"/>
      <c r="I144" s="70"/>
    </row>
  </sheetData>
  <mergeCells count="2">
    <mergeCell ref="A1:F1"/>
    <mergeCell ref="A65:D65"/>
  </mergeCells>
  <conditionalFormatting sqref="F2:F3 F5:F64">
    <cfRule type="cellIs" dxfId="27" priority="4" stopIfTrue="1" operator="between">
      <formula>0.009</formula>
      <formula>-0.009</formula>
    </cfRule>
  </conditionalFormatting>
  <conditionalFormatting sqref="F66:F136">
    <cfRule type="cellIs" dxfId="26" priority="1" stopIfTrue="1" operator="between">
      <formula>0.009</formula>
      <formula>-0.009</formula>
    </cfRule>
  </conditionalFormatting>
  <conditionalFormatting sqref="F145:F246">
    <cfRule type="cellIs" dxfId="25" priority="2" stopIfTrue="1" operator="between">
      <formula>0.009</formula>
      <formula>-0.009</formula>
    </cfRule>
  </conditionalFormatting>
  <conditionalFormatting sqref="F65:H65">
    <cfRule type="cellIs" dxfId="24" priority="3" stopIfTrue="1" operator="between">
      <formula>0.009</formula>
      <formula>-0.009</formula>
    </cfRule>
  </conditionalFormatting>
  <hyperlinks>
    <hyperlink ref="A100" r:id="rId1" tooltip="https://www.franklintempletonindia.com/downloadsServlet/pdf/product-labels-jg9o5k7l" display="https://www.franklintempletonindia.com/downloadsServlet/pdf/product-labels-jg9o5k7l" xr:uid="{8E897B4D-AFA6-4AAC-AF0A-16D943042BBB}"/>
  </hyperlinks>
  <pageMargins left="0.7" right="0.7" top="0.75" bottom="0.75" header="0.3" footer="0.3"/>
  <pageSetup paperSize="9" orientation="portrait" r:id="rId2"/>
  <headerFooter>
    <oddFooter>&amp;C_x000D_&amp;1#&amp;"Aptos"&amp;10&amp;K000000 RESTRICTED</oddFooter>
    <evenFooter>&amp;LPUBLIC</evenFooter>
    <firstFooter>&amp;LPUBLIC</firstFooter>
  </headerFooter>
  <drawing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D3CAC-4231-4112-A0A1-2D32CEE2E43B}">
  <dimension ref="A1:I169"/>
  <sheetViews>
    <sheetView workbookViewId="0">
      <selection sqref="A1:F1"/>
    </sheetView>
  </sheetViews>
  <sheetFormatPr defaultColWidth="9.33203125" defaultRowHeight="10.199999999999999" x14ac:dyDescent="0.2"/>
  <cols>
    <col min="1" max="1" width="33.88671875" style="6" bestFit="1" customWidth="1"/>
    <col min="2" max="2" width="31.44140625" style="6" bestFit="1" customWidth="1"/>
    <col min="3" max="3" width="23" style="6" bestFit="1" customWidth="1"/>
    <col min="4" max="4" width="15.6640625" style="6" customWidth="1"/>
    <col min="5" max="5" width="23.88671875" style="9" customWidth="1"/>
    <col min="6" max="6" width="11.6640625" style="10" bestFit="1" customWidth="1"/>
    <col min="7" max="16384" width="9.33203125" style="6"/>
  </cols>
  <sheetData>
    <row r="1" spans="1:7" s="1" customFormat="1" ht="13.8" x14ac:dyDescent="0.2">
      <c r="A1" s="150" t="s">
        <v>27</v>
      </c>
      <c r="B1" s="151"/>
      <c r="C1" s="151"/>
      <c r="D1" s="151"/>
      <c r="E1" s="151"/>
      <c r="F1" s="151"/>
    </row>
    <row r="2" spans="1:7" s="1" customFormat="1" ht="11.4" x14ac:dyDescent="0.2">
      <c r="E2" s="5"/>
      <c r="F2" s="8"/>
    </row>
    <row r="3" spans="1:7" s="1" customFormat="1" ht="12" x14ac:dyDescent="0.2">
      <c r="A3" s="7" t="s">
        <v>7</v>
      </c>
      <c r="B3" s="2"/>
      <c r="C3" s="3"/>
      <c r="D3" s="3"/>
      <c r="E3" s="4"/>
      <c r="F3" s="8"/>
    </row>
    <row r="4" spans="1:7" s="1" customFormat="1" ht="22.2" customHeight="1" x14ac:dyDescent="0.2">
      <c r="A4" s="14" t="s">
        <v>2</v>
      </c>
      <c r="B4" s="14" t="s">
        <v>0</v>
      </c>
      <c r="C4" s="15" t="s">
        <v>4</v>
      </c>
      <c r="D4" s="15" t="s">
        <v>1</v>
      </c>
      <c r="E4" s="56" t="s">
        <v>6</v>
      </c>
      <c r="F4" s="16" t="s">
        <v>3</v>
      </c>
      <c r="G4" s="84" t="s">
        <v>5</v>
      </c>
    </row>
    <row r="5" spans="1:7" x14ac:dyDescent="0.2">
      <c r="A5" s="17" t="s">
        <v>145</v>
      </c>
      <c r="B5" s="18"/>
      <c r="C5" s="18"/>
      <c r="D5" s="18"/>
      <c r="E5" s="19"/>
      <c r="F5" s="20"/>
      <c r="G5" s="85"/>
    </row>
    <row r="6" spans="1:7" x14ac:dyDescent="0.2">
      <c r="A6" s="21" t="s">
        <v>31</v>
      </c>
      <c r="B6" s="22"/>
      <c r="C6" s="22"/>
      <c r="D6" s="22"/>
      <c r="E6" s="23"/>
      <c r="F6" s="24"/>
      <c r="G6" s="24"/>
    </row>
    <row r="7" spans="1:7" x14ac:dyDescent="0.2">
      <c r="A7" s="22" t="s">
        <v>147</v>
      </c>
      <c r="B7" s="22" t="s">
        <v>146</v>
      </c>
      <c r="C7" s="22" t="s">
        <v>148</v>
      </c>
      <c r="D7" s="25">
        <v>6520834</v>
      </c>
      <c r="E7" s="23">
        <v>48785.619570000003</v>
      </c>
      <c r="F7" s="24">
        <v>7.8188819676919898</v>
      </c>
      <c r="G7" s="24"/>
    </row>
    <row r="8" spans="1:7" x14ac:dyDescent="0.2">
      <c r="A8" s="22" t="s">
        <v>152</v>
      </c>
      <c r="B8" s="22" t="s">
        <v>151</v>
      </c>
      <c r="C8" s="22" t="s">
        <v>148</v>
      </c>
      <c r="D8" s="25">
        <v>3297903</v>
      </c>
      <c r="E8" s="23">
        <v>47338.09966</v>
      </c>
      <c r="F8" s="24">
        <v>7.5868876336662803</v>
      </c>
      <c r="G8" s="24"/>
    </row>
    <row r="9" spans="1:7" x14ac:dyDescent="0.2">
      <c r="A9" s="22" t="s">
        <v>154</v>
      </c>
      <c r="B9" s="22" t="s">
        <v>153</v>
      </c>
      <c r="C9" s="22" t="s">
        <v>148</v>
      </c>
      <c r="D9" s="25">
        <v>2477634</v>
      </c>
      <c r="E9" s="23">
        <v>30462.510030000001</v>
      </c>
      <c r="F9" s="24">
        <v>4.8822331757506401</v>
      </c>
      <c r="G9" s="24"/>
    </row>
    <row r="10" spans="1:7" x14ac:dyDescent="0.2">
      <c r="A10" s="22" t="s">
        <v>150</v>
      </c>
      <c r="B10" s="22" t="s">
        <v>149</v>
      </c>
      <c r="C10" s="22" t="s">
        <v>148</v>
      </c>
      <c r="D10" s="25">
        <v>2833344</v>
      </c>
      <c r="E10" s="23">
        <v>29109.776259999999</v>
      </c>
      <c r="F10" s="24">
        <v>4.6654302372091898</v>
      </c>
      <c r="G10" s="24"/>
    </row>
    <row r="11" spans="1:7" x14ac:dyDescent="0.2">
      <c r="A11" s="22" t="s">
        <v>171</v>
      </c>
      <c r="B11" s="22" t="s">
        <v>170</v>
      </c>
      <c r="C11" s="22" t="s">
        <v>172</v>
      </c>
      <c r="D11" s="25">
        <v>717322</v>
      </c>
      <c r="E11" s="23">
        <v>28254.596259999998</v>
      </c>
      <c r="F11" s="24">
        <v>4.5283703507084896</v>
      </c>
      <c r="G11" s="24"/>
    </row>
    <row r="12" spans="1:7" x14ac:dyDescent="0.2">
      <c r="A12" s="22" t="s">
        <v>168</v>
      </c>
      <c r="B12" s="22" t="s">
        <v>167</v>
      </c>
      <c r="C12" s="22" t="s">
        <v>169</v>
      </c>
      <c r="D12" s="25">
        <v>7499624</v>
      </c>
      <c r="E12" s="23">
        <v>22682.612789999999</v>
      </c>
      <c r="F12" s="24">
        <v>3.6353473356917498</v>
      </c>
      <c r="G12" s="24"/>
    </row>
    <row r="13" spans="1:7" x14ac:dyDescent="0.2">
      <c r="A13" s="22" t="s">
        <v>165</v>
      </c>
      <c r="B13" s="22" t="s">
        <v>164</v>
      </c>
      <c r="C13" s="22" t="s">
        <v>166</v>
      </c>
      <c r="D13" s="25">
        <v>1911441</v>
      </c>
      <c r="E13" s="23">
        <v>21601.194739999999</v>
      </c>
      <c r="F13" s="24">
        <v>3.46202822720837</v>
      </c>
      <c r="G13" s="24"/>
    </row>
    <row r="14" spans="1:7" x14ac:dyDescent="0.2">
      <c r="A14" s="22" t="s">
        <v>159</v>
      </c>
      <c r="B14" s="22" t="s">
        <v>158</v>
      </c>
      <c r="C14" s="22" t="s">
        <v>160</v>
      </c>
      <c r="D14" s="25">
        <v>1060541</v>
      </c>
      <c r="E14" s="23">
        <v>20913.86852</v>
      </c>
      <c r="F14" s="24">
        <v>3.3518703029092101</v>
      </c>
      <c r="G14" s="24"/>
    </row>
    <row r="15" spans="1:7" x14ac:dyDescent="0.2">
      <c r="A15" s="22" t="s">
        <v>174</v>
      </c>
      <c r="B15" s="22" t="s">
        <v>173</v>
      </c>
      <c r="C15" s="22" t="s">
        <v>166</v>
      </c>
      <c r="D15" s="25">
        <v>1512587</v>
      </c>
      <c r="E15" s="23">
        <v>20373.034299999999</v>
      </c>
      <c r="F15" s="24">
        <v>3.2651906836373601</v>
      </c>
      <c r="G15" s="24"/>
    </row>
    <row r="16" spans="1:7" x14ac:dyDescent="0.2">
      <c r="A16" s="22" t="s">
        <v>338</v>
      </c>
      <c r="B16" s="22" t="s">
        <v>337</v>
      </c>
      <c r="C16" s="22" t="s">
        <v>148</v>
      </c>
      <c r="D16" s="25">
        <v>4981055</v>
      </c>
      <c r="E16" s="23">
        <v>19441.057669999998</v>
      </c>
      <c r="F16" s="24">
        <v>3.1158225843727498</v>
      </c>
      <c r="G16" s="24"/>
    </row>
    <row r="17" spans="1:7" x14ac:dyDescent="0.2">
      <c r="A17" s="22" t="s">
        <v>156</v>
      </c>
      <c r="B17" s="22" t="s">
        <v>155</v>
      </c>
      <c r="C17" s="22" t="s">
        <v>157</v>
      </c>
      <c r="D17" s="25">
        <v>1472922</v>
      </c>
      <c r="E17" s="23">
        <v>19262.873920000002</v>
      </c>
      <c r="F17" s="24">
        <v>3.0872650356096001</v>
      </c>
      <c r="G17" s="24"/>
    </row>
    <row r="18" spans="1:7" x14ac:dyDescent="0.2">
      <c r="A18" s="22" t="s">
        <v>162</v>
      </c>
      <c r="B18" s="22" t="s">
        <v>161</v>
      </c>
      <c r="C18" s="22" t="s">
        <v>163</v>
      </c>
      <c r="D18" s="25">
        <v>556937</v>
      </c>
      <c r="E18" s="23">
        <v>18927.503949999998</v>
      </c>
      <c r="F18" s="24">
        <v>3.0335152168299899</v>
      </c>
      <c r="G18" s="24"/>
    </row>
    <row r="19" spans="1:7" x14ac:dyDescent="0.2">
      <c r="A19" s="22" t="s">
        <v>176</v>
      </c>
      <c r="B19" s="22" t="s">
        <v>175</v>
      </c>
      <c r="C19" s="22" t="s">
        <v>177</v>
      </c>
      <c r="D19" s="25">
        <v>804137</v>
      </c>
      <c r="E19" s="23">
        <v>17608.992030000001</v>
      </c>
      <c r="F19" s="24">
        <v>2.8221970217072898</v>
      </c>
      <c r="G19" s="24"/>
    </row>
    <row r="20" spans="1:7" x14ac:dyDescent="0.2">
      <c r="A20" s="22" t="s">
        <v>271</v>
      </c>
      <c r="B20" s="22" t="s">
        <v>270</v>
      </c>
      <c r="C20" s="22" t="s">
        <v>198</v>
      </c>
      <c r="D20" s="25">
        <v>181735</v>
      </c>
      <c r="E20" s="23">
        <v>16278.00395</v>
      </c>
      <c r="F20" s="24">
        <v>2.6088792696801302</v>
      </c>
      <c r="G20" s="24"/>
    </row>
    <row r="21" spans="1:7" x14ac:dyDescent="0.2">
      <c r="A21" s="22" t="s">
        <v>185</v>
      </c>
      <c r="B21" s="22" t="s">
        <v>184</v>
      </c>
      <c r="C21" s="22" t="s">
        <v>186</v>
      </c>
      <c r="D21" s="25">
        <v>3951487</v>
      </c>
      <c r="E21" s="23">
        <v>15325.842329999999</v>
      </c>
      <c r="F21" s="24">
        <v>2.4562761176331498</v>
      </c>
      <c r="G21" s="24"/>
    </row>
    <row r="22" spans="1:7" x14ac:dyDescent="0.2">
      <c r="A22" s="22" t="s">
        <v>188</v>
      </c>
      <c r="B22" s="22" t="s">
        <v>187</v>
      </c>
      <c r="C22" s="22" t="s">
        <v>189</v>
      </c>
      <c r="D22" s="25">
        <v>1733734</v>
      </c>
      <c r="E22" s="23">
        <v>15094.755069999999</v>
      </c>
      <c r="F22" s="24">
        <v>2.4192397116983102</v>
      </c>
      <c r="G22" s="24"/>
    </row>
    <row r="23" spans="1:7" x14ac:dyDescent="0.2">
      <c r="A23" s="22" t="s">
        <v>191</v>
      </c>
      <c r="B23" s="22" t="s">
        <v>190</v>
      </c>
      <c r="C23" s="22" t="s">
        <v>192</v>
      </c>
      <c r="D23" s="25">
        <v>3481067</v>
      </c>
      <c r="E23" s="23">
        <v>12088.005160000001</v>
      </c>
      <c r="F23" s="24">
        <v>1.93734724297756</v>
      </c>
      <c r="G23" s="24"/>
    </row>
    <row r="24" spans="1:7" x14ac:dyDescent="0.2">
      <c r="A24" s="22" t="s">
        <v>277</v>
      </c>
      <c r="B24" s="22" t="s">
        <v>276</v>
      </c>
      <c r="C24" s="22" t="s">
        <v>192</v>
      </c>
      <c r="D24" s="25">
        <v>2998866</v>
      </c>
      <c r="E24" s="23">
        <v>11416.682860000001</v>
      </c>
      <c r="F24" s="24">
        <v>1.8297542704531899</v>
      </c>
      <c r="G24" s="24"/>
    </row>
    <row r="25" spans="1:7" x14ac:dyDescent="0.2">
      <c r="A25" s="22" t="s">
        <v>233</v>
      </c>
      <c r="B25" s="22" t="s">
        <v>232</v>
      </c>
      <c r="C25" s="22" t="s">
        <v>186</v>
      </c>
      <c r="D25" s="25">
        <v>239000</v>
      </c>
      <c r="E25" s="23">
        <v>11105.135</v>
      </c>
      <c r="F25" s="24">
        <v>1.77982242647749</v>
      </c>
      <c r="G25" s="24"/>
    </row>
    <row r="26" spans="1:7" x14ac:dyDescent="0.2">
      <c r="A26" s="22" t="s">
        <v>182</v>
      </c>
      <c r="B26" s="22" t="s">
        <v>181</v>
      </c>
      <c r="C26" s="22" t="s">
        <v>183</v>
      </c>
      <c r="D26" s="25">
        <v>737000</v>
      </c>
      <c r="E26" s="23">
        <v>10857.484</v>
      </c>
      <c r="F26" s="24">
        <v>1.74013134629345</v>
      </c>
      <c r="G26" s="24"/>
    </row>
    <row r="27" spans="1:7" x14ac:dyDescent="0.2">
      <c r="A27" s="22" t="s">
        <v>224</v>
      </c>
      <c r="B27" s="22" t="s">
        <v>223</v>
      </c>
      <c r="C27" s="22" t="s">
        <v>225</v>
      </c>
      <c r="D27" s="25">
        <v>196843</v>
      </c>
      <c r="E27" s="23">
        <v>10178.75153</v>
      </c>
      <c r="F27" s="24">
        <v>1.6313507441950099</v>
      </c>
      <c r="G27" s="24"/>
    </row>
    <row r="28" spans="1:7" x14ac:dyDescent="0.2">
      <c r="A28" s="22" t="s">
        <v>194</v>
      </c>
      <c r="B28" s="22" t="s">
        <v>193</v>
      </c>
      <c r="C28" s="22" t="s">
        <v>195</v>
      </c>
      <c r="D28" s="25">
        <v>187300</v>
      </c>
      <c r="E28" s="23">
        <v>10145.104499999999</v>
      </c>
      <c r="F28" s="24">
        <v>1.62595812730397</v>
      </c>
      <c r="G28" s="24"/>
    </row>
    <row r="29" spans="1:7" x14ac:dyDescent="0.2">
      <c r="A29" s="22" t="s">
        <v>773</v>
      </c>
      <c r="B29" s="22" t="s">
        <v>772</v>
      </c>
      <c r="C29" s="22" t="s">
        <v>180</v>
      </c>
      <c r="D29" s="25">
        <v>38310</v>
      </c>
      <c r="E29" s="23">
        <v>9981.6705000000002</v>
      </c>
      <c r="F29" s="24">
        <v>1.5997645242141401</v>
      </c>
      <c r="G29" s="24"/>
    </row>
    <row r="30" spans="1:7" x14ac:dyDescent="0.2">
      <c r="A30" s="22" t="s">
        <v>203</v>
      </c>
      <c r="B30" s="22" t="s">
        <v>202</v>
      </c>
      <c r="C30" s="22" t="s">
        <v>204</v>
      </c>
      <c r="D30" s="25">
        <v>5028993</v>
      </c>
      <c r="E30" s="23">
        <v>9539.4968219999992</v>
      </c>
      <c r="F30" s="24">
        <v>1.5288972516863899</v>
      </c>
      <c r="G30" s="24"/>
    </row>
    <row r="31" spans="1:7" x14ac:dyDescent="0.2">
      <c r="A31" s="22" t="s">
        <v>769</v>
      </c>
      <c r="B31" s="22" t="s">
        <v>768</v>
      </c>
      <c r="C31" s="22" t="s">
        <v>246</v>
      </c>
      <c r="D31" s="25">
        <v>338873</v>
      </c>
      <c r="E31" s="23">
        <v>9329.1736899999996</v>
      </c>
      <c r="F31" s="24">
        <v>1.4951887171084199</v>
      </c>
      <c r="G31" s="24"/>
    </row>
    <row r="32" spans="1:7" x14ac:dyDescent="0.2">
      <c r="A32" s="22" t="s">
        <v>566</v>
      </c>
      <c r="B32" s="22" t="s">
        <v>565</v>
      </c>
      <c r="C32" s="22" t="s">
        <v>180</v>
      </c>
      <c r="D32" s="25">
        <v>290071</v>
      </c>
      <c r="E32" s="23">
        <v>8994.5215680000001</v>
      </c>
      <c r="F32" s="24">
        <v>1.44155394798549</v>
      </c>
      <c r="G32" s="24"/>
    </row>
    <row r="33" spans="1:7" x14ac:dyDescent="0.2">
      <c r="A33" s="22" t="s">
        <v>498</v>
      </c>
      <c r="B33" s="22" t="s">
        <v>497</v>
      </c>
      <c r="C33" s="22" t="s">
        <v>201</v>
      </c>
      <c r="D33" s="25">
        <v>1454138</v>
      </c>
      <c r="E33" s="23">
        <v>8908.0493879999995</v>
      </c>
      <c r="F33" s="24">
        <v>1.42769503269717</v>
      </c>
      <c r="G33" s="24"/>
    </row>
    <row r="34" spans="1:7" x14ac:dyDescent="0.2">
      <c r="A34" s="22" t="s">
        <v>284</v>
      </c>
      <c r="B34" s="22" t="s">
        <v>283</v>
      </c>
      <c r="C34" s="22" t="s">
        <v>285</v>
      </c>
      <c r="D34" s="25">
        <v>800470</v>
      </c>
      <c r="E34" s="23">
        <v>7800.1799149999997</v>
      </c>
      <c r="F34" s="24">
        <v>1.2501365488376599</v>
      </c>
      <c r="G34" s="24"/>
    </row>
    <row r="35" spans="1:7" x14ac:dyDescent="0.2">
      <c r="A35" s="22" t="s">
        <v>287</v>
      </c>
      <c r="B35" s="22" t="s">
        <v>286</v>
      </c>
      <c r="C35" s="22" t="s">
        <v>241</v>
      </c>
      <c r="D35" s="25">
        <v>1963573</v>
      </c>
      <c r="E35" s="23">
        <v>7174.8957419999997</v>
      </c>
      <c r="F35" s="24">
        <v>1.1499221170431</v>
      </c>
      <c r="G35" s="24"/>
    </row>
    <row r="36" spans="1:7" x14ac:dyDescent="0.2">
      <c r="A36" s="22" t="s">
        <v>213</v>
      </c>
      <c r="B36" s="22" t="s">
        <v>212</v>
      </c>
      <c r="C36" s="22" t="s">
        <v>211</v>
      </c>
      <c r="D36" s="25">
        <v>4857356</v>
      </c>
      <c r="E36" s="23">
        <v>6750.2676330000004</v>
      </c>
      <c r="F36" s="24">
        <v>1.08186687671411</v>
      </c>
      <c r="G36" s="24"/>
    </row>
    <row r="37" spans="1:7" x14ac:dyDescent="0.2">
      <c r="A37" s="22" t="s">
        <v>305</v>
      </c>
      <c r="B37" s="22" t="s">
        <v>304</v>
      </c>
      <c r="C37" s="22" t="s">
        <v>218</v>
      </c>
      <c r="D37" s="25">
        <v>413157</v>
      </c>
      <c r="E37" s="23">
        <v>6677.4434339999998</v>
      </c>
      <c r="F37" s="24">
        <v>1.0701953263394</v>
      </c>
      <c r="G37" s="24"/>
    </row>
    <row r="38" spans="1:7" x14ac:dyDescent="0.2">
      <c r="A38" s="22" t="s">
        <v>210</v>
      </c>
      <c r="B38" s="22" t="s">
        <v>209</v>
      </c>
      <c r="C38" s="22" t="s">
        <v>211</v>
      </c>
      <c r="D38" s="25">
        <v>415074</v>
      </c>
      <c r="E38" s="23">
        <v>6647.4101099999998</v>
      </c>
      <c r="F38" s="24">
        <v>1.0653818789029801</v>
      </c>
      <c r="G38" s="24"/>
    </row>
    <row r="39" spans="1:7" x14ac:dyDescent="0.2">
      <c r="A39" s="22" t="s">
        <v>464</v>
      </c>
      <c r="B39" s="22" t="s">
        <v>463</v>
      </c>
      <c r="C39" s="22" t="s">
        <v>443</v>
      </c>
      <c r="D39" s="25">
        <v>426105</v>
      </c>
      <c r="E39" s="23">
        <v>6459.3256950000005</v>
      </c>
      <c r="F39" s="24">
        <v>1.0352375483848999</v>
      </c>
      <c r="G39" s="24"/>
    </row>
    <row r="40" spans="1:7" x14ac:dyDescent="0.2">
      <c r="A40" s="22" t="s">
        <v>294</v>
      </c>
      <c r="B40" s="22" t="s">
        <v>293</v>
      </c>
      <c r="C40" s="22" t="s">
        <v>157</v>
      </c>
      <c r="D40" s="25">
        <v>2018061</v>
      </c>
      <c r="E40" s="23">
        <v>6452.7500479999999</v>
      </c>
      <c r="F40" s="24">
        <v>1.0341836679954</v>
      </c>
      <c r="G40" s="24"/>
    </row>
    <row r="41" spans="1:7" x14ac:dyDescent="0.2">
      <c r="A41" s="22" t="s">
        <v>220</v>
      </c>
      <c r="B41" s="22" t="s">
        <v>219</v>
      </c>
      <c r="C41" s="22" t="s">
        <v>183</v>
      </c>
      <c r="D41" s="25">
        <v>463906</v>
      </c>
      <c r="E41" s="23">
        <v>6284.5345820000002</v>
      </c>
      <c r="F41" s="24">
        <v>1.00722373829917</v>
      </c>
      <c r="G41" s="24"/>
    </row>
    <row r="42" spans="1:7" x14ac:dyDescent="0.2">
      <c r="A42" s="22" t="s">
        <v>240</v>
      </c>
      <c r="B42" s="22" t="s">
        <v>239</v>
      </c>
      <c r="C42" s="22" t="s">
        <v>241</v>
      </c>
      <c r="D42" s="25">
        <v>330824</v>
      </c>
      <c r="E42" s="23">
        <v>6119.913176</v>
      </c>
      <c r="F42" s="24">
        <v>0.98083982938882697</v>
      </c>
      <c r="G42" s="24"/>
    </row>
    <row r="43" spans="1:7" x14ac:dyDescent="0.2">
      <c r="A43" s="22" t="s">
        <v>269</v>
      </c>
      <c r="B43" s="22" t="s">
        <v>268</v>
      </c>
      <c r="C43" s="22" t="s">
        <v>246</v>
      </c>
      <c r="D43" s="25">
        <v>1008494</v>
      </c>
      <c r="E43" s="23">
        <v>4536.2060119999996</v>
      </c>
      <c r="F43" s="24">
        <v>0.72701873424137797</v>
      </c>
      <c r="G43" s="24"/>
    </row>
    <row r="44" spans="1:7" x14ac:dyDescent="0.2">
      <c r="A44" s="22" t="s">
        <v>215</v>
      </c>
      <c r="B44" s="22" t="s">
        <v>214</v>
      </c>
      <c r="C44" s="22" t="s">
        <v>201</v>
      </c>
      <c r="D44" s="25">
        <v>158051</v>
      </c>
      <c r="E44" s="23">
        <v>4342.135123</v>
      </c>
      <c r="F44" s="24">
        <v>0.69591495021996597</v>
      </c>
      <c r="G44" s="24"/>
    </row>
    <row r="45" spans="1:7" x14ac:dyDescent="0.2">
      <c r="A45" s="22" t="s">
        <v>608</v>
      </c>
      <c r="B45" s="22" t="s">
        <v>607</v>
      </c>
      <c r="C45" s="22" t="s">
        <v>166</v>
      </c>
      <c r="D45" s="25">
        <v>506717</v>
      </c>
      <c r="E45" s="23">
        <v>3647.8556830000002</v>
      </c>
      <c r="F45" s="24">
        <v>0.58464263182363596</v>
      </c>
      <c r="G45" s="24"/>
    </row>
    <row r="46" spans="1:7" x14ac:dyDescent="0.2">
      <c r="A46" s="22" t="s">
        <v>255</v>
      </c>
      <c r="B46" s="22" t="s">
        <v>254</v>
      </c>
      <c r="C46" s="22" t="s">
        <v>256</v>
      </c>
      <c r="D46" s="25">
        <v>3303337</v>
      </c>
      <c r="E46" s="23">
        <v>3610.547341</v>
      </c>
      <c r="F46" s="24">
        <v>0.57866321565388201</v>
      </c>
      <c r="G46" s="24"/>
    </row>
    <row r="47" spans="1:7" x14ac:dyDescent="0.2">
      <c r="A47" s="22" t="s">
        <v>904</v>
      </c>
      <c r="B47" s="22" t="s">
        <v>903</v>
      </c>
      <c r="C47" s="22" t="s">
        <v>905</v>
      </c>
      <c r="D47" s="25">
        <v>1654613</v>
      </c>
      <c r="E47" s="23">
        <v>3290.1979510000001</v>
      </c>
      <c r="F47" s="24">
        <v>0.52732074853120603</v>
      </c>
      <c r="G47" s="22"/>
    </row>
    <row r="48" spans="1:7" x14ac:dyDescent="0.2">
      <c r="A48" s="22" t="s">
        <v>502</v>
      </c>
      <c r="B48" s="22" t="s">
        <v>501</v>
      </c>
      <c r="C48" s="22" t="s">
        <v>256</v>
      </c>
      <c r="D48" s="25">
        <v>677175</v>
      </c>
      <c r="E48" s="23">
        <v>2967.7194380000001</v>
      </c>
      <c r="F48" s="24">
        <v>0.47563704639750698</v>
      </c>
      <c r="G48" s="22"/>
    </row>
    <row r="49" spans="1:7" x14ac:dyDescent="0.2">
      <c r="A49" s="22" t="s">
        <v>396</v>
      </c>
      <c r="B49" s="22" t="s">
        <v>395</v>
      </c>
      <c r="C49" s="22" t="s">
        <v>397</v>
      </c>
      <c r="D49" s="25">
        <v>882845</v>
      </c>
      <c r="E49" s="23">
        <v>2758.0077799999999</v>
      </c>
      <c r="F49" s="24">
        <v>0.44202651289186501</v>
      </c>
      <c r="G49" s="22"/>
    </row>
    <row r="50" spans="1:7" x14ac:dyDescent="0.2">
      <c r="A50" s="22" t="s">
        <v>303</v>
      </c>
      <c r="B50" s="22" t="s">
        <v>302</v>
      </c>
      <c r="C50" s="22" t="s">
        <v>231</v>
      </c>
      <c r="D50" s="25">
        <v>49180</v>
      </c>
      <c r="E50" s="23">
        <v>2126.1989400000002</v>
      </c>
      <c r="F50" s="24">
        <v>0.34076637128361498</v>
      </c>
      <c r="G50" s="22"/>
    </row>
    <row r="51" spans="1:7" x14ac:dyDescent="0.2">
      <c r="A51" s="22" t="s">
        <v>777</v>
      </c>
      <c r="B51" s="22" t="s">
        <v>776</v>
      </c>
      <c r="C51" s="22" t="s">
        <v>201</v>
      </c>
      <c r="D51" s="25">
        <v>162733</v>
      </c>
      <c r="E51" s="23">
        <v>2051.5749310000001</v>
      </c>
      <c r="F51" s="24">
        <v>0.32880636496474902</v>
      </c>
      <c r="G51" s="22"/>
    </row>
    <row r="52" spans="1:7" x14ac:dyDescent="0.2">
      <c r="A52" s="22" t="s">
        <v>298</v>
      </c>
      <c r="B52" s="22" t="s">
        <v>297</v>
      </c>
      <c r="C52" s="22" t="s">
        <v>169</v>
      </c>
      <c r="D52" s="25">
        <v>272543</v>
      </c>
      <c r="E52" s="23">
        <v>1921.2918790000001</v>
      </c>
      <c r="F52" s="24">
        <v>0.30792587159483198</v>
      </c>
      <c r="G52" s="22"/>
    </row>
    <row r="53" spans="1:7" x14ac:dyDescent="0.2">
      <c r="A53" s="22" t="s">
        <v>666</v>
      </c>
      <c r="B53" s="22" t="s">
        <v>665</v>
      </c>
      <c r="C53" s="22" t="s">
        <v>246</v>
      </c>
      <c r="D53" s="25">
        <v>174730</v>
      </c>
      <c r="E53" s="23">
        <v>1590.829285</v>
      </c>
      <c r="F53" s="24">
        <v>0.25496255904499598</v>
      </c>
      <c r="G53" s="22"/>
    </row>
    <row r="54" spans="1:7" x14ac:dyDescent="0.2">
      <c r="A54" s="22" t="s">
        <v>596</v>
      </c>
      <c r="B54" s="22" t="s">
        <v>595</v>
      </c>
      <c r="C54" s="22" t="s">
        <v>414</v>
      </c>
      <c r="D54" s="25">
        <v>100203</v>
      </c>
      <c r="E54" s="23">
        <v>1237.406847</v>
      </c>
      <c r="F54" s="24">
        <v>0.198319467252528</v>
      </c>
      <c r="G54" s="22"/>
    </row>
    <row r="55" spans="1:7" x14ac:dyDescent="0.2">
      <c r="A55" s="21" t="s">
        <v>35</v>
      </c>
      <c r="B55" s="21"/>
      <c r="C55" s="21"/>
      <c r="D55" s="21"/>
      <c r="E55" s="26">
        <f>SUM(E7:E54)</f>
        <v>598451.1076130002</v>
      </c>
      <c r="F55" s="27">
        <f>SUM(F7:F54)</f>
        <v>95.91389050920256</v>
      </c>
      <c r="G55" s="22"/>
    </row>
    <row r="56" spans="1:7" x14ac:dyDescent="0.2">
      <c r="A56" s="22"/>
      <c r="B56" s="22"/>
      <c r="C56" s="22"/>
      <c r="D56" s="22"/>
      <c r="E56" s="23"/>
      <c r="F56" s="24"/>
      <c r="G56" s="21"/>
    </row>
    <row r="57" spans="1:7" x14ac:dyDescent="0.2">
      <c r="A57" s="21" t="s">
        <v>1981</v>
      </c>
      <c r="B57" s="22"/>
      <c r="C57" s="22"/>
      <c r="D57" s="22"/>
      <c r="E57" s="23"/>
      <c r="F57" s="24"/>
      <c r="G57" s="22"/>
    </row>
    <row r="58" spans="1:7" x14ac:dyDescent="0.2">
      <c r="A58" s="22" t="s">
        <v>413</v>
      </c>
      <c r="B58" s="22" t="s">
        <v>412</v>
      </c>
      <c r="C58" s="22" t="s">
        <v>414</v>
      </c>
      <c r="D58" s="25">
        <v>3000</v>
      </c>
      <c r="E58" s="23">
        <v>2.9999999999999997E-4</v>
      </c>
      <c r="F58" s="24">
        <v>4.8081065916195301E-8</v>
      </c>
      <c r="G58" s="22"/>
    </row>
    <row r="59" spans="1:7" x14ac:dyDescent="0.2">
      <c r="A59" s="21" t="s">
        <v>35</v>
      </c>
      <c r="B59" s="21"/>
      <c r="C59" s="21"/>
      <c r="D59" s="21"/>
      <c r="E59" s="26">
        <f>SUM(E57:E58)</f>
        <v>2.9999999999999997E-4</v>
      </c>
      <c r="F59" s="27">
        <f>SUM(F57:F58)</f>
        <v>4.8081065916195301E-8</v>
      </c>
      <c r="G59" s="22"/>
    </row>
    <row r="60" spans="1:7" x14ac:dyDescent="0.2">
      <c r="A60" s="22"/>
      <c r="B60" s="22"/>
      <c r="C60" s="22"/>
      <c r="D60" s="22"/>
      <c r="E60" s="23"/>
      <c r="F60" s="24"/>
      <c r="G60" s="89"/>
    </row>
    <row r="61" spans="1:7" x14ac:dyDescent="0.2">
      <c r="A61" s="21" t="s">
        <v>36</v>
      </c>
      <c r="B61" s="22"/>
      <c r="C61" s="22"/>
      <c r="D61" s="22"/>
      <c r="E61" s="23"/>
      <c r="F61" s="24"/>
      <c r="G61" s="24"/>
    </row>
    <row r="62" spans="1:7" x14ac:dyDescent="0.2">
      <c r="A62" s="21" t="s">
        <v>43</v>
      </c>
      <c r="B62" s="22"/>
      <c r="C62" s="22"/>
      <c r="D62" s="22"/>
      <c r="E62" s="23"/>
      <c r="F62" s="24"/>
      <c r="G62" s="24"/>
    </row>
    <row r="63" spans="1:7" x14ac:dyDescent="0.2">
      <c r="A63" s="22" t="s">
        <v>737</v>
      </c>
      <c r="B63" s="22" t="s">
        <v>1306</v>
      </c>
      <c r="C63" s="22" t="s">
        <v>45</v>
      </c>
      <c r="D63" s="25">
        <v>1500000</v>
      </c>
      <c r="E63" s="23">
        <v>1494.261</v>
      </c>
      <c r="F63" s="24">
        <v>0.23948553879000001</v>
      </c>
      <c r="G63" s="24">
        <v>5.1927000000000003</v>
      </c>
    </row>
    <row r="64" spans="1:7" x14ac:dyDescent="0.2">
      <c r="A64" s="21" t="s">
        <v>35</v>
      </c>
      <c r="B64" s="21"/>
      <c r="C64" s="21"/>
      <c r="D64" s="21"/>
      <c r="E64" s="26">
        <f>SUM(E62:E63)</f>
        <v>1494.261</v>
      </c>
      <c r="F64" s="27">
        <f>SUM(F62:F63)</f>
        <v>0.23948553879000001</v>
      </c>
      <c r="G64" s="22"/>
    </row>
    <row r="65" spans="1:9" x14ac:dyDescent="0.2">
      <c r="A65" s="22"/>
      <c r="B65" s="22"/>
      <c r="C65" s="22"/>
      <c r="D65" s="22"/>
      <c r="E65" s="23"/>
      <c r="F65" s="24"/>
      <c r="G65" s="24"/>
    </row>
    <row r="66" spans="1:9" x14ac:dyDescent="0.2">
      <c r="A66" s="21" t="s">
        <v>46</v>
      </c>
      <c r="B66" s="21"/>
      <c r="C66" s="21"/>
      <c r="D66" s="21"/>
      <c r="E66" s="26">
        <f>E55+E59+E64</f>
        <v>599945.36891300022</v>
      </c>
      <c r="F66" s="27">
        <f>F55+F59+F64</f>
        <v>96.153376096073629</v>
      </c>
      <c r="G66" s="89"/>
    </row>
    <row r="67" spans="1:9" x14ac:dyDescent="0.2">
      <c r="A67" s="21"/>
      <c r="B67" s="21"/>
      <c r="C67" s="21"/>
      <c r="D67" s="21"/>
      <c r="E67" s="26"/>
      <c r="F67" s="27"/>
      <c r="G67" s="89"/>
    </row>
    <row r="68" spans="1:9" x14ac:dyDescent="0.2">
      <c r="A68" s="21" t="s">
        <v>48</v>
      </c>
      <c r="B68" s="21"/>
      <c r="C68" s="21"/>
      <c r="D68" s="21"/>
      <c r="E68" s="26">
        <f>E70-(E55+E59+E64)</f>
        <v>24000.864980599727</v>
      </c>
      <c r="F68" s="86">
        <f>F70-(F55+F59+F64)</f>
        <v>3.8466239039263712</v>
      </c>
      <c r="G68" s="21"/>
    </row>
    <row r="69" spans="1:9" x14ac:dyDescent="0.2">
      <c r="A69" s="21"/>
      <c r="B69" s="21"/>
      <c r="C69" s="21"/>
      <c r="D69" s="21"/>
      <c r="E69" s="26"/>
      <c r="F69" s="86"/>
      <c r="G69" s="21"/>
    </row>
    <row r="70" spans="1:9" x14ac:dyDescent="0.2">
      <c r="A70" s="28" t="s">
        <v>47</v>
      </c>
      <c r="B70" s="28"/>
      <c r="C70" s="28"/>
      <c r="D70" s="28"/>
      <c r="E70" s="29">
        <v>623946.23389359994</v>
      </c>
      <c r="F70" s="30">
        <v>100</v>
      </c>
      <c r="G70" s="28"/>
    </row>
    <row r="71" spans="1:9" x14ac:dyDescent="0.2">
      <c r="A71" s="6" t="s">
        <v>1305</v>
      </c>
      <c r="F71" s="13" t="s">
        <v>1005</v>
      </c>
    </row>
    <row r="73" spans="1:9" x14ac:dyDescent="0.2">
      <c r="A73" s="11" t="s">
        <v>50</v>
      </c>
    </row>
    <row r="74" spans="1:9" x14ac:dyDescent="0.2">
      <c r="A74" s="11" t="s">
        <v>417</v>
      </c>
    </row>
    <row r="76" spans="1:9" ht="23.25" customHeight="1" x14ac:dyDescent="0.2">
      <c r="A76" s="152" t="s">
        <v>1012</v>
      </c>
      <c r="B76" s="152"/>
      <c r="C76" s="152"/>
      <c r="D76" s="152"/>
      <c r="G76" s="10"/>
      <c r="H76" s="10"/>
      <c r="I76" s="9"/>
    </row>
    <row r="78" spans="1:9" x14ac:dyDescent="0.2">
      <c r="A78" s="11" t="s">
        <v>51</v>
      </c>
    </row>
    <row r="79" spans="1:9" x14ac:dyDescent="0.2">
      <c r="A79" s="11" t="s">
        <v>1013</v>
      </c>
    </row>
    <row r="80" spans="1:9" x14ac:dyDescent="0.2">
      <c r="A80" s="11" t="s">
        <v>52</v>
      </c>
      <c r="B80" s="11"/>
      <c r="C80" s="31" t="s">
        <v>54</v>
      </c>
      <c r="D80" s="11" t="s">
        <v>53</v>
      </c>
    </row>
    <row r="81" spans="1:4" x14ac:dyDescent="0.2">
      <c r="A81" s="6" t="s">
        <v>61</v>
      </c>
      <c r="C81" s="32">
        <v>1413.357</v>
      </c>
      <c r="D81" s="32">
        <v>1436.4335000000001</v>
      </c>
    </row>
    <row r="82" spans="1:4" x14ac:dyDescent="0.2">
      <c r="A82" s="6" t="s">
        <v>135</v>
      </c>
      <c r="C82" s="32">
        <v>59.7224</v>
      </c>
      <c r="D82" s="32">
        <v>60.697499999999998</v>
      </c>
    </row>
    <row r="83" spans="1:4" x14ac:dyDescent="0.2">
      <c r="A83" s="6" t="s">
        <v>62</v>
      </c>
      <c r="C83" s="32">
        <v>1587.3695</v>
      </c>
      <c r="D83" s="32">
        <v>1614.3112000000001</v>
      </c>
    </row>
    <row r="84" spans="1:4" x14ac:dyDescent="0.2">
      <c r="A84" s="6" t="s">
        <v>136</v>
      </c>
      <c r="C84" s="32">
        <v>69.508099999999999</v>
      </c>
      <c r="D84" s="32">
        <v>70.6875</v>
      </c>
    </row>
    <row r="86" spans="1:4" x14ac:dyDescent="0.2">
      <c r="A86" s="6" t="s">
        <v>58</v>
      </c>
    </row>
    <row r="88" spans="1:4" x14ac:dyDescent="0.2">
      <c r="A88" s="11" t="s">
        <v>1014</v>
      </c>
      <c r="D88" s="31" t="s">
        <v>60</v>
      </c>
    </row>
    <row r="90" spans="1:4" x14ac:dyDescent="0.2">
      <c r="A90" s="11" t="s">
        <v>1016</v>
      </c>
      <c r="D90" s="31" t="s">
        <v>60</v>
      </c>
    </row>
    <row r="92" spans="1:4" x14ac:dyDescent="0.2">
      <c r="A92" s="11" t="s">
        <v>1053</v>
      </c>
      <c r="D92" s="31" t="s">
        <v>60</v>
      </c>
    </row>
    <row r="94" spans="1:4" x14ac:dyDescent="0.2">
      <c r="A94" s="11" t="s">
        <v>1041</v>
      </c>
      <c r="D94" s="31" t="s">
        <v>60</v>
      </c>
    </row>
    <row r="96" spans="1:4" x14ac:dyDescent="0.2">
      <c r="A96" s="11" t="s">
        <v>1042</v>
      </c>
      <c r="D96" s="36">
        <v>0.22617436098727201</v>
      </c>
    </row>
    <row r="98" spans="1:9" x14ac:dyDescent="0.2">
      <c r="A98" s="11" t="s">
        <v>388</v>
      </c>
      <c r="D98" s="31" t="s">
        <v>60</v>
      </c>
    </row>
    <row r="100" spans="1:9" x14ac:dyDescent="0.2">
      <c r="A100" s="11" t="s">
        <v>1130</v>
      </c>
      <c r="D100" s="31"/>
    </row>
    <row r="101" spans="1:9" x14ac:dyDescent="0.2">
      <c r="A101" s="11"/>
    </row>
    <row r="102" spans="1:9" x14ac:dyDescent="0.2">
      <c r="A102" s="11" t="s">
        <v>1025</v>
      </c>
      <c r="D102" s="31" t="s">
        <v>60</v>
      </c>
    </row>
    <row r="103" spans="1:9" x14ac:dyDescent="0.2">
      <c r="A103" s="11"/>
    </row>
    <row r="104" spans="1:9" x14ac:dyDescent="0.2">
      <c r="A104" s="11" t="s">
        <v>1026</v>
      </c>
      <c r="D104" s="31" t="s">
        <v>60</v>
      </c>
    </row>
    <row r="105" spans="1:9" x14ac:dyDescent="0.2">
      <c r="A105" s="11"/>
    </row>
    <row r="106" spans="1:9" x14ac:dyDescent="0.2">
      <c r="A106" s="11" t="s">
        <v>1027</v>
      </c>
      <c r="D106" s="31" t="s">
        <v>60</v>
      </c>
    </row>
    <row r="108" spans="1:9" x14ac:dyDescent="0.2">
      <c r="A108" s="69" t="s">
        <v>1055</v>
      </c>
      <c r="B108" s="70"/>
      <c r="C108" s="70"/>
      <c r="D108" s="70"/>
    </row>
    <row r="110" spans="1:9" x14ac:dyDescent="0.2">
      <c r="A110" s="69" t="s">
        <v>1396</v>
      </c>
      <c r="B110" s="70"/>
      <c r="C110" s="70"/>
      <c r="D110" s="70"/>
      <c r="E110" s="10"/>
      <c r="G110" s="70"/>
      <c r="H110" s="70"/>
      <c r="I110" s="70"/>
    </row>
    <row r="111" spans="1:9" x14ac:dyDescent="0.2">
      <c r="A111" s="96"/>
      <c r="B111" s="70"/>
      <c r="C111" s="70"/>
      <c r="D111" s="70"/>
      <c r="E111" s="10"/>
      <c r="G111" s="70"/>
      <c r="H111" s="70"/>
      <c r="I111" s="70"/>
    </row>
    <row r="112" spans="1:9" x14ac:dyDescent="0.2">
      <c r="A112" s="70"/>
      <c r="B112" s="70"/>
      <c r="C112" s="70"/>
      <c r="D112" s="70"/>
      <c r="E112" s="10"/>
      <c r="G112" s="70"/>
      <c r="H112" s="70"/>
      <c r="I112" s="70"/>
    </row>
    <row r="113" spans="1:9" x14ac:dyDescent="0.2">
      <c r="A113" s="70"/>
      <c r="B113" s="70"/>
      <c r="C113" s="70"/>
      <c r="D113" s="70"/>
      <c r="E113" s="10"/>
      <c r="G113" s="70"/>
      <c r="H113" s="70"/>
      <c r="I113" s="70"/>
    </row>
    <row r="114" spans="1:9" x14ac:dyDescent="0.2">
      <c r="A114" s="70"/>
      <c r="B114" s="70"/>
      <c r="C114" s="70"/>
      <c r="D114" s="70"/>
      <c r="E114" s="10"/>
      <c r="G114" s="70"/>
      <c r="H114" s="70"/>
      <c r="I114" s="70"/>
    </row>
    <row r="115" spans="1:9" x14ac:dyDescent="0.2">
      <c r="A115" s="70"/>
      <c r="B115" s="70"/>
      <c r="C115" s="70"/>
      <c r="D115" s="70"/>
      <c r="E115" s="10"/>
      <c r="G115" s="70"/>
      <c r="H115" s="70"/>
      <c r="I115" s="70"/>
    </row>
    <row r="116" spans="1:9" x14ac:dyDescent="0.2">
      <c r="A116" s="70"/>
      <c r="B116" s="70"/>
      <c r="C116" s="70"/>
      <c r="D116" s="70"/>
      <c r="E116" s="10"/>
      <c r="G116" s="70"/>
      <c r="H116" s="70"/>
      <c r="I116" s="70"/>
    </row>
    <row r="117" spans="1:9" x14ac:dyDescent="0.2">
      <c r="A117" s="70"/>
      <c r="B117" s="70"/>
      <c r="C117" s="70"/>
      <c r="D117" s="70"/>
      <c r="E117" s="10"/>
      <c r="G117" s="70"/>
      <c r="H117" s="70"/>
      <c r="I117" s="70"/>
    </row>
    <row r="118" spans="1:9" x14ac:dyDescent="0.2">
      <c r="A118" s="70"/>
      <c r="B118" s="70"/>
      <c r="C118" s="70"/>
      <c r="D118" s="70"/>
      <c r="E118" s="10"/>
      <c r="G118" s="70"/>
      <c r="H118" s="70"/>
      <c r="I118" s="70"/>
    </row>
    <row r="119" spans="1:9" x14ac:dyDescent="0.2">
      <c r="A119" s="70"/>
      <c r="B119" s="70"/>
      <c r="C119" s="70"/>
      <c r="D119" s="70"/>
      <c r="E119" s="10"/>
      <c r="G119" s="70"/>
      <c r="H119" s="70"/>
      <c r="I119" s="70"/>
    </row>
    <row r="120" spans="1:9" x14ac:dyDescent="0.2">
      <c r="A120" s="70"/>
      <c r="B120" s="70"/>
      <c r="C120" s="70"/>
      <c r="D120" s="70"/>
      <c r="E120" s="10"/>
      <c r="G120" s="70"/>
      <c r="H120" s="70"/>
      <c r="I120" s="70"/>
    </row>
    <row r="121" spans="1:9" x14ac:dyDescent="0.2">
      <c r="A121" s="70"/>
      <c r="B121" s="70"/>
      <c r="C121" s="70"/>
      <c r="D121" s="70"/>
      <c r="E121" s="10"/>
      <c r="G121" s="70"/>
      <c r="H121" s="70"/>
      <c r="I121" s="70"/>
    </row>
    <row r="122" spans="1:9" x14ac:dyDescent="0.2">
      <c r="A122" s="70"/>
      <c r="B122" s="70"/>
      <c r="C122" s="70"/>
      <c r="D122" s="70"/>
      <c r="E122" s="10"/>
      <c r="G122" s="70"/>
      <c r="H122" s="70"/>
      <c r="I122" s="70"/>
    </row>
    <row r="123" spans="1:9" x14ac:dyDescent="0.2">
      <c r="A123" s="70"/>
      <c r="B123" s="70"/>
      <c r="C123" s="70"/>
      <c r="D123" s="70"/>
      <c r="E123" s="10"/>
      <c r="G123" s="70"/>
      <c r="H123" s="70"/>
      <c r="I123" s="70"/>
    </row>
    <row r="124" spans="1:9" x14ac:dyDescent="0.2">
      <c r="A124" s="70"/>
      <c r="B124" s="70"/>
      <c r="C124" s="70"/>
      <c r="D124" s="70"/>
      <c r="E124" s="10"/>
      <c r="G124" s="70"/>
      <c r="H124" s="70"/>
      <c r="I124" s="70"/>
    </row>
    <row r="125" spans="1:9" x14ac:dyDescent="0.2">
      <c r="A125" s="70"/>
      <c r="B125" s="70"/>
      <c r="C125" s="70"/>
      <c r="D125" s="70"/>
      <c r="E125" s="10"/>
      <c r="G125" s="70"/>
      <c r="H125" s="70"/>
      <c r="I125" s="70"/>
    </row>
    <row r="126" spans="1:9" x14ac:dyDescent="0.2">
      <c r="A126" s="70"/>
      <c r="B126" s="70"/>
      <c r="C126" s="70"/>
      <c r="D126" s="70"/>
      <c r="E126" s="10"/>
      <c r="G126" s="70"/>
      <c r="H126" s="70"/>
      <c r="I126" s="70"/>
    </row>
    <row r="127" spans="1:9" x14ac:dyDescent="0.2">
      <c r="A127" s="70"/>
      <c r="B127" s="70"/>
      <c r="C127" s="70"/>
      <c r="D127" s="70"/>
      <c r="E127" s="10"/>
      <c r="G127" s="70"/>
      <c r="H127" s="70"/>
      <c r="I127" s="70"/>
    </row>
    <row r="128" spans="1:9" x14ac:dyDescent="0.2">
      <c r="A128" s="70"/>
      <c r="B128" s="70"/>
      <c r="C128" s="70"/>
      <c r="D128" s="70"/>
      <c r="E128" s="10"/>
      <c r="G128" s="70"/>
      <c r="H128" s="70"/>
      <c r="I128" s="70"/>
    </row>
    <row r="129" spans="1:9" x14ac:dyDescent="0.2">
      <c r="A129" s="69" t="s">
        <v>1408</v>
      </c>
      <c r="B129" s="70"/>
      <c r="C129" s="70"/>
      <c r="D129" s="70"/>
      <c r="E129" s="10"/>
      <c r="G129" s="70"/>
      <c r="H129" s="70"/>
      <c r="I129" s="70"/>
    </row>
    <row r="130" spans="1:9" x14ac:dyDescent="0.2">
      <c r="A130" s="70"/>
      <c r="B130" s="70"/>
      <c r="C130" s="70"/>
      <c r="D130" s="70"/>
      <c r="E130" s="10"/>
      <c r="G130" s="70"/>
      <c r="H130" s="70"/>
      <c r="I130" s="70"/>
    </row>
    <row r="131" spans="1:9" x14ac:dyDescent="0.2">
      <c r="A131" s="69" t="s">
        <v>1397</v>
      </c>
      <c r="B131" s="70"/>
      <c r="C131" s="70"/>
      <c r="D131" s="70"/>
      <c r="E131" s="10"/>
      <c r="G131" s="70"/>
      <c r="H131" s="70"/>
      <c r="I131" s="70"/>
    </row>
    <row r="132" spans="1:9" x14ac:dyDescent="0.2">
      <c r="A132" s="70"/>
      <c r="B132" s="70"/>
      <c r="C132" s="70"/>
      <c r="D132" s="70"/>
      <c r="E132" s="10"/>
      <c r="G132" s="70"/>
      <c r="H132" s="70"/>
      <c r="I132" s="70"/>
    </row>
    <row r="133" spans="1:9" x14ac:dyDescent="0.2">
      <c r="A133" s="70"/>
      <c r="B133" s="70"/>
      <c r="C133" s="70"/>
      <c r="D133" s="70"/>
      <c r="E133" s="10"/>
      <c r="G133" s="70"/>
      <c r="H133" s="70"/>
      <c r="I133" s="70"/>
    </row>
    <row r="134" spans="1:9" x14ac:dyDescent="0.2">
      <c r="A134" s="70"/>
      <c r="B134" s="70"/>
      <c r="C134" s="70"/>
      <c r="D134" s="70"/>
      <c r="E134" s="10"/>
      <c r="G134" s="70"/>
      <c r="H134" s="70"/>
      <c r="I134" s="70"/>
    </row>
    <row r="135" spans="1:9" x14ac:dyDescent="0.2">
      <c r="A135" s="70"/>
      <c r="B135" s="70"/>
      <c r="C135" s="70"/>
      <c r="D135" s="70"/>
      <c r="E135" s="10"/>
      <c r="G135" s="70"/>
      <c r="H135" s="70"/>
      <c r="I135" s="70"/>
    </row>
    <row r="136" spans="1:9" x14ac:dyDescent="0.2">
      <c r="A136" s="70"/>
      <c r="B136" s="70"/>
      <c r="C136" s="70"/>
      <c r="D136" s="70"/>
      <c r="E136" s="10"/>
      <c r="G136" s="70"/>
      <c r="H136" s="70"/>
      <c r="I136" s="70"/>
    </row>
    <row r="137" spans="1:9" x14ac:dyDescent="0.2">
      <c r="A137" s="70"/>
      <c r="B137" s="70"/>
      <c r="C137" s="70"/>
      <c r="D137" s="70"/>
      <c r="E137" s="10"/>
      <c r="G137" s="70"/>
      <c r="H137" s="70"/>
      <c r="I137" s="70"/>
    </row>
    <row r="138" spans="1:9" x14ac:dyDescent="0.2">
      <c r="A138" s="70"/>
      <c r="B138" s="70"/>
      <c r="C138" s="70"/>
      <c r="D138" s="70"/>
      <c r="E138" s="10"/>
      <c r="G138" s="70"/>
      <c r="H138" s="70"/>
      <c r="I138" s="70"/>
    </row>
    <row r="139" spans="1:9" x14ac:dyDescent="0.2">
      <c r="A139" s="70"/>
      <c r="B139" s="70"/>
      <c r="C139" s="70"/>
      <c r="D139" s="70"/>
      <c r="E139" s="10"/>
      <c r="G139" s="70"/>
      <c r="H139" s="70"/>
      <c r="I139" s="70"/>
    </row>
    <row r="140" spans="1:9" x14ac:dyDescent="0.2">
      <c r="A140" s="70"/>
      <c r="B140" s="70"/>
      <c r="C140" s="70"/>
      <c r="D140" s="70"/>
      <c r="E140" s="10"/>
      <c r="G140" s="70"/>
      <c r="H140" s="70"/>
      <c r="I140" s="70"/>
    </row>
    <row r="141" spans="1:9" x14ac:dyDescent="0.2">
      <c r="A141" s="70"/>
      <c r="B141" s="70"/>
      <c r="C141" s="70"/>
      <c r="D141" s="70"/>
      <c r="E141" s="10"/>
      <c r="G141" s="70"/>
      <c r="H141" s="70"/>
      <c r="I141" s="70"/>
    </row>
    <row r="142" spans="1:9" x14ac:dyDescent="0.2">
      <c r="A142" s="70"/>
      <c r="B142" s="70"/>
      <c r="C142" s="70"/>
      <c r="D142" s="70"/>
      <c r="E142" s="10"/>
      <c r="G142" s="70"/>
      <c r="H142" s="70"/>
      <c r="I142" s="70"/>
    </row>
    <row r="143" spans="1:9" x14ac:dyDescent="0.2">
      <c r="A143" s="70"/>
      <c r="B143" s="70"/>
      <c r="C143" s="70"/>
      <c r="D143" s="70"/>
      <c r="E143" s="10"/>
      <c r="G143" s="70"/>
      <c r="H143" s="70"/>
      <c r="I143" s="70"/>
    </row>
    <row r="144" spans="1:9" x14ac:dyDescent="0.2">
      <c r="A144" s="70"/>
      <c r="B144" s="70"/>
      <c r="C144" s="70"/>
      <c r="D144" s="70"/>
      <c r="E144" s="10"/>
      <c r="G144" s="70"/>
      <c r="H144" s="70"/>
      <c r="I144" s="70"/>
    </row>
    <row r="145" spans="1:9" x14ac:dyDescent="0.2">
      <c r="A145" s="70"/>
      <c r="B145" s="70"/>
      <c r="C145" s="70"/>
      <c r="D145" s="70"/>
      <c r="E145" s="10"/>
      <c r="G145" s="70"/>
      <c r="H145" s="70"/>
      <c r="I145" s="70"/>
    </row>
    <row r="146" spans="1:9" x14ac:dyDescent="0.2">
      <c r="A146" s="70"/>
      <c r="B146" s="70"/>
      <c r="C146" s="70"/>
      <c r="D146" s="70"/>
      <c r="E146" s="10"/>
      <c r="G146" s="70"/>
      <c r="H146" s="70"/>
      <c r="I146" s="70"/>
    </row>
    <row r="147" spans="1:9" x14ac:dyDescent="0.2">
      <c r="A147" s="70"/>
      <c r="B147" s="70"/>
      <c r="C147" s="70"/>
      <c r="D147" s="70"/>
      <c r="E147" s="10"/>
      <c r="G147" s="70"/>
      <c r="H147" s="70"/>
      <c r="I147" s="70"/>
    </row>
    <row r="148" spans="1:9" x14ac:dyDescent="0.2">
      <c r="A148" s="70"/>
      <c r="B148" s="70"/>
      <c r="C148" s="70"/>
      <c r="D148" s="70"/>
      <c r="E148" s="10"/>
      <c r="G148" s="70"/>
      <c r="H148" s="70"/>
      <c r="I148" s="70"/>
    </row>
    <row r="149" spans="1:9" x14ac:dyDescent="0.2">
      <c r="A149" s="69" t="s">
        <v>1425</v>
      </c>
      <c r="B149" s="70"/>
      <c r="C149" s="70"/>
      <c r="D149" s="70"/>
      <c r="E149" s="10"/>
      <c r="G149" s="70"/>
      <c r="H149" s="70"/>
      <c r="I149" s="70"/>
    </row>
    <row r="150" spans="1:9" x14ac:dyDescent="0.2">
      <c r="A150" s="70"/>
      <c r="B150" s="70"/>
      <c r="C150" s="70"/>
      <c r="D150" s="70"/>
      <c r="E150" s="10"/>
      <c r="G150" s="70"/>
      <c r="H150" s="70"/>
      <c r="I150" s="70"/>
    </row>
    <row r="151" spans="1:9" x14ac:dyDescent="0.2">
      <c r="A151" s="70" t="s">
        <v>1395</v>
      </c>
      <c r="B151" s="70"/>
      <c r="C151" s="70"/>
      <c r="D151" s="70"/>
      <c r="E151" s="10"/>
      <c r="G151" s="70"/>
      <c r="H151" s="70"/>
      <c r="I151" s="70"/>
    </row>
    <row r="152" spans="1:9" x14ac:dyDescent="0.2">
      <c r="A152" s="70"/>
      <c r="B152" s="70"/>
      <c r="C152" s="70"/>
      <c r="D152" s="70"/>
      <c r="E152" s="10"/>
      <c r="G152" s="70"/>
      <c r="H152" s="70"/>
      <c r="I152" s="70"/>
    </row>
    <row r="153" spans="1:9" x14ac:dyDescent="0.2">
      <c r="A153" s="70"/>
      <c r="B153" s="70"/>
      <c r="C153" s="70"/>
      <c r="D153" s="70"/>
      <c r="E153" s="10"/>
      <c r="G153" s="70"/>
      <c r="H153" s="70"/>
      <c r="I153" s="70"/>
    </row>
    <row r="154" spans="1:9" x14ac:dyDescent="0.2">
      <c r="A154" s="70"/>
      <c r="B154" s="70"/>
      <c r="C154" s="70"/>
      <c r="D154" s="70"/>
      <c r="E154" s="10"/>
      <c r="G154" s="70"/>
      <c r="H154" s="70"/>
      <c r="I154" s="70"/>
    </row>
    <row r="155" spans="1:9" x14ac:dyDescent="0.2">
      <c r="A155" s="70"/>
      <c r="B155" s="70"/>
      <c r="C155" s="70"/>
      <c r="D155" s="70"/>
      <c r="E155" s="10"/>
      <c r="G155" s="70"/>
      <c r="H155" s="70"/>
      <c r="I155" s="70"/>
    </row>
    <row r="156" spans="1:9" x14ac:dyDescent="0.2">
      <c r="A156" s="70"/>
      <c r="B156" s="70"/>
      <c r="C156" s="70"/>
      <c r="D156" s="70"/>
      <c r="E156" s="10"/>
      <c r="G156" s="70"/>
      <c r="H156" s="70"/>
      <c r="I156" s="70"/>
    </row>
    <row r="157" spans="1:9" x14ac:dyDescent="0.2">
      <c r="A157" s="70"/>
      <c r="B157" s="70"/>
      <c r="C157" s="70"/>
      <c r="D157" s="70"/>
      <c r="E157" s="10"/>
      <c r="G157" s="70"/>
      <c r="H157" s="70"/>
      <c r="I157" s="70"/>
    </row>
    <row r="158" spans="1:9" x14ac:dyDescent="0.2">
      <c r="A158" s="70"/>
      <c r="B158" s="70"/>
      <c r="C158" s="70"/>
      <c r="D158" s="70"/>
      <c r="E158" s="10"/>
      <c r="G158" s="70"/>
      <c r="H158" s="70"/>
      <c r="I158" s="70"/>
    </row>
    <row r="159" spans="1:9" x14ac:dyDescent="0.2">
      <c r="A159" s="70"/>
      <c r="B159" s="70"/>
      <c r="C159" s="70"/>
      <c r="D159" s="70"/>
      <c r="E159" s="10"/>
      <c r="G159" s="70"/>
      <c r="H159" s="70"/>
      <c r="I159" s="70"/>
    </row>
    <row r="160" spans="1:9" x14ac:dyDescent="0.2">
      <c r="A160" s="70"/>
      <c r="B160" s="70"/>
      <c r="C160" s="70"/>
      <c r="D160" s="70"/>
      <c r="E160" s="10"/>
      <c r="G160" s="70"/>
      <c r="H160" s="70"/>
      <c r="I160" s="70"/>
    </row>
    <row r="161" spans="1:9" x14ac:dyDescent="0.2">
      <c r="A161" s="70"/>
      <c r="B161" s="70"/>
      <c r="C161" s="70"/>
      <c r="D161" s="70"/>
      <c r="E161" s="10"/>
      <c r="G161" s="70"/>
      <c r="H161" s="70"/>
      <c r="I161" s="70"/>
    </row>
    <row r="162" spans="1:9" x14ac:dyDescent="0.2">
      <c r="A162" s="70"/>
      <c r="B162" s="70"/>
      <c r="C162" s="70"/>
      <c r="D162" s="70"/>
      <c r="E162" s="10"/>
      <c r="G162" s="70"/>
      <c r="H162" s="70"/>
      <c r="I162" s="70"/>
    </row>
    <row r="163" spans="1:9" x14ac:dyDescent="0.2">
      <c r="A163" s="70"/>
      <c r="B163" s="70"/>
      <c r="C163" s="70"/>
      <c r="D163" s="70"/>
      <c r="E163" s="10"/>
      <c r="G163" s="70"/>
      <c r="H163" s="70"/>
      <c r="I163" s="70"/>
    </row>
    <row r="164" spans="1:9" x14ac:dyDescent="0.2">
      <c r="A164" s="70"/>
      <c r="B164" s="70"/>
      <c r="C164" s="70"/>
      <c r="D164" s="70"/>
      <c r="E164" s="10"/>
      <c r="G164" s="70"/>
      <c r="H164" s="70"/>
      <c r="I164" s="70"/>
    </row>
    <row r="165" spans="1:9" x14ac:dyDescent="0.2">
      <c r="A165" s="70"/>
      <c r="B165" s="70"/>
      <c r="C165" s="70"/>
      <c r="D165" s="70"/>
      <c r="E165" s="10"/>
      <c r="G165" s="70"/>
      <c r="H165" s="70"/>
      <c r="I165" s="70"/>
    </row>
    <row r="166" spans="1:9" x14ac:dyDescent="0.2">
      <c r="A166" s="70"/>
      <c r="B166" s="70"/>
      <c r="C166" s="70"/>
      <c r="D166" s="70"/>
      <c r="E166" s="10"/>
      <c r="G166" s="70"/>
      <c r="H166" s="70"/>
      <c r="I166" s="70"/>
    </row>
    <row r="167" spans="1:9" x14ac:dyDescent="0.2">
      <c r="A167" s="70"/>
      <c r="B167" s="70"/>
      <c r="C167" s="70"/>
      <c r="D167" s="70"/>
      <c r="E167" s="10"/>
      <c r="G167" s="70"/>
      <c r="H167" s="70"/>
      <c r="I167" s="70"/>
    </row>
    <row r="168" spans="1:9" x14ac:dyDescent="0.2">
      <c r="A168" s="70"/>
      <c r="B168" s="70"/>
      <c r="C168" s="70"/>
      <c r="D168" s="70"/>
      <c r="E168" s="10"/>
      <c r="G168" s="70"/>
      <c r="H168" s="70"/>
      <c r="I168" s="70"/>
    </row>
    <row r="169" spans="1:9" x14ac:dyDescent="0.2">
      <c r="A169" s="70"/>
      <c r="B169" s="70"/>
      <c r="C169" s="70"/>
      <c r="D169" s="70"/>
      <c r="E169" s="10"/>
      <c r="G169" s="70"/>
      <c r="H169" s="70"/>
      <c r="I169" s="70"/>
    </row>
  </sheetData>
  <mergeCells count="2">
    <mergeCell ref="A1:F1"/>
    <mergeCell ref="A76:D76"/>
  </mergeCells>
  <conditionalFormatting sqref="F2:F3">
    <cfRule type="cellIs" dxfId="23" priority="5" stopIfTrue="1" operator="between">
      <formula>0.009</formula>
      <formula>-0.009</formula>
    </cfRule>
  </conditionalFormatting>
  <conditionalFormatting sqref="F5:F75">
    <cfRule type="cellIs" dxfId="22" priority="3" stopIfTrue="1" operator="between">
      <formula>0.009</formula>
      <formula>-0.009</formula>
    </cfRule>
  </conditionalFormatting>
  <conditionalFormatting sqref="F77:F145">
    <cfRule type="cellIs" dxfId="21" priority="1" stopIfTrue="1" operator="between">
      <formula>0.009</formula>
      <formula>-0.009</formula>
    </cfRule>
  </conditionalFormatting>
  <conditionalFormatting sqref="F170:F271">
    <cfRule type="cellIs" dxfId="20" priority="2" stopIfTrue="1" operator="between">
      <formula>0.009</formula>
      <formula>-0.009</formula>
    </cfRule>
  </conditionalFormatting>
  <conditionalFormatting sqref="F76:H76">
    <cfRule type="cellIs" dxfId="19" priority="4" stopIfTrue="1" operator="between">
      <formula>0.009</formula>
      <formula>-0.009</formula>
    </cfRule>
  </conditionalFormatting>
  <pageMargins left="0.7" right="0.7" top="0.75" bottom="0.75" header="0.3" footer="0.3"/>
  <pageSetup paperSize="9" orientation="portrait" r:id="rId1"/>
  <headerFooter>
    <oddFooter>&amp;C_x000D_&amp;1#&amp;"Aptos"&amp;10&amp;K000000 RESTRICTED</oddFooter>
    <evenFooter>&amp;LPUBLIC</evenFooter>
    <firstFooter>&amp;LPUBLIC</first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C1A05-0DC5-45F2-9D3E-7F16BA44515C}">
  <dimension ref="A1:I114"/>
  <sheetViews>
    <sheetView workbookViewId="0">
      <selection sqref="A1:E1"/>
    </sheetView>
  </sheetViews>
  <sheetFormatPr defaultColWidth="9.33203125" defaultRowHeight="10.199999999999999" x14ac:dyDescent="0.2"/>
  <cols>
    <col min="1" max="1" width="27.88671875" style="6" bestFit="1" customWidth="1"/>
    <col min="2" max="2" width="30.44140625" style="6" bestFit="1" customWidth="1"/>
    <col min="3" max="3" width="7.33203125" style="6" bestFit="1" customWidth="1"/>
    <col min="4" max="4" width="28.88671875" style="9" customWidth="1"/>
    <col min="5" max="5" width="23.88671875" style="10" customWidth="1"/>
    <col min="6" max="16384" width="9.33203125" style="6"/>
  </cols>
  <sheetData>
    <row r="1" spans="1:9" s="1" customFormat="1" ht="13.8" x14ac:dyDescent="0.2">
      <c r="A1" s="150" t="s">
        <v>28</v>
      </c>
      <c r="B1" s="151"/>
      <c r="C1" s="151"/>
      <c r="D1" s="151"/>
      <c r="E1" s="151"/>
    </row>
    <row r="2" spans="1:9" s="1" customFormat="1" ht="11.4" x14ac:dyDescent="0.2">
      <c r="D2" s="5"/>
      <c r="E2" s="8"/>
    </row>
    <row r="3" spans="1:9" s="1" customFormat="1" ht="12" x14ac:dyDescent="0.2">
      <c r="A3" s="7" t="s">
        <v>7</v>
      </c>
      <c r="B3" s="2"/>
      <c r="C3" s="3"/>
      <c r="D3" s="4"/>
      <c r="E3" s="8"/>
    </row>
    <row r="4" spans="1:9" s="1" customFormat="1" ht="22.2" customHeight="1" x14ac:dyDescent="0.2">
      <c r="A4" s="14" t="s">
        <v>2</v>
      </c>
      <c r="B4" s="14" t="s">
        <v>0</v>
      </c>
      <c r="C4" s="15" t="s">
        <v>1</v>
      </c>
      <c r="D4" s="56" t="s">
        <v>6</v>
      </c>
      <c r="E4" s="56" t="s">
        <v>3</v>
      </c>
    </row>
    <row r="5" spans="1:9" x14ac:dyDescent="0.2">
      <c r="A5" s="17" t="s">
        <v>632</v>
      </c>
      <c r="B5" s="18"/>
      <c r="C5" s="18"/>
      <c r="D5" s="19"/>
      <c r="E5" s="20"/>
    </row>
    <row r="6" spans="1:9" x14ac:dyDescent="0.2">
      <c r="A6" s="22" t="s">
        <v>993</v>
      </c>
      <c r="B6" s="22" t="s">
        <v>633</v>
      </c>
      <c r="C6" s="25">
        <v>5385146.7510000002</v>
      </c>
      <c r="D6" s="23">
        <v>556684.93032000004</v>
      </c>
      <c r="E6" s="24">
        <v>95.9837220119215</v>
      </c>
    </row>
    <row r="7" spans="1:9" x14ac:dyDescent="0.2">
      <c r="A7" s="21" t="s">
        <v>35</v>
      </c>
      <c r="B7" s="21"/>
      <c r="C7" s="21"/>
      <c r="D7" s="26">
        <f>SUM(D6:D6)</f>
        <v>556684.93032000004</v>
      </c>
      <c r="E7" s="27">
        <f>SUM(E6:E6)</f>
        <v>95.9837220119215</v>
      </c>
    </row>
    <row r="8" spans="1:9" x14ac:dyDescent="0.2">
      <c r="A8" s="22"/>
      <c r="B8" s="22"/>
      <c r="C8" s="22"/>
      <c r="D8" s="23"/>
      <c r="E8" s="24"/>
    </row>
    <row r="9" spans="1:9" x14ac:dyDescent="0.2">
      <c r="A9" s="21" t="s">
        <v>46</v>
      </c>
      <c r="B9" s="21"/>
      <c r="C9" s="21"/>
      <c r="D9" s="26">
        <f>D7</f>
        <v>556684.93032000004</v>
      </c>
      <c r="E9" s="27">
        <f>E7</f>
        <v>95.9837220119215</v>
      </c>
    </row>
    <row r="10" spans="1:9" x14ac:dyDescent="0.2">
      <c r="A10" s="21"/>
      <c r="B10" s="21"/>
      <c r="C10" s="21"/>
      <c r="D10" s="26"/>
      <c r="E10" s="27"/>
    </row>
    <row r="11" spans="1:9" x14ac:dyDescent="0.2">
      <c r="A11" s="21" t="s">
        <v>48</v>
      </c>
      <c r="B11" s="21"/>
      <c r="C11" s="21"/>
      <c r="D11" s="26">
        <f>D13-(D7)</f>
        <v>23293.547958699986</v>
      </c>
      <c r="E11" s="27">
        <f>E13-(E7)</f>
        <v>4.0162779880784996</v>
      </c>
    </row>
    <row r="12" spans="1:9" x14ac:dyDescent="0.2">
      <c r="A12" s="21"/>
      <c r="B12" s="21"/>
      <c r="C12" s="21"/>
      <c r="D12" s="26"/>
      <c r="E12" s="27"/>
    </row>
    <row r="13" spans="1:9" x14ac:dyDescent="0.2">
      <c r="A13" s="28" t="s">
        <v>47</v>
      </c>
      <c r="B13" s="28"/>
      <c r="C13" s="28"/>
      <c r="D13" s="29">
        <v>579978.47827870003</v>
      </c>
      <c r="E13" s="30">
        <v>100</v>
      </c>
    </row>
    <row r="15" spans="1:9" ht="23.25" customHeight="1" x14ac:dyDescent="0.2">
      <c r="A15" s="152" t="s">
        <v>1012</v>
      </c>
      <c r="B15" s="152"/>
      <c r="C15" s="152"/>
      <c r="D15" s="152"/>
      <c r="E15" s="9"/>
      <c r="F15" s="10"/>
      <c r="G15" s="10"/>
      <c r="H15" s="10"/>
      <c r="I15" s="9"/>
    </row>
    <row r="17" spans="1:4" x14ac:dyDescent="0.2">
      <c r="A17" s="11" t="s">
        <v>51</v>
      </c>
    </row>
    <row r="18" spans="1:4" x14ac:dyDescent="0.2">
      <c r="A18" s="11" t="s">
        <v>1013</v>
      </c>
    </row>
    <row r="19" spans="1:4" x14ac:dyDescent="0.2">
      <c r="A19" s="11" t="s">
        <v>52</v>
      </c>
      <c r="B19" s="11"/>
      <c r="C19" s="31" t="s">
        <v>54</v>
      </c>
      <c r="D19" s="55" t="s">
        <v>53</v>
      </c>
    </row>
    <row r="20" spans="1:4" x14ac:dyDescent="0.2">
      <c r="A20" s="6" t="s">
        <v>61</v>
      </c>
      <c r="C20" s="32">
        <v>93.313599999999994</v>
      </c>
      <c r="D20" s="32">
        <v>88.803399999999996</v>
      </c>
    </row>
    <row r="21" spans="1:4" x14ac:dyDescent="0.2">
      <c r="A21" s="6" t="s">
        <v>135</v>
      </c>
      <c r="C21" s="32">
        <v>93.313599999999994</v>
      </c>
      <c r="D21" s="32">
        <v>86.363600000000005</v>
      </c>
    </row>
    <row r="22" spans="1:4" x14ac:dyDescent="0.2">
      <c r="A22" s="6" t="s">
        <v>62</v>
      </c>
      <c r="C22" s="32">
        <v>106.37350000000001</v>
      </c>
      <c r="D22" s="32">
        <v>101.31189999999999</v>
      </c>
    </row>
    <row r="23" spans="1:4" x14ac:dyDescent="0.2">
      <c r="A23" s="6" t="s">
        <v>136</v>
      </c>
      <c r="C23" s="32">
        <v>106.37350000000001</v>
      </c>
      <c r="D23" s="32">
        <v>97.405699999999996</v>
      </c>
    </row>
    <row r="25" spans="1:4" x14ac:dyDescent="0.2">
      <c r="A25" s="11" t="s">
        <v>1014</v>
      </c>
    </row>
    <row r="26" spans="1:4" x14ac:dyDescent="0.2">
      <c r="A26" s="153" t="s">
        <v>55</v>
      </c>
      <c r="B26" s="154"/>
      <c r="C26" s="33" t="s">
        <v>56</v>
      </c>
    </row>
    <row r="27" spans="1:4" x14ac:dyDescent="0.2">
      <c r="A27" s="148" t="s">
        <v>135</v>
      </c>
      <c r="B27" s="149"/>
      <c r="C27" s="34">
        <v>2.5</v>
      </c>
    </row>
    <row r="28" spans="1:4" x14ac:dyDescent="0.2">
      <c r="A28" s="148" t="s">
        <v>136</v>
      </c>
      <c r="B28" s="149"/>
      <c r="C28" s="34">
        <v>4</v>
      </c>
    </row>
    <row r="29" spans="1:4" x14ac:dyDescent="0.2">
      <c r="A29" s="6" t="s">
        <v>57</v>
      </c>
    </row>
    <row r="30" spans="1:4" x14ac:dyDescent="0.2">
      <c r="A30" s="6" t="s">
        <v>58</v>
      </c>
    </row>
    <row r="32" spans="1:4" x14ac:dyDescent="0.2">
      <c r="A32" s="11" t="s">
        <v>1015</v>
      </c>
      <c r="D32" s="36">
        <v>2.0930297898193498E-3</v>
      </c>
    </row>
    <row r="34" spans="1:4" x14ac:dyDescent="0.2">
      <c r="A34" s="11" t="s">
        <v>1053</v>
      </c>
      <c r="D34" s="31" t="s">
        <v>60</v>
      </c>
    </row>
    <row r="36" spans="1:4" x14ac:dyDescent="0.2">
      <c r="A36" s="11" t="s">
        <v>70</v>
      </c>
      <c r="D36" s="55" t="s">
        <v>60</v>
      </c>
    </row>
    <row r="38" spans="1:4" x14ac:dyDescent="0.2">
      <c r="A38" s="72" t="s">
        <v>1131</v>
      </c>
      <c r="B38" s="73"/>
      <c r="C38" s="73"/>
      <c r="D38" s="6"/>
    </row>
    <row r="39" spans="1:4" x14ac:dyDescent="0.2">
      <c r="A39" s="73"/>
      <c r="B39" s="73"/>
      <c r="C39" s="73"/>
      <c r="D39" s="6"/>
    </row>
    <row r="40" spans="1:4" ht="30.6" x14ac:dyDescent="0.2">
      <c r="A40" s="74" t="s">
        <v>1124</v>
      </c>
      <c r="B40" s="75" t="s">
        <v>1125</v>
      </c>
      <c r="C40" s="75" t="s">
        <v>1126</v>
      </c>
      <c r="D40" s="6"/>
    </row>
    <row r="41" spans="1:4" ht="20.399999999999999" x14ac:dyDescent="0.2">
      <c r="A41" s="76" t="s">
        <v>1132</v>
      </c>
      <c r="B41" s="77">
        <v>556684.93031780003</v>
      </c>
      <c r="C41" s="78">
        <v>0.95983722011542194</v>
      </c>
      <c r="D41" s="6"/>
    </row>
    <row r="43" spans="1:4" x14ac:dyDescent="0.2">
      <c r="A43" s="11" t="s">
        <v>1133</v>
      </c>
      <c r="D43" s="55" t="s">
        <v>60</v>
      </c>
    </row>
    <row r="45" spans="1:4" x14ac:dyDescent="0.2">
      <c r="A45" s="11" t="s">
        <v>1024</v>
      </c>
      <c r="D45" s="55" t="s">
        <v>60</v>
      </c>
    </row>
    <row r="47" spans="1:4" x14ac:dyDescent="0.2">
      <c r="A47" s="11" t="s">
        <v>1025</v>
      </c>
      <c r="D47" s="55" t="s">
        <v>60</v>
      </c>
    </row>
    <row r="48" spans="1:4" x14ac:dyDescent="0.2">
      <c r="A48" s="11"/>
    </row>
    <row r="49" spans="1:9" x14ac:dyDescent="0.2">
      <c r="A49" s="11" t="s">
        <v>1026</v>
      </c>
      <c r="D49" s="55" t="s">
        <v>60</v>
      </c>
    </row>
    <row r="50" spans="1:9" x14ac:dyDescent="0.2">
      <c r="A50" s="11"/>
    </row>
    <row r="51" spans="1:9" x14ac:dyDescent="0.2">
      <c r="A51" s="11" t="s">
        <v>1027</v>
      </c>
      <c r="D51" s="55" t="s">
        <v>60</v>
      </c>
    </row>
    <row r="53" spans="1:9" x14ac:dyDescent="0.2">
      <c r="A53" s="69" t="s">
        <v>1055</v>
      </c>
      <c r="B53" s="70"/>
      <c r="C53" s="70"/>
      <c r="D53" s="70"/>
    </row>
    <row r="55" spans="1:9" x14ac:dyDescent="0.2">
      <c r="A55" s="69" t="s">
        <v>1396</v>
      </c>
      <c r="B55" s="70"/>
      <c r="C55" s="70"/>
      <c r="D55" s="70"/>
      <c r="F55" s="70"/>
      <c r="G55" s="70"/>
      <c r="H55" s="70"/>
      <c r="I55" s="70"/>
    </row>
    <row r="56" spans="1:9" x14ac:dyDescent="0.2">
      <c r="A56" s="96"/>
      <c r="B56" s="70"/>
      <c r="C56" s="70"/>
      <c r="D56" s="70"/>
      <c r="F56" s="70"/>
      <c r="G56" s="70"/>
      <c r="H56" s="70"/>
      <c r="I56" s="70"/>
    </row>
    <row r="57" spans="1:9" x14ac:dyDescent="0.2">
      <c r="A57" s="70"/>
      <c r="B57" s="70"/>
      <c r="C57" s="70"/>
      <c r="D57" s="70"/>
      <c r="F57" s="70"/>
      <c r="G57" s="70"/>
      <c r="H57" s="70"/>
      <c r="I57" s="70"/>
    </row>
    <row r="58" spans="1:9" x14ac:dyDescent="0.2">
      <c r="A58" s="70"/>
      <c r="B58" s="70"/>
      <c r="C58" s="70"/>
      <c r="D58" s="70"/>
      <c r="F58" s="70"/>
      <c r="G58" s="70"/>
      <c r="H58" s="70"/>
      <c r="I58" s="70"/>
    </row>
    <row r="59" spans="1:9" x14ac:dyDescent="0.2">
      <c r="A59" s="70"/>
      <c r="B59" s="70"/>
      <c r="C59" s="70"/>
      <c r="D59" s="70"/>
      <c r="F59" s="70"/>
      <c r="G59" s="70"/>
      <c r="H59" s="70"/>
      <c r="I59" s="70"/>
    </row>
    <row r="60" spans="1:9" x14ac:dyDescent="0.2">
      <c r="A60" s="70"/>
      <c r="B60" s="70"/>
      <c r="C60" s="70"/>
      <c r="D60" s="70"/>
      <c r="F60" s="70"/>
      <c r="G60" s="70"/>
      <c r="H60" s="70"/>
      <c r="I60" s="70"/>
    </row>
    <row r="61" spans="1:9" x14ac:dyDescent="0.2">
      <c r="A61" s="70"/>
      <c r="B61" s="70"/>
      <c r="C61" s="70"/>
      <c r="D61" s="70"/>
      <c r="F61" s="70"/>
      <c r="G61" s="70"/>
      <c r="H61" s="70"/>
      <c r="I61" s="70"/>
    </row>
    <row r="62" spans="1:9" x14ac:dyDescent="0.2">
      <c r="A62" s="70"/>
      <c r="B62" s="70"/>
      <c r="C62" s="70"/>
      <c r="D62" s="70"/>
      <c r="F62" s="70"/>
      <c r="G62" s="70"/>
      <c r="H62" s="70"/>
      <c r="I62" s="70"/>
    </row>
    <row r="63" spans="1:9" x14ac:dyDescent="0.2">
      <c r="A63" s="70"/>
      <c r="B63" s="70"/>
      <c r="C63" s="70"/>
      <c r="D63" s="70"/>
      <c r="F63" s="70"/>
      <c r="G63" s="70"/>
      <c r="H63" s="70"/>
      <c r="I63" s="70"/>
    </row>
    <row r="64" spans="1:9" x14ac:dyDescent="0.2">
      <c r="A64" s="70"/>
      <c r="B64" s="70"/>
      <c r="C64" s="70"/>
      <c r="D64" s="70"/>
      <c r="F64" s="70"/>
      <c r="G64" s="70"/>
      <c r="H64" s="70"/>
      <c r="I64" s="70"/>
    </row>
    <row r="65" spans="1:9" x14ac:dyDescent="0.2">
      <c r="A65" s="70"/>
      <c r="B65" s="70"/>
      <c r="C65" s="70"/>
      <c r="D65" s="70"/>
      <c r="F65" s="70"/>
      <c r="G65" s="70"/>
      <c r="H65" s="70"/>
      <c r="I65" s="70"/>
    </row>
    <row r="66" spans="1:9" x14ac:dyDescent="0.2">
      <c r="A66" s="70"/>
      <c r="B66" s="70"/>
      <c r="C66" s="70"/>
      <c r="D66" s="70"/>
      <c r="F66" s="70"/>
      <c r="G66" s="70"/>
      <c r="H66" s="70"/>
      <c r="I66" s="70"/>
    </row>
    <row r="67" spans="1:9" x14ac:dyDescent="0.2">
      <c r="A67" s="70"/>
      <c r="B67" s="70"/>
      <c r="C67" s="70"/>
      <c r="D67" s="70"/>
      <c r="F67" s="70"/>
      <c r="G67" s="70"/>
      <c r="H67" s="70"/>
      <c r="I67" s="70"/>
    </row>
    <row r="68" spans="1:9" x14ac:dyDescent="0.2">
      <c r="A68" s="70"/>
      <c r="B68" s="70"/>
      <c r="C68" s="70"/>
      <c r="D68" s="70"/>
      <c r="F68" s="70"/>
      <c r="G68" s="70"/>
      <c r="H68" s="70"/>
      <c r="I68" s="70"/>
    </row>
    <row r="69" spans="1:9" x14ac:dyDescent="0.2">
      <c r="A69" s="70"/>
      <c r="B69" s="70"/>
      <c r="C69" s="70"/>
      <c r="D69" s="70"/>
      <c r="F69" s="70"/>
      <c r="G69" s="70"/>
      <c r="H69" s="70"/>
      <c r="I69" s="70"/>
    </row>
    <row r="70" spans="1:9" x14ac:dyDescent="0.2">
      <c r="A70" s="70"/>
      <c r="B70" s="70"/>
      <c r="C70" s="70"/>
      <c r="D70" s="70"/>
      <c r="F70" s="70"/>
      <c r="G70" s="70"/>
      <c r="H70" s="70"/>
      <c r="I70" s="70"/>
    </row>
    <row r="71" spans="1:9" x14ac:dyDescent="0.2">
      <c r="A71" s="70"/>
      <c r="B71" s="70"/>
      <c r="C71" s="70"/>
      <c r="D71" s="70"/>
      <c r="F71" s="70"/>
      <c r="G71" s="70"/>
      <c r="H71" s="70"/>
      <c r="I71" s="70"/>
    </row>
    <row r="72" spans="1:9" x14ac:dyDescent="0.2">
      <c r="A72" s="70"/>
      <c r="B72" s="70"/>
      <c r="C72" s="70"/>
      <c r="D72" s="70"/>
      <c r="F72" s="70"/>
      <c r="G72" s="70"/>
      <c r="H72" s="70"/>
      <c r="I72" s="70"/>
    </row>
    <row r="73" spans="1:9" x14ac:dyDescent="0.2">
      <c r="A73" s="69" t="s">
        <v>1426</v>
      </c>
      <c r="B73" s="70"/>
      <c r="C73" s="70"/>
      <c r="D73" s="70"/>
      <c r="F73" s="70"/>
      <c r="G73" s="70"/>
      <c r="H73" s="70"/>
      <c r="I73" s="70"/>
    </row>
    <row r="74" spans="1:9" x14ac:dyDescent="0.2">
      <c r="A74" s="70"/>
      <c r="B74" s="70"/>
      <c r="C74" s="70"/>
      <c r="D74" s="70"/>
      <c r="F74" s="70"/>
      <c r="G74" s="70"/>
      <c r="H74" s="70"/>
      <c r="I74" s="70"/>
    </row>
    <row r="75" spans="1:9" x14ac:dyDescent="0.2">
      <c r="A75" s="69" t="s">
        <v>1397</v>
      </c>
      <c r="B75" s="70"/>
      <c r="C75" s="70"/>
      <c r="D75" s="70"/>
      <c r="F75" s="70"/>
      <c r="G75" s="70"/>
      <c r="H75" s="70"/>
      <c r="I75" s="70"/>
    </row>
    <row r="76" spans="1:9" x14ac:dyDescent="0.2">
      <c r="A76" s="70"/>
      <c r="B76" s="70"/>
      <c r="C76" s="70"/>
      <c r="D76" s="70"/>
      <c r="F76" s="70"/>
      <c r="G76" s="70"/>
      <c r="H76" s="70"/>
      <c r="I76" s="70"/>
    </row>
    <row r="77" spans="1:9" x14ac:dyDescent="0.2">
      <c r="A77" s="70"/>
      <c r="B77" s="70"/>
      <c r="C77" s="70"/>
      <c r="D77" s="70"/>
      <c r="F77" s="70"/>
      <c r="G77" s="70"/>
      <c r="H77" s="70"/>
      <c r="I77" s="70"/>
    </row>
    <row r="78" spans="1:9" x14ac:dyDescent="0.2">
      <c r="A78" s="70"/>
      <c r="B78" s="70"/>
      <c r="C78" s="70"/>
      <c r="D78" s="70"/>
      <c r="F78" s="70"/>
      <c r="G78" s="70"/>
      <c r="H78" s="70"/>
      <c r="I78" s="70"/>
    </row>
    <row r="79" spans="1:9" x14ac:dyDescent="0.2">
      <c r="A79" s="70"/>
      <c r="B79" s="70"/>
      <c r="C79" s="70"/>
      <c r="D79" s="70"/>
      <c r="F79" s="70"/>
      <c r="G79" s="70"/>
      <c r="H79" s="70"/>
      <c r="I79" s="70"/>
    </row>
    <row r="80" spans="1:9" x14ac:dyDescent="0.2">
      <c r="A80" s="70"/>
      <c r="B80" s="70"/>
      <c r="C80" s="70"/>
      <c r="D80" s="70"/>
      <c r="F80" s="70"/>
      <c r="G80" s="70"/>
      <c r="H80" s="70"/>
      <c r="I80" s="70"/>
    </row>
    <row r="81" spans="1:9" x14ac:dyDescent="0.2">
      <c r="A81" s="70"/>
      <c r="B81" s="70"/>
      <c r="C81" s="70"/>
      <c r="D81" s="70"/>
      <c r="F81" s="70"/>
      <c r="G81" s="70"/>
      <c r="H81" s="70"/>
      <c r="I81" s="70"/>
    </row>
    <row r="82" spans="1:9" x14ac:dyDescent="0.2">
      <c r="A82" s="70"/>
      <c r="B82" s="70"/>
      <c r="C82" s="70"/>
      <c r="D82" s="70"/>
      <c r="F82" s="70"/>
      <c r="G82" s="70"/>
      <c r="H82" s="70"/>
      <c r="I82" s="70"/>
    </row>
    <row r="83" spans="1:9" x14ac:dyDescent="0.2">
      <c r="A83" s="70"/>
      <c r="B83" s="70"/>
      <c r="C83" s="70"/>
      <c r="D83" s="70"/>
      <c r="F83" s="70"/>
      <c r="G83" s="70"/>
      <c r="H83" s="70"/>
      <c r="I83" s="70"/>
    </row>
    <row r="84" spans="1:9" x14ac:dyDescent="0.2">
      <c r="A84" s="70"/>
      <c r="B84" s="70"/>
      <c r="C84" s="70"/>
      <c r="D84" s="70"/>
      <c r="F84" s="70"/>
      <c r="G84" s="70"/>
      <c r="H84" s="70"/>
      <c r="I84" s="70"/>
    </row>
    <row r="85" spans="1:9" x14ac:dyDescent="0.2">
      <c r="A85" s="70"/>
      <c r="B85" s="70"/>
      <c r="C85" s="70"/>
      <c r="D85" s="70"/>
      <c r="F85" s="70"/>
      <c r="G85" s="70"/>
      <c r="H85" s="70"/>
      <c r="I85" s="70"/>
    </row>
    <row r="86" spans="1:9" x14ac:dyDescent="0.2">
      <c r="A86" s="70"/>
      <c r="B86" s="70"/>
      <c r="C86" s="70"/>
      <c r="D86" s="70"/>
      <c r="F86" s="70"/>
      <c r="G86" s="70"/>
      <c r="H86" s="70"/>
      <c r="I86" s="70"/>
    </row>
    <row r="87" spans="1:9" x14ac:dyDescent="0.2">
      <c r="A87" s="70"/>
      <c r="B87" s="70"/>
      <c r="C87" s="70"/>
      <c r="D87" s="70"/>
      <c r="F87" s="70"/>
      <c r="G87" s="70"/>
      <c r="H87" s="70"/>
      <c r="I87" s="70"/>
    </row>
    <row r="88" spans="1:9" x14ac:dyDescent="0.2">
      <c r="A88" s="70"/>
      <c r="B88" s="70"/>
      <c r="C88" s="70"/>
      <c r="D88" s="70"/>
      <c r="F88" s="70"/>
      <c r="G88" s="70"/>
      <c r="H88" s="70"/>
      <c r="I88" s="70"/>
    </row>
    <row r="89" spans="1:9" x14ac:dyDescent="0.2">
      <c r="A89" s="70"/>
      <c r="B89" s="70"/>
      <c r="C89" s="70"/>
      <c r="D89" s="70"/>
      <c r="F89" s="70"/>
      <c r="G89" s="70"/>
      <c r="H89" s="70"/>
      <c r="I89" s="70"/>
    </row>
    <row r="90" spans="1:9" x14ac:dyDescent="0.2">
      <c r="A90" s="70"/>
      <c r="B90" s="70"/>
      <c r="C90" s="70"/>
      <c r="D90" s="70"/>
      <c r="F90" s="70"/>
      <c r="G90" s="70"/>
      <c r="H90" s="70"/>
      <c r="I90" s="70"/>
    </row>
    <row r="91" spans="1:9" x14ac:dyDescent="0.2">
      <c r="A91" s="70"/>
      <c r="B91" s="70"/>
      <c r="C91" s="70"/>
      <c r="D91" s="70"/>
      <c r="F91" s="70"/>
      <c r="G91" s="70"/>
      <c r="H91" s="70"/>
      <c r="I91" s="70"/>
    </row>
    <row r="92" spans="1:9" x14ac:dyDescent="0.2">
      <c r="A92" s="70"/>
      <c r="B92" s="70"/>
      <c r="C92" s="70"/>
      <c r="D92" s="70"/>
      <c r="F92" s="70"/>
      <c r="G92" s="70"/>
      <c r="H92" s="70"/>
      <c r="I92" s="70"/>
    </row>
    <row r="93" spans="1:9" x14ac:dyDescent="0.2">
      <c r="A93" s="69" t="s">
        <v>1427</v>
      </c>
      <c r="B93" s="70"/>
      <c r="C93" s="70"/>
      <c r="D93" s="70"/>
      <c r="F93" s="70"/>
      <c r="G93" s="70"/>
      <c r="H93" s="70"/>
      <c r="I93" s="70"/>
    </row>
    <row r="94" spans="1:9" x14ac:dyDescent="0.2">
      <c r="A94" s="69" t="s">
        <v>1428</v>
      </c>
      <c r="B94" s="70"/>
      <c r="C94" s="70"/>
      <c r="D94" s="70"/>
      <c r="F94" s="70"/>
      <c r="G94" s="70"/>
      <c r="H94" s="70"/>
      <c r="I94" s="70"/>
    </row>
    <row r="95" spans="1:9" x14ac:dyDescent="0.2">
      <c r="A95" s="70" t="s">
        <v>1395</v>
      </c>
      <c r="B95" s="70"/>
      <c r="C95" s="70"/>
      <c r="D95" s="70"/>
      <c r="F95" s="70"/>
      <c r="G95" s="70"/>
      <c r="H95" s="70"/>
      <c r="I95" s="70"/>
    </row>
    <row r="96" spans="1:9" x14ac:dyDescent="0.2">
      <c r="A96" s="70"/>
      <c r="B96" s="70"/>
      <c r="C96" s="70"/>
      <c r="D96" s="70"/>
      <c r="F96" s="70"/>
      <c r="G96" s="70"/>
      <c r="H96" s="70"/>
      <c r="I96" s="70"/>
    </row>
    <row r="97" spans="1:9" x14ac:dyDescent="0.2">
      <c r="A97" s="70"/>
      <c r="B97" s="70"/>
      <c r="C97" s="70"/>
      <c r="D97" s="70"/>
      <c r="F97" s="70"/>
      <c r="G97" s="70"/>
      <c r="H97" s="70"/>
      <c r="I97" s="70"/>
    </row>
    <row r="98" spans="1:9" x14ac:dyDescent="0.2">
      <c r="A98" s="70"/>
      <c r="B98" s="70"/>
      <c r="C98" s="70"/>
      <c r="D98" s="70"/>
      <c r="F98" s="70"/>
      <c r="G98" s="70"/>
      <c r="H98" s="70"/>
      <c r="I98" s="70"/>
    </row>
    <row r="99" spans="1:9" x14ac:dyDescent="0.2">
      <c r="A99" s="70"/>
      <c r="B99" s="70"/>
      <c r="C99" s="70"/>
      <c r="D99" s="70"/>
      <c r="F99" s="70"/>
      <c r="G99" s="70"/>
      <c r="H99" s="70"/>
      <c r="I99" s="70"/>
    </row>
    <row r="100" spans="1:9" x14ac:dyDescent="0.2">
      <c r="A100" s="70"/>
      <c r="B100" s="70"/>
      <c r="C100" s="70"/>
      <c r="D100" s="70"/>
      <c r="F100" s="70"/>
      <c r="G100" s="70"/>
      <c r="H100" s="70"/>
      <c r="I100" s="70"/>
    </row>
    <row r="101" spans="1:9" x14ac:dyDescent="0.2">
      <c r="A101" s="70"/>
      <c r="B101" s="70"/>
      <c r="C101" s="70"/>
      <c r="D101" s="70"/>
      <c r="F101" s="70"/>
      <c r="G101" s="70"/>
      <c r="H101" s="70"/>
      <c r="I101" s="70"/>
    </row>
    <row r="102" spans="1:9" x14ac:dyDescent="0.2">
      <c r="A102" s="70"/>
      <c r="B102" s="70"/>
      <c r="C102" s="70"/>
      <c r="D102" s="70"/>
      <c r="F102" s="70"/>
      <c r="G102" s="70"/>
      <c r="H102" s="70"/>
      <c r="I102" s="70"/>
    </row>
    <row r="103" spans="1:9" x14ac:dyDescent="0.2">
      <c r="A103" s="70"/>
      <c r="B103" s="70"/>
      <c r="C103" s="70"/>
      <c r="D103" s="70"/>
      <c r="F103" s="70"/>
      <c r="G103" s="70"/>
      <c r="H103" s="70"/>
      <c r="I103" s="70"/>
    </row>
    <row r="104" spans="1:9" x14ac:dyDescent="0.2">
      <c r="A104" s="70"/>
      <c r="B104" s="70"/>
      <c r="C104" s="70"/>
      <c r="D104" s="70"/>
      <c r="F104" s="70"/>
      <c r="G104" s="70"/>
      <c r="H104" s="70"/>
      <c r="I104" s="70"/>
    </row>
    <row r="105" spans="1:9" x14ac:dyDescent="0.2">
      <c r="A105" s="70"/>
      <c r="B105" s="70"/>
      <c r="C105" s="70"/>
      <c r="D105" s="70"/>
      <c r="F105" s="70"/>
      <c r="G105" s="70"/>
      <c r="H105" s="70"/>
      <c r="I105" s="70"/>
    </row>
    <row r="106" spans="1:9" x14ac:dyDescent="0.2">
      <c r="A106" s="70"/>
      <c r="B106" s="70"/>
      <c r="C106" s="70"/>
      <c r="D106" s="70"/>
      <c r="F106" s="70"/>
      <c r="G106" s="70"/>
      <c r="H106" s="70"/>
      <c r="I106" s="70"/>
    </row>
    <row r="107" spans="1:9" x14ac:dyDescent="0.2">
      <c r="A107" s="70"/>
      <c r="B107" s="70"/>
      <c r="C107" s="70"/>
      <c r="D107" s="70"/>
      <c r="F107" s="70"/>
      <c r="G107" s="70"/>
      <c r="H107" s="70"/>
      <c r="I107" s="70"/>
    </row>
    <row r="108" spans="1:9" x14ac:dyDescent="0.2">
      <c r="A108" s="70"/>
      <c r="B108" s="70"/>
      <c r="C108" s="70"/>
      <c r="D108" s="70"/>
      <c r="F108" s="70"/>
      <c r="G108" s="70"/>
      <c r="H108" s="70"/>
      <c r="I108" s="70"/>
    </row>
    <row r="109" spans="1:9" x14ac:dyDescent="0.2">
      <c r="A109" s="70"/>
      <c r="B109" s="70"/>
      <c r="C109" s="70"/>
      <c r="D109" s="70"/>
      <c r="F109" s="70"/>
      <c r="G109" s="70"/>
      <c r="H109" s="70"/>
      <c r="I109" s="70"/>
    </row>
    <row r="110" spans="1:9" x14ac:dyDescent="0.2">
      <c r="A110" s="70"/>
      <c r="B110" s="70"/>
      <c r="C110" s="70"/>
      <c r="D110" s="70"/>
      <c r="F110" s="70"/>
      <c r="G110" s="70"/>
      <c r="H110" s="70"/>
      <c r="I110" s="70"/>
    </row>
    <row r="111" spans="1:9" x14ac:dyDescent="0.2">
      <c r="A111" s="70"/>
      <c r="B111" s="70"/>
      <c r="C111" s="70"/>
      <c r="D111" s="70"/>
      <c r="F111" s="70"/>
      <c r="G111" s="70"/>
      <c r="H111" s="70"/>
      <c r="I111" s="70"/>
    </row>
    <row r="112" spans="1:9" x14ac:dyDescent="0.2">
      <c r="A112" s="70"/>
      <c r="B112" s="70"/>
      <c r="C112" s="70"/>
      <c r="D112" s="70"/>
      <c r="F112" s="70"/>
      <c r="G112" s="70"/>
      <c r="H112" s="70"/>
      <c r="I112" s="70"/>
    </row>
    <row r="113" spans="1:9" x14ac:dyDescent="0.2">
      <c r="A113" s="70"/>
      <c r="B113" s="70"/>
      <c r="C113" s="70"/>
      <c r="D113" s="70"/>
      <c r="F113" s="70"/>
      <c r="G113" s="70"/>
      <c r="H113" s="70"/>
      <c r="I113" s="70"/>
    </row>
    <row r="114" spans="1:9" x14ac:dyDescent="0.2">
      <c r="A114" s="70"/>
      <c r="B114" s="70"/>
      <c r="C114" s="70"/>
      <c r="D114" s="70"/>
      <c r="F114" s="70"/>
      <c r="G114" s="70"/>
      <c r="H114" s="70"/>
      <c r="I114" s="70"/>
    </row>
  </sheetData>
  <mergeCells count="5">
    <mergeCell ref="A1:E1"/>
    <mergeCell ref="A26:B26"/>
    <mergeCell ref="A27:B27"/>
    <mergeCell ref="A28:B28"/>
    <mergeCell ref="A15:D15"/>
  </mergeCells>
  <conditionalFormatting sqref="E2:E3 E5:E14">
    <cfRule type="cellIs" dxfId="18" priority="3" stopIfTrue="1" operator="between">
      <formula>0.009</formula>
      <formula>-0.009</formula>
    </cfRule>
  </conditionalFormatting>
  <conditionalFormatting sqref="E16:E54 E115:E216">
    <cfRule type="cellIs" dxfId="17" priority="1" stopIfTrue="1" operator="between">
      <formula>0.009</formula>
      <formula>-0.009</formula>
    </cfRule>
  </conditionalFormatting>
  <conditionalFormatting sqref="F15:H15">
    <cfRule type="cellIs" dxfId="16" priority="2" stopIfTrue="1" operator="between">
      <formula>0.009</formula>
      <formula>-0.009</formula>
    </cfRule>
  </conditionalFormatting>
  <hyperlinks>
    <hyperlink ref="A56" r:id="rId1" tooltip="https://www.franklintempletonindia.com/downloadsServlet/pdf/product-labels-jg9o5k7l" display="https://www.franklintempletonindia.com/downloadsServlet/pdf/product-labels-jg9o5k7l" xr:uid="{490C9676-997D-46E8-9F52-7B39BCB1DEFF}"/>
  </hyperlinks>
  <pageMargins left="0.7" right="0.7" top="0.75" bottom="0.75" header="0.3" footer="0.3"/>
  <pageSetup paperSize="9" orientation="portrait" r:id="rId2"/>
  <headerFooter>
    <oddFooter>&amp;C_x000D_&amp;1#&amp;"Aptos"&amp;10&amp;K000000 RESTRICTED</oddFooter>
    <evenFooter>&amp;LPUBLIC</evenFooter>
    <firstFooter>&amp;LPUBLIC</firstFooter>
  </headerFooter>
  <drawing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A01B8-5609-4A7B-8A48-FB8F4D3BAC66}">
  <dimension ref="A1:I122"/>
  <sheetViews>
    <sheetView workbookViewId="0">
      <selection sqref="A1:E1"/>
    </sheetView>
  </sheetViews>
  <sheetFormatPr defaultColWidth="9.33203125" defaultRowHeight="10.199999999999999" x14ac:dyDescent="0.2"/>
  <cols>
    <col min="1" max="1" width="27.88671875" style="6" bestFit="1" customWidth="1"/>
    <col min="2" max="2" width="78.109375" style="6" bestFit="1" customWidth="1"/>
    <col min="3" max="3" width="8.109375" style="6" bestFit="1" customWidth="1"/>
    <col min="4" max="4" width="24.33203125" style="9" customWidth="1"/>
    <col min="5" max="5" width="23.88671875" style="10" customWidth="1"/>
    <col min="6" max="16384" width="9.33203125" style="6"/>
  </cols>
  <sheetData>
    <row r="1" spans="1:5" s="1" customFormat="1" ht="13.8" x14ac:dyDescent="0.2">
      <c r="A1" s="150" t="s">
        <v>1982</v>
      </c>
      <c r="B1" s="151"/>
      <c r="C1" s="151"/>
      <c r="D1" s="151"/>
      <c r="E1" s="151"/>
    </row>
    <row r="2" spans="1:5" s="1" customFormat="1" ht="11.4" x14ac:dyDescent="0.2">
      <c r="D2" s="5"/>
      <c r="E2" s="8"/>
    </row>
    <row r="3" spans="1:5" s="1" customFormat="1" ht="12" x14ac:dyDescent="0.2">
      <c r="A3" s="7" t="s">
        <v>7</v>
      </c>
      <c r="B3" s="2"/>
      <c r="C3" s="3"/>
      <c r="D3" s="4"/>
      <c r="E3" s="8"/>
    </row>
    <row r="4" spans="1:5" s="1" customFormat="1" ht="22.2" customHeight="1" x14ac:dyDescent="0.2">
      <c r="A4" s="14" t="s">
        <v>2</v>
      </c>
      <c r="B4" s="14" t="s">
        <v>0</v>
      </c>
      <c r="C4" s="15" t="s">
        <v>1</v>
      </c>
      <c r="D4" s="56" t="s">
        <v>6</v>
      </c>
      <c r="E4" s="56" t="s">
        <v>3</v>
      </c>
    </row>
    <row r="5" spans="1:5" x14ac:dyDescent="0.2">
      <c r="A5" s="17" t="s">
        <v>266</v>
      </c>
      <c r="B5" s="18"/>
      <c r="C5" s="18"/>
      <c r="D5" s="19"/>
      <c r="E5" s="20"/>
    </row>
    <row r="6" spans="1:5" x14ac:dyDescent="0.2">
      <c r="A6" s="22" t="s">
        <v>994</v>
      </c>
      <c r="B6" s="22" t="s">
        <v>1134</v>
      </c>
      <c r="C6" s="25">
        <v>2318297.128</v>
      </c>
      <c r="D6" s="23">
        <v>2680.844024</v>
      </c>
      <c r="E6" s="24">
        <v>19.071467077312001</v>
      </c>
    </row>
    <row r="7" spans="1:5" x14ac:dyDescent="0.2">
      <c r="A7" s="22" t="s">
        <v>551</v>
      </c>
      <c r="B7" s="22" t="s">
        <v>1119</v>
      </c>
      <c r="C7" s="25">
        <v>4821829.05</v>
      </c>
      <c r="D7" s="23">
        <v>2679.9774080000002</v>
      </c>
      <c r="E7" s="24">
        <v>19.065301989613999</v>
      </c>
    </row>
    <row r="8" spans="1:5" x14ac:dyDescent="0.2">
      <c r="A8" s="22" t="s">
        <v>995</v>
      </c>
      <c r="B8" s="22" t="s">
        <v>1135</v>
      </c>
      <c r="C8" s="25">
        <v>23755968.296999998</v>
      </c>
      <c r="D8" s="23">
        <v>2668.4128949999999</v>
      </c>
      <c r="E8" s="24">
        <v>18.983032291351002</v>
      </c>
    </row>
    <row r="9" spans="1:5" x14ac:dyDescent="0.2">
      <c r="A9" s="22" t="s">
        <v>996</v>
      </c>
      <c r="B9" s="22" t="s">
        <v>1136</v>
      </c>
      <c r="C9" s="25">
        <v>2173334.0449999999</v>
      </c>
      <c r="D9" s="23">
        <v>1471.3145489999999</v>
      </c>
      <c r="E9" s="24">
        <v>10.466900248734399</v>
      </c>
    </row>
    <row r="10" spans="1:5" x14ac:dyDescent="0.2">
      <c r="A10" s="22" t="s">
        <v>997</v>
      </c>
      <c r="B10" s="22" t="s">
        <v>1137</v>
      </c>
      <c r="C10" s="25">
        <v>3347423.5669999998</v>
      </c>
      <c r="D10" s="23">
        <v>1028.0607259999999</v>
      </c>
      <c r="E10" s="24">
        <v>7.3136020275181997</v>
      </c>
    </row>
    <row r="11" spans="1:5" x14ac:dyDescent="0.2">
      <c r="A11" s="22" t="s">
        <v>998</v>
      </c>
      <c r="B11" s="22" t="s">
        <v>1138</v>
      </c>
      <c r="C11" s="25">
        <v>2329213.747</v>
      </c>
      <c r="D11" s="23">
        <v>1000.236589</v>
      </c>
      <c r="E11" s="24">
        <v>7.1156617117073804</v>
      </c>
    </row>
    <row r="12" spans="1:5" x14ac:dyDescent="0.2">
      <c r="A12" s="22" t="s">
        <v>999</v>
      </c>
      <c r="B12" s="22" t="s">
        <v>1139</v>
      </c>
      <c r="C12" s="25">
        <v>6018817.4869999997</v>
      </c>
      <c r="D12" s="23">
        <v>976.13783890000002</v>
      </c>
      <c r="E12" s="24">
        <v>6.9442237186641398</v>
      </c>
    </row>
    <row r="13" spans="1:5" x14ac:dyDescent="0.2">
      <c r="A13" s="22" t="s">
        <v>1000</v>
      </c>
      <c r="B13" s="22" t="s">
        <v>1140</v>
      </c>
      <c r="C13" s="25">
        <v>2994043.2119999998</v>
      </c>
      <c r="D13" s="23">
        <v>578.58088650000002</v>
      </c>
      <c r="E13" s="24">
        <v>4.1160120580169703</v>
      </c>
    </row>
    <row r="14" spans="1:5" x14ac:dyDescent="0.2">
      <c r="A14" s="22" t="s">
        <v>1001</v>
      </c>
      <c r="B14" s="22" t="s">
        <v>1141</v>
      </c>
      <c r="C14" s="25">
        <v>11305.915000000001</v>
      </c>
      <c r="D14" s="23">
        <v>474.22558709999998</v>
      </c>
      <c r="E14" s="24">
        <v>3.37363068892836</v>
      </c>
    </row>
    <row r="15" spans="1:5" x14ac:dyDescent="0.2">
      <c r="A15" s="22" t="s">
        <v>1002</v>
      </c>
      <c r="B15" s="22" t="s">
        <v>1142</v>
      </c>
      <c r="C15" s="25">
        <v>918075.98600000003</v>
      </c>
      <c r="D15" s="23">
        <v>103.8619363</v>
      </c>
      <c r="E15" s="24">
        <v>0.73887159454202</v>
      </c>
    </row>
    <row r="16" spans="1:5" x14ac:dyDescent="0.2">
      <c r="A16" s="22" t="s">
        <v>1004</v>
      </c>
      <c r="B16" s="22" t="s">
        <v>1003</v>
      </c>
      <c r="C16" s="25">
        <v>23973.544999999998</v>
      </c>
      <c r="D16" s="23">
        <v>2.3973545E-5</v>
      </c>
      <c r="E16" s="24">
        <v>1.70547286638395E-7</v>
      </c>
    </row>
    <row r="17" spans="1:9" x14ac:dyDescent="0.2">
      <c r="A17" s="21" t="s">
        <v>35</v>
      </c>
      <c r="B17" s="21"/>
      <c r="C17" s="21"/>
      <c r="D17" s="26">
        <f>SUM(D6:D16)</f>
        <v>13661.652463773546</v>
      </c>
      <c r="E17" s="27">
        <f>SUM(E6:E16)</f>
        <v>97.188703576935751</v>
      </c>
    </row>
    <row r="18" spans="1:9" x14ac:dyDescent="0.2">
      <c r="A18" s="22"/>
      <c r="B18" s="22"/>
      <c r="C18" s="22"/>
      <c r="D18" s="23"/>
      <c r="E18" s="24"/>
    </row>
    <row r="19" spans="1:9" x14ac:dyDescent="0.2">
      <c r="A19" s="21" t="s">
        <v>46</v>
      </c>
      <c r="B19" s="21"/>
      <c r="C19" s="21"/>
      <c r="D19" s="26">
        <f>D17</f>
        <v>13661.652463773546</v>
      </c>
      <c r="E19" s="27">
        <f>E17</f>
        <v>97.188703576935751</v>
      </c>
    </row>
    <row r="20" spans="1:9" x14ac:dyDescent="0.2">
      <c r="A20" s="21"/>
      <c r="B20" s="21"/>
      <c r="C20" s="21"/>
      <c r="D20" s="26"/>
      <c r="E20" s="27"/>
    </row>
    <row r="21" spans="1:9" x14ac:dyDescent="0.2">
      <c r="A21" s="21" t="s">
        <v>48</v>
      </c>
      <c r="B21" s="21"/>
      <c r="C21" s="21"/>
      <c r="D21" s="26">
        <f>D23-(D17)</f>
        <v>395.17920592645351</v>
      </c>
      <c r="E21" s="27">
        <f>E23-(E17)</f>
        <v>2.811296423064249</v>
      </c>
    </row>
    <row r="22" spans="1:9" x14ac:dyDescent="0.2">
      <c r="A22" s="21"/>
      <c r="B22" s="21"/>
      <c r="C22" s="21"/>
      <c r="D22" s="26"/>
      <c r="E22" s="27"/>
    </row>
    <row r="23" spans="1:9" x14ac:dyDescent="0.2">
      <c r="A23" s="28" t="s">
        <v>47</v>
      </c>
      <c r="B23" s="28"/>
      <c r="C23" s="28"/>
      <c r="D23" s="29">
        <v>14056.831669699999</v>
      </c>
      <c r="E23" s="30">
        <v>100</v>
      </c>
    </row>
    <row r="24" spans="1:9" x14ac:dyDescent="0.2">
      <c r="E24" s="13" t="s">
        <v>1005</v>
      </c>
    </row>
    <row r="25" spans="1:9" ht="23.25" customHeight="1" x14ac:dyDescent="0.2">
      <c r="A25" s="152" t="s">
        <v>1012</v>
      </c>
      <c r="B25" s="152"/>
      <c r="C25" s="152"/>
      <c r="D25" s="152"/>
      <c r="E25" s="9"/>
      <c r="F25" s="10"/>
      <c r="G25" s="10"/>
      <c r="H25" s="10"/>
      <c r="I25" s="9"/>
    </row>
    <row r="26" spans="1:9" x14ac:dyDescent="0.2">
      <c r="E26" s="13"/>
    </row>
    <row r="27" spans="1:9" x14ac:dyDescent="0.2">
      <c r="A27" s="11" t="s">
        <v>51</v>
      </c>
    </row>
    <row r="28" spans="1:9" x14ac:dyDescent="0.2">
      <c r="A28" s="11" t="s">
        <v>1013</v>
      </c>
    </row>
    <row r="29" spans="1:9" x14ac:dyDescent="0.2">
      <c r="A29" s="11" t="s">
        <v>52</v>
      </c>
      <c r="B29" s="11"/>
      <c r="C29" s="31" t="s">
        <v>54</v>
      </c>
      <c r="D29" s="12" t="s">
        <v>53</v>
      </c>
    </row>
    <row r="30" spans="1:9" x14ac:dyDescent="0.2">
      <c r="A30" s="6" t="s">
        <v>61</v>
      </c>
      <c r="C30" s="32">
        <v>22.200700000000001</v>
      </c>
      <c r="D30" s="32">
        <v>22.3157</v>
      </c>
    </row>
    <row r="31" spans="1:9" x14ac:dyDescent="0.2">
      <c r="A31" s="6" t="s">
        <v>135</v>
      </c>
      <c r="C31" s="32">
        <v>22.200700000000001</v>
      </c>
      <c r="D31" s="32">
        <v>20.610600000000002</v>
      </c>
    </row>
    <row r="32" spans="1:9" x14ac:dyDescent="0.2">
      <c r="A32" s="6" t="s">
        <v>62</v>
      </c>
      <c r="C32" s="32">
        <v>25.116700000000002</v>
      </c>
      <c r="D32" s="32">
        <v>25.253499999999999</v>
      </c>
    </row>
    <row r="33" spans="1:4" x14ac:dyDescent="0.2">
      <c r="A33" s="6" t="s">
        <v>136</v>
      </c>
      <c r="C33" s="32">
        <v>25.116700000000002</v>
      </c>
      <c r="D33" s="32">
        <v>23.146799999999999</v>
      </c>
    </row>
    <row r="35" spans="1:4" x14ac:dyDescent="0.2">
      <c r="A35" s="11" t="s">
        <v>1014</v>
      </c>
    </row>
    <row r="36" spans="1:4" x14ac:dyDescent="0.2">
      <c r="A36" s="153" t="s">
        <v>55</v>
      </c>
      <c r="B36" s="154"/>
      <c r="C36" s="33" t="s">
        <v>56</v>
      </c>
    </row>
    <row r="37" spans="1:4" x14ac:dyDescent="0.2">
      <c r="A37" s="148" t="s">
        <v>135</v>
      </c>
      <c r="B37" s="149"/>
      <c r="C37" s="34">
        <v>1.7</v>
      </c>
    </row>
    <row r="38" spans="1:4" x14ac:dyDescent="0.2">
      <c r="A38" s="148" t="s">
        <v>136</v>
      </c>
      <c r="B38" s="149"/>
      <c r="C38" s="34">
        <v>2.1</v>
      </c>
    </row>
    <row r="39" spans="1:4" x14ac:dyDescent="0.2">
      <c r="A39" s="6" t="s">
        <v>57</v>
      </c>
    </row>
    <row r="40" spans="1:4" x14ac:dyDescent="0.2">
      <c r="A40" s="6" t="s">
        <v>58</v>
      </c>
    </row>
    <row r="42" spans="1:4" x14ac:dyDescent="0.2">
      <c r="A42" s="11" t="s">
        <v>1015</v>
      </c>
      <c r="D42" s="36">
        <v>7.8858300456559699E-2</v>
      </c>
    </row>
    <row r="44" spans="1:4" x14ac:dyDescent="0.2">
      <c r="A44" s="11" t="s">
        <v>1053</v>
      </c>
      <c r="D44" s="31" t="s">
        <v>60</v>
      </c>
    </row>
    <row r="46" spans="1:4" x14ac:dyDescent="0.2">
      <c r="A46" s="11" t="s">
        <v>70</v>
      </c>
      <c r="D46" s="55" t="s">
        <v>60</v>
      </c>
    </row>
    <row r="48" spans="1:4" x14ac:dyDescent="0.2">
      <c r="A48" s="11" t="s">
        <v>1143</v>
      </c>
      <c r="D48" s="55" t="s">
        <v>60</v>
      </c>
    </row>
    <row r="50" spans="1:9" x14ac:dyDescent="0.2">
      <c r="A50" s="11" t="s">
        <v>1144</v>
      </c>
      <c r="D50" s="55" t="s">
        <v>60</v>
      </c>
    </row>
    <row r="52" spans="1:9" x14ac:dyDescent="0.2">
      <c r="A52" s="11" t="s">
        <v>1024</v>
      </c>
      <c r="D52" s="55" t="s">
        <v>60</v>
      </c>
    </row>
    <row r="54" spans="1:9" x14ac:dyDescent="0.2">
      <c r="A54" s="11" t="s">
        <v>1025</v>
      </c>
      <c r="D54" s="55" t="s">
        <v>60</v>
      </c>
    </row>
    <row r="55" spans="1:9" x14ac:dyDescent="0.2">
      <c r="A55" s="11"/>
    </row>
    <row r="56" spans="1:9" x14ac:dyDescent="0.2">
      <c r="A56" s="11" t="s">
        <v>1026</v>
      </c>
      <c r="D56" s="55" t="s">
        <v>60</v>
      </c>
    </row>
    <row r="57" spans="1:9" x14ac:dyDescent="0.2">
      <c r="A57" s="11"/>
    </row>
    <row r="58" spans="1:9" x14ac:dyDescent="0.2">
      <c r="A58" s="11" t="s">
        <v>1027</v>
      </c>
      <c r="D58" s="55" t="s">
        <v>60</v>
      </c>
    </row>
    <row r="60" spans="1:9" x14ac:dyDescent="0.2">
      <c r="A60" s="69" t="s">
        <v>1055</v>
      </c>
      <c r="B60" s="70"/>
      <c r="C60" s="70"/>
      <c r="D60" s="70"/>
    </row>
    <row r="62" spans="1:9" x14ac:dyDescent="0.2">
      <c r="A62" s="69" t="s">
        <v>1396</v>
      </c>
      <c r="B62" s="70"/>
      <c r="C62" s="70"/>
      <c r="D62" s="70"/>
      <c r="F62" s="70"/>
      <c r="G62" s="70"/>
      <c r="H62" s="70"/>
      <c r="I62" s="70"/>
    </row>
    <row r="63" spans="1:9" x14ac:dyDescent="0.2">
      <c r="A63" s="96"/>
      <c r="B63" s="70"/>
      <c r="C63" s="70"/>
      <c r="D63" s="70"/>
      <c r="F63" s="70"/>
      <c r="G63" s="70"/>
      <c r="H63" s="70"/>
      <c r="I63" s="70"/>
    </row>
    <row r="64" spans="1:9" x14ac:dyDescent="0.2">
      <c r="A64" s="70"/>
      <c r="B64" s="70"/>
      <c r="C64" s="70"/>
      <c r="D64" s="70"/>
      <c r="F64" s="70"/>
      <c r="G64" s="70"/>
      <c r="H64" s="70"/>
      <c r="I64" s="70"/>
    </row>
    <row r="65" spans="1:9" x14ac:dyDescent="0.2">
      <c r="A65" s="70"/>
      <c r="B65" s="70"/>
      <c r="C65" s="70"/>
      <c r="D65" s="70"/>
      <c r="F65" s="70"/>
      <c r="G65" s="70"/>
      <c r="H65" s="70"/>
      <c r="I65" s="70"/>
    </row>
    <row r="66" spans="1:9" x14ac:dyDescent="0.2">
      <c r="A66" s="70"/>
      <c r="B66" s="70"/>
      <c r="C66" s="70"/>
      <c r="D66" s="70"/>
      <c r="F66" s="70"/>
      <c r="G66" s="70"/>
      <c r="H66" s="70"/>
      <c r="I66" s="70"/>
    </row>
    <row r="67" spans="1:9" x14ac:dyDescent="0.2">
      <c r="A67" s="70"/>
      <c r="B67" s="70"/>
      <c r="C67" s="70"/>
      <c r="D67" s="70"/>
      <c r="F67" s="70"/>
      <c r="G67" s="70"/>
      <c r="H67" s="70"/>
      <c r="I67" s="70"/>
    </row>
    <row r="68" spans="1:9" x14ac:dyDescent="0.2">
      <c r="A68" s="70"/>
      <c r="B68" s="70"/>
      <c r="C68" s="70"/>
      <c r="D68" s="70"/>
      <c r="F68" s="70"/>
      <c r="G68" s="70"/>
      <c r="H68" s="70"/>
      <c r="I68" s="70"/>
    </row>
    <row r="69" spans="1:9" x14ac:dyDescent="0.2">
      <c r="A69" s="70"/>
      <c r="B69" s="70"/>
      <c r="C69" s="70"/>
      <c r="D69" s="70"/>
      <c r="F69" s="70"/>
      <c r="G69" s="70"/>
      <c r="H69" s="70"/>
      <c r="I69" s="70"/>
    </row>
    <row r="70" spans="1:9" x14ac:dyDescent="0.2">
      <c r="A70" s="70"/>
      <c r="B70" s="70"/>
      <c r="C70" s="70"/>
      <c r="D70" s="70"/>
      <c r="F70" s="70"/>
      <c r="G70" s="70"/>
      <c r="H70" s="70"/>
      <c r="I70" s="70"/>
    </row>
    <row r="71" spans="1:9" x14ac:dyDescent="0.2">
      <c r="A71" s="70"/>
      <c r="B71" s="70"/>
      <c r="C71" s="70"/>
      <c r="D71" s="70"/>
      <c r="F71" s="70"/>
      <c r="G71" s="70"/>
      <c r="H71" s="70"/>
      <c r="I71" s="70"/>
    </row>
    <row r="72" spans="1:9" x14ac:dyDescent="0.2">
      <c r="A72" s="70"/>
      <c r="B72" s="70"/>
      <c r="C72" s="70"/>
      <c r="D72" s="70"/>
      <c r="F72" s="70"/>
      <c r="G72" s="70"/>
      <c r="H72" s="70"/>
      <c r="I72" s="70"/>
    </row>
    <row r="73" spans="1:9" x14ac:dyDescent="0.2">
      <c r="A73" s="70"/>
      <c r="B73" s="70"/>
      <c r="C73" s="70"/>
      <c r="D73" s="70"/>
      <c r="F73" s="70"/>
      <c r="G73" s="70"/>
      <c r="H73" s="70"/>
      <c r="I73" s="70"/>
    </row>
    <row r="74" spans="1:9" x14ac:dyDescent="0.2">
      <c r="A74" s="70"/>
      <c r="B74" s="97"/>
      <c r="C74" s="97"/>
      <c r="D74" s="97"/>
      <c r="E74" s="97"/>
      <c r="F74" s="70"/>
      <c r="G74" s="70"/>
      <c r="H74" s="70"/>
      <c r="I74" s="70"/>
    </row>
    <row r="75" spans="1:9" x14ac:dyDescent="0.2">
      <c r="A75" s="70"/>
      <c r="B75" s="70"/>
      <c r="C75" s="70"/>
      <c r="D75" s="70"/>
      <c r="F75" s="70"/>
      <c r="G75" s="70"/>
      <c r="H75" s="70"/>
      <c r="I75" s="70"/>
    </row>
    <row r="76" spans="1:9" x14ac:dyDescent="0.2">
      <c r="A76" s="70"/>
      <c r="B76" s="70"/>
      <c r="C76" s="70"/>
      <c r="D76" s="70"/>
      <c r="F76" s="70"/>
      <c r="G76" s="70"/>
      <c r="H76" s="70"/>
      <c r="I76" s="70"/>
    </row>
    <row r="77" spans="1:9" x14ac:dyDescent="0.2">
      <c r="A77" s="70"/>
      <c r="B77" s="70"/>
      <c r="C77" s="70"/>
      <c r="D77" s="70"/>
      <c r="F77" s="70"/>
      <c r="G77" s="70"/>
      <c r="H77" s="70"/>
      <c r="I77" s="70"/>
    </row>
    <row r="78" spans="1:9" x14ac:dyDescent="0.2">
      <c r="A78" s="70"/>
      <c r="B78" s="70"/>
      <c r="C78" s="70"/>
      <c r="D78" s="70"/>
      <c r="F78" s="70"/>
      <c r="G78" s="70"/>
      <c r="H78" s="70"/>
      <c r="I78" s="70"/>
    </row>
    <row r="79" spans="1:9" x14ac:dyDescent="0.2">
      <c r="A79" s="98" t="s">
        <v>1429</v>
      </c>
      <c r="B79" s="70"/>
      <c r="C79" s="70"/>
      <c r="D79" s="70"/>
      <c r="F79" s="70"/>
      <c r="G79" s="70"/>
      <c r="H79" s="70"/>
      <c r="I79" s="70"/>
    </row>
    <row r="80" spans="1:9" x14ac:dyDescent="0.2">
      <c r="A80" s="70"/>
      <c r="B80" s="70"/>
      <c r="C80" s="70"/>
      <c r="D80" s="70"/>
      <c r="F80" s="70"/>
      <c r="G80" s="70"/>
      <c r="H80" s="70"/>
      <c r="I80" s="70"/>
    </row>
    <row r="81" spans="1:9" x14ac:dyDescent="0.2">
      <c r="A81" s="69" t="s">
        <v>1397</v>
      </c>
      <c r="B81" s="70"/>
      <c r="C81" s="70"/>
      <c r="D81" s="70"/>
      <c r="F81" s="70"/>
      <c r="G81" s="70"/>
      <c r="H81" s="70"/>
      <c r="I81" s="70"/>
    </row>
    <row r="82" spans="1:9" x14ac:dyDescent="0.2">
      <c r="A82" s="70"/>
      <c r="B82" s="70"/>
      <c r="C82" s="70"/>
      <c r="D82" s="70"/>
      <c r="F82" s="70"/>
      <c r="G82" s="70"/>
      <c r="H82" s="70"/>
      <c r="I82" s="70"/>
    </row>
    <row r="83" spans="1:9" x14ac:dyDescent="0.2">
      <c r="A83" s="70"/>
      <c r="B83" s="70"/>
      <c r="C83" s="70"/>
      <c r="D83" s="70"/>
      <c r="F83" s="70"/>
      <c r="G83" s="70"/>
      <c r="H83" s="70"/>
      <c r="I83" s="70"/>
    </row>
    <row r="84" spans="1:9" x14ac:dyDescent="0.2">
      <c r="A84" s="70"/>
      <c r="B84" s="70"/>
      <c r="C84" s="70"/>
      <c r="D84" s="70"/>
      <c r="F84" s="70"/>
      <c r="G84" s="70"/>
      <c r="H84" s="70"/>
      <c r="I84" s="70"/>
    </row>
    <row r="85" spans="1:9" x14ac:dyDescent="0.2">
      <c r="A85" s="70"/>
      <c r="B85" s="70"/>
      <c r="C85" s="70"/>
      <c r="D85" s="70"/>
      <c r="F85" s="70"/>
      <c r="G85" s="70"/>
      <c r="H85" s="70"/>
      <c r="I85" s="70"/>
    </row>
    <row r="86" spans="1:9" x14ac:dyDescent="0.2">
      <c r="A86" s="70"/>
      <c r="B86" s="70"/>
      <c r="C86" s="70"/>
      <c r="D86" s="70"/>
      <c r="F86" s="70"/>
      <c r="G86" s="70"/>
      <c r="H86" s="70"/>
      <c r="I86" s="70"/>
    </row>
    <row r="87" spans="1:9" x14ac:dyDescent="0.2">
      <c r="A87" s="70"/>
      <c r="B87" s="70"/>
      <c r="C87" s="70"/>
      <c r="D87" s="70"/>
      <c r="F87" s="70"/>
      <c r="G87" s="70"/>
      <c r="H87" s="70"/>
      <c r="I87" s="70"/>
    </row>
    <row r="88" spans="1:9" x14ac:dyDescent="0.2">
      <c r="A88" s="70"/>
      <c r="B88" s="70"/>
      <c r="C88" s="70"/>
      <c r="D88" s="70"/>
      <c r="F88" s="70"/>
      <c r="G88" s="70"/>
      <c r="H88" s="70"/>
      <c r="I88" s="70"/>
    </row>
    <row r="89" spans="1:9" x14ac:dyDescent="0.2">
      <c r="A89" s="70"/>
      <c r="B89" s="70"/>
      <c r="C89" s="70"/>
      <c r="D89" s="70"/>
      <c r="F89" s="70"/>
      <c r="G89" s="70"/>
      <c r="H89" s="70"/>
      <c r="I89" s="70"/>
    </row>
    <row r="90" spans="1:9" x14ac:dyDescent="0.2">
      <c r="A90" s="70"/>
      <c r="B90" s="70"/>
      <c r="C90" s="70"/>
      <c r="D90" s="70"/>
      <c r="F90" s="70"/>
      <c r="G90" s="70"/>
      <c r="H90" s="70"/>
      <c r="I90" s="70"/>
    </row>
    <row r="91" spans="1:9" x14ac:dyDescent="0.2">
      <c r="A91" s="70"/>
      <c r="B91" s="70"/>
      <c r="C91" s="70"/>
      <c r="D91" s="70"/>
      <c r="F91" s="70"/>
      <c r="G91" s="70"/>
      <c r="H91" s="70"/>
      <c r="I91" s="70"/>
    </row>
    <row r="92" spans="1:9" x14ac:dyDescent="0.2">
      <c r="A92" s="70"/>
      <c r="B92" s="70"/>
      <c r="C92" s="70"/>
      <c r="D92" s="70"/>
      <c r="F92" s="70"/>
      <c r="G92" s="70"/>
      <c r="H92" s="70"/>
      <c r="I92" s="70"/>
    </row>
    <row r="93" spans="1:9" x14ac:dyDescent="0.2">
      <c r="A93" s="70"/>
      <c r="B93" s="70"/>
      <c r="C93" s="70"/>
      <c r="D93" s="70"/>
      <c r="F93" s="70"/>
      <c r="G93" s="70"/>
      <c r="H93" s="70"/>
      <c r="I93" s="70"/>
    </row>
    <row r="94" spans="1:9" x14ac:dyDescent="0.2">
      <c r="A94" s="70"/>
      <c r="B94" s="70"/>
      <c r="C94" s="70"/>
      <c r="D94" s="70"/>
      <c r="F94" s="70"/>
      <c r="G94" s="70"/>
      <c r="H94" s="70"/>
      <c r="I94" s="70"/>
    </row>
    <row r="95" spans="1:9" x14ac:dyDescent="0.2">
      <c r="A95" s="70"/>
      <c r="B95" s="70"/>
      <c r="C95" s="70"/>
      <c r="D95" s="70"/>
      <c r="F95" s="70"/>
      <c r="G95" s="70"/>
      <c r="H95" s="70"/>
      <c r="I95" s="70"/>
    </row>
    <row r="96" spans="1:9" x14ac:dyDescent="0.2">
      <c r="A96" s="70"/>
      <c r="B96" s="70"/>
      <c r="C96" s="70"/>
      <c r="D96" s="70"/>
      <c r="F96" s="70"/>
      <c r="G96" s="70"/>
      <c r="H96" s="70"/>
      <c r="I96" s="70"/>
    </row>
    <row r="97" spans="1:9" x14ac:dyDescent="0.2">
      <c r="A97" s="70"/>
      <c r="B97" s="70"/>
      <c r="C97" s="70"/>
      <c r="D97" s="70"/>
      <c r="F97" s="70"/>
      <c r="G97" s="70"/>
      <c r="H97" s="70"/>
      <c r="I97" s="70"/>
    </row>
    <row r="98" spans="1:9" x14ac:dyDescent="0.2">
      <c r="A98" s="69" t="s">
        <v>1430</v>
      </c>
      <c r="B98" s="70"/>
      <c r="C98" s="70"/>
      <c r="D98" s="70"/>
      <c r="F98" s="70"/>
      <c r="G98" s="70"/>
      <c r="H98" s="70"/>
      <c r="I98" s="70"/>
    </row>
    <row r="99" spans="1:9" x14ac:dyDescent="0.2">
      <c r="A99" s="70"/>
      <c r="B99" s="70"/>
      <c r="C99" s="70"/>
      <c r="D99" s="70"/>
      <c r="F99" s="70"/>
      <c r="G99" s="70"/>
      <c r="H99" s="70"/>
      <c r="I99" s="70"/>
    </row>
    <row r="100" spans="1:9" x14ac:dyDescent="0.2">
      <c r="A100" s="70" t="s">
        <v>1395</v>
      </c>
      <c r="B100" s="70"/>
      <c r="C100" s="70"/>
      <c r="D100" s="70"/>
      <c r="F100" s="70"/>
      <c r="G100" s="70"/>
      <c r="H100" s="70"/>
      <c r="I100" s="70"/>
    </row>
    <row r="101" spans="1:9" x14ac:dyDescent="0.2">
      <c r="D101" s="6"/>
      <c r="E101" s="9"/>
      <c r="F101" s="10"/>
    </row>
    <row r="102" spans="1:9" x14ac:dyDescent="0.2">
      <c r="D102" s="6"/>
      <c r="E102" s="9"/>
      <c r="F102" s="10"/>
    </row>
    <row r="103" spans="1:9" x14ac:dyDescent="0.2">
      <c r="D103" s="6"/>
      <c r="E103" s="9"/>
      <c r="F103" s="10"/>
    </row>
    <row r="104" spans="1:9" x14ac:dyDescent="0.2">
      <c r="D104" s="6"/>
      <c r="E104" s="9"/>
      <c r="F104" s="10"/>
    </row>
    <row r="105" spans="1:9" x14ac:dyDescent="0.2">
      <c r="D105" s="6"/>
      <c r="E105" s="9"/>
      <c r="F105" s="10"/>
    </row>
    <row r="106" spans="1:9" x14ac:dyDescent="0.2">
      <c r="D106" s="6"/>
      <c r="E106" s="9"/>
      <c r="F106" s="10"/>
    </row>
    <row r="107" spans="1:9" x14ac:dyDescent="0.2">
      <c r="D107" s="6"/>
      <c r="E107" s="9"/>
      <c r="F107" s="10"/>
    </row>
    <row r="108" spans="1:9" x14ac:dyDescent="0.2">
      <c r="D108" s="6"/>
      <c r="E108" s="9"/>
      <c r="F108" s="10"/>
    </row>
    <row r="109" spans="1:9" x14ac:dyDescent="0.2">
      <c r="D109" s="6"/>
      <c r="E109" s="9"/>
      <c r="F109" s="10"/>
    </row>
    <row r="110" spans="1:9" x14ac:dyDescent="0.2">
      <c r="D110" s="6"/>
      <c r="E110" s="9"/>
      <c r="F110" s="10"/>
    </row>
    <row r="111" spans="1:9" x14ac:dyDescent="0.2">
      <c r="D111" s="6"/>
      <c r="E111" s="9"/>
      <c r="F111" s="10"/>
    </row>
    <row r="112" spans="1:9" x14ac:dyDescent="0.2">
      <c r="D112" s="6"/>
      <c r="E112" s="9"/>
      <c r="F112" s="10"/>
    </row>
    <row r="113" spans="4:6" x14ac:dyDescent="0.2">
      <c r="D113" s="6"/>
      <c r="E113" s="9"/>
      <c r="F113" s="10"/>
    </row>
    <row r="114" spans="4:6" x14ac:dyDescent="0.2">
      <c r="D114" s="6"/>
      <c r="E114" s="9"/>
      <c r="F114" s="10"/>
    </row>
    <row r="115" spans="4:6" x14ac:dyDescent="0.2">
      <c r="D115" s="6"/>
      <c r="E115" s="9"/>
      <c r="F115" s="10"/>
    </row>
    <row r="116" spans="4:6" x14ac:dyDescent="0.2">
      <c r="D116" s="6"/>
      <c r="E116" s="9"/>
      <c r="F116" s="10"/>
    </row>
    <row r="117" spans="4:6" x14ac:dyDescent="0.2">
      <c r="D117" s="6"/>
      <c r="E117" s="9"/>
      <c r="F117" s="10"/>
    </row>
    <row r="118" spans="4:6" x14ac:dyDescent="0.2">
      <c r="D118" s="6"/>
      <c r="E118" s="9"/>
      <c r="F118" s="10"/>
    </row>
    <row r="119" spans="4:6" x14ac:dyDescent="0.2">
      <c r="D119" s="6"/>
      <c r="E119" s="9"/>
      <c r="F119" s="10"/>
    </row>
    <row r="120" spans="4:6" x14ac:dyDescent="0.2">
      <c r="D120" s="6"/>
      <c r="E120" s="9"/>
      <c r="F120" s="10"/>
    </row>
    <row r="121" spans="4:6" x14ac:dyDescent="0.2">
      <c r="D121" s="6"/>
      <c r="E121" s="9"/>
      <c r="F121" s="10"/>
    </row>
    <row r="122" spans="4:6" x14ac:dyDescent="0.2">
      <c r="D122" s="6"/>
      <c r="E122" s="9"/>
      <c r="F122" s="10"/>
    </row>
  </sheetData>
  <mergeCells count="5">
    <mergeCell ref="A1:E1"/>
    <mergeCell ref="A36:B36"/>
    <mergeCell ref="A37:B37"/>
    <mergeCell ref="A38:B38"/>
    <mergeCell ref="A25:D25"/>
  </mergeCells>
  <conditionalFormatting sqref="E2:E3 E5:E24">
    <cfRule type="cellIs" dxfId="15" priority="4" stopIfTrue="1" operator="between">
      <formula>0.009</formula>
      <formula>-0.009</formula>
    </cfRule>
  </conditionalFormatting>
  <conditionalFormatting sqref="E26:E61 E123:E224">
    <cfRule type="cellIs" dxfId="14" priority="2" stopIfTrue="1" operator="between">
      <formula>0.009</formula>
      <formula>-0.009</formula>
    </cfRule>
  </conditionalFormatting>
  <conditionalFormatting sqref="F101:F122">
    <cfRule type="cellIs" dxfId="13" priority="1" stopIfTrue="1" operator="between">
      <formula>0.009</formula>
      <formula>-0.009</formula>
    </cfRule>
  </conditionalFormatting>
  <conditionalFormatting sqref="F25:H25">
    <cfRule type="cellIs" dxfId="12" priority="3" stopIfTrue="1" operator="between">
      <formula>0.009</formula>
      <formula>-0.009</formula>
    </cfRule>
  </conditionalFormatting>
  <pageMargins left="0.7" right="0.7" top="0.75" bottom="0.75" header="0.3" footer="0.3"/>
  <pageSetup paperSize="9" orientation="portrait" r:id="rId1"/>
  <headerFooter>
    <oddFooter>&amp;C_x000D_&amp;1#&amp;"Aptos"&amp;10&amp;K000000 RESTRICTED</oddFooter>
    <evenFooter>&amp;LPUBLIC</evenFooter>
    <firstFooter>&amp;LPUBLIC</first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9465D-5E10-4580-88E2-C7B8EB0BF6D9}">
  <dimension ref="A1:I116"/>
  <sheetViews>
    <sheetView workbookViewId="0">
      <selection sqref="A1:E1"/>
    </sheetView>
  </sheetViews>
  <sheetFormatPr defaultColWidth="9.33203125" defaultRowHeight="10.199999999999999" x14ac:dyDescent="0.2"/>
  <cols>
    <col min="1" max="1" width="27.88671875" style="6" bestFit="1" customWidth="1"/>
    <col min="2" max="2" width="78.109375" style="6" bestFit="1" customWidth="1"/>
    <col min="3" max="3" width="8.109375" style="6" bestFit="1" customWidth="1"/>
    <col min="4" max="4" width="24.6640625" style="9" customWidth="1"/>
    <col min="5" max="5" width="23.88671875" style="10" customWidth="1"/>
    <col min="6" max="16384" width="9.33203125" style="6"/>
  </cols>
  <sheetData>
    <row r="1" spans="1:5" s="1" customFormat="1" ht="13.8" x14ac:dyDescent="0.2">
      <c r="A1" s="150" t="s">
        <v>29</v>
      </c>
      <c r="B1" s="151"/>
      <c r="C1" s="151"/>
      <c r="D1" s="151"/>
      <c r="E1" s="151"/>
    </row>
    <row r="2" spans="1:5" s="1" customFormat="1" ht="11.4" x14ac:dyDescent="0.2">
      <c r="D2" s="5"/>
      <c r="E2" s="8"/>
    </row>
    <row r="3" spans="1:5" s="1" customFormat="1" ht="12" x14ac:dyDescent="0.2">
      <c r="A3" s="7" t="s">
        <v>7</v>
      </c>
      <c r="B3" s="2"/>
      <c r="C3" s="3"/>
      <c r="D3" s="4"/>
      <c r="E3" s="8"/>
    </row>
    <row r="4" spans="1:5" s="1" customFormat="1" ht="22.2" customHeight="1" x14ac:dyDescent="0.2">
      <c r="A4" s="14" t="s">
        <v>2</v>
      </c>
      <c r="B4" s="14" t="s">
        <v>0</v>
      </c>
      <c r="C4" s="15" t="s">
        <v>1</v>
      </c>
      <c r="D4" s="56" t="s">
        <v>6</v>
      </c>
      <c r="E4" s="56" t="s">
        <v>3</v>
      </c>
    </row>
    <row r="5" spans="1:5" x14ac:dyDescent="0.2">
      <c r="A5" s="17" t="s">
        <v>266</v>
      </c>
      <c r="B5" s="18"/>
      <c r="C5" s="18"/>
      <c r="D5" s="19"/>
      <c r="E5" s="20"/>
    </row>
    <row r="6" spans="1:5" x14ac:dyDescent="0.2">
      <c r="A6" s="22" t="s">
        <v>1007</v>
      </c>
      <c r="B6" s="22" t="s">
        <v>1006</v>
      </c>
      <c r="C6" s="25">
        <v>4106690.0440000002</v>
      </c>
      <c r="D6" s="23">
        <v>74292.556719999993</v>
      </c>
      <c r="E6" s="24">
        <v>59.613509723685297</v>
      </c>
    </row>
    <row r="7" spans="1:5" x14ac:dyDescent="0.2">
      <c r="A7" s="22" t="s">
        <v>994</v>
      </c>
      <c r="B7" s="22" t="s">
        <v>1134</v>
      </c>
      <c r="C7" s="25">
        <v>21914719.247000001</v>
      </c>
      <c r="D7" s="23">
        <v>25341.852620000001</v>
      </c>
      <c r="E7" s="24">
        <v>20.334698982998901</v>
      </c>
    </row>
    <row r="8" spans="1:5" x14ac:dyDescent="0.2">
      <c r="A8" s="22" t="s">
        <v>1008</v>
      </c>
      <c r="B8" s="22" t="s">
        <v>1145</v>
      </c>
      <c r="C8" s="25">
        <v>17682120.256000001</v>
      </c>
      <c r="D8" s="23">
        <v>12463.10101</v>
      </c>
      <c r="E8" s="24">
        <v>10.0005872196197</v>
      </c>
    </row>
    <row r="9" spans="1:5" x14ac:dyDescent="0.2">
      <c r="A9" s="22" t="s">
        <v>1009</v>
      </c>
      <c r="B9" s="22" t="s">
        <v>1146</v>
      </c>
      <c r="C9" s="25">
        <v>36438507.149999999</v>
      </c>
      <c r="D9" s="23">
        <v>9161.2237139999997</v>
      </c>
      <c r="E9" s="24">
        <v>7.3511092236831503</v>
      </c>
    </row>
    <row r="10" spans="1:5" x14ac:dyDescent="0.2">
      <c r="A10" s="22" t="s">
        <v>1011</v>
      </c>
      <c r="B10" s="22" t="s">
        <v>1010</v>
      </c>
      <c r="C10" s="25">
        <v>1483902.88</v>
      </c>
      <c r="D10" s="23">
        <v>1.48390288E-3</v>
      </c>
      <c r="E10" s="24">
        <v>1.19070688466521E-6</v>
      </c>
    </row>
    <row r="11" spans="1:5" x14ac:dyDescent="0.2">
      <c r="A11" s="22" t="s">
        <v>1004</v>
      </c>
      <c r="B11" s="22" t="s">
        <v>1003</v>
      </c>
      <c r="C11" s="25">
        <v>1370528.45</v>
      </c>
      <c r="D11" s="23">
        <v>1.3705284499999999E-3</v>
      </c>
      <c r="E11" s="24">
        <v>1.09973346843598E-6</v>
      </c>
    </row>
    <row r="12" spans="1:5" x14ac:dyDescent="0.2">
      <c r="A12" s="21" t="s">
        <v>35</v>
      </c>
      <c r="B12" s="21"/>
      <c r="C12" s="21"/>
      <c r="D12" s="26">
        <f>SUM(D6:D11)</f>
        <v>121258.73691843131</v>
      </c>
      <c r="E12" s="27">
        <f>SUM(E6:E11)</f>
        <v>97.299907440427404</v>
      </c>
    </row>
    <row r="13" spans="1:5" x14ac:dyDescent="0.2">
      <c r="A13" s="22"/>
      <c r="B13" s="22"/>
      <c r="C13" s="22"/>
      <c r="D13" s="23"/>
      <c r="E13" s="24"/>
    </row>
    <row r="14" spans="1:5" x14ac:dyDescent="0.2">
      <c r="A14" s="21" t="s">
        <v>46</v>
      </c>
      <c r="B14" s="21"/>
      <c r="C14" s="21"/>
      <c r="D14" s="26">
        <f>D12</f>
        <v>121258.73691843131</v>
      </c>
      <c r="E14" s="27">
        <f>E12</f>
        <v>97.299907440427404</v>
      </c>
    </row>
    <row r="15" spans="1:5" x14ac:dyDescent="0.2">
      <c r="A15" s="21"/>
      <c r="B15" s="21"/>
      <c r="C15" s="21"/>
      <c r="D15" s="26"/>
      <c r="E15" s="27"/>
    </row>
    <row r="16" spans="1:5" x14ac:dyDescent="0.2">
      <c r="A16" s="21" t="s">
        <v>48</v>
      </c>
      <c r="B16" s="21"/>
      <c r="C16" s="21"/>
      <c r="D16" s="26">
        <f>D18-(D12)</f>
        <v>3364.9550338686822</v>
      </c>
      <c r="E16" s="27">
        <f>E18-(E12)</f>
        <v>2.700092559572596</v>
      </c>
    </row>
    <row r="17" spans="1:9" x14ac:dyDescent="0.2">
      <c r="A17" s="21"/>
      <c r="B17" s="21"/>
      <c r="C17" s="21"/>
      <c r="D17" s="26"/>
      <c r="E17" s="27"/>
    </row>
    <row r="18" spans="1:9" x14ac:dyDescent="0.2">
      <c r="A18" s="28" t="s">
        <v>47</v>
      </c>
      <c r="B18" s="28"/>
      <c r="C18" s="28"/>
      <c r="D18" s="29">
        <v>124623.6919523</v>
      </c>
      <c r="E18" s="30">
        <v>100</v>
      </c>
    </row>
    <row r="19" spans="1:9" x14ac:dyDescent="0.2">
      <c r="E19" s="13" t="s">
        <v>1005</v>
      </c>
    </row>
    <row r="20" spans="1:9" ht="23.25" customHeight="1" x14ac:dyDescent="0.2">
      <c r="A20" s="152" t="s">
        <v>1012</v>
      </c>
      <c r="B20" s="152"/>
      <c r="C20" s="152"/>
      <c r="D20" s="152"/>
      <c r="E20" s="9"/>
      <c r="F20" s="10"/>
      <c r="G20" s="10"/>
      <c r="H20" s="10"/>
      <c r="I20" s="9"/>
    </row>
    <row r="21" spans="1:9" x14ac:dyDescent="0.2">
      <c r="E21" s="13"/>
    </row>
    <row r="22" spans="1:9" x14ac:dyDescent="0.2">
      <c r="A22" s="11" t="s">
        <v>51</v>
      </c>
    </row>
    <row r="23" spans="1:9" x14ac:dyDescent="0.2">
      <c r="A23" s="11" t="s">
        <v>1013</v>
      </c>
    </row>
    <row r="24" spans="1:9" x14ac:dyDescent="0.2">
      <c r="A24" s="11" t="s">
        <v>52</v>
      </c>
      <c r="B24" s="11"/>
      <c r="C24" s="31" t="s">
        <v>54</v>
      </c>
      <c r="D24" s="12" t="s">
        <v>53</v>
      </c>
    </row>
    <row r="25" spans="1:9" x14ac:dyDescent="0.2">
      <c r="A25" s="6" t="s">
        <v>61</v>
      </c>
      <c r="C25" s="32">
        <v>165.58</v>
      </c>
      <c r="D25" s="32">
        <v>167.4076</v>
      </c>
    </row>
    <row r="26" spans="1:9" x14ac:dyDescent="0.2">
      <c r="A26" s="6" t="s">
        <v>135</v>
      </c>
      <c r="C26" s="32">
        <v>40.778199999999998</v>
      </c>
      <c r="D26" s="32">
        <v>40.396999999999998</v>
      </c>
    </row>
    <row r="27" spans="1:9" x14ac:dyDescent="0.2">
      <c r="A27" s="6" t="s">
        <v>62</v>
      </c>
      <c r="C27" s="32">
        <v>188.77600000000001</v>
      </c>
      <c r="D27" s="32">
        <v>190.99940000000001</v>
      </c>
    </row>
    <row r="28" spans="1:9" x14ac:dyDescent="0.2">
      <c r="A28" s="6" t="s">
        <v>136</v>
      </c>
      <c r="C28" s="32">
        <v>48.4861</v>
      </c>
      <c r="D28" s="32">
        <v>47.998800000000003</v>
      </c>
    </row>
    <row r="30" spans="1:9" x14ac:dyDescent="0.2">
      <c r="A30" s="11" t="s">
        <v>1014</v>
      </c>
    </row>
    <row r="31" spans="1:9" x14ac:dyDescent="0.2">
      <c r="A31" s="153" t="s">
        <v>55</v>
      </c>
      <c r="B31" s="154"/>
      <c r="C31" s="33" t="s">
        <v>56</v>
      </c>
    </row>
    <row r="32" spans="1:9" x14ac:dyDescent="0.2">
      <c r="A32" s="148" t="s">
        <v>135</v>
      </c>
      <c r="B32" s="149"/>
      <c r="C32" s="34">
        <v>0.82499999999999996</v>
      </c>
    </row>
    <row r="33" spans="1:4" x14ac:dyDescent="0.2">
      <c r="A33" s="148" t="s">
        <v>136</v>
      </c>
      <c r="B33" s="149"/>
      <c r="C33" s="34">
        <v>1.05</v>
      </c>
    </row>
    <row r="34" spans="1:4" x14ac:dyDescent="0.2">
      <c r="A34" s="6" t="s">
        <v>57</v>
      </c>
    </row>
    <row r="35" spans="1:4" x14ac:dyDescent="0.2">
      <c r="A35" s="6" t="s">
        <v>58</v>
      </c>
    </row>
    <row r="37" spans="1:4" x14ac:dyDescent="0.2">
      <c r="A37" s="11" t="s">
        <v>1015</v>
      </c>
      <c r="D37" s="36">
        <v>0.48888053798168901</v>
      </c>
    </row>
    <row r="39" spans="1:4" x14ac:dyDescent="0.2">
      <c r="A39" s="11" t="s">
        <v>1053</v>
      </c>
      <c r="D39" s="31" t="s">
        <v>60</v>
      </c>
    </row>
    <row r="41" spans="1:4" x14ac:dyDescent="0.2">
      <c r="A41" s="11" t="s">
        <v>70</v>
      </c>
      <c r="D41" s="55" t="s">
        <v>60</v>
      </c>
    </row>
    <row r="43" spans="1:4" x14ac:dyDescent="0.2">
      <c r="A43" s="11" t="s">
        <v>1143</v>
      </c>
      <c r="D43" s="55" t="s">
        <v>60</v>
      </c>
    </row>
    <row r="45" spans="1:4" x14ac:dyDescent="0.2">
      <c r="A45" s="11" t="s">
        <v>1147</v>
      </c>
      <c r="D45" s="55" t="s">
        <v>60</v>
      </c>
    </row>
    <row r="47" spans="1:4" x14ac:dyDescent="0.2">
      <c r="A47" s="11" t="s">
        <v>1024</v>
      </c>
      <c r="D47" s="55" t="s">
        <v>60</v>
      </c>
    </row>
    <row r="49" spans="1:9" x14ac:dyDescent="0.2">
      <c r="A49" s="11" t="s">
        <v>1025</v>
      </c>
      <c r="D49" s="55" t="s">
        <v>60</v>
      </c>
    </row>
    <row r="50" spans="1:9" x14ac:dyDescent="0.2">
      <c r="A50" s="11"/>
    </row>
    <row r="51" spans="1:9" x14ac:dyDescent="0.2">
      <c r="A51" s="11" t="s">
        <v>1026</v>
      </c>
      <c r="D51" s="55" t="s">
        <v>60</v>
      </c>
    </row>
    <row r="52" spans="1:9" x14ac:dyDescent="0.2">
      <c r="A52" s="11"/>
    </row>
    <row r="53" spans="1:9" x14ac:dyDescent="0.2">
      <c r="A53" s="11" t="s">
        <v>1027</v>
      </c>
      <c r="D53" s="55" t="s">
        <v>60</v>
      </c>
    </row>
    <row r="55" spans="1:9" x14ac:dyDescent="0.2">
      <c r="A55" s="69" t="s">
        <v>1055</v>
      </c>
      <c r="B55" s="70"/>
      <c r="C55" s="70"/>
      <c r="D55" s="70"/>
    </row>
    <row r="57" spans="1:9" x14ac:dyDescent="0.2">
      <c r="A57" s="69" t="s">
        <v>1396</v>
      </c>
      <c r="B57" s="70"/>
      <c r="C57" s="70"/>
      <c r="D57" s="70"/>
      <c r="F57" s="70"/>
      <c r="G57" s="70"/>
      <c r="H57" s="70"/>
      <c r="I57" s="70"/>
    </row>
    <row r="58" spans="1:9" x14ac:dyDescent="0.2">
      <c r="A58" s="96"/>
      <c r="B58" s="70"/>
      <c r="C58" s="70"/>
      <c r="D58" s="70"/>
      <c r="F58" s="70"/>
      <c r="G58" s="70"/>
      <c r="H58" s="70"/>
      <c r="I58" s="70"/>
    </row>
    <row r="59" spans="1:9" x14ac:dyDescent="0.2">
      <c r="A59" s="70"/>
      <c r="B59" s="70"/>
      <c r="C59" s="70"/>
      <c r="D59" s="70"/>
      <c r="F59" s="70"/>
      <c r="G59" s="70"/>
      <c r="H59" s="70"/>
      <c r="I59" s="70"/>
    </row>
    <row r="60" spans="1:9" x14ac:dyDescent="0.2">
      <c r="A60" s="70"/>
      <c r="B60" s="70"/>
      <c r="C60" s="70"/>
      <c r="D60" s="70"/>
      <c r="F60" s="70"/>
      <c r="G60" s="70"/>
      <c r="H60" s="70"/>
      <c r="I60" s="70"/>
    </row>
    <row r="61" spans="1:9" x14ac:dyDescent="0.2">
      <c r="A61" s="70"/>
      <c r="B61" s="70"/>
      <c r="C61" s="70"/>
      <c r="D61" s="70"/>
      <c r="F61" s="70"/>
      <c r="G61" s="70"/>
      <c r="H61" s="70"/>
      <c r="I61" s="70"/>
    </row>
    <row r="62" spans="1:9" x14ac:dyDescent="0.2">
      <c r="A62" s="70"/>
      <c r="B62" s="70"/>
      <c r="C62" s="70"/>
      <c r="D62" s="70"/>
      <c r="F62" s="70"/>
      <c r="G62" s="70"/>
      <c r="H62" s="70"/>
      <c r="I62" s="70"/>
    </row>
    <row r="63" spans="1:9" x14ac:dyDescent="0.2">
      <c r="A63" s="70"/>
      <c r="B63" s="70"/>
      <c r="C63" s="70"/>
      <c r="D63" s="70"/>
      <c r="F63" s="70"/>
      <c r="G63" s="70"/>
      <c r="H63" s="70"/>
      <c r="I63" s="70"/>
    </row>
    <row r="64" spans="1:9" x14ac:dyDescent="0.2">
      <c r="A64" s="70"/>
      <c r="B64" s="70"/>
      <c r="C64" s="70"/>
      <c r="D64" s="70"/>
      <c r="F64" s="70"/>
      <c r="G64" s="70"/>
      <c r="H64" s="70"/>
      <c r="I64" s="70"/>
    </row>
    <row r="65" spans="1:9" x14ac:dyDescent="0.2">
      <c r="A65" s="70"/>
      <c r="B65" s="70"/>
      <c r="C65" s="70"/>
      <c r="D65" s="70"/>
      <c r="F65" s="70"/>
      <c r="G65" s="70"/>
      <c r="H65" s="70"/>
      <c r="I65" s="70"/>
    </row>
    <row r="66" spans="1:9" x14ac:dyDescent="0.2">
      <c r="A66" s="70"/>
      <c r="B66" s="70"/>
      <c r="C66" s="70"/>
      <c r="D66" s="70"/>
      <c r="F66" s="70"/>
      <c r="G66" s="70"/>
      <c r="H66" s="70"/>
      <c r="I66" s="70"/>
    </row>
    <row r="67" spans="1:9" x14ac:dyDescent="0.2">
      <c r="A67" s="70"/>
      <c r="B67" s="70"/>
      <c r="C67" s="70"/>
      <c r="D67" s="70"/>
      <c r="F67" s="70"/>
      <c r="G67" s="70"/>
      <c r="H67" s="70"/>
      <c r="I67" s="70"/>
    </row>
    <row r="68" spans="1:9" x14ac:dyDescent="0.2">
      <c r="A68" s="70"/>
      <c r="B68" s="70"/>
      <c r="C68" s="70"/>
      <c r="D68" s="70"/>
      <c r="F68" s="70"/>
      <c r="G68" s="70"/>
      <c r="H68" s="70"/>
      <c r="I68" s="70"/>
    </row>
    <row r="69" spans="1:9" x14ac:dyDescent="0.2">
      <c r="A69" s="70"/>
      <c r="B69" s="70"/>
      <c r="C69" s="70"/>
      <c r="D69" s="70"/>
      <c r="F69" s="70"/>
      <c r="G69" s="70"/>
      <c r="H69" s="70"/>
      <c r="I69" s="70"/>
    </row>
    <row r="70" spans="1:9" x14ac:dyDescent="0.2">
      <c r="A70" s="70"/>
      <c r="B70" s="70"/>
      <c r="C70" s="70"/>
      <c r="D70" s="70"/>
      <c r="F70" s="70"/>
      <c r="G70" s="70"/>
      <c r="H70" s="70"/>
      <c r="I70" s="70"/>
    </row>
    <row r="71" spans="1:9" x14ac:dyDescent="0.2">
      <c r="A71" s="70"/>
      <c r="B71" s="70"/>
      <c r="C71" s="70"/>
      <c r="D71" s="70"/>
      <c r="F71" s="70"/>
      <c r="G71" s="70"/>
      <c r="H71" s="70"/>
      <c r="I71" s="70"/>
    </row>
    <row r="72" spans="1:9" x14ac:dyDescent="0.2">
      <c r="A72" s="70"/>
      <c r="B72" s="70"/>
      <c r="C72" s="70"/>
      <c r="D72" s="70"/>
      <c r="F72" s="70"/>
      <c r="G72" s="70"/>
      <c r="H72" s="70"/>
      <c r="I72" s="70"/>
    </row>
    <row r="73" spans="1:9" x14ac:dyDescent="0.2">
      <c r="A73" s="70"/>
      <c r="B73" s="70"/>
      <c r="C73" s="70"/>
      <c r="D73" s="70"/>
      <c r="F73" s="70"/>
      <c r="G73" s="70"/>
      <c r="H73" s="70"/>
      <c r="I73" s="70"/>
    </row>
    <row r="74" spans="1:9" x14ac:dyDescent="0.2">
      <c r="A74" s="70"/>
      <c r="B74" s="70"/>
      <c r="C74" s="70"/>
      <c r="D74" s="70"/>
      <c r="F74" s="70"/>
      <c r="G74" s="70"/>
      <c r="H74" s="70"/>
      <c r="I74" s="70"/>
    </row>
    <row r="75" spans="1:9" x14ac:dyDescent="0.2">
      <c r="A75" s="69"/>
      <c r="B75" s="70"/>
      <c r="C75" s="70"/>
      <c r="D75" s="70"/>
      <c r="F75" s="70"/>
      <c r="G75" s="70"/>
      <c r="H75" s="70"/>
      <c r="I75" s="70"/>
    </row>
    <row r="76" spans="1:9" x14ac:dyDescent="0.2">
      <c r="A76" s="69" t="s">
        <v>1431</v>
      </c>
      <c r="B76" s="70"/>
      <c r="C76" s="70"/>
      <c r="D76" s="70"/>
      <c r="F76" s="70"/>
      <c r="G76" s="70"/>
      <c r="H76" s="70"/>
      <c r="I76" s="70"/>
    </row>
    <row r="77" spans="1:9" x14ac:dyDescent="0.2">
      <c r="A77" s="70"/>
      <c r="B77" s="70"/>
      <c r="C77" s="70"/>
      <c r="D77" s="70"/>
      <c r="F77" s="70"/>
      <c r="G77" s="70"/>
      <c r="H77" s="70"/>
      <c r="I77" s="70"/>
    </row>
    <row r="78" spans="1:9" x14ac:dyDescent="0.2">
      <c r="A78" s="69" t="s">
        <v>1397</v>
      </c>
      <c r="B78" s="70"/>
      <c r="C78" s="70"/>
      <c r="D78" s="70"/>
      <c r="F78" s="70"/>
      <c r="G78" s="70"/>
      <c r="H78" s="70"/>
      <c r="I78" s="70"/>
    </row>
    <row r="79" spans="1:9" x14ac:dyDescent="0.2">
      <c r="A79" s="70"/>
      <c r="B79" s="70"/>
      <c r="C79" s="70"/>
      <c r="D79" s="70"/>
      <c r="F79" s="70"/>
      <c r="G79" s="70"/>
      <c r="H79" s="70"/>
      <c r="I79" s="70"/>
    </row>
    <row r="80" spans="1:9" x14ac:dyDescent="0.2">
      <c r="A80" s="70"/>
      <c r="B80" s="70"/>
      <c r="C80" s="70"/>
      <c r="D80" s="70"/>
      <c r="F80" s="70"/>
      <c r="G80" s="70"/>
      <c r="H80" s="70"/>
      <c r="I80" s="70"/>
    </row>
    <row r="81" spans="1:9" x14ac:dyDescent="0.2">
      <c r="A81" s="70"/>
      <c r="B81" s="70"/>
      <c r="C81" s="70"/>
      <c r="D81" s="70"/>
      <c r="F81" s="70"/>
      <c r="G81" s="70"/>
      <c r="H81" s="70"/>
      <c r="I81" s="70"/>
    </row>
    <row r="82" spans="1:9" x14ac:dyDescent="0.2">
      <c r="A82" s="70"/>
      <c r="B82" s="70"/>
      <c r="C82" s="70"/>
      <c r="D82" s="70"/>
      <c r="F82" s="70"/>
      <c r="G82" s="70"/>
      <c r="H82" s="70"/>
      <c r="I82" s="70"/>
    </row>
    <row r="83" spans="1:9" x14ac:dyDescent="0.2">
      <c r="A83" s="70"/>
      <c r="B83" s="70"/>
      <c r="C83" s="70"/>
      <c r="D83" s="70"/>
      <c r="F83" s="70"/>
      <c r="G83" s="70"/>
      <c r="H83" s="70"/>
      <c r="I83" s="70"/>
    </row>
    <row r="84" spans="1:9" x14ac:dyDescent="0.2">
      <c r="A84" s="70"/>
      <c r="B84" s="70"/>
      <c r="C84" s="70"/>
      <c r="D84" s="70"/>
      <c r="F84" s="70"/>
      <c r="G84" s="70"/>
      <c r="H84" s="70"/>
      <c r="I84" s="70"/>
    </row>
    <row r="85" spans="1:9" x14ac:dyDescent="0.2">
      <c r="A85" s="70"/>
      <c r="B85" s="70"/>
      <c r="C85" s="70"/>
      <c r="D85" s="70"/>
      <c r="F85" s="70"/>
      <c r="G85" s="70"/>
      <c r="H85" s="70"/>
      <c r="I85" s="70"/>
    </row>
    <row r="86" spans="1:9" x14ac:dyDescent="0.2">
      <c r="A86" s="70"/>
      <c r="B86" s="70"/>
      <c r="C86" s="70"/>
      <c r="D86" s="70"/>
      <c r="F86" s="70"/>
      <c r="G86" s="70"/>
      <c r="H86" s="70"/>
      <c r="I86" s="70"/>
    </row>
    <row r="87" spans="1:9" x14ac:dyDescent="0.2">
      <c r="A87" s="70"/>
      <c r="B87" s="70"/>
      <c r="C87" s="70"/>
      <c r="D87" s="70"/>
      <c r="F87" s="70"/>
      <c r="G87" s="70"/>
      <c r="H87" s="70"/>
      <c r="I87" s="70"/>
    </row>
    <row r="88" spans="1:9" x14ac:dyDescent="0.2">
      <c r="A88" s="70"/>
      <c r="B88" s="70"/>
      <c r="C88" s="70"/>
      <c r="D88" s="70"/>
      <c r="F88" s="70"/>
      <c r="G88" s="70"/>
      <c r="H88" s="70"/>
      <c r="I88" s="70"/>
    </row>
    <row r="89" spans="1:9" x14ac:dyDescent="0.2">
      <c r="A89" s="70"/>
      <c r="B89" s="99"/>
      <c r="C89" s="99"/>
      <c r="D89" s="99"/>
      <c r="E89" s="99"/>
      <c r="F89" s="70"/>
      <c r="G89" s="70"/>
      <c r="H89" s="70"/>
      <c r="I89" s="70"/>
    </row>
    <row r="90" spans="1:9" x14ac:dyDescent="0.2">
      <c r="A90" s="70"/>
      <c r="B90" s="70"/>
      <c r="C90" s="70"/>
      <c r="D90" s="70"/>
      <c r="F90" s="70"/>
      <c r="G90" s="70"/>
      <c r="H90" s="70"/>
      <c r="I90" s="70"/>
    </row>
    <row r="91" spans="1:9" x14ac:dyDescent="0.2">
      <c r="A91" s="70"/>
      <c r="B91" s="70"/>
      <c r="C91" s="70"/>
      <c r="D91" s="70"/>
      <c r="F91" s="70"/>
      <c r="G91" s="70"/>
      <c r="H91" s="70"/>
      <c r="I91" s="70"/>
    </row>
    <row r="92" spans="1:9" x14ac:dyDescent="0.2">
      <c r="A92" s="70"/>
      <c r="B92" s="70"/>
      <c r="C92" s="70"/>
      <c r="D92" s="70"/>
      <c r="F92" s="70"/>
      <c r="G92" s="70"/>
      <c r="H92" s="70"/>
      <c r="I92" s="70"/>
    </row>
    <row r="93" spans="1:9" x14ac:dyDescent="0.2">
      <c r="A93" s="70"/>
      <c r="B93" s="70"/>
      <c r="C93" s="70"/>
      <c r="D93" s="70"/>
      <c r="F93" s="70"/>
      <c r="G93" s="70"/>
      <c r="H93" s="70"/>
      <c r="I93" s="70"/>
    </row>
    <row r="94" spans="1:9" x14ac:dyDescent="0.2">
      <c r="A94" s="100" t="s">
        <v>1432</v>
      </c>
      <c r="B94" s="70"/>
      <c r="C94" s="70"/>
      <c r="D94" s="70"/>
      <c r="F94" s="70"/>
      <c r="G94" s="70"/>
      <c r="H94" s="70"/>
      <c r="I94" s="70"/>
    </row>
    <row r="95" spans="1:9" x14ac:dyDescent="0.2">
      <c r="A95" s="70"/>
      <c r="B95" s="70"/>
      <c r="C95" s="70"/>
      <c r="D95" s="70"/>
      <c r="F95" s="70"/>
      <c r="G95" s="70"/>
      <c r="H95" s="70"/>
      <c r="I95" s="70"/>
    </row>
    <row r="96" spans="1:9" x14ac:dyDescent="0.2">
      <c r="A96" s="6" t="s">
        <v>1433</v>
      </c>
      <c r="B96" s="70"/>
      <c r="C96" s="70"/>
      <c r="D96" s="70"/>
      <c r="F96" s="70"/>
      <c r="G96" s="70"/>
      <c r="H96" s="70"/>
      <c r="I96" s="70"/>
    </row>
    <row r="97" spans="1:9" x14ac:dyDescent="0.2">
      <c r="A97" s="70"/>
      <c r="B97" s="70"/>
      <c r="C97" s="70"/>
      <c r="D97" s="70"/>
      <c r="F97" s="70"/>
      <c r="G97" s="70"/>
      <c r="H97" s="70"/>
      <c r="I97" s="70"/>
    </row>
    <row r="98" spans="1:9" x14ac:dyDescent="0.2">
      <c r="A98" s="70" t="s">
        <v>1395</v>
      </c>
      <c r="B98" s="70"/>
      <c r="C98" s="70"/>
      <c r="D98" s="70"/>
      <c r="F98" s="70"/>
      <c r="G98" s="70"/>
      <c r="H98" s="70"/>
      <c r="I98" s="70"/>
    </row>
    <row r="99" spans="1:9" x14ac:dyDescent="0.2">
      <c r="A99" s="70"/>
      <c r="B99" s="70"/>
      <c r="C99" s="70"/>
      <c r="D99" s="70"/>
      <c r="F99" s="70"/>
      <c r="G99" s="70"/>
      <c r="H99" s="70"/>
      <c r="I99" s="70"/>
    </row>
    <row r="100" spans="1:9" x14ac:dyDescent="0.2">
      <c r="A100" s="70"/>
      <c r="B100" s="70"/>
      <c r="C100" s="70"/>
      <c r="D100" s="70"/>
      <c r="F100" s="70"/>
      <c r="G100" s="70"/>
      <c r="H100" s="70"/>
      <c r="I100" s="70"/>
    </row>
    <row r="101" spans="1:9" x14ac:dyDescent="0.2">
      <c r="A101" s="70"/>
      <c r="B101" s="70"/>
      <c r="C101" s="70"/>
      <c r="D101" s="70"/>
      <c r="F101" s="70"/>
      <c r="G101" s="70"/>
      <c r="H101" s="70"/>
      <c r="I101" s="70"/>
    </row>
    <row r="102" spans="1:9" x14ac:dyDescent="0.2">
      <c r="A102" s="70"/>
      <c r="B102" s="70"/>
      <c r="C102" s="70"/>
      <c r="D102" s="70"/>
      <c r="F102" s="70"/>
      <c r="G102" s="70"/>
      <c r="H102" s="70"/>
      <c r="I102" s="70"/>
    </row>
    <row r="103" spans="1:9" x14ac:dyDescent="0.2">
      <c r="A103" s="70"/>
      <c r="B103" s="70"/>
      <c r="C103" s="70"/>
      <c r="D103" s="70"/>
      <c r="F103" s="70"/>
      <c r="G103" s="70"/>
      <c r="H103" s="70"/>
      <c r="I103" s="70"/>
    </row>
    <row r="104" spans="1:9" x14ac:dyDescent="0.2">
      <c r="A104" s="70"/>
      <c r="B104" s="70"/>
      <c r="C104" s="70"/>
      <c r="D104" s="70"/>
      <c r="F104" s="70"/>
      <c r="G104" s="70"/>
      <c r="H104" s="70"/>
      <c r="I104" s="70"/>
    </row>
    <row r="105" spans="1:9" x14ac:dyDescent="0.2">
      <c r="A105" s="70"/>
      <c r="B105" s="70"/>
      <c r="C105" s="70"/>
      <c r="D105" s="70"/>
      <c r="F105" s="70"/>
      <c r="G105" s="70"/>
      <c r="H105" s="70"/>
      <c r="I105" s="70"/>
    </row>
    <row r="106" spans="1:9" x14ac:dyDescent="0.2">
      <c r="A106" s="70"/>
      <c r="B106" s="70"/>
      <c r="C106" s="70"/>
      <c r="D106" s="70"/>
      <c r="F106" s="70"/>
      <c r="G106" s="70"/>
      <c r="H106" s="70"/>
      <c r="I106" s="70"/>
    </row>
    <row r="107" spans="1:9" x14ac:dyDescent="0.2">
      <c r="A107" s="70"/>
      <c r="B107" s="70"/>
      <c r="C107" s="70"/>
      <c r="D107" s="70"/>
      <c r="F107" s="70"/>
      <c r="G107" s="70"/>
      <c r="H107" s="70"/>
      <c r="I107" s="70"/>
    </row>
    <row r="108" spans="1:9" x14ac:dyDescent="0.2">
      <c r="A108" s="70"/>
      <c r="B108" s="70"/>
      <c r="C108" s="70"/>
      <c r="D108" s="70"/>
      <c r="F108" s="70"/>
      <c r="G108" s="70"/>
      <c r="H108" s="70"/>
      <c r="I108" s="70"/>
    </row>
    <row r="109" spans="1:9" x14ac:dyDescent="0.2">
      <c r="A109" s="70"/>
      <c r="B109" s="70"/>
      <c r="C109" s="70"/>
      <c r="D109" s="70"/>
      <c r="F109" s="70"/>
      <c r="G109" s="70"/>
      <c r="H109" s="70"/>
      <c r="I109" s="70"/>
    </row>
    <row r="110" spans="1:9" x14ac:dyDescent="0.2">
      <c r="A110" s="70"/>
      <c r="B110" s="70"/>
      <c r="C110" s="70"/>
      <c r="D110" s="70"/>
      <c r="F110" s="70"/>
      <c r="G110" s="70"/>
      <c r="H110" s="70"/>
      <c r="I110" s="70"/>
    </row>
    <row r="111" spans="1:9" x14ac:dyDescent="0.2">
      <c r="A111" s="70"/>
      <c r="B111" s="70"/>
      <c r="C111" s="70"/>
      <c r="D111" s="70"/>
      <c r="F111" s="70"/>
      <c r="G111" s="70"/>
      <c r="H111" s="70"/>
      <c r="I111" s="70"/>
    </row>
    <row r="112" spans="1:9" x14ac:dyDescent="0.2">
      <c r="A112" s="70"/>
      <c r="B112" s="70"/>
      <c r="C112" s="70"/>
      <c r="D112" s="70"/>
      <c r="F112" s="70"/>
      <c r="G112" s="70"/>
      <c r="H112" s="70"/>
      <c r="I112" s="70"/>
    </row>
    <row r="113" spans="1:9" x14ac:dyDescent="0.2">
      <c r="A113" s="70"/>
      <c r="B113" s="70"/>
      <c r="C113" s="70"/>
      <c r="D113" s="70"/>
      <c r="F113" s="70"/>
      <c r="G113" s="70"/>
      <c r="H113" s="70"/>
      <c r="I113" s="70"/>
    </row>
    <row r="114" spans="1:9" x14ac:dyDescent="0.2">
      <c r="A114" s="70"/>
      <c r="B114" s="70"/>
      <c r="C114" s="70"/>
      <c r="D114" s="70"/>
      <c r="F114" s="70"/>
      <c r="G114" s="70"/>
      <c r="H114" s="70"/>
      <c r="I114" s="70"/>
    </row>
    <row r="115" spans="1:9" x14ac:dyDescent="0.2">
      <c r="A115" s="70"/>
      <c r="B115" s="70"/>
      <c r="C115" s="70"/>
      <c r="D115" s="70"/>
      <c r="F115" s="70"/>
      <c r="G115" s="70"/>
      <c r="H115" s="70"/>
      <c r="I115" s="70"/>
    </row>
    <row r="116" spans="1:9" x14ac:dyDescent="0.2">
      <c r="A116" s="70"/>
      <c r="B116" s="70"/>
      <c r="C116" s="70"/>
      <c r="D116" s="70"/>
      <c r="F116" s="70"/>
      <c r="G116" s="70"/>
      <c r="H116" s="70"/>
      <c r="I116" s="70"/>
    </row>
  </sheetData>
  <mergeCells count="5">
    <mergeCell ref="A1:E1"/>
    <mergeCell ref="A31:B31"/>
    <mergeCell ref="A32:B32"/>
    <mergeCell ref="A33:B33"/>
    <mergeCell ref="A20:D20"/>
  </mergeCells>
  <conditionalFormatting sqref="E2:E3 E5:E19">
    <cfRule type="cellIs" dxfId="11" priority="3" stopIfTrue="1" operator="between">
      <formula>0.009</formula>
      <formula>-0.009</formula>
    </cfRule>
  </conditionalFormatting>
  <conditionalFormatting sqref="E21:E56 E117:E218">
    <cfRule type="cellIs" dxfId="10" priority="1" stopIfTrue="1" operator="between">
      <formula>0.009</formula>
      <formula>-0.009</formula>
    </cfRule>
  </conditionalFormatting>
  <conditionalFormatting sqref="F20:H20">
    <cfRule type="cellIs" dxfId="9" priority="2" stopIfTrue="1" operator="between">
      <formula>0.009</formula>
      <formula>-0.009</formula>
    </cfRule>
  </conditionalFormatting>
  <pageMargins left="0.7" right="0.7" top="0.75" bottom="0.75" header="0.3" footer="0.3"/>
  <pageSetup paperSize="9" orientation="portrait" r:id="rId1"/>
  <headerFooter>
    <oddFooter>&amp;C_x000D_&amp;1#&amp;"Aptos"&amp;10&amp;K000000 RESTRICTED</oddFooter>
    <evenFooter>&amp;LPUBLIC</evenFooter>
    <firstFooter>&amp;LPUBLIC</first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F84EB-BD75-41CE-94D5-DAE06E2CE009}">
  <dimension ref="A1:I64"/>
  <sheetViews>
    <sheetView workbookViewId="0">
      <selection sqref="A1:G1"/>
    </sheetView>
  </sheetViews>
  <sheetFormatPr defaultColWidth="9.44140625" defaultRowHeight="10.199999999999999" x14ac:dyDescent="0.2"/>
  <cols>
    <col min="1" max="1" width="38.5546875" style="6" bestFit="1" customWidth="1"/>
    <col min="2" max="2" width="60" style="6" customWidth="1"/>
    <col min="3" max="3" width="15.44140625" style="6" bestFit="1" customWidth="1"/>
    <col min="4" max="4" width="14.5546875" style="6" bestFit="1" customWidth="1"/>
    <col min="5" max="5" width="26.44140625" style="9" customWidth="1"/>
    <col min="6" max="6" width="13.5546875" style="10" bestFit="1" customWidth="1"/>
    <col min="7" max="7" width="11" style="9" customWidth="1"/>
    <col min="8" max="8" width="9.44140625" style="6"/>
    <col min="9" max="9" width="9.44140625" style="6" customWidth="1"/>
    <col min="10" max="10" width="9" style="6" customWidth="1"/>
    <col min="11" max="13" width="9.44140625" style="6" customWidth="1"/>
    <col min="14" max="16384" width="9.44140625" style="6"/>
  </cols>
  <sheetData>
    <row r="1" spans="1:7" s="1" customFormat="1" ht="15" customHeight="1" x14ac:dyDescent="0.2">
      <c r="A1" s="150" t="s">
        <v>1953</v>
      </c>
      <c r="B1" s="151"/>
      <c r="C1" s="151"/>
      <c r="D1" s="151"/>
      <c r="E1" s="151"/>
      <c r="F1" s="151"/>
      <c r="G1" s="151"/>
    </row>
    <row r="2" spans="1:7" s="1" customFormat="1" ht="11.4" x14ac:dyDescent="0.2">
      <c r="A2" s="7" t="s">
        <v>7</v>
      </c>
      <c r="B2" s="6"/>
      <c r="C2" s="6"/>
      <c r="D2" s="6"/>
      <c r="E2" s="9"/>
      <c r="F2" s="10"/>
      <c r="G2" s="9"/>
    </row>
    <row r="3" spans="1:7" s="1" customFormat="1" ht="20.399999999999999" x14ac:dyDescent="0.2">
      <c r="A3" s="119" t="s">
        <v>2</v>
      </c>
      <c r="B3" s="119" t="s">
        <v>0</v>
      </c>
      <c r="C3" s="120" t="s">
        <v>1436</v>
      </c>
      <c r="D3" s="120" t="s">
        <v>1</v>
      </c>
      <c r="E3" s="90" t="s">
        <v>6</v>
      </c>
      <c r="F3" s="121" t="s">
        <v>3</v>
      </c>
      <c r="G3" s="121" t="s">
        <v>5</v>
      </c>
    </row>
    <row r="4" spans="1:7" s="1" customFormat="1" ht="27" customHeight="1" x14ac:dyDescent="0.2">
      <c r="A4" s="102" t="s">
        <v>30</v>
      </c>
      <c r="B4" s="122"/>
      <c r="C4" s="122"/>
      <c r="D4" s="122"/>
      <c r="E4" s="123"/>
      <c r="F4" s="85"/>
      <c r="G4" s="124"/>
    </row>
    <row r="5" spans="1:7" x14ac:dyDescent="0.2">
      <c r="A5" s="21" t="s">
        <v>31</v>
      </c>
      <c r="B5" s="22"/>
      <c r="C5" s="22"/>
      <c r="D5" s="22"/>
      <c r="E5" s="23"/>
      <c r="F5" s="24"/>
      <c r="G5" s="23"/>
    </row>
    <row r="6" spans="1:7" x14ac:dyDescent="0.2">
      <c r="A6" s="22" t="s">
        <v>1954</v>
      </c>
      <c r="B6" s="22" t="s">
        <v>1955</v>
      </c>
      <c r="C6" s="125" t="s">
        <v>1956</v>
      </c>
      <c r="D6" s="25">
        <v>682</v>
      </c>
      <c r="E6" s="23">
        <v>0</v>
      </c>
      <c r="F6" s="24">
        <v>100</v>
      </c>
      <c r="G6" s="23">
        <v>0</v>
      </c>
    </row>
    <row r="7" spans="1:7" x14ac:dyDescent="0.2">
      <c r="A7" s="21" t="s">
        <v>35</v>
      </c>
      <c r="B7" s="21"/>
      <c r="C7" s="21"/>
      <c r="D7" s="21"/>
      <c r="E7" s="26">
        <v>0</v>
      </c>
      <c r="F7" s="27">
        <v>100</v>
      </c>
      <c r="G7" s="26"/>
    </row>
    <row r="8" spans="1:7" x14ac:dyDescent="0.2">
      <c r="A8" s="22"/>
      <c r="B8" s="22"/>
      <c r="C8" s="22"/>
      <c r="D8" s="22"/>
      <c r="E8" s="23"/>
      <c r="F8" s="24"/>
      <c r="G8" s="23"/>
    </row>
    <row r="9" spans="1:7" x14ac:dyDescent="0.2">
      <c r="A9" s="21" t="s">
        <v>46</v>
      </c>
      <c r="B9" s="21"/>
      <c r="C9" s="21"/>
      <c r="D9" s="21"/>
      <c r="E9" s="26">
        <v>0</v>
      </c>
      <c r="F9" s="27">
        <v>100</v>
      </c>
      <c r="G9" s="26"/>
    </row>
    <row r="10" spans="1:7" x14ac:dyDescent="0.2">
      <c r="A10" s="21"/>
      <c r="B10" s="21"/>
      <c r="C10" s="21"/>
      <c r="D10" s="21"/>
      <c r="E10" s="26"/>
      <c r="F10" s="27"/>
      <c r="G10" s="26"/>
    </row>
    <row r="11" spans="1:7" x14ac:dyDescent="0.2">
      <c r="A11" s="21" t="s">
        <v>48</v>
      </c>
      <c r="B11" s="21"/>
      <c r="C11" s="21"/>
      <c r="D11" s="21"/>
      <c r="E11" s="126">
        <v>0</v>
      </c>
      <c r="F11" s="126">
        <v>0</v>
      </c>
      <c r="G11" s="26"/>
    </row>
    <row r="12" spans="1:7" x14ac:dyDescent="0.2">
      <c r="A12" s="21"/>
      <c r="B12" s="21"/>
      <c r="C12" s="21"/>
      <c r="D12" s="21"/>
      <c r="E12" s="26"/>
      <c r="F12" s="27"/>
      <c r="G12" s="26"/>
    </row>
    <row r="13" spans="1:7" x14ac:dyDescent="0.2">
      <c r="A13" s="28" t="s">
        <v>47</v>
      </c>
      <c r="B13" s="28"/>
      <c r="C13" s="28"/>
      <c r="D13" s="28"/>
      <c r="E13" s="29">
        <v>0</v>
      </c>
      <c r="F13" s="30">
        <v>100</v>
      </c>
      <c r="G13" s="29"/>
    </row>
    <row r="15" spans="1:7" x14ac:dyDescent="0.2">
      <c r="A15" s="11" t="s">
        <v>50</v>
      </c>
    </row>
    <row r="16" spans="1:7" x14ac:dyDescent="0.2">
      <c r="A16" s="11" t="s">
        <v>1957</v>
      </c>
    </row>
    <row r="17" spans="1:7" ht="23.25" customHeight="1" x14ac:dyDescent="0.2">
      <c r="A17" s="177" t="s">
        <v>1958</v>
      </c>
      <c r="B17" s="177"/>
      <c r="C17" s="177"/>
      <c r="D17" s="177"/>
      <c r="E17" s="177"/>
      <c r="F17" s="177"/>
      <c r="G17" s="177"/>
    </row>
    <row r="19" spans="1:7" ht="22.5" customHeight="1" x14ac:dyDescent="0.2">
      <c r="A19" s="152" t="s">
        <v>1012</v>
      </c>
      <c r="B19" s="152"/>
      <c r="C19" s="152"/>
      <c r="D19" s="152"/>
    </row>
    <row r="21" spans="1:7" x14ac:dyDescent="0.2">
      <c r="A21" s="11" t="s">
        <v>51</v>
      </c>
    </row>
    <row r="22" spans="1:7" x14ac:dyDescent="0.2">
      <c r="A22" s="11" t="s">
        <v>1013</v>
      </c>
    </row>
    <row r="23" spans="1:7" x14ac:dyDescent="0.2">
      <c r="A23" s="11" t="s">
        <v>52</v>
      </c>
      <c r="B23" s="11"/>
      <c r="C23" s="31" t="s">
        <v>54</v>
      </c>
      <c r="D23" s="11" t="s">
        <v>1959</v>
      </c>
    </row>
    <row r="24" spans="1:7" x14ac:dyDescent="0.2">
      <c r="A24" s="6" t="s">
        <v>61</v>
      </c>
      <c r="C24" s="32">
        <v>0</v>
      </c>
      <c r="D24" s="32">
        <v>0</v>
      </c>
    </row>
    <row r="25" spans="1:7" x14ac:dyDescent="0.2">
      <c r="A25" s="6" t="s">
        <v>135</v>
      </c>
      <c r="C25" s="32">
        <v>0</v>
      </c>
      <c r="D25" s="32">
        <v>0</v>
      </c>
    </row>
    <row r="26" spans="1:7" x14ac:dyDescent="0.2">
      <c r="A26" s="6" t="s">
        <v>62</v>
      </c>
      <c r="C26" s="32">
        <v>0</v>
      </c>
      <c r="D26" s="32">
        <v>0</v>
      </c>
    </row>
    <row r="27" spans="1:7" x14ac:dyDescent="0.2">
      <c r="A27" s="6" t="s">
        <v>136</v>
      </c>
      <c r="C27" s="32">
        <v>0</v>
      </c>
      <c r="D27" s="32">
        <v>0</v>
      </c>
    </row>
    <row r="28" spans="1:7" x14ac:dyDescent="0.2">
      <c r="C28" s="32"/>
      <c r="D28" s="32"/>
    </row>
    <row r="29" spans="1:7" ht="12.6" customHeight="1" x14ac:dyDescent="0.2">
      <c r="A29" s="6" t="s">
        <v>58</v>
      </c>
    </row>
    <row r="31" spans="1:7" ht="14.4" x14ac:dyDescent="0.3">
      <c r="A31" s="178" t="s">
        <v>1968</v>
      </c>
      <c r="B31" s="179"/>
      <c r="C31" s="179"/>
      <c r="D31" s="31" t="s">
        <v>60</v>
      </c>
    </row>
    <row r="32" spans="1:7" ht="14.4" x14ac:dyDescent="0.3">
      <c r="A32" s="127"/>
      <c r="B32" s="114"/>
      <c r="C32" s="114"/>
      <c r="D32" s="31"/>
    </row>
    <row r="33" spans="1:9" x14ac:dyDescent="0.2">
      <c r="A33" s="11" t="s">
        <v>1960</v>
      </c>
      <c r="B33" s="11"/>
      <c r="C33" s="11"/>
      <c r="D33" s="31" t="s">
        <v>60</v>
      </c>
    </row>
    <row r="35" spans="1:9" ht="14.4" x14ac:dyDescent="0.3">
      <c r="A35" s="11" t="s">
        <v>1961</v>
      </c>
      <c r="B35"/>
      <c r="C35"/>
      <c r="D35" s="55"/>
      <c r="E35" s="12"/>
    </row>
    <row r="36" spans="1:9" s="1" customFormat="1" ht="11.4" x14ac:dyDescent="0.2">
      <c r="A36" s="6"/>
      <c r="B36" s="6"/>
      <c r="C36" s="6"/>
      <c r="D36" s="6"/>
      <c r="E36" s="9"/>
      <c r="F36" s="10"/>
      <c r="G36" s="9"/>
    </row>
    <row r="38" spans="1:9" s="1" customFormat="1" ht="11.4" x14ac:dyDescent="0.2">
      <c r="A38" s="6"/>
      <c r="B38" s="6"/>
      <c r="C38" s="6"/>
      <c r="D38" s="6"/>
      <c r="E38" s="9"/>
      <c r="F38" s="10"/>
      <c r="G38" s="9"/>
    </row>
    <row r="39" spans="1:9" x14ac:dyDescent="0.2">
      <c r="A39" s="70"/>
    </row>
    <row r="40" spans="1:9" x14ac:dyDescent="0.2">
      <c r="A40" s="96"/>
    </row>
    <row r="42" spans="1:9" x14ac:dyDescent="0.2">
      <c r="H42" s="11"/>
      <c r="I42" s="11"/>
    </row>
    <row r="44" spans="1:9" x14ac:dyDescent="0.2">
      <c r="H44" s="11"/>
      <c r="I44" s="11"/>
    </row>
    <row r="45" spans="1:9" x14ac:dyDescent="0.2">
      <c r="H45" s="11"/>
      <c r="I45" s="11"/>
    </row>
    <row r="46" spans="1:9" x14ac:dyDescent="0.2">
      <c r="H46" s="11"/>
      <c r="I46" s="11"/>
    </row>
    <row r="47" spans="1:9" x14ac:dyDescent="0.2">
      <c r="H47" s="11"/>
      <c r="I47" s="11"/>
    </row>
    <row r="48" spans="1:9" x14ac:dyDescent="0.2">
      <c r="H48" s="11"/>
      <c r="I48" s="11"/>
    </row>
    <row r="52" spans="1:9" ht="25.5" customHeight="1" x14ac:dyDescent="0.2"/>
    <row r="64" spans="1:9" s="9" customFormat="1" ht="15.75" customHeight="1" x14ac:dyDescent="0.2">
      <c r="A64" s="6"/>
      <c r="B64" s="6"/>
      <c r="C64" s="6"/>
      <c r="D64" s="6"/>
      <c r="F64" s="10"/>
      <c r="H64" s="6"/>
      <c r="I64" s="6"/>
    </row>
  </sheetData>
  <mergeCells count="4">
    <mergeCell ref="A1:G1"/>
    <mergeCell ref="A17:G17"/>
    <mergeCell ref="A19:D19"/>
    <mergeCell ref="A31:C31"/>
  </mergeCells>
  <conditionalFormatting sqref="F2 F18:F65434">
    <cfRule type="cellIs" dxfId="8" priority="3" stopIfTrue="1" operator="between">
      <formula>0.009</formula>
      <formula>-0.009</formula>
    </cfRule>
  </conditionalFormatting>
  <conditionalFormatting sqref="F4:F10">
    <cfRule type="cellIs" dxfId="7" priority="2" stopIfTrue="1" operator="between">
      <formula>0.009</formula>
      <formula>-0.009</formula>
    </cfRule>
  </conditionalFormatting>
  <conditionalFormatting sqref="F12:F16">
    <cfRule type="cellIs" dxfId="6" priority="1" stopIfTrue="1" operator="between">
      <formula>0.009</formula>
      <formula>-0.009</formula>
    </cfRule>
  </conditionalFormatting>
  <pageMargins left="0.7" right="0.7" top="0.75" bottom="0.75" header="0.3" footer="0.3"/>
  <pageSetup paperSize="9" orientation="portrait" r:id="rId1"/>
  <headerFooter>
    <oddFooter>&amp;C_x000D_&amp;1#&amp;"Calibri"&amp;10&amp;K000000 RESTRICTED</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222DD-25BA-464B-B6AE-93ACF335C003}">
  <dimension ref="A1:I40"/>
  <sheetViews>
    <sheetView workbookViewId="0">
      <selection sqref="A1:G1"/>
    </sheetView>
  </sheetViews>
  <sheetFormatPr defaultColWidth="9.44140625" defaultRowHeight="10.199999999999999" x14ac:dyDescent="0.2"/>
  <cols>
    <col min="1" max="1" width="38.5546875" style="6" bestFit="1" customWidth="1"/>
    <col min="2" max="2" width="48.5546875" style="6" bestFit="1" customWidth="1"/>
    <col min="3" max="4" width="15.44140625" style="6" bestFit="1" customWidth="1"/>
    <col min="5" max="5" width="26.44140625" style="9" customWidth="1"/>
    <col min="6" max="6" width="14.5546875" style="10" bestFit="1" customWidth="1"/>
    <col min="7" max="7" width="8.5546875" style="9" customWidth="1"/>
    <col min="8" max="16384" width="9.44140625" style="6"/>
  </cols>
  <sheetData>
    <row r="1" spans="1:9" s="1" customFormat="1" ht="13.8" x14ac:dyDescent="0.2">
      <c r="A1" s="150" t="s">
        <v>1962</v>
      </c>
      <c r="B1" s="151"/>
      <c r="C1" s="151"/>
      <c r="D1" s="151"/>
      <c r="E1" s="151"/>
      <c r="F1" s="151"/>
      <c r="G1" s="151"/>
    </row>
    <row r="2" spans="1:9" x14ac:dyDescent="0.2">
      <c r="A2" s="7" t="s">
        <v>7</v>
      </c>
    </row>
    <row r="3" spans="1:9" s="1" customFormat="1" ht="20.399999999999999" x14ac:dyDescent="0.2">
      <c r="A3" s="119" t="s">
        <v>2</v>
      </c>
      <c r="B3" s="119" t="s">
        <v>0</v>
      </c>
      <c r="C3" s="120" t="s">
        <v>1436</v>
      </c>
      <c r="D3" s="120" t="s">
        <v>1</v>
      </c>
      <c r="E3" s="90" t="s">
        <v>6</v>
      </c>
      <c r="F3" s="121" t="s">
        <v>3</v>
      </c>
      <c r="G3" s="121" t="s">
        <v>5</v>
      </c>
    </row>
    <row r="4" spans="1:9" x14ac:dyDescent="0.2">
      <c r="A4" s="102" t="s">
        <v>30</v>
      </c>
      <c r="B4" s="122"/>
      <c r="C4" s="122"/>
      <c r="D4" s="122"/>
      <c r="E4" s="124"/>
      <c r="F4" s="85"/>
      <c r="G4" s="124"/>
    </row>
    <row r="5" spans="1:9" x14ac:dyDescent="0.2">
      <c r="A5" s="21" t="s">
        <v>31</v>
      </c>
      <c r="B5" s="22"/>
      <c r="C5" s="22"/>
      <c r="D5" s="22"/>
      <c r="E5" s="23"/>
      <c r="F5" s="24"/>
      <c r="G5" s="23"/>
    </row>
    <row r="6" spans="1:9" x14ac:dyDescent="0.2">
      <c r="A6" s="22" t="s">
        <v>1954</v>
      </c>
      <c r="B6" s="22" t="s">
        <v>1955</v>
      </c>
      <c r="C6" s="125" t="s">
        <v>1956</v>
      </c>
      <c r="D6" s="25">
        <v>3523</v>
      </c>
      <c r="E6" s="23">
        <v>0</v>
      </c>
      <c r="F6" s="24">
        <v>100</v>
      </c>
      <c r="G6" s="23"/>
    </row>
    <row r="7" spans="1:9" x14ac:dyDescent="0.2">
      <c r="A7" s="21" t="s">
        <v>35</v>
      </c>
      <c r="B7" s="21"/>
      <c r="C7" s="21"/>
      <c r="D7" s="21"/>
      <c r="E7" s="26">
        <f>SUM(E5:E6)</f>
        <v>0</v>
      </c>
      <c r="F7" s="27">
        <f>SUM(F5:F6)</f>
        <v>100</v>
      </c>
      <c r="G7" s="26"/>
      <c r="H7" s="11"/>
      <c r="I7" s="11"/>
    </row>
    <row r="8" spans="1:9" x14ac:dyDescent="0.2">
      <c r="A8" s="22"/>
      <c r="B8" s="22"/>
      <c r="C8" s="22"/>
      <c r="D8" s="22"/>
      <c r="E8" s="23"/>
      <c r="F8" s="24"/>
      <c r="G8" s="23"/>
    </row>
    <row r="9" spans="1:9" x14ac:dyDescent="0.2">
      <c r="A9" s="21" t="s">
        <v>46</v>
      </c>
      <c r="B9" s="21"/>
      <c r="C9" s="21"/>
      <c r="D9" s="21"/>
      <c r="E9" s="26">
        <f>E7</f>
        <v>0</v>
      </c>
      <c r="F9" s="27">
        <f>F7</f>
        <v>100</v>
      </c>
      <c r="G9" s="26"/>
      <c r="H9" s="11"/>
      <c r="I9" s="11"/>
    </row>
    <row r="10" spans="1:9" x14ac:dyDescent="0.2">
      <c r="A10" s="21"/>
      <c r="B10" s="21"/>
      <c r="C10" s="21"/>
      <c r="D10" s="21"/>
      <c r="E10" s="26"/>
      <c r="F10" s="27"/>
      <c r="G10" s="26"/>
      <c r="H10" s="11"/>
      <c r="I10" s="11"/>
    </row>
    <row r="11" spans="1:9" x14ac:dyDescent="0.2">
      <c r="A11" s="21" t="s">
        <v>48</v>
      </c>
      <c r="B11" s="21"/>
      <c r="C11" s="21"/>
      <c r="D11" s="21"/>
      <c r="E11" s="126">
        <v>0</v>
      </c>
      <c r="F11" s="126">
        <v>0</v>
      </c>
      <c r="G11" s="26"/>
      <c r="H11" s="11"/>
      <c r="I11" s="11"/>
    </row>
    <row r="12" spans="1:9" x14ac:dyDescent="0.2">
      <c r="A12" s="21"/>
      <c r="B12" s="21"/>
      <c r="C12" s="21"/>
      <c r="D12" s="21"/>
      <c r="E12" s="26"/>
      <c r="F12" s="27"/>
      <c r="G12" s="26"/>
      <c r="H12" s="11"/>
      <c r="I12" s="11"/>
    </row>
    <row r="13" spans="1:9" x14ac:dyDescent="0.2">
      <c r="A13" s="28" t="s">
        <v>47</v>
      </c>
      <c r="B13" s="28"/>
      <c r="C13" s="28"/>
      <c r="D13" s="28"/>
      <c r="E13" s="29">
        <v>8.9999999999999996E-7</v>
      </c>
      <c r="F13" s="30">
        <v>100</v>
      </c>
      <c r="G13" s="29"/>
      <c r="H13" s="11"/>
      <c r="I13" s="11"/>
    </row>
    <row r="15" spans="1:9" x14ac:dyDescent="0.2">
      <c r="A15" s="11" t="s">
        <v>50</v>
      </c>
    </row>
    <row r="16" spans="1:9" x14ac:dyDescent="0.2">
      <c r="A16" s="11" t="s">
        <v>1957</v>
      </c>
    </row>
    <row r="17" spans="1:9" ht="25.5" customHeight="1" x14ac:dyDescent="0.2">
      <c r="A17" s="177" t="s">
        <v>1958</v>
      </c>
      <c r="B17" s="177"/>
      <c r="C17" s="177"/>
      <c r="D17" s="177"/>
      <c r="E17" s="177"/>
      <c r="F17" s="177"/>
      <c r="G17" s="177"/>
    </row>
    <row r="19" spans="1:9" ht="28.5" customHeight="1" x14ac:dyDescent="0.2">
      <c r="A19" s="152" t="s">
        <v>1012</v>
      </c>
      <c r="B19" s="152"/>
      <c r="C19" s="152"/>
      <c r="D19" s="152"/>
    </row>
    <row r="21" spans="1:9" x14ac:dyDescent="0.2">
      <c r="A21" s="11" t="s">
        <v>51</v>
      </c>
    </row>
    <row r="22" spans="1:9" x14ac:dyDescent="0.2">
      <c r="A22" s="11" t="s">
        <v>1013</v>
      </c>
    </row>
    <row r="23" spans="1:9" x14ac:dyDescent="0.2">
      <c r="A23" s="11" t="s">
        <v>52</v>
      </c>
      <c r="B23" s="11"/>
      <c r="C23" s="31" t="s">
        <v>54</v>
      </c>
      <c r="D23" s="11" t="s">
        <v>1959</v>
      </c>
    </row>
    <row r="24" spans="1:9" x14ac:dyDescent="0.2">
      <c r="A24" s="6" t="s">
        <v>1684</v>
      </c>
      <c r="C24" s="32">
        <v>0</v>
      </c>
      <c r="D24" s="32">
        <v>0</v>
      </c>
    </row>
    <row r="25" spans="1:9" x14ac:dyDescent="0.2">
      <c r="A25" s="6" t="s">
        <v>1686</v>
      </c>
      <c r="C25" s="32">
        <v>0</v>
      </c>
      <c r="D25" s="32">
        <v>0</v>
      </c>
    </row>
    <row r="26" spans="1:9" x14ac:dyDescent="0.2">
      <c r="A26" s="6" t="s">
        <v>1687</v>
      </c>
      <c r="C26" s="32">
        <v>0</v>
      </c>
      <c r="D26" s="32">
        <v>0</v>
      </c>
    </row>
    <row r="27" spans="1:9" s="9" customFormat="1" x14ac:dyDescent="0.2">
      <c r="A27" s="6" t="s">
        <v>1688</v>
      </c>
      <c r="B27" s="6"/>
      <c r="C27" s="32">
        <v>0</v>
      </c>
      <c r="D27" s="32">
        <v>0</v>
      </c>
      <c r="F27" s="10"/>
      <c r="H27" s="6"/>
      <c r="I27" s="6"/>
    </row>
    <row r="28" spans="1:9" s="9" customFormat="1" x14ac:dyDescent="0.2">
      <c r="A28" s="6" t="s">
        <v>1963</v>
      </c>
      <c r="B28" s="6"/>
      <c r="C28" s="32">
        <v>0</v>
      </c>
      <c r="D28" s="32">
        <v>0</v>
      </c>
      <c r="F28" s="10"/>
      <c r="H28" s="6"/>
      <c r="I28" s="6"/>
    </row>
    <row r="29" spans="1:9" s="9" customFormat="1" x14ac:dyDescent="0.2">
      <c r="A29" s="6" t="s">
        <v>1689</v>
      </c>
      <c r="B29" s="6"/>
      <c r="C29" s="32">
        <v>0</v>
      </c>
      <c r="D29" s="32">
        <v>0</v>
      </c>
      <c r="F29" s="10"/>
      <c r="H29" s="6"/>
      <c r="I29" s="6"/>
    </row>
    <row r="30" spans="1:9" s="9" customFormat="1" x14ac:dyDescent="0.2">
      <c r="A30" s="6" t="s">
        <v>1691</v>
      </c>
      <c r="B30" s="6"/>
      <c r="C30" s="32">
        <v>0</v>
      </c>
      <c r="D30" s="32">
        <v>0</v>
      </c>
      <c r="F30" s="10"/>
      <c r="H30" s="6"/>
      <c r="I30" s="6"/>
    </row>
    <row r="31" spans="1:9" s="9" customFormat="1" x14ac:dyDescent="0.2">
      <c r="A31" s="6" t="s">
        <v>1692</v>
      </c>
      <c r="B31" s="6"/>
      <c r="C31" s="32">
        <v>0</v>
      </c>
      <c r="D31" s="32">
        <v>0</v>
      </c>
      <c r="F31" s="10"/>
      <c r="H31" s="6"/>
      <c r="I31" s="6"/>
    </row>
    <row r="32" spans="1:9" s="9" customFormat="1" x14ac:dyDescent="0.2">
      <c r="A32" s="6" t="s">
        <v>1693</v>
      </c>
      <c r="B32" s="6"/>
      <c r="C32" s="32">
        <v>0</v>
      </c>
      <c r="D32" s="32">
        <v>0</v>
      </c>
      <c r="F32" s="10"/>
      <c r="H32" s="6"/>
      <c r="I32" s="6"/>
    </row>
    <row r="34" spans="1:9" s="9" customFormat="1" x14ac:dyDescent="0.2">
      <c r="A34" s="6" t="s">
        <v>58</v>
      </c>
      <c r="B34" s="6"/>
      <c r="C34" s="6"/>
      <c r="D34" s="6"/>
      <c r="F34" s="10"/>
      <c r="H34" s="6"/>
      <c r="I34" s="6"/>
    </row>
    <row r="36" spans="1:9" s="9" customFormat="1" ht="15" customHeight="1" x14ac:dyDescent="0.3">
      <c r="A36" s="178" t="s">
        <v>1968</v>
      </c>
      <c r="B36" s="179"/>
      <c r="C36" s="179"/>
      <c r="D36" s="31" t="s">
        <v>60</v>
      </c>
      <c r="F36" s="10"/>
      <c r="H36" s="6"/>
      <c r="I36" s="6"/>
    </row>
    <row r="37" spans="1:9" ht="14.4" x14ac:dyDescent="0.3">
      <c r="A37" s="128"/>
    </row>
    <row r="38" spans="1:9" x14ac:dyDescent="0.2">
      <c r="A38" s="11" t="s">
        <v>1964</v>
      </c>
    </row>
    <row r="40" spans="1:9" x14ac:dyDescent="0.2">
      <c r="A40" s="11" t="s">
        <v>1965</v>
      </c>
      <c r="B40" s="11"/>
      <c r="C40" s="11"/>
      <c r="D40" s="31" t="s">
        <v>60</v>
      </c>
    </row>
  </sheetData>
  <mergeCells count="4">
    <mergeCell ref="A1:G1"/>
    <mergeCell ref="A17:G17"/>
    <mergeCell ref="A19:D19"/>
    <mergeCell ref="A36:C36"/>
  </mergeCells>
  <conditionalFormatting sqref="F2 F18:F65439">
    <cfRule type="cellIs" dxfId="5" priority="3" stopIfTrue="1" operator="between">
      <formula>0.009</formula>
      <formula>-0.009</formula>
    </cfRule>
  </conditionalFormatting>
  <conditionalFormatting sqref="F4:F10">
    <cfRule type="cellIs" dxfId="4" priority="2" stopIfTrue="1" operator="between">
      <formula>0.009</formula>
      <formula>-0.009</formula>
    </cfRule>
  </conditionalFormatting>
  <conditionalFormatting sqref="F12:F16">
    <cfRule type="cellIs" dxfId="3" priority="1" stopIfTrue="1" operator="between">
      <formula>0.009</formula>
      <formula>-0.009</formula>
    </cfRule>
  </conditionalFormatting>
  <pageMargins left="0.7" right="0.7" top="0.75" bottom="0.75" header="0.3" footer="0.3"/>
  <pageSetup paperSize="9" orientation="portrait" r:id="rId1"/>
  <headerFooter>
    <oddFooter>&amp;C_x000D_&amp;1#&amp;"Calibri"&amp;10&amp;K000000 RESTRICTED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09706-B890-4123-AFA4-F841B33468AB}">
  <dimension ref="A1:I158"/>
  <sheetViews>
    <sheetView workbookViewId="0">
      <selection sqref="A1:G1"/>
    </sheetView>
  </sheetViews>
  <sheetFormatPr defaultColWidth="9.33203125" defaultRowHeight="10.199999999999999" x14ac:dyDescent="0.2"/>
  <cols>
    <col min="1" max="1" width="52.33203125" style="6" bestFit="1" customWidth="1"/>
    <col min="2" max="2" width="44.6640625" style="6" bestFit="1" customWidth="1"/>
    <col min="3" max="3" width="22.33203125" style="6" bestFit="1" customWidth="1"/>
    <col min="4" max="4" width="15.5546875" style="6" customWidth="1"/>
    <col min="5" max="5" width="23.33203125" style="9" customWidth="1"/>
    <col min="6" max="6" width="11.6640625" style="10" bestFit="1" customWidth="1"/>
    <col min="7" max="7" width="6.5546875" style="9" customWidth="1"/>
    <col min="8" max="16384" width="9.33203125" style="6"/>
  </cols>
  <sheetData>
    <row r="1" spans="1:7" s="1" customFormat="1" ht="13.8" x14ac:dyDescent="0.2">
      <c r="A1" s="150" t="s">
        <v>1719</v>
      </c>
      <c r="B1" s="151"/>
      <c r="C1" s="151"/>
      <c r="D1" s="151"/>
      <c r="E1" s="151"/>
      <c r="F1" s="151"/>
      <c r="G1" s="151"/>
    </row>
    <row r="2" spans="1:7" s="1" customFormat="1" ht="11.4" x14ac:dyDescent="0.2">
      <c r="E2" s="5"/>
      <c r="F2" s="8"/>
      <c r="G2" s="9"/>
    </row>
    <row r="3" spans="1:7" s="1" customFormat="1" ht="12" x14ac:dyDescent="0.2">
      <c r="A3" s="7" t="s">
        <v>7</v>
      </c>
      <c r="B3" s="2"/>
      <c r="C3" s="3"/>
      <c r="D3" s="3"/>
      <c r="E3" s="4"/>
      <c r="F3" s="8"/>
      <c r="G3" s="9"/>
    </row>
    <row r="4" spans="1:7" s="1" customFormat="1" ht="22.5" customHeight="1" x14ac:dyDescent="0.2">
      <c r="A4" s="14" t="s">
        <v>2</v>
      </c>
      <c r="B4" s="14" t="s">
        <v>0</v>
      </c>
      <c r="C4" s="15" t="s">
        <v>1436</v>
      </c>
      <c r="D4" s="15" t="s">
        <v>1</v>
      </c>
      <c r="E4" s="56" t="s">
        <v>6</v>
      </c>
      <c r="F4" s="16" t="s">
        <v>3</v>
      </c>
      <c r="G4" s="16" t="s">
        <v>5</v>
      </c>
    </row>
    <row r="5" spans="1:7" x14ac:dyDescent="0.2">
      <c r="A5" s="17" t="s">
        <v>30</v>
      </c>
      <c r="B5" s="18"/>
      <c r="C5" s="18"/>
      <c r="D5" s="18"/>
      <c r="E5" s="19"/>
      <c r="F5" s="20"/>
      <c r="G5" s="19"/>
    </row>
    <row r="6" spans="1:7" x14ac:dyDescent="0.2">
      <c r="A6" s="21" t="s">
        <v>31</v>
      </c>
      <c r="B6" s="22"/>
      <c r="C6" s="22"/>
      <c r="D6" s="22"/>
      <c r="E6" s="23"/>
      <c r="F6" s="24"/>
      <c r="G6" s="23"/>
    </row>
    <row r="7" spans="1:7" x14ac:dyDescent="0.2">
      <c r="A7" s="22" t="s">
        <v>1720</v>
      </c>
      <c r="B7" s="22" t="s">
        <v>1721</v>
      </c>
      <c r="C7" s="22" t="s">
        <v>1451</v>
      </c>
      <c r="D7" s="25">
        <v>2500</v>
      </c>
      <c r="E7" s="23">
        <v>2553.1257534000001</v>
      </c>
      <c r="F7" s="24">
        <v>8.8066041164899804</v>
      </c>
      <c r="G7" s="23">
        <v>7.2465999999999999</v>
      </c>
    </row>
    <row r="8" spans="1:7" x14ac:dyDescent="0.2">
      <c r="A8" s="22" t="s">
        <v>72</v>
      </c>
      <c r="B8" s="22" t="s">
        <v>71</v>
      </c>
      <c r="C8" s="22" t="s">
        <v>34</v>
      </c>
      <c r="D8" s="25">
        <v>2042</v>
      </c>
      <c r="E8" s="23">
        <v>2267.6593779999998</v>
      </c>
      <c r="F8" s="24">
        <v>7.8219329331887897</v>
      </c>
      <c r="G8" s="23">
        <v>8.7058</v>
      </c>
    </row>
    <row r="9" spans="1:7" x14ac:dyDescent="0.2">
      <c r="A9" s="22" t="s">
        <v>74</v>
      </c>
      <c r="B9" s="22" t="s">
        <v>73</v>
      </c>
      <c r="C9" s="22" t="s">
        <v>34</v>
      </c>
      <c r="D9" s="25">
        <v>2020</v>
      </c>
      <c r="E9" s="23">
        <v>2246.9651800000001</v>
      </c>
      <c r="F9" s="24">
        <v>7.7505515650554102</v>
      </c>
      <c r="G9" s="23">
        <v>8.8512000000000004</v>
      </c>
    </row>
    <row r="10" spans="1:7" x14ac:dyDescent="0.2">
      <c r="A10" s="22" t="s">
        <v>76</v>
      </c>
      <c r="B10" s="22" t="s">
        <v>75</v>
      </c>
      <c r="C10" s="22" t="s">
        <v>77</v>
      </c>
      <c r="D10" s="25">
        <v>2000</v>
      </c>
      <c r="E10" s="23">
        <v>2068.1998082</v>
      </c>
      <c r="F10" s="24">
        <v>7.1339286442755698</v>
      </c>
      <c r="G10" s="23">
        <v>7.8650000000000002</v>
      </c>
    </row>
    <row r="11" spans="1:7" x14ac:dyDescent="0.2">
      <c r="A11" s="22" t="s">
        <v>79</v>
      </c>
      <c r="B11" s="22" t="s">
        <v>78</v>
      </c>
      <c r="C11" s="22" t="s">
        <v>33</v>
      </c>
      <c r="D11" s="25">
        <v>1000</v>
      </c>
      <c r="E11" s="23">
        <v>1015.1888082</v>
      </c>
      <c r="F11" s="24">
        <v>3.5017334831246698</v>
      </c>
      <c r="G11" s="23">
        <v>8.07</v>
      </c>
    </row>
    <row r="12" spans="1:7" x14ac:dyDescent="0.2">
      <c r="A12" s="21" t="s">
        <v>35</v>
      </c>
      <c r="B12" s="21"/>
      <c r="C12" s="21"/>
      <c r="D12" s="21"/>
      <c r="E12" s="26">
        <f>SUM(E6:E11)</f>
        <v>10151.138927800001</v>
      </c>
      <c r="F12" s="27">
        <f>SUM(F6:F11)</f>
        <v>35.014750742134417</v>
      </c>
      <c r="G12" s="26"/>
    </row>
    <row r="13" spans="1:7" x14ac:dyDescent="0.2">
      <c r="A13" s="22"/>
      <c r="B13" s="22"/>
      <c r="C13" s="22"/>
      <c r="D13" s="22"/>
      <c r="E13" s="23"/>
      <c r="F13" s="24"/>
      <c r="G13" s="23"/>
    </row>
    <row r="14" spans="1:7" x14ac:dyDescent="0.2">
      <c r="A14" s="21" t="s">
        <v>36</v>
      </c>
      <c r="B14" s="22"/>
      <c r="C14" s="22"/>
      <c r="D14" s="22"/>
      <c r="E14" s="23"/>
      <c r="F14" s="24"/>
      <c r="G14" s="23"/>
    </row>
    <row r="15" spans="1:7" x14ac:dyDescent="0.2">
      <c r="A15" s="21" t="s">
        <v>37</v>
      </c>
      <c r="B15" s="22"/>
      <c r="C15" s="22"/>
      <c r="D15" s="22"/>
      <c r="E15" s="23"/>
      <c r="F15" s="24"/>
      <c r="G15" s="23"/>
    </row>
    <row r="16" spans="1:7" x14ac:dyDescent="0.2">
      <c r="A16" s="22" t="s">
        <v>81</v>
      </c>
      <c r="B16" s="22" t="s">
        <v>80</v>
      </c>
      <c r="C16" s="22" t="s">
        <v>39</v>
      </c>
      <c r="D16" s="25">
        <v>500</v>
      </c>
      <c r="E16" s="23">
        <v>2442.7600000000002</v>
      </c>
      <c r="F16" s="24">
        <v>8.4259148782424607</v>
      </c>
      <c r="G16" s="23">
        <v>6.8422999999999998</v>
      </c>
    </row>
    <row r="17" spans="1:7" x14ac:dyDescent="0.2">
      <c r="A17" s="22" t="s">
        <v>1722</v>
      </c>
      <c r="B17" s="22" t="s">
        <v>1723</v>
      </c>
      <c r="C17" s="22" t="s">
        <v>39</v>
      </c>
      <c r="D17" s="25">
        <v>500</v>
      </c>
      <c r="E17" s="23">
        <v>2398.17</v>
      </c>
      <c r="F17" s="24">
        <v>8.2721087145502299</v>
      </c>
      <c r="G17" s="23">
        <v>6.9500999999999999</v>
      </c>
    </row>
    <row r="18" spans="1:7" x14ac:dyDescent="0.2">
      <c r="A18" s="22" t="s">
        <v>83</v>
      </c>
      <c r="B18" s="22" t="s">
        <v>82</v>
      </c>
      <c r="C18" s="22" t="s">
        <v>40</v>
      </c>
      <c r="D18" s="25">
        <v>500</v>
      </c>
      <c r="E18" s="23">
        <v>2394.5475000000001</v>
      </c>
      <c r="F18" s="24">
        <v>8.2596134728373993</v>
      </c>
      <c r="G18" s="23">
        <v>7.05</v>
      </c>
    </row>
    <row r="19" spans="1:7" x14ac:dyDescent="0.2">
      <c r="A19" s="21" t="s">
        <v>35</v>
      </c>
      <c r="B19" s="21"/>
      <c r="C19" s="21"/>
      <c r="D19" s="21"/>
      <c r="E19" s="26">
        <f>SUM(E15:E18)</f>
        <v>7235.4775000000009</v>
      </c>
      <c r="F19" s="27">
        <f>SUM(F15:F18)</f>
        <v>24.957637065630088</v>
      </c>
      <c r="G19" s="26"/>
    </row>
    <row r="20" spans="1:7" x14ac:dyDescent="0.2">
      <c r="A20" s="22"/>
      <c r="B20" s="22"/>
      <c r="C20" s="22"/>
      <c r="D20" s="22"/>
      <c r="E20" s="23"/>
      <c r="F20" s="24"/>
      <c r="G20" s="23"/>
    </row>
    <row r="21" spans="1:7" x14ac:dyDescent="0.2">
      <c r="A21" s="21" t="s">
        <v>67</v>
      </c>
      <c r="B21" s="22"/>
      <c r="C21" s="22"/>
      <c r="D21" s="22"/>
      <c r="E21" s="23"/>
      <c r="F21" s="24"/>
      <c r="G21" s="23"/>
    </row>
    <row r="22" spans="1:7" x14ac:dyDescent="0.2">
      <c r="A22" s="22" t="s">
        <v>1724</v>
      </c>
      <c r="B22" s="22" t="s">
        <v>1725</v>
      </c>
      <c r="C22" s="22" t="s">
        <v>45</v>
      </c>
      <c r="D22" s="25">
        <v>2500000</v>
      </c>
      <c r="E22" s="23">
        <v>2598.8341667</v>
      </c>
      <c r="F22" s="24">
        <v>8.9642680702493802</v>
      </c>
      <c r="G22" s="23">
        <v>7.6763554200000002</v>
      </c>
    </row>
    <row r="23" spans="1:7" x14ac:dyDescent="0.2">
      <c r="A23" s="22" t="s">
        <v>1726</v>
      </c>
      <c r="B23" s="22" t="s">
        <v>1727</v>
      </c>
      <c r="C23" s="22" t="s">
        <v>45</v>
      </c>
      <c r="D23" s="25">
        <v>2500000</v>
      </c>
      <c r="E23" s="23">
        <v>2583.2604167</v>
      </c>
      <c r="F23" s="24">
        <v>8.9105488789104701</v>
      </c>
      <c r="G23" s="23">
        <v>7.3762549399999999</v>
      </c>
    </row>
    <row r="24" spans="1:7" x14ac:dyDescent="0.2">
      <c r="A24" s="22" t="s">
        <v>1728</v>
      </c>
      <c r="B24" s="22" t="s">
        <v>1729</v>
      </c>
      <c r="C24" s="22" t="s">
        <v>45</v>
      </c>
      <c r="D24" s="25">
        <v>2500000</v>
      </c>
      <c r="E24" s="23">
        <v>2571.1295832999999</v>
      </c>
      <c r="F24" s="24">
        <v>8.8687054847045204</v>
      </c>
      <c r="G24" s="23">
        <v>7.4892770449999997</v>
      </c>
    </row>
    <row r="25" spans="1:7" x14ac:dyDescent="0.2">
      <c r="A25" s="22" t="s">
        <v>1730</v>
      </c>
      <c r="B25" s="22" t="s">
        <v>1731</v>
      </c>
      <c r="C25" s="22" t="s">
        <v>45</v>
      </c>
      <c r="D25" s="25">
        <v>1000000</v>
      </c>
      <c r="E25" s="23">
        <v>1010.2466111</v>
      </c>
      <c r="F25" s="24">
        <v>3.4846861546617398</v>
      </c>
      <c r="G25" s="23">
        <v>6.3035686750000002</v>
      </c>
    </row>
    <row r="26" spans="1:7" x14ac:dyDescent="0.2">
      <c r="A26" s="22" t="s">
        <v>1732</v>
      </c>
      <c r="B26" s="22" t="s">
        <v>1733</v>
      </c>
      <c r="C26" s="22" t="s">
        <v>45</v>
      </c>
      <c r="D26" s="25">
        <v>500000</v>
      </c>
      <c r="E26" s="23">
        <v>531.73225000000002</v>
      </c>
      <c r="F26" s="24">
        <v>1.8341264293325299</v>
      </c>
      <c r="G26" s="23">
        <v>6.3471794310012202</v>
      </c>
    </row>
    <row r="27" spans="1:7" x14ac:dyDescent="0.2">
      <c r="A27" s="22" t="s">
        <v>1734</v>
      </c>
      <c r="B27" s="22" t="s">
        <v>1735</v>
      </c>
      <c r="C27" s="22" t="s">
        <v>45</v>
      </c>
      <c r="D27" s="25">
        <v>500000</v>
      </c>
      <c r="E27" s="23">
        <v>505.1923056</v>
      </c>
      <c r="F27" s="24">
        <v>1.7425810821073899</v>
      </c>
      <c r="G27" s="23">
        <v>6.2885109750000003</v>
      </c>
    </row>
    <row r="28" spans="1:7" x14ac:dyDescent="0.2">
      <c r="A28" s="21" t="s">
        <v>35</v>
      </c>
      <c r="B28" s="21"/>
      <c r="C28" s="21"/>
      <c r="D28" s="21"/>
      <c r="E28" s="26">
        <f>SUM(E22:E27)</f>
        <v>9800.395333399998</v>
      </c>
      <c r="F28" s="27">
        <f>SUM(F22:F27)</f>
        <v>33.804916099966036</v>
      </c>
      <c r="G28" s="26"/>
    </row>
    <row r="29" spans="1:7" x14ac:dyDescent="0.2">
      <c r="A29" s="22"/>
      <c r="B29" s="22"/>
      <c r="C29" s="22"/>
      <c r="D29" s="22"/>
      <c r="E29" s="23"/>
      <c r="F29" s="24"/>
      <c r="G29" s="23"/>
    </row>
    <row r="30" spans="1:7" x14ac:dyDescent="0.2">
      <c r="A30" s="21" t="s">
        <v>1553</v>
      </c>
      <c r="B30" s="22"/>
      <c r="C30" s="22"/>
      <c r="D30" s="22"/>
      <c r="E30" s="23"/>
      <c r="F30" s="24"/>
      <c r="G30" s="23"/>
    </row>
    <row r="31" spans="1:7" x14ac:dyDescent="0.2">
      <c r="A31" s="22" t="s">
        <v>1554</v>
      </c>
      <c r="B31" s="22" t="s">
        <v>1555</v>
      </c>
      <c r="C31" s="22" t="s">
        <v>1556</v>
      </c>
      <c r="D31" s="25">
        <v>884.07799999999997</v>
      </c>
      <c r="E31" s="23">
        <v>105.3880085</v>
      </c>
      <c r="F31" s="24">
        <v>0.36351929326192201</v>
      </c>
      <c r="G31" s="23">
        <v>5.59</v>
      </c>
    </row>
    <row r="32" spans="1:7" x14ac:dyDescent="0.2">
      <c r="A32" s="21" t="s">
        <v>35</v>
      </c>
      <c r="B32" s="21"/>
      <c r="C32" s="21"/>
      <c r="D32" s="21"/>
      <c r="E32" s="26">
        <f>SUM(E31:E31)</f>
        <v>105.3880085</v>
      </c>
      <c r="F32" s="27">
        <f>SUM(F31:F31)</f>
        <v>0.36351929326192201</v>
      </c>
      <c r="G32" s="26"/>
    </row>
    <row r="33" spans="1:7" x14ac:dyDescent="0.2">
      <c r="A33" s="22"/>
      <c r="B33" s="22"/>
      <c r="C33" s="22"/>
      <c r="D33" s="22"/>
      <c r="E33" s="23"/>
      <c r="F33" s="24"/>
      <c r="G33" s="23"/>
    </row>
    <row r="34" spans="1:7" x14ac:dyDescent="0.2">
      <c r="A34" s="21" t="s">
        <v>46</v>
      </c>
      <c r="B34" s="21"/>
      <c r="C34" s="21"/>
      <c r="D34" s="21"/>
      <c r="E34" s="26">
        <f>E12+E19+E28+E32</f>
        <v>27292.399769699994</v>
      </c>
      <c r="F34" s="27">
        <f>F12+F19+F28+F32</f>
        <v>94.140823200992457</v>
      </c>
      <c r="G34" s="26"/>
    </row>
    <row r="35" spans="1:7" x14ac:dyDescent="0.2">
      <c r="A35" s="21"/>
      <c r="B35" s="21"/>
      <c r="C35" s="21"/>
      <c r="D35" s="21"/>
      <c r="E35" s="26"/>
      <c r="F35" s="27"/>
      <c r="G35" s="26"/>
    </row>
    <row r="36" spans="1:7" x14ac:dyDescent="0.2">
      <c r="A36" s="21" t="s">
        <v>1673</v>
      </c>
      <c r="B36" s="21"/>
      <c r="C36" s="21"/>
      <c r="D36" s="21"/>
      <c r="E36" s="26">
        <v>6.5089539150000002</v>
      </c>
      <c r="F36" s="27">
        <f>E36/E40*100</f>
        <v>2.2451608686155415E-2</v>
      </c>
      <c r="G36" s="26"/>
    </row>
    <row r="37" spans="1:7" x14ac:dyDescent="0.2">
      <c r="A37" s="21"/>
      <c r="B37" s="21"/>
      <c r="C37" s="21"/>
      <c r="D37" s="21"/>
      <c r="E37" s="26"/>
      <c r="F37" s="27"/>
      <c r="G37" s="26"/>
    </row>
    <row r="38" spans="1:7" x14ac:dyDescent="0.2">
      <c r="A38" s="21" t="s">
        <v>48</v>
      </c>
      <c r="B38" s="21"/>
      <c r="C38" s="21"/>
      <c r="D38" s="21"/>
      <c r="E38" s="26">
        <f>E40-(E12+E19+E28+E32+E36)</f>
        <v>1692.1270902850083</v>
      </c>
      <c r="F38" s="27">
        <f>F40-(F12+F19+F28+F32+F36)</f>
        <v>5.8367251903213884</v>
      </c>
      <c r="G38" s="26"/>
    </row>
    <row r="39" spans="1:7" x14ac:dyDescent="0.2">
      <c r="A39" s="22"/>
      <c r="B39" s="22"/>
      <c r="C39" s="22"/>
      <c r="D39" s="22"/>
      <c r="E39" s="23"/>
      <c r="F39" s="24"/>
      <c r="G39" s="23"/>
    </row>
    <row r="40" spans="1:7" x14ac:dyDescent="0.2">
      <c r="A40" s="28" t="s">
        <v>47</v>
      </c>
      <c r="B40" s="28"/>
      <c r="C40" s="28"/>
      <c r="D40" s="28"/>
      <c r="E40" s="29">
        <v>28991.035813900002</v>
      </c>
      <c r="F40" s="30">
        <v>100</v>
      </c>
      <c r="G40" s="29"/>
    </row>
    <row r="42" spans="1:7" x14ac:dyDescent="0.2">
      <c r="A42" s="102" t="s">
        <v>1674</v>
      </c>
      <c r="B42" s="102"/>
      <c r="C42" s="102"/>
      <c r="D42" s="102"/>
      <c r="E42" s="103"/>
      <c r="F42" s="104"/>
      <c r="G42" s="103"/>
    </row>
    <row r="43" spans="1:7" x14ac:dyDescent="0.2">
      <c r="A43" s="22"/>
      <c r="B43" s="22"/>
      <c r="C43" s="22"/>
      <c r="D43" s="22"/>
      <c r="E43" s="23"/>
      <c r="F43" s="24"/>
      <c r="G43" s="23"/>
    </row>
    <row r="44" spans="1:7" x14ac:dyDescent="0.2">
      <c r="A44" s="21" t="s">
        <v>1675</v>
      </c>
      <c r="B44" s="21"/>
      <c r="C44" s="21"/>
      <c r="D44" s="21"/>
      <c r="E44" s="26" t="s">
        <v>1676</v>
      </c>
      <c r="F44" s="27" t="s">
        <v>3</v>
      </c>
      <c r="G44" s="26"/>
    </row>
    <row r="45" spans="1:7" x14ac:dyDescent="0.2">
      <c r="A45" s="22" t="s">
        <v>1677</v>
      </c>
      <c r="B45" s="22"/>
      <c r="C45" s="22"/>
      <c r="D45" s="22"/>
      <c r="E45" s="23">
        <v>2500</v>
      </c>
      <c r="F45" s="24">
        <f t="shared" ref="F45:F51" si="0">E45/$E$40*100</f>
        <v>8.6233552193445728</v>
      </c>
      <c r="G45" s="23"/>
    </row>
    <row r="46" spans="1:7" x14ac:dyDescent="0.2">
      <c r="A46" s="22" t="s">
        <v>1678</v>
      </c>
      <c r="B46" s="22"/>
      <c r="C46" s="22"/>
      <c r="D46" s="22"/>
      <c r="E46" s="23">
        <v>2500</v>
      </c>
      <c r="F46" s="24">
        <f t="shared" si="0"/>
        <v>8.6233552193445728</v>
      </c>
      <c r="G46" s="23"/>
    </row>
    <row r="47" spans="1:7" x14ac:dyDescent="0.2">
      <c r="A47" s="22" t="s">
        <v>1678</v>
      </c>
      <c r="B47" s="22"/>
      <c r="C47" s="22"/>
      <c r="D47" s="22"/>
      <c r="E47" s="23">
        <v>2500</v>
      </c>
      <c r="F47" s="24">
        <f t="shared" si="0"/>
        <v>8.6233552193445728</v>
      </c>
      <c r="G47" s="23"/>
    </row>
    <row r="48" spans="1:7" x14ac:dyDescent="0.2">
      <c r="A48" s="22" t="s">
        <v>1678</v>
      </c>
      <c r="B48" s="22"/>
      <c r="C48" s="22"/>
      <c r="D48" s="22"/>
      <c r="E48" s="23">
        <v>2500</v>
      </c>
      <c r="F48" s="24">
        <f t="shared" si="0"/>
        <v>8.6233552193445728</v>
      </c>
      <c r="G48" s="23"/>
    </row>
    <row r="49" spans="1:7" x14ac:dyDescent="0.2">
      <c r="A49" s="22" t="s">
        <v>1679</v>
      </c>
      <c r="B49" s="22"/>
      <c r="C49" s="22"/>
      <c r="D49" s="22"/>
      <c r="E49" s="23">
        <v>2500</v>
      </c>
      <c r="F49" s="24">
        <f t="shared" si="0"/>
        <v>8.6233552193445728</v>
      </c>
      <c r="G49" s="23"/>
    </row>
    <row r="50" spans="1:7" x14ac:dyDescent="0.2">
      <c r="A50" s="22" t="s">
        <v>1679</v>
      </c>
      <c r="B50" s="22"/>
      <c r="C50" s="22"/>
      <c r="D50" s="22"/>
      <c r="E50" s="23">
        <v>2500</v>
      </c>
      <c r="F50" s="24">
        <f t="shared" si="0"/>
        <v>8.6233552193445728</v>
      </c>
      <c r="G50" s="23"/>
    </row>
    <row r="51" spans="1:7" x14ac:dyDescent="0.2">
      <c r="A51" s="22" t="s">
        <v>1679</v>
      </c>
      <c r="B51" s="22"/>
      <c r="C51" s="22"/>
      <c r="D51" s="22"/>
      <c r="E51" s="23">
        <v>2500</v>
      </c>
      <c r="F51" s="24">
        <f t="shared" si="0"/>
        <v>8.6233552193445728</v>
      </c>
      <c r="G51" s="23"/>
    </row>
    <row r="52" spans="1:7" x14ac:dyDescent="0.2">
      <c r="A52" s="28" t="s">
        <v>1680</v>
      </c>
      <c r="B52" s="28"/>
      <c r="C52" s="28"/>
      <c r="D52" s="28"/>
      <c r="E52" s="29">
        <f xml:space="preserve"> SUM(E45:E51)</f>
        <v>17500</v>
      </c>
      <c r="F52" s="30">
        <f xml:space="preserve"> SUM(F45:F51)</f>
        <v>60.363486535412015</v>
      </c>
      <c r="G52" s="29"/>
    </row>
    <row r="53" spans="1:7" x14ac:dyDescent="0.2">
      <c r="A53" s="6" t="s">
        <v>1736</v>
      </c>
      <c r="B53" s="11"/>
      <c r="C53" s="11"/>
      <c r="D53" s="11"/>
      <c r="E53" s="12"/>
      <c r="F53" s="13"/>
      <c r="G53" s="12"/>
    </row>
    <row r="55" spans="1:7" x14ac:dyDescent="0.2">
      <c r="A55" s="11" t="s">
        <v>50</v>
      </c>
    </row>
    <row r="56" spans="1:7" x14ac:dyDescent="0.2">
      <c r="A56" s="11" t="s">
        <v>1558</v>
      </c>
    </row>
    <row r="57" spans="1:7" x14ac:dyDescent="0.2">
      <c r="A57" s="11" t="s">
        <v>86</v>
      </c>
    </row>
    <row r="59" spans="1:7" ht="35.1" customHeight="1" x14ac:dyDescent="0.2">
      <c r="A59" s="155" t="s">
        <v>69</v>
      </c>
      <c r="B59" s="155"/>
      <c r="C59" s="155"/>
      <c r="D59" s="155"/>
      <c r="E59" s="155"/>
      <c r="F59" s="155"/>
      <c r="G59" s="155"/>
    </row>
    <row r="61" spans="1:7" ht="23.1" customHeight="1" x14ac:dyDescent="0.2">
      <c r="A61" s="152" t="s">
        <v>1012</v>
      </c>
      <c r="B61" s="152"/>
      <c r="C61" s="152"/>
      <c r="D61" s="152"/>
    </row>
    <row r="63" spans="1:7" x14ac:dyDescent="0.2">
      <c r="A63" s="11" t="s">
        <v>51</v>
      </c>
    </row>
    <row r="64" spans="1:7" x14ac:dyDescent="0.2">
      <c r="A64" s="11" t="s">
        <v>1013</v>
      </c>
    </row>
    <row r="65" spans="1:5" x14ac:dyDescent="0.2">
      <c r="A65" s="11" t="s">
        <v>52</v>
      </c>
      <c r="B65" s="11"/>
      <c r="C65" s="31" t="s">
        <v>54</v>
      </c>
      <c r="D65" s="11" t="s">
        <v>53</v>
      </c>
    </row>
    <row r="66" spans="1:5" x14ac:dyDescent="0.2">
      <c r="A66" s="6" t="s">
        <v>61</v>
      </c>
      <c r="C66" s="32">
        <v>43.277900000000002</v>
      </c>
      <c r="D66" s="32">
        <v>43.526600000000002</v>
      </c>
    </row>
    <row r="67" spans="1:5" x14ac:dyDescent="0.2">
      <c r="A67" s="6" t="s">
        <v>1589</v>
      </c>
      <c r="C67" s="32">
        <v>10.160299999999999</v>
      </c>
      <c r="D67" s="32">
        <v>10.166499999999999</v>
      </c>
    </row>
    <row r="68" spans="1:5" x14ac:dyDescent="0.2">
      <c r="A68" s="6" t="s">
        <v>62</v>
      </c>
      <c r="C68" s="32">
        <v>47.5792</v>
      </c>
      <c r="D68" s="32">
        <v>47.878500000000003</v>
      </c>
    </row>
    <row r="69" spans="1:5" x14ac:dyDescent="0.2">
      <c r="A69" s="6" t="s">
        <v>1591</v>
      </c>
      <c r="C69" s="32">
        <v>10.059200000000001</v>
      </c>
      <c r="D69" s="32">
        <v>10.0663</v>
      </c>
    </row>
    <row r="71" spans="1:5" x14ac:dyDescent="0.2">
      <c r="A71" s="11" t="s">
        <v>1014</v>
      </c>
    </row>
    <row r="72" spans="1:5" x14ac:dyDescent="0.2">
      <c r="A72" s="153" t="s">
        <v>55</v>
      </c>
      <c r="B72" s="154"/>
      <c r="C72" s="33" t="s">
        <v>56</v>
      </c>
    </row>
    <row r="73" spans="1:5" x14ac:dyDescent="0.2">
      <c r="A73" s="148" t="s">
        <v>1589</v>
      </c>
      <c r="B73" s="149"/>
      <c r="C73" s="34">
        <v>5.2082799999999999E-2</v>
      </c>
    </row>
    <row r="74" spans="1:5" x14ac:dyDescent="0.2">
      <c r="A74" s="148" t="s">
        <v>1591</v>
      </c>
      <c r="B74" s="149"/>
      <c r="C74" s="34">
        <v>5.5575430000000002E-2</v>
      </c>
    </row>
    <row r="75" spans="1:5" x14ac:dyDescent="0.2">
      <c r="A75" s="6" t="s">
        <v>57</v>
      </c>
    </row>
    <row r="76" spans="1:5" x14ac:dyDescent="0.2">
      <c r="A76" s="6" t="s">
        <v>58</v>
      </c>
    </row>
    <row r="78" spans="1:5" x14ac:dyDescent="0.2">
      <c r="A78" s="11" t="s">
        <v>1694</v>
      </c>
    </row>
    <row r="79" spans="1:5" x14ac:dyDescent="0.2">
      <c r="A79" s="11"/>
    </row>
    <row r="80" spans="1:5" ht="14.4" x14ac:dyDescent="0.3">
      <c r="A80" s="6" t="s">
        <v>1695</v>
      </c>
      <c r="B80"/>
      <c r="C80"/>
      <c r="D80"/>
      <c r="E80"/>
    </row>
    <row r="81" spans="1:5" ht="14.4" x14ac:dyDescent="0.3">
      <c r="A81"/>
      <c r="B81"/>
      <c r="C81"/>
      <c r="D81"/>
      <c r="E81"/>
    </row>
    <row r="82" spans="1:5" ht="30.6" x14ac:dyDescent="0.2">
      <c r="A82" s="105" t="s">
        <v>1031</v>
      </c>
      <c r="B82" s="106" t="s">
        <v>1696</v>
      </c>
      <c r="C82" s="105" t="s">
        <v>1697</v>
      </c>
      <c r="D82" s="107" t="s">
        <v>1698</v>
      </c>
      <c r="E82" s="108" t="s">
        <v>1699</v>
      </c>
    </row>
    <row r="83" spans="1:5" x14ac:dyDescent="0.2">
      <c r="A83" s="158" t="s">
        <v>1737</v>
      </c>
      <c r="B83" s="109" t="s">
        <v>1701</v>
      </c>
      <c r="C83" s="109" t="s">
        <v>1702</v>
      </c>
      <c r="D83" s="110">
        <v>46153</v>
      </c>
      <c r="E83" s="111">
        <v>2500</v>
      </c>
    </row>
    <row r="84" spans="1:5" ht="37.200000000000003" customHeight="1" x14ac:dyDescent="0.2">
      <c r="A84" s="159"/>
      <c r="B84" s="109" t="s">
        <v>1036</v>
      </c>
      <c r="C84" s="109" t="s">
        <v>1703</v>
      </c>
      <c r="D84" s="110">
        <v>46337</v>
      </c>
      <c r="E84" s="111">
        <v>-2500</v>
      </c>
    </row>
    <row r="85" spans="1:5" x14ac:dyDescent="0.2">
      <c r="A85" s="158" t="s">
        <v>1738</v>
      </c>
      <c r="B85" s="109" t="s">
        <v>1701</v>
      </c>
      <c r="C85" s="109" t="s">
        <v>1702</v>
      </c>
      <c r="D85" s="110">
        <v>46153</v>
      </c>
      <c r="E85" s="111">
        <v>2500</v>
      </c>
    </row>
    <row r="86" spans="1:5" ht="16.5" customHeight="1" x14ac:dyDescent="0.2">
      <c r="A86" s="159"/>
      <c r="B86" s="109" t="s">
        <v>1036</v>
      </c>
      <c r="C86" s="109" t="s">
        <v>1703</v>
      </c>
      <c r="D86" s="110">
        <v>46337</v>
      </c>
      <c r="E86" s="111">
        <v>-2500</v>
      </c>
    </row>
    <row r="87" spans="1:5" x14ac:dyDescent="0.2">
      <c r="A87" s="158" t="s">
        <v>1739</v>
      </c>
      <c r="B87" s="109" t="s">
        <v>1701</v>
      </c>
      <c r="C87" s="109" t="s">
        <v>1702</v>
      </c>
      <c r="D87" s="110">
        <v>46153</v>
      </c>
      <c r="E87" s="111">
        <v>2500</v>
      </c>
    </row>
    <row r="88" spans="1:5" ht="25.5" customHeight="1" x14ac:dyDescent="0.2">
      <c r="A88" s="159"/>
      <c r="B88" s="109" t="s">
        <v>1036</v>
      </c>
      <c r="C88" s="109" t="s">
        <v>1703</v>
      </c>
      <c r="D88" s="110">
        <v>46337</v>
      </c>
      <c r="E88" s="111">
        <v>-2500</v>
      </c>
    </row>
    <row r="89" spans="1:5" x14ac:dyDescent="0.2">
      <c r="A89" s="156" t="s">
        <v>1740</v>
      </c>
      <c r="B89" s="109" t="s">
        <v>1701</v>
      </c>
      <c r="C89" s="109" t="s">
        <v>1702</v>
      </c>
      <c r="D89" s="110">
        <v>46240</v>
      </c>
      <c r="E89" s="111">
        <v>2500</v>
      </c>
    </row>
    <row r="90" spans="1:5" x14ac:dyDescent="0.2">
      <c r="A90" s="157"/>
      <c r="B90" s="109" t="s">
        <v>1036</v>
      </c>
      <c r="C90" s="109" t="s">
        <v>1703</v>
      </c>
      <c r="D90" s="110">
        <v>47885</v>
      </c>
      <c r="E90" s="111">
        <v>-2500</v>
      </c>
    </row>
    <row r="91" spans="1:5" x14ac:dyDescent="0.2">
      <c r="A91" s="158" t="s">
        <v>1741</v>
      </c>
      <c r="B91" s="109" t="s">
        <v>1701</v>
      </c>
      <c r="C91" s="109" t="s">
        <v>1702</v>
      </c>
      <c r="D91" s="110">
        <v>46304</v>
      </c>
      <c r="E91" s="111">
        <v>2500</v>
      </c>
    </row>
    <row r="92" spans="1:5" ht="21" customHeight="1" x14ac:dyDescent="0.2">
      <c r="A92" s="159"/>
      <c r="B92" s="109" t="s">
        <v>1036</v>
      </c>
      <c r="C92" s="109" t="s">
        <v>1703</v>
      </c>
      <c r="D92" s="110">
        <v>47947</v>
      </c>
      <c r="E92" s="111">
        <v>-2500</v>
      </c>
    </row>
    <row r="93" spans="1:5" x14ac:dyDescent="0.2">
      <c r="A93" s="158" t="s">
        <v>1742</v>
      </c>
      <c r="B93" s="109" t="s">
        <v>1701</v>
      </c>
      <c r="C93" s="109" t="s">
        <v>1702</v>
      </c>
      <c r="D93" s="110">
        <v>46304</v>
      </c>
      <c r="E93" s="111">
        <v>2500</v>
      </c>
    </row>
    <row r="94" spans="1:5" ht="19.2" customHeight="1" x14ac:dyDescent="0.2">
      <c r="A94" s="159"/>
      <c r="B94" s="109" t="s">
        <v>1036</v>
      </c>
      <c r="C94" s="109" t="s">
        <v>1703</v>
      </c>
      <c r="D94" s="110">
        <v>47947</v>
      </c>
      <c r="E94" s="111">
        <v>-2500</v>
      </c>
    </row>
    <row r="95" spans="1:5" x14ac:dyDescent="0.2">
      <c r="A95" s="156" t="s">
        <v>1743</v>
      </c>
      <c r="B95" s="109" t="s">
        <v>1701</v>
      </c>
      <c r="C95" s="109" t="s">
        <v>1702</v>
      </c>
      <c r="D95" s="110">
        <v>46296</v>
      </c>
      <c r="E95" s="111">
        <v>2500</v>
      </c>
    </row>
    <row r="96" spans="1:5" x14ac:dyDescent="0.2">
      <c r="A96" s="157"/>
      <c r="B96" s="109" t="s">
        <v>1036</v>
      </c>
      <c r="C96" s="109" t="s">
        <v>1703</v>
      </c>
      <c r="D96" s="110">
        <v>46296</v>
      </c>
      <c r="E96" s="111">
        <v>-2500</v>
      </c>
    </row>
    <row r="97" spans="1:5" x14ac:dyDescent="0.2">
      <c r="A97" s="11"/>
    </row>
    <row r="98" spans="1:5" x14ac:dyDescent="0.2">
      <c r="A98" s="6" t="s">
        <v>1710</v>
      </c>
    </row>
    <row r="99" spans="1:5" x14ac:dyDescent="0.2">
      <c r="A99" s="6" t="s">
        <v>1711</v>
      </c>
    </row>
    <row r="100" spans="1:5" x14ac:dyDescent="0.2">
      <c r="A100" s="11"/>
    </row>
    <row r="101" spans="1:5" x14ac:dyDescent="0.2">
      <c r="A101" s="6" t="s">
        <v>1744</v>
      </c>
    </row>
    <row r="102" spans="1:5" x14ac:dyDescent="0.2">
      <c r="A102" s="6" t="s">
        <v>1745</v>
      </c>
    </row>
    <row r="104" spans="1:5" x14ac:dyDescent="0.2">
      <c r="A104" s="11" t="s">
        <v>1576</v>
      </c>
      <c r="D104" s="35">
        <v>3.43648015240628</v>
      </c>
      <c r="E104" s="9" t="s">
        <v>59</v>
      </c>
    </row>
    <row r="106" spans="1:5" x14ac:dyDescent="0.2">
      <c r="A106" s="11" t="s">
        <v>70</v>
      </c>
      <c r="D106" s="31" t="s">
        <v>60</v>
      </c>
    </row>
    <row r="108" spans="1:5" x14ac:dyDescent="0.2">
      <c r="A108" s="11" t="s">
        <v>1577</v>
      </c>
      <c r="B108" s="11"/>
      <c r="C108" s="11"/>
      <c r="D108" s="31" t="s">
        <v>60</v>
      </c>
    </row>
    <row r="109" spans="1:5" x14ac:dyDescent="0.2">
      <c r="A109" s="11"/>
      <c r="B109" s="11"/>
      <c r="C109" s="11"/>
      <c r="D109" s="11"/>
    </row>
    <row r="110" spans="1:5" x14ac:dyDescent="0.2">
      <c r="A110" s="11" t="s">
        <v>1714</v>
      </c>
      <c r="B110" s="11"/>
      <c r="C110" s="11"/>
      <c r="D110" s="31" t="s">
        <v>60</v>
      </c>
    </row>
    <row r="111" spans="1:5" x14ac:dyDescent="0.2">
      <c r="A111" s="11"/>
      <c r="B111" s="11"/>
      <c r="C111" s="11"/>
      <c r="D111" s="11"/>
    </row>
    <row r="112" spans="1:5" x14ac:dyDescent="0.2">
      <c r="A112" s="11" t="s">
        <v>1969</v>
      </c>
      <c r="B112" s="11"/>
      <c r="C112" s="11"/>
      <c r="D112" s="31" t="s">
        <v>60</v>
      </c>
    </row>
    <row r="113" spans="1:9" x14ac:dyDescent="0.2">
      <c r="A113" s="11"/>
      <c r="B113" s="11"/>
      <c r="C113" s="11"/>
      <c r="D113" s="11"/>
    </row>
    <row r="114" spans="1:9" x14ac:dyDescent="0.2">
      <c r="A114" s="11" t="s">
        <v>1715</v>
      </c>
      <c r="B114" s="11"/>
      <c r="C114" s="11"/>
      <c r="D114" s="31" t="s">
        <v>60</v>
      </c>
    </row>
    <row r="115" spans="1:9" x14ac:dyDescent="0.2">
      <c r="A115" s="11"/>
      <c r="B115" s="11"/>
      <c r="C115" s="11"/>
      <c r="D115" s="11"/>
    </row>
    <row r="116" spans="1:9" x14ac:dyDescent="0.2">
      <c r="A116" s="11" t="s">
        <v>1716</v>
      </c>
      <c r="B116" s="11"/>
      <c r="C116" s="11"/>
      <c r="D116" s="31" t="s">
        <v>60</v>
      </c>
    </row>
    <row r="118" spans="1:9" x14ac:dyDescent="0.2">
      <c r="A118" s="69" t="s">
        <v>1581</v>
      </c>
      <c r="B118" s="70"/>
      <c r="C118" s="70"/>
      <c r="D118" s="70"/>
    </row>
    <row r="120" spans="1:9" x14ac:dyDescent="0.2">
      <c r="A120" s="69" t="s">
        <v>1396</v>
      </c>
      <c r="B120" s="70"/>
      <c r="C120" s="70"/>
      <c r="D120" s="70"/>
      <c r="E120" s="10"/>
      <c r="G120" s="10"/>
      <c r="H120" s="70"/>
      <c r="I120" s="70"/>
    </row>
    <row r="121" spans="1:9" x14ac:dyDescent="0.2">
      <c r="A121" s="70"/>
      <c r="B121" s="70"/>
      <c r="C121" s="70"/>
      <c r="D121" s="70"/>
      <c r="E121" s="10"/>
      <c r="G121" s="10"/>
      <c r="H121" s="70"/>
      <c r="I121" s="70"/>
    </row>
    <row r="122" spans="1:9" x14ac:dyDescent="0.2">
      <c r="A122" s="70"/>
      <c r="B122" s="70"/>
      <c r="C122" s="70"/>
      <c r="D122" s="70"/>
      <c r="E122" s="10"/>
      <c r="G122" s="10"/>
      <c r="H122" s="70"/>
      <c r="I122" s="70"/>
    </row>
    <row r="123" spans="1:9" x14ac:dyDescent="0.2">
      <c r="A123" s="70"/>
      <c r="B123" s="70"/>
      <c r="C123" s="70"/>
      <c r="D123" s="70"/>
      <c r="E123" s="10"/>
      <c r="G123" s="10"/>
      <c r="H123" s="70"/>
      <c r="I123" s="70"/>
    </row>
    <row r="124" spans="1:9" x14ac:dyDescent="0.2">
      <c r="A124" s="70"/>
      <c r="B124" s="70"/>
      <c r="C124" s="70"/>
      <c r="D124" s="70"/>
      <c r="E124" s="10"/>
      <c r="G124" s="10"/>
      <c r="H124" s="70"/>
      <c r="I124" s="70"/>
    </row>
    <row r="125" spans="1:9" x14ac:dyDescent="0.2">
      <c r="A125" s="70"/>
      <c r="B125" s="70"/>
      <c r="C125" s="70"/>
      <c r="D125" s="70"/>
      <c r="E125" s="10"/>
      <c r="G125" s="10"/>
      <c r="H125" s="70"/>
      <c r="I125" s="70"/>
    </row>
    <row r="126" spans="1:9" x14ac:dyDescent="0.2">
      <c r="A126" s="70"/>
      <c r="B126" s="70"/>
      <c r="C126" s="70"/>
      <c r="D126" s="70"/>
      <c r="E126" s="10"/>
      <c r="G126" s="10"/>
      <c r="H126" s="70"/>
      <c r="I126" s="70"/>
    </row>
    <row r="127" spans="1:9" x14ac:dyDescent="0.2">
      <c r="A127" s="70"/>
      <c r="B127" s="70"/>
      <c r="C127" s="70"/>
      <c r="D127" s="70"/>
      <c r="E127" s="10"/>
      <c r="G127" s="10"/>
      <c r="H127" s="70"/>
      <c r="I127" s="70"/>
    </row>
    <row r="128" spans="1:9" x14ac:dyDescent="0.2">
      <c r="A128" s="70"/>
      <c r="B128" s="70"/>
      <c r="C128" s="70"/>
      <c r="D128" s="70"/>
      <c r="E128" s="10"/>
      <c r="G128" s="10"/>
      <c r="H128" s="70"/>
      <c r="I128" s="70"/>
    </row>
    <row r="129" spans="1:9" x14ac:dyDescent="0.2">
      <c r="A129" s="70"/>
      <c r="B129" s="70"/>
      <c r="C129" s="70"/>
      <c r="D129" s="70"/>
      <c r="E129" s="10"/>
      <c r="G129" s="10"/>
      <c r="H129" s="70"/>
      <c r="I129" s="70"/>
    </row>
    <row r="130" spans="1:9" x14ac:dyDescent="0.2">
      <c r="A130" s="70"/>
      <c r="B130" s="70"/>
      <c r="C130" s="70"/>
      <c r="D130" s="70"/>
      <c r="E130" s="10"/>
      <c r="G130" s="10"/>
      <c r="H130" s="70"/>
      <c r="I130" s="70"/>
    </row>
    <row r="131" spans="1:9" x14ac:dyDescent="0.2">
      <c r="A131" s="70"/>
      <c r="B131" s="70"/>
      <c r="C131" s="70"/>
      <c r="D131" s="70"/>
      <c r="E131" s="10"/>
      <c r="G131" s="10"/>
      <c r="H131" s="70"/>
      <c r="I131" s="70"/>
    </row>
    <row r="132" spans="1:9" x14ac:dyDescent="0.2">
      <c r="A132" s="70"/>
      <c r="B132" s="70"/>
      <c r="C132" s="70"/>
      <c r="D132" s="70"/>
      <c r="E132" s="10"/>
      <c r="G132" s="10"/>
      <c r="H132" s="70"/>
      <c r="I132" s="70"/>
    </row>
    <row r="133" spans="1:9" x14ac:dyDescent="0.2">
      <c r="A133" s="70"/>
      <c r="B133" s="70"/>
      <c r="C133" s="70"/>
      <c r="D133" s="70"/>
      <c r="E133" s="10"/>
      <c r="G133" s="10"/>
      <c r="H133" s="70"/>
      <c r="I133" s="70"/>
    </row>
    <row r="134" spans="1:9" x14ac:dyDescent="0.2">
      <c r="A134" s="70"/>
      <c r="B134" s="70"/>
      <c r="C134" s="70"/>
      <c r="D134" s="70"/>
      <c r="E134" s="10"/>
      <c r="G134" s="10"/>
      <c r="H134" s="70"/>
      <c r="I134" s="70"/>
    </row>
    <row r="135" spans="1:9" x14ac:dyDescent="0.2">
      <c r="A135" s="70"/>
      <c r="B135" s="70"/>
      <c r="C135" s="70"/>
      <c r="D135" s="70"/>
      <c r="E135" s="10"/>
      <c r="G135" s="10"/>
      <c r="H135" s="70"/>
      <c r="I135" s="70"/>
    </row>
    <row r="136" spans="1:9" x14ac:dyDescent="0.2">
      <c r="A136" s="69" t="s">
        <v>1746</v>
      </c>
      <c r="B136" s="70"/>
      <c r="C136" s="70"/>
      <c r="D136" s="70"/>
      <c r="E136" s="10"/>
      <c r="G136" s="10"/>
      <c r="H136" s="70"/>
      <c r="I136" s="70"/>
    </row>
    <row r="137" spans="1:9" x14ac:dyDescent="0.2">
      <c r="A137" s="70"/>
      <c r="B137" s="70"/>
      <c r="C137" s="70"/>
      <c r="D137" s="70"/>
      <c r="E137" s="10"/>
      <c r="G137" s="10"/>
      <c r="H137" s="70"/>
      <c r="I137" s="70"/>
    </row>
    <row r="138" spans="1:9" x14ac:dyDescent="0.2">
      <c r="A138" s="69" t="s">
        <v>1397</v>
      </c>
      <c r="B138" s="70"/>
      <c r="C138" s="70"/>
      <c r="D138" s="70"/>
      <c r="E138" s="10"/>
      <c r="G138" s="10"/>
      <c r="H138" s="70"/>
      <c r="I138" s="70"/>
    </row>
    <row r="139" spans="1:9" x14ac:dyDescent="0.2">
      <c r="A139" s="70"/>
      <c r="B139" s="70"/>
      <c r="C139" s="70"/>
      <c r="D139" s="70"/>
      <c r="E139" s="10"/>
      <c r="G139" s="10"/>
      <c r="H139" s="70"/>
      <c r="I139" s="70"/>
    </row>
    <row r="140" spans="1:9" x14ac:dyDescent="0.2">
      <c r="A140" s="70"/>
      <c r="B140" s="70"/>
      <c r="C140" s="70"/>
      <c r="D140" s="70"/>
      <c r="E140" s="10"/>
      <c r="G140" s="10"/>
      <c r="H140" s="70"/>
      <c r="I140" s="70"/>
    </row>
    <row r="141" spans="1:9" x14ac:dyDescent="0.2">
      <c r="A141" s="70"/>
      <c r="B141" s="70"/>
      <c r="C141" s="70"/>
      <c r="D141" s="70"/>
      <c r="E141" s="10"/>
      <c r="G141" s="10"/>
      <c r="H141" s="70"/>
      <c r="I141" s="70"/>
    </row>
    <row r="142" spans="1:9" x14ac:dyDescent="0.2">
      <c r="A142" s="70"/>
      <c r="B142" s="70"/>
      <c r="C142" s="70"/>
      <c r="D142" s="70"/>
      <c r="E142" s="10"/>
      <c r="G142" s="10"/>
      <c r="H142" s="70"/>
      <c r="I142" s="70"/>
    </row>
    <row r="143" spans="1:9" x14ac:dyDescent="0.2">
      <c r="A143" s="70"/>
      <c r="B143" s="70"/>
      <c r="C143" s="70"/>
      <c r="D143" s="70"/>
      <c r="E143" s="10"/>
      <c r="G143" s="10"/>
      <c r="H143" s="70"/>
      <c r="I143" s="70"/>
    </row>
    <row r="144" spans="1:9" x14ac:dyDescent="0.2">
      <c r="A144" s="70"/>
      <c r="B144" s="70"/>
      <c r="C144" s="70"/>
      <c r="D144" s="70"/>
      <c r="E144" s="10"/>
      <c r="G144" s="10"/>
      <c r="H144" s="70"/>
      <c r="I144" s="70"/>
    </row>
    <row r="145" spans="1:9" x14ac:dyDescent="0.2">
      <c r="A145" s="70"/>
      <c r="B145" s="70"/>
      <c r="C145" s="70"/>
      <c r="D145" s="70"/>
      <c r="E145" s="10"/>
      <c r="G145" s="10"/>
      <c r="H145" s="70"/>
      <c r="I145" s="70"/>
    </row>
    <row r="146" spans="1:9" x14ac:dyDescent="0.2">
      <c r="A146" s="70"/>
      <c r="B146" s="70"/>
      <c r="C146" s="70"/>
      <c r="D146" s="70"/>
      <c r="E146" s="10"/>
      <c r="G146" s="10"/>
      <c r="H146" s="70"/>
      <c r="I146" s="70"/>
    </row>
    <row r="147" spans="1:9" x14ac:dyDescent="0.2">
      <c r="A147" s="70"/>
      <c r="B147" s="70"/>
      <c r="C147" s="70"/>
      <c r="D147" s="70"/>
      <c r="E147" s="10"/>
      <c r="G147" s="10"/>
      <c r="H147" s="70"/>
      <c r="I147" s="70"/>
    </row>
    <row r="148" spans="1:9" x14ac:dyDescent="0.2">
      <c r="A148" s="70"/>
      <c r="B148" s="70"/>
      <c r="C148" s="70"/>
      <c r="D148" s="70"/>
      <c r="E148" s="10"/>
      <c r="G148" s="10"/>
      <c r="H148" s="70"/>
      <c r="I148" s="70"/>
    </row>
    <row r="149" spans="1:9" x14ac:dyDescent="0.2">
      <c r="A149" s="70"/>
      <c r="B149" s="70"/>
      <c r="C149" s="70"/>
      <c r="D149" s="70"/>
      <c r="E149" s="10"/>
      <c r="G149" s="10"/>
      <c r="H149" s="70"/>
      <c r="I149" s="70"/>
    </row>
    <row r="150" spans="1:9" x14ac:dyDescent="0.2">
      <c r="A150" s="70"/>
      <c r="B150" s="70"/>
      <c r="C150" s="70"/>
      <c r="D150" s="70"/>
      <c r="E150" s="10"/>
      <c r="G150" s="10"/>
      <c r="H150" s="70"/>
      <c r="I150" s="70"/>
    </row>
    <row r="151" spans="1:9" x14ac:dyDescent="0.2">
      <c r="A151" s="70"/>
      <c r="B151" s="70"/>
      <c r="C151" s="70"/>
      <c r="D151" s="70"/>
      <c r="E151" s="10"/>
      <c r="G151" s="10"/>
      <c r="H151" s="70"/>
      <c r="I151" s="70"/>
    </row>
    <row r="152" spans="1:9" x14ac:dyDescent="0.2">
      <c r="A152" s="70"/>
      <c r="B152" s="70"/>
      <c r="C152" s="70"/>
      <c r="D152" s="70"/>
      <c r="E152" s="10"/>
      <c r="G152" s="10"/>
      <c r="H152" s="70"/>
      <c r="I152" s="70"/>
    </row>
    <row r="153" spans="1:9" x14ac:dyDescent="0.2">
      <c r="A153" s="70" t="s">
        <v>1395</v>
      </c>
      <c r="B153" s="70"/>
      <c r="C153" s="70"/>
      <c r="D153" s="70"/>
      <c r="E153" s="10"/>
      <c r="G153" s="10"/>
      <c r="H153" s="70"/>
      <c r="I153" s="70"/>
    </row>
    <row r="156" spans="1:9" x14ac:dyDescent="0.2">
      <c r="A156" s="70"/>
    </row>
    <row r="157" spans="1:9" x14ac:dyDescent="0.2">
      <c r="A157" s="70"/>
    </row>
    <row r="158" spans="1:9" x14ac:dyDescent="0.2">
      <c r="A158" s="96"/>
    </row>
  </sheetData>
  <mergeCells count="13">
    <mergeCell ref="A95:A96"/>
    <mergeCell ref="A83:A84"/>
    <mergeCell ref="A85:A86"/>
    <mergeCell ref="A87:A88"/>
    <mergeCell ref="A89:A90"/>
    <mergeCell ref="A91:A92"/>
    <mergeCell ref="A93:A94"/>
    <mergeCell ref="A74:B74"/>
    <mergeCell ref="A1:G1"/>
    <mergeCell ref="A59:G59"/>
    <mergeCell ref="A61:D61"/>
    <mergeCell ref="A72:B72"/>
    <mergeCell ref="A73:B73"/>
  </mergeCells>
  <conditionalFormatting sqref="F2:F3 F5:F58 F60:F259">
    <cfRule type="cellIs" dxfId="128" priority="1" stopIfTrue="1" operator="between">
      <formula>0.009</formula>
      <formula>-0.009</formula>
    </cfRule>
  </conditionalFormatting>
  <pageMargins left="0.7" right="0.7" top="0.75" bottom="0.75" header="0.3" footer="0.3"/>
  <pageSetup paperSize="9" orientation="portrait" r:id="rId1"/>
  <headerFooter>
    <oddFooter>&amp;C_x000D_&amp;1#&amp;"Calibri"&amp;10&amp;K000000 RESTRICTED</oddFooter>
    <evenFooter>&amp;LPUBLIC</evenFooter>
    <firstFooter>&amp;LPUBLIC</first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05CE0-C527-450D-B3D4-FF5507356657}">
  <dimension ref="A1:I72"/>
  <sheetViews>
    <sheetView workbookViewId="0">
      <selection sqref="A1:G1"/>
    </sheetView>
  </sheetViews>
  <sheetFormatPr defaultColWidth="9.44140625" defaultRowHeight="10.199999999999999" x14ac:dyDescent="0.2"/>
  <cols>
    <col min="1" max="1" width="38.5546875" style="6" bestFit="1" customWidth="1"/>
    <col min="2" max="2" width="58" style="6" bestFit="1" customWidth="1"/>
    <col min="3" max="3" width="15.44140625" style="6" bestFit="1" customWidth="1"/>
    <col min="4" max="4" width="15.5546875" style="6" bestFit="1" customWidth="1"/>
    <col min="5" max="5" width="26.44140625" style="9" customWidth="1"/>
    <col min="6" max="6" width="13.5546875" style="10" bestFit="1" customWidth="1"/>
    <col min="7" max="7" width="11" style="9" customWidth="1"/>
    <col min="8" max="16384" width="9.44140625" style="6"/>
  </cols>
  <sheetData>
    <row r="1" spans="1:7" s="1" customFormat="1" ht="13.8" x14ac:dyDescent="0.2">
      <c r="A1" s="150" t="s">
        <v>1966</v>
      </c>
      <c r="B1" s="151"/>
      <c r="C1" s="151"/>
      <c r="D1" s="151"/>
      <c r="E1" s="151"/>
      <c r="F1" s="151"/>
      <c r="G1" s="151"/>
    </row>
    <row r="2" spans="1:7" s="1" customFormat="1" ht="11.4" x14ac:dyDescent="0.2">
      <c r="A2" s="7" t="s">
        <v>7</v>
      </c>
      <c r="B2" s="6"/>
      <c r="C2" s="6"/>
      <c r="D2" s="6"/>
      <c r="E2" s="9"/>
      <c r="F2" s="10"/>
      <c r="G2" s="9"/>
    </row>
    <row r="3" spans="1:7" s="1" customFormat="1" ht="20.399999999999999" x14ac:dyDescent="0.2">
      <c r="A3" s="119" t="s">
        <v>2</v>
      </c>
      <c r="B3" s="119" t="s">
        <v>0</v>
      </c>
      <c r="C3" s="120" t="s">
        <v>1436</v>
      </c>
      <c r="D3" s="120" t="s">
        <v>1</v>
      </c>
      <c r="E3" s="129" t="s">
        <v>6</v>
      </c>
      <c r="F3" s="121" t="s">
        <v>3</v>
      </c>
      <c r="G3" s="121" t="s">
        <v>5</v>
      </c>
    </row>
    <row r="4" spans="1:7" s="1" customFormat="1" ht="27" customHeight="1" x14ac:dyDescent="0.2">
      <c r="A4" s="102" t="s">
        <v>30</v>
      </c>
      <c r="B4" s="122"/>
      <c r="C4" s="122"/>
      <c r="D4" s="122"/>
      <c r="E4" s="123"/>
      <c r="F4" s="85"/>
      <c r="G4" s="124"/>
    </row>
    <row r="5" spans="1:7" s="1" customFormat="1" ht="14.1" customHeight="1" x14ac:dyDescent="0.2">
      <c r="A5" s="21" t="s">
        <v>31</v>
      </c>
      <c r="B5" s="22"/>
      <c r="C5" s="22"/>
      <c r="D5" s="22"/>
      <c r="E5" s="23"/>
      <c r="F5" s="24"/>
      <c r="G5" s="23"/>
    </row>
    <row r="6" spans="1:7" s="1" customFormat="1" ht="11.4" x14ac:dyDescent="0.2">
      <c r="A6" s="22" t="s">
        <v>1954</v>
      </c>
      <c r="B6" s="22" t="s">
        <v>1955</v>
      </c>
      <c r="C6" s="125" t="s">
        <v>1956</v>
      </c>
      <c r="D6" s="25">
        <v>1695</v>
      </c>
      <c r="E6" s="23">
        <v>0</v>
      </c>
      <c r="F6" s="24">
        <v>100</v>
      </c>
      <c r="G6" s="23">
        <v>0</v>
      </c>
    </row>
    <row r="7" spans="1:7" x14ac:dyDescent="0.2">
      <c r="A7" s="21" t="s">
        <v>35</v>
      </c>
      <c r="B7" s="21"/>
      <c r="C7" s="21"/>
      <c r="D7" s="21"/>
      <c r="E7" s="26">
        <f>SUM(E5:E6)</f>
        <v>0</v>
      </c>
      <c r="F7" s="27">
        <f>SUM(F5:F6)</f>
        <v>100</v>
      </c>
      <c r="G7" s="26"/>
    </row>
    <row r="8" spans="1:7" x14ac:dyDescent="0.2">
      <c r="A8" s="22"/>
      <c r="B8" s="22"/>
      <c r="C8" s="22"/>
      <c r="D8" s="22"/>
      <c r="E8" s="23"/>
      <c r="F8" s="24"/>
      <c r="G8" s="23"/>
    </row>
    <row r="9" spans="1:7" x14ac:dyDescent="0.2">
      <c r="A9" s="21" t="s">
        <v>46</v>
      </c>
      <c r="B9" s="21"/>
      <c r="C9" s="21"/>
      <c r="D9" s="21"/>
      <c r="E9" s="26">
        <f>E7</f>
        <v>0</v>
      </c>
      <c r="F9" s="27">
        <f>F7</f>
        <v>100</v>
      </c>
      <c r="G9" s="26"/>
    </row>
    <row r="10" spans="1:7" x14ac:dyDescent="0.2">
      <c r="A10" s="21"/>
      <c r="B10" s="21"/>
      <c r="C10" s="21"/>
      <c r="D10" s="21"/>
      <c r="E10" s="26"/>
      <c r="F10" s="27"/>
      <c r="G10" s="26"/>
    </row>
    <row r="11" spans="1:7" x14ac:dyDescent="0.2">
      <c r="A11" s="21" t="s">
        <v>48</v>
      </c>
      <c r="B11" s="21"/>
      <c r="C11" s="21"/>
      <c r="D11" s="21"/>
      <c r="E11" s="126">
        <v>0</v>
      </c>
      <c r="F11" s="126">
        <v>0</v>
      </c>
      <c r="G11" s="26"/>
    </row>
    <row r="12" spans="1:7" x14ac:dyDescent="0.2">
      <c r="A12" s="21"/>
      <c r="B12" s="21"/>
      <c r="C12" s="21"/>
      <c r="D12" s="21"/>
      <c r="E12" s="26"/>
      <c r="F12" s="27"/>
      <c r="G12" s="26"/>
    </row>
    <row r="13" spans="1:7" x14ac:dyDescent="0.2">
      <c r="A13" s="28" t="s">
        <v>47</v>
      </c>
      <c r="B13" s="28"/>
      <c r="C13" s="28"/>
      <c r="D13" s="28"/>
      <c r="E13" s="29">
        <v>3.9999999999999998E-7</v>
      </c>
      <c r="F13" s="30">
        <v>100</v>
      </c>
      <c r="G13" s="29"/>
    </row>
    <row r="15" spans="1:7" x14ac:dyDescent="0.2">
      <c r="A15" s="11" t="s">
        <v>50</v>
      </c>
    </row>
    <row r="16" spans="1:7" x14ac:dyDescent="0.2">
      <c r="A16" s="11" t="s">
        <v>1957</v>
      </c>
    </row>
    <row r="17" spans="1:7" ht="23.85" customHeight="1" x14ac:dyDescent="0.2">
      <c r="A17" s="177" t="s">
        <v>1958</v>
      </c>
      <c r="B17" s="177"/>
      <c r="C17" s="177"/>
      <c r="D17" s="177"/>
      <c r="E17" s="177"/>
      <c r="F17" s="177"/>
      <c r="G17" s="177"/>
    </row>
    <row r="18" spans="1:7" x14ac:dyDescent="0.2">
      <c r="A18" s="130"/>
      <c r="B18" s="130"/>
      <c r="C18" s="130"/>
      <c r="D18" s="130"/>
      <c r="E18" s="130"/>
      <c r="F18" s="130"/>
      <c r="G18" s="130"/>
    </row>
    <row r="19" spans="1:7" ht="21.75" customHeight="1" x14ac:dyDescent="0.2">
      <c r="A19" s="152" t="s">
        <v>1012</v>
      </c>
      <c r="B19" s="152"/>
      <c r="C19" s="152"/>
      <c r="D19" s="152"/>
      <c r="E19" s="130"/>
      <c r="F19" s="130"/>
      <c r="G19" s="130"/>
    </row>
    <row r="20" spans="1:7" x14ac:dyDescent="0.2">
      <c r="A20" s="130"/>
      <c r="B20" s="130"/>
      <c r="C20" s="130"/>
      <c r="D20" s="130"/>
      <c r="E20" s="130"/>
      <c r="F20" s="130"/>
      <c r="G20" s="130"/>
    </row>
    <row r="21" spans="1:7" x14ac:dyDescent="0.2">
      <c r="A21" s="11" t="s">
        <v>51</v>
      </c>
    </row>
    <row r="22" spans="1:7" x14ac:dyDescent="0.2">
      <c r="A22" s="11" t="s">
        <v>1013</v>
      </c>
    </row>
    <row r="23" spans="1:7" x14ac:dyDescent="0.2">
      <c r="A23" s="11" t="s">
        <v>52</v>
      </c>
      <c r="B23" s="11"/>
      <c r="C23" s="31" t="s">
        <v>54</v>
      </c>
      <c r="D23" s="11" t="s">
        <v>1959</v>
      </c>
    </row>
    <row r="24" spans="1:7" x14ac:dyDescent="0.2">
      <c r="A24" s="6" t="s">
        <v>61</v>
      </c>
      <c r="C24" s="32">
        <v>0</v>
      </c>
      <c r="D24" s="32">
        <v>0</v>
      </c>
    </row>
    <row r="25" spans="1:7" x14ac:dyDescent="0.2">
      <c r="A25" s="6" t="s">
        <v>135</v>
      </c>
      <c r="C25" s="32">
        <v>0</v>
      </c>
      <c r="D25" s="32">
        <v>0</v>
      </c>
    </row>
    <row r="26" spans="1:7" x14ac:dyDescent="0.2">
      <c r="A26" s="6" t="s">
        <v>62</v>
      </c>
      <c r="C26" s="32">
        <v>0</v>
      </c>
      <c r="D26" s="32">
        <v>0</v>
      </c>
    </row>
    <row r="27" spans="1:7" x14ac:dyDescent="0.2">
      <c r="A27" s="6" t="s">
        <v>136</v>
      </c>
      <c r="C27" s="32">
        <v>0</v>
      </c>
      <c r="D27" s="32">
        <v>0</v>
      </c>
    </row>
    <row r="29" spans="1:7" x14ac:dyDescent="0.2">
      <c r="A29" s="6" t="s">
        <v>58</v>
      </c>
    </row>
    <row r="31" spans="1:7" ht="14.4" x14ac:dyDescent="0.3">
      <c r="A31" s="178" t="s">
        <v>1968</v>
      </c>
      <c r="B31" s="179"/>
      <c r="C31" s="179"/>
      <c r="D31" s="31" t="s">
        <v>60</v>
      </c>
    </row>
    <row r="32" spans="1:7" x14ac:dyDescent="0.2">
      <c r="A32" s="11"/>
      <c r="B32" s="11"/>
      <c r="C32" s="11"/>
      <c r="D32" s="11"/>
    </row>
    <row r="33" spans="1:7" x14ac:dyDescent="0.2">
      <c r="A33" s="11" t="s">
        <v>1960</v>
      </c>
      <c r="B33" s="11"/>
      <c r="C33" s="11"/>
      <c r="D33" s="31" t="s">
        <v>60</v>
      </c>
    </row>
    <row r="35" spans="1:7" x14ac:dyDescent="0.2">
      <c r="A35" s="11" t="s">
        <v>1967</v>
      </c>
    </row>
    <row r="36" spans="1:7" ht="28.35" customHeight="1" x14ac:dyDescent="0.2"/>
    <row r="38" spans="1:7" ht="14.1" customHeight="1" x14ac:dyDescent="0.2"/>
    <row r="39" spans="1:7" ht="10.5" customHeight="1" x14ac:dyDescent="0.2"/>
    <row r="40" spans="1:7" ht="26.25" customHeight="1" x14ac:dyDescent="0.2"/>
    <row r="42" spans="1:7" ht="29.1" customHeight="1" x14ac:dyDescent="0.2"/>
    <row r="44" spans="1:7" s="1" customFormat="1" ht="11.4" x14ac:dyDescent="0.2">
      <c r="A44" s="6"/>
      <c r="B44" s="6"/>
      <c r="C44" s="6"/>
      <c r="D44" s="6"/>
      <c r="E44" s="9"/>
      <c r="F44" s="10"/>
      <c r="G44" s="9"/>
    </row>
    <row r="46" spans="1:7" s="1" customFormat="1" ht="38.25" customHeight="1" x14ac:dyDescent="0.2">
      <c r="A46" s="6"/>
      <c r="B46" s="6"/>
      <c r="C46" s="6"/>
      <c r="D46" s="6"/>
      <c r="E46" s="9"/>
      <c r="F46" s="10"/>
      <c r="G46" s="9"/>
    </row>
    <row r="50" spans="1:9" x14ac:dyDescent="0.2">
      <c r="H50" s="11"/>
      <c r="I50" s="11"/>
    </row>
    <row r="52" spans="1:9" x14ac:dyDescent="0.2">
      <c r="H52" s="11"/>
      <c r="I52" s="11"/>
    </row>
    <row r="53" spans="1:9" x14ac:dyDescent="0.2">
      <c r="H53" s="11"/>
      <c r="I53" s="11"/>
    </row>
    <row r="54" spans="1:9" x14ac:dyDescent="0.2">
      <c r="H54" s="11"/>
      <c r="I54" s="11"/>
    </row>
    <row r="55" spans="1:9" x14ac:dyDescent="0.2">
      <c r="H55" s="11"/>
      <c r="I55" s="11"/>
    </row>
    <row r="56" spans="1:9" x14ac:dyDescent="0.2">
      <c r="H56" s="11"/>
      <c r="I56" s="11"/>
    </row>
    <row r="63" spans="1:9" s="9" customFormat="1" x14ac:dyDescent="0.2">
      <c r="A63" s="6"/>
      <c r="B63" s="6"/>
      <c r="C63" s="6"/>
      <c r="D63" s="6"/>
      <c r="F63" s="10"/>
      <c r="H63" s="6"/>
      <c r="I63" s="6"/>
    </row>
    <row r="64" spans="1:9" s="9" customFormat="1" x14ac:dyDescent="0.2">
      <c r="A64" s="6"/>
      <c r="B64" s="6"/>
      <c r="C64" s="6"/>
      <c r="D64" s="6"/>
      <c r="F64" s="10"/>
      <c r="H64" s="6"/>
      <c r="I64" s="6"/>
    </row>
    <row r="65" spans="1:9" s="9" customFormat="1" x14ac:dyDescent="0.2">
      <c r="A65" s="6"/>
      <c r="B65" s="6"/>
      <c r="C65" s="6"/>
      <c r="D65" s="6"/>
      <c r="F65" s="10"/>
      <c r="H65" s="6"/>
      <c r="I65" s="6"/>
    </row>
    <row r="66" spans="1:9" s="9" customFormat="1" x14ac:dyDescent="0.2">
      <c r="A66" s="6"/>
      <c r="B66" s="6"/>
      <c r="C66" s="6"/>
      <c r="D66" s="6"/>
      <c r="F66" s="10"/>
      <c r="H66" s="6"/>
      <c r="I66" s="6"/>
    </row>
    <row r="67" spans="1:9" s="9" customFormat="1" x14ac:dyDescent="0.2">
      <c r="A67" s="6"/>
      <c r="B67" s="6"/>
      <c r="C67" s="6"/>
      <c r="D67" s="6"/>
      <c r="F67" s="10"/>
      <c r="H67" s="6"/>
      <c r="I67" s="6"/>
    </row>
    <row r="68" spans="1:9" s="9" customFormat="1" x14ac:dyDescent="0.2">
      <c r="A68" s="6"/>
      <c r="B68" s="6"/>
      <c r="C68" s="6"/>
      <c r="D68" s="6"/>
      <c r="F68" s="10"/>
      <c r="H68" s="6"/>
      <c r="I68" s="6"/>
    </row>
    <row r="70" spans="1:9" s="9" customFormat="1" x14ac:dyDescent="0.2">
      <c r="A70" s="6"/>
      <c r="B70" s="6"/>
      <c r="C70" s="6"/>
      <c r="D70" s="6"/>
      <c r="F70" s="10"/>
      <c r="H70" s="6"/>
      <c r="I70" s="6"/>
    </row>
    <row r="72" spans="1:9" s="9" customFormat="1" ht="15" customHeight="1" x14ac:dyDescent="0.2">
      <c r="A72" s="6"/>
      <c r="B72" s="6"/>
      <c r="C72" s="6"/>
      <c r="D72" s="6"/>
      <c r="F72" s="10"/>
      <c r="H72" s="6"/>
      <c r="I72" s="6"/>
    </row>
  </sheetData>
  <mergeCells count="4">
    <mergeCell ref="A1:G1"/>
    <mergeCell ref="A17:G17"/>
    <mergeCell ref="A19:D19"/>
    <mergeCell ref="A31:C31"/>
  </mergeCells>
  <conditionalFormatting sqref="F2 F21:F65442">
    <cfRule type="cellIs" dxfId="2" priority="3" stopIfTrue="1" operator="between">
      <formula>0.009</formula>
      <formula>-0.009</formula>
    </cfRule>
  </conditionalFormatting>
  <conditionalFormatting sqref="F4:F10">
    <cfRule type="cellIs" dxfId="1" priority="2" stopIfTrue="1" operator="between">
      <formula>0.009</formula>
      <formula>-0.009</formula>
    </cfRule>
  </conditionalFormatting>
  <conditionalFormatting sqref="F12:F16">
    <cfRule type="cellIs" dxfId="0" priority="1" stopIfTrue="1" operator="between">
      <formula>0.009</formula>
      <formula>-0.009</formula>
    </cfRule>
  </conditionalFormatting>
  <pageMargins left="0.7" right="0.7" top="0.75" bottom="0.75" header="0.3" footer="0.3"/>
  <pageSetup paperSize="9" orientation="portrait" r:id="rId1"/>
  <headerFooter>
    <oddFooter>&amp;C_x000D_&amp;1#&amp;"Calibri"&amp;10&amp;K000000 RESTRICTED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6F8D4-9875-4B41-9118-6945C48E8815}">
  <dimension ref="A1:I199"/>
  <sheetViews>
    <sheetView workbookViewId="0">
      <selection sqref="A1:G1"/>
    </sheetView>
  </sheetViews>
  <sheetFormatPr defaultColWidth="9.33203125" defaultRowHeight="10.199999999999999" x14ac:dyDescent="0.2"/>
  <cols>
    <col min="1" max="1" width="52.33203125" style="6" bestFit="1" customWidth="1"/>
    <col min="2" max="2" width="49.33203125" style="6" bestFit="1" customWidth="1"/>
    <col min="3" max="3" width="22.33203125" style="6" bestFit="1" customWidth="1"/>
    <col min="4" max="4" width="15.5546875" style="6" customWidth="1"/>
    <col min="5" max="5" width="23.33203125" style="9" customWidth="1"/>
    <col min="6" max="6" width="11.6640625" style="10" bestFit="1" customWidth="1"/>
    <col min="7" max="7" width="6.5546875" style="9" customWidth="1"/>
    <col min="8" max="16384" width="9.33203125" style="6"/>
  </cols>
  <sheetData>
    <row r="1" spans="1:7" s="1" customFormat="1" ht="13.8" x14ac:dyDescent="0.2">
      <c r="A1" s="150" t="s">
        <v>1747</v>
      </c>
      <c r="B1" s="151"/>
      <c r="C1" s="151"/>
      <c r="D1" s="151"/>
      <c r="E1" s="151"/>
      <c r="F1" s="151"/>
      <c r="G1" s="151"/>
    </row>
    <row r="2" spans="1:7" s="1" customFormat="1" ht="11.4" x14ac:dyDescent="0.2">
      <c r="E2" s="5"/>
      <c r="F2" s="8"/>
      <c r="G2" s="9"/>
    </row>
    <row r="3" spans="1:7" s="1" customFormat="1" ht="12" x14ac:dyDescent="0.2">
      <c r="A3" s="7" t="s">
        <v>7</v>
      </c>
      <c r="B3" s="2"/>
      <c r="C3" s="3"/>
      <c r="D3" s="3"/>
      <c r="E3" s="4"/>
      <c r="F3" s="8"/>
      <c r="G3" s="9"/>
    </row>
    <row r="4" spans="1:7" s="1" customFormat="1" ht="22.5" customHeight="1" x14ac:dyDescent="0.2">
      <c r="A4" s="14" t="s">
        <v>2</v>
      </c>
      <c r="B4" s="14" t="s">
        <v>0</v>
      </c>
      <c r="C4" s="15" t="s">
        <v>1436</v>
      </c>
      <c r="D4" s="15" t="s">
        <v>1</v>
      </c>
      <c r="E4" s="56" t="s">
        <v>6</v>
      </c>
      <c r="F4" s="16" t="s">
        <v>3</v>
      </c>
      <c r="G4" s="16" t="s">
        <v>5</v>
      </c>
    </row>
    <row r="5" spans="1:7" x14ac:dyDescent="0.2">
      <c r="A5" s="17" t="s">
        <v>30</v>
      </c>
      <c r="B5" s="18"/>
      <c r="C5" s="18"/>
      <c r="D5" s="18"/>
      <c r="E5" s="19"/>
      <c r="F5" s="20"/>
      <c r="G5" s="19"/>
    </row>
    <row r="6" spans="1:7" x14ac:dyDescent="0.2">
      <c r="A6" s="21" t="s">
        <v>31</v>
      </c>
      <c r="B6" s="22"/>
      <c r="C6" s="22"/>
      <c r="D6" s="22"/>
      <c r="E6" s="23"/>
      <c r="F6" s="24"/>
      <c r="G6" s="23"/>
    </row>
    <row r="7" spans="1:7" x14ac:dyDescent="0.2">
      <c r="A7" s="22" t="s">
        <v>1748</v>
      </c>
      <c r="B7" s="22" t="s">
        <v>1749</v>
      </c>
      <c r="C7" s="22" t="s">
        <v>32</v>
      </c>
      <c r="D7" s="25">
        <v>7500</v>
      </c>
      <c r="E7" s="23">
        <v>8127.0679110000001</v>
      </c>
      <c r="F7" s="24">
        <v>6.0430860926586698</v>
      </c>
      <c r="G7" s="23">
        <v>7.5349000000000004</v>
      </c>
    </row>
    <row r="8" spans="1:7" x14ac:dyDescent="0.2">
      <c r="A8" s="22" t="s">
        <v>1750</v>
      </c>
      <c r="B8" s="22" t="s">
        <v>1751</v>
      </c>
      <c r="C8" s="22" t="s">
        <v>33</v>
      </c>
      <c r="D8" s="25">
        <v>7500</v>
      </c>
      <c r="E8" s="23">
        <v>7981.6383904000004</v>
      </c>
      <c r="F8" s="24">
        <v>5.9349483087710304</v>
      </c>
      <c r="G8" s="23">
        <v>7.3449999999999998</v>
      </c>
    </row>
    <row r="9" spans="1:7" x14ac:dyDescent="0.2">
      <c r="A9" s="22" t="s">
        <v>1752</v>
      </c>
      <c r="B9" s="22" t="s">
        <v>1753</v>
      </c>
      <c r="C9" s="22" t="s">
        <v>77</v>
      </c>
      <c r="D9" s="25">
        <v>7500</v>
      </c>
      <c r="E9" s="23">
        <v>7739.2583218999998</v>
      </c>
      <c r="F9" s="24">
        <v>5.7547205024907999</v>
      </c>
      <c r="G9" s="23">
        <v>7.2149999999999999</v>
      </c>
    </row>
    <row r="10" spans="1:7" x14ac:dyDescent="0.2">
      <c r="A10" s="22" t="s">
        <v>88</v>
      </c>
      <c r="B10" s="22" t="s">
        <v>87</v>
      </c>
      <c r="C10" s="22" t="s">
        <v>33</v>
      </c>
      <c r="D10" s="25">
        <v>5950</v>
      </c>
      <c r="E10" s="23">
        <v>6097.8072917999998</v>
      </c>
      <c r="F10" s="24">
        <v>4.5341782355372304</v>
      </c>
      <c r="G10" s="23">
        <v>7.6449999999999996</v>
      </c>
    </row>
    <row r="11" spans="1:7" x14ac:dyDescent="0.2">
      <c r="A11" s="22" t="s">
        <v>90</v>
      </c>
      <c r="B11" s="22" t="s">
        <v>89</v>
      </c>
      <c r="C11" s="22" t="s">
        <v>33</v>
      </c>
      <c r="D11" s="25">
        <v>5467</v>
      </c>
      <c r="E11" s="23">
        <v>5656.6964373999999</v>
      </c>
      <c r="F11" s="24">
        <v>4.20617914672225</v>
      </c>
      <c r="G11" s="23">
        <v>7.96</v>
      </c>
    </row>
    <row r="12" spans="1:7" x14ac:dyDescent="0.2">
      <c r="A12" s="22" t="s">
        <v>92</v>
      </c>
      <c r="B12" s="22" t="s">
        <v>91</v>
      </c>
      <c r="C12" s="22" t="s">
        <v>32</v>
      </c>
      <c r="D12" s="25">
        <v>5500</v>
      </c>
      <c r="E12" s="23">
        <v>5539.165274</v>
      </c>
      <c r="F12" s="24">
        <v>4.1187858891815798</v>
      </c>
      <c r="G12" s="23">
        <v>7.5350000000000001</v>
      </c>
    </row>
    <row r="13" spans="1:7" x14ac:dyDescent="0.2">
      <c r="A13" s="22" t="s">
        <v>94</v>
      </c>
      <c r="B13" s="22" t="s">
        <v>93</v>
      </c>
      <c r="C13" s="22" t="s">
        <v>33</v>
      </c>
      <c r="D13" s="25">
        <v>5000</v>
      </c>
      <c r="E13" s="23">
        <v>5086.9205479000002</v>
      </c>
      <c r="F13" s="24">
        <v>3.7825079295654098</v>
      </c>
      <c r="G13" s="23">
        <v>7.7249999999999996</v>
      </c>
    </row>
    <row r="14" spans="1:7" x14ac:dyDescent="0.2">
      <c r="A14" s="22" t="s">
        <v>95</v>
      </c>
      <c r="B14" s="22" t="s">
        <v>1754</v>
      </c>
      <c r="C14" s="22" t="s">
        <v>33</v>
      </c>
      <c r="D14" s="25">
        <v>5000</v>
      </c>
      <c r="E14" s="23">
        <v>5083.2359588999998</v>
      </c>
      <c r="F14" s="24">
        <v>3.7797681605876101</v>
      </c>
      <c r="G14" s="23">
        <v>7.2591554471052397</v>
      </c>
    </row>
    <row r="15" spans="1:7" x14ac:dyDescent="0.2">
      <c r="A15" s="22" t="s">
        <v>97</v>
      </c>
      <c r="B15" s="22" t="s">
        <v>96</v>
      </c>
      <c r="C15" s="22" t="s">
        <v>33</v>
      </c>
      <c r="D15" s="25">
        <v>5000</v>
      </c>
      <c r="E15" s="23">
        <v>5003.7004795000003</v>
      </c>
      <c r="F15" s="24">
        <v>3.7206275511207498</v>
      </c>
      <c r="G15" s="23">
        <v>7.7945000000000002</v>
      </c>
    </row>
    <row r="16" spans="1:7" x14ac:dyDescent="0.2">
      <c r="A16" s="22" t="s">
        <v>72</v>
      </c>
      <c r="B16" s="22" t="s">
        <v>71</v>
      </c>
      <c r="C16" s="22" t="s">
        <v>34</v>
      </c>
      <c r="D16" s="25">
        <v>4269</v>
      </c>
      <c r="E16" s="23">
        <v>4740.7629209999996</v>
      </c>
      <c r="F16" s="24">
        <v>3.5251137052405799</v>
      </c>
      <c r="G16" s="23">
        <v>8.7058</v>
      </c>
    </row>
    <row r="17" spans="1:7" x14ac:dyDescent="0.2">
      <c r="A17" s="22" t="s">
        <v>1755</v>
      </c>
      <c r="B17" s="22" t="s">
        <v>1756</v>
      </c>
      <c r="C17" s="22" t="s">
        <v>33</v>
      </c>
      <c r="D17" s="25">
        <v>4500</v>
      </c>
      <c r="E17" s="23">
        <v>4583.0235204999999</v>
      </c>
      <c r="F17" s="24">
        <v>3.4078226000271399</v>
      </c>
      <c r="G17" s="23">
        <v>7.85</v>
      </c>
    </row>
    <row r="18" spans="1:7" x14ac:dyDescent="0.2">
      <c r="A18" s="22" t="s">
        <v>74</v>
      </c>
      <c r="B18" s="22" t="s">
        <v>73</v>
      </c>
      <c r="C18" s="22" t="s">
        <v>34</v>
      </c>
      <c r="D18" s="25">
        <v>4076</v>
      </c>
      <c r="E18" s="23">
        <v>4533.9752840000001</v>
      </c>
      <c r="F18" s="24">
        <v>3.3713515480919898</v>
      </c>
      <c r="G18" s="23">
        <v>8.8512000000000004</v>
      </c>
    </row>
    <row r="19" spans="1:7" x14ac:dyDescent="0.2">
      <c r="A19" s="22" t="s">
        <v>1757</v>
      </c>
      <c r="B19" s="22" t="s">
        <v>1758</v>
      </c>
      <c r="C19" s="22" t="s">
        <v>33</v>
      </c>
      <c r="D19" s="25">
        <v>300</v>
      </c>
      <c r="E19" s="23">
        <v>3118.8016849000001</v>
      </c>
      <c r="F19" s="24">
        <v>2.3190635656273901</v>
      </c>
      <c r="G19" s="23">
        <v>7.0799000000000003</v>
      </c>
    </row>
    <row r="20" spans="1:7" x14ac:dyDescent="0.2">
      <c r="A20" s="22" t="s">
        <v>99</v>
      </c>
      <c r="B20" s="22" t="s">
        <v>98</v>
      </c>
      <c r="C20" s="22" t="s">
        <v>33</v>
      </c>
      <c r="D20" s="25">
        <v>5143</v>
      </c>
      <c r="E20" s="23">
        <v>2970.097929</v>
      </c>
      <c r="F20" s="24">
        <v>2.2084911415937398</v>
      </c>
      <c r="G20" s="23">
        <v>6.875</v>
      </c>
    </row>
    <row r="21" spans="1:7" x14ac:dyDescent="0.2">
      <c r="A21" s="22" t="s">
        <v>1759</v>
      </c>
      <c r="B21" s="22" t="s">
        <v>1760</v>
      </c>
      <c r="C21" s="22" t="s">
        <v>32</v>
      </c>
      <c r="D21" s="25">
        <v>2500</v>
      </c>
      <c r="E21" s="23">
        <v>2680.1994863</v>
      </c>
      <c r="F21" s="24">
        <v>1.9929298510337601</v>
      </c>
      <c r="G21" s="23">
        <v>6.5906000000000002</v>
      </c>
    </row>
    <row r="22" spans="1:7" x14ac:dyDescent="0.2">
      <c r="A22" s="22" t="s">
        <v>1447</v>
      </c>
      <c r="B22" s="22" t="s">
        <v>1448</v>
      </c>
      <c r="C22" s="22" t="s">
        <v>33</v>
      </c>
      <c r="D22" s="25">
        <v>2500</v>
      </c>
      <c r="E22" s="23">
        <v>2671.1403767000002</v>
      </c>
      <c r="F22" s="24">
        <v>1.98619372186206</v>
      </c>
      <c r="G22" s="23">
        <v>6.6550000000000002</v>
      </c>
    </row>
    <row r="23" spans="1:7" x14ac:dyDescent="0.2">
      <c r="A23" s="22" t="s">
        <v>76</v>
      </c>
      <c r="B23" s="22" t="s">
        <v>75</v>
      </c>
      <c r="C23" s="22" t="s">
        <v>77</v>
      </c>
      <c r="D23" s="25">
        <v>2500</v>
      </c>
      <c r="E23" s="23">
        <v>2585.2497603000002</v>
      </c>
      <c r="F23" s="24">
        <v>1.9223275901721599</v>
      </c>
      <c r="G23" s="23">
        <v>7.8650000000000002</v>
      </c>
    </row>
    <row r="24" spans="1:7" x14ac:dyDescent="0.2">
      <c r="A24" s="22" t="s">
        <v>101</v>
      </c>
      <c r="B24" s="22" t="s">
        <v>100</v>
      </c>
      <c r="C24" s="22" t="s">
        <v>77</v>
      </c>
      <c r="D24" s="25">
        <v>250</v>
      </c>
      <c r="E24" s="23">
        <v>2564.5621233000002</v>
      </c>
      <c r="F24" s="24">
        <v>1.9069447764915399</v>
      </c>
      <c r="G24" s="23">
        <v>7.415</v>
      </c>
    </row>
    <row r="25" spans="1:7" x14ac:dyDescent="0.2">
      <c r="A25" s="22" t="s">
        <v>103</v>
      </c>
      <c r="B25" s="22" t="s">
        <v>102</v>
      </c>
      <c r="C25" s="22" t="s">
        <v>33</v>
      </c>
      <c r="D25" s="25">
        <v>250</v>
      </c>
      <c r="E25" s="23">
        <v>2559.3483904</v>
      </c>
      <c r="F25" s="24">
        <v>1.9030679740427501</v>
      </c>
      <c r="G25" s="23">
        <v>7.3240999999999996</v>
      </c>
    </row>
    <row r="26" spans="1:7" x14ac:dyDescent="0.2">
      <c r="A26" s="22" t="s">
        <v>105</v>
      </c>
      <c r="B26" s="22" t="s">
        <v>104</v>
      </c>
      <c r="C26" s="22" t="s">
        <v>33</v>
      </c>
      <c r="D26" s="25">
        <v>2500</v>
      </c>
      <c r="E26" s="23">
        <v>2546.4802055</v>
      </c>
      <c r="F26" s="24">
        <v>1.8934995109686701</v>
      </c>
      <c r="G26" s="23">
        <v>7.89</v>
      </c>
    </row>
    <row r="27" spans="1:7" x14ac:dyDescent="0.2">
      <c r="A27" s="22" t="s">
        <v>1761</v>
      </c>
      <c r="B27" s="22" t="s">
        <v>1762</v>
      </c>
      <c r="C27" s="22" t="s">
        <v>1451</v>
      </c>
      <c r="D27" s="25">
        <v>2500</v>
      </c>
      <c r="E27" s="23">
        <v>2543.6138356000001</v>
      </c>
      <c r="F27" s="24">
        <v>1.89136814941628</v>
      </c>
      <c r="G27" s="23">
        <v>7.4349999999999996</v>
      </c>
    </row>
    <row r="28" spans="1:7" x14ac:dyDescent="0.2">
      <c r="A28" s="22" t="s">
        <v>1763</v>
      </c>
      <c r="B28" s="22" t="s">
        <v>1764</v>
      </c>
      <c r="C28" s="22" t="s">
        <v>32</v>
      </c>
      <c r="D28" s="25">
        <v>2500</v>
      </c>
      <c r="E28" s="23">
        <v>2538.8925684999999</v>
      </c>
      <c r="F28" s="24">
        <v>1.88785753231991</v>
      </c>
      <c r="G28" s="23">
        <v>7.15</v>
      </c>
    </row>
    <row r="29" spans="1:7" x14ac:dyDescent="0.2">
      <c r="A29" s="22" t="s">
        <v>1765</v>
      </c>
      <c r="B29" s="22" t="s">
        <v>1766</v>
      </c>
      <c r="C29" s="22" t="s">
        <v>1451</v>
      </c>
      <c r="D29" s="25">
        <v>2342</v>
      </c>
      <c r="E29" s="23">
        <v>2371.0664978</v>
      </c>
      <c r="F29" s="24">
        <v>1.7630662293630299</v>
      </c>
      <c r="G29" s="23">
        <v>7.3049999999999997</v>
      </c>
    </row>
    <row r="30" spans="1:7" x14ac:dyDescent="0.2">
      <c r="A30" s="22" t="s">
        <v>1767</v>
      </c>
      <c r="B30" s="22" t="s">
        <v>1768</v>
      </c>
      <c r="C30" s="22" t="s">
        <v>33</v>
      </c>
      <c r="D30" s="25">
        <v>2000</v>
      </c>
      <c r="E30" s="23">
        <v>2216.0075615999999</v>
      </c>
      <c r="F30" s="24">
        <v>1.6477682509095299</v>
      </c>
      <c r="G30" s="23">
        <v>8.1625999999999994</v>
      </c>
    </row>
    <row r="31" spans="1:7" x14ac:dyDescent="0.2">
      <c r="A31" s="22" t="s">
        <v>1769</v>
      </c>
      <c r="B31" s="22" t="s">
        <v>1770</v>
      </c>
      <c r="C31" s="22" t="s">
        <v>33</v>
      </c>
      <c r="D31" s="25">
        <v>2000</v>
      </c>
      <c r="E31" s="23">
        <v>2155.7686027</v>
      </c>
      <c r="F31" s="24">
        <v>1.60297605540294</v>
      </c>
      <c r="G31" s="23">
        <v>8.0450999999999997</v>
      </c>
    </row>
    <row r="32" spans="1:7" x14ac:dyDescent="0.2">
      <c r="A32" s="22" t="s">
        <v>1771</v>
      </c>
      <c r="B32" s="22" t="s">
        <v>1772</v>
      </c>
      <c r="C32" s="22" t="s">
        <v>33</v>
      </c>
      <c r="D32" s="25">
        <v>200</v>
      </c>
      <c r="E32" s="23">
        <v>2005.0690959000001</v>
      </c>
      <c r="F32" s="24">
        <v>1.49091964050809</v>
      </c>
      <c r="G32" s="23">
        <v>7.125</v>
      </c>
    </row>
    <row r="33" spans="1:7" x14ac:dyDescent="0.2">
      <c r="A33" s="22" t="s">
        <v>1773</v>
      </c>
      <c r="B33" s="22" t="s">
        <v>1774</v>
      </c>
      <c r="C33" s="22" t="s">
        <v>33</v>
      </c>
      <c r="D33" s="25">
        <v>150</v>
      </c>
      <c r="E33" s="23">
        <v>1543.0701985999999</v>
      </c>
      <c r="F33" s="24">
        <v>1.14738872115667</v>
      </c>
      <c r="G33" s="23">
        <v>7.2949999999999999</v>
      </c>
    </row>
    <row r="34" spans="1:7" x14ac:dyDescent="0.2">
      <c r="A34" s="22" t="s">
        <v>1775</v>
      </c>
      <c r="B34" s="22" t="s">
        <v>1776</v>
      </c>
      <c r="C34" s="22" t="s">
        <v>1451</v>
      </c>
      <c r="D34" s="25">
        <v>1500</v>
      </c>
      <c r="E34" s="23">
        <v>1499.1139521</v>
      </c>
      <c r="F34" s="24">
        <v>1.11470394666991</v>
      </c>
      <c r="G34" s="23">
        <v>7.3033000000000001</v>
      </c>
    </row>
    <row r="35" spans="1:7" x14ac:dyDescent="0.2">
      <c r="A35" s="22" t="s">
        <v>1777</v>
      </c>
      <c r="B35" s="22" t="s">
        <v>1778</v>
      </c>
      <c r="C35" s="22" t="s">
        <v>33</v>
      </c>
      <c r="D35" s="25">
        <v>1000</v>
      </c>
      <c r="E35" s="23">
        <v>998.05165750000003</v>
      </c>
      <c r="F35" s="24">
        <v>0.74212645412126999</v>
      </c>
      <c r="G35" s="23">
        <v>7.56</v>
      </c>
    </row>
    <row r="36" spans="1:7" x14ac:dyDescent="0.2">
      <c r="A36" s="22" t="s">
        <v>1779</v>
      </c>
      <c r="B36" s="22" t="s">
        <v>1780</v>
      </c>
      <c r="C36" s="22" t="s">
        <v>1451</v>
      </c>
      <c r="D36" s="25">
        <v>500</v>
      </c>
      <c r="E36" s="23">
        <v>535.90971920000004</v>
      </c>
      <c r="F36" s="24">
        <v>0.39848917303062698</v>
      </c>
      <c r="G36" s="23">
        <v>6.4995000000000003</v>
      </c>
    </row>
    <row r="37" spans="1:7" x14ac:dyDescent="0.2">
      <c r="A37" s="21" t="s">
        <v>35</v>
      </c>
      <c r="B37" s="21"/>
      <c r="C37" s="21"/>
      <c r="D37" s="21"/>
      <c r="E37" s="26">
        <f>SUM(E6:E36)</f>
        <v>110275.69598420001</v>
      </c>
      <c r="F37" s="27">
        <f>SUM(F6:F36)</f>
        <v>81.998271954685364</v>
      </c>
      <c r="G37" s="26"/>
    </row>
    <row r="38" spans="1:7" x14ac:dyDescent="0.2">
      <c r="A38" s="22"/>
      <c r="B38" s="22"/>
      <c r="C38" s="22"/>
      <c r="D38" s="22"/>
      <c r="E38" s="23"/>
      <c r="F38" s="24"/>
      <c r="G38" s="23"/>
    </row>
    <row r="39" spans="1:7" x14ac:dyDescent="0.2">
      <c r="A39" s="21" t="s">
        <v>36</v>
      </c>
      <c r="B39" s="22"/>
      <c r="C39" s="22"/>
      <c r="D39" s="22"/>
      <c r="E39" s="23"/>
      <c r="F39" s="24"/>
      <c r="G39" s="23"/>
    </row>
    <row r="40" spans="1:7" x14ac:dyDescent="0.2">
      <c r="A40" s="21" t="s">
        <v>37</v>
      </c>
      <c r="B40" s="22"/>
      <c r="C40" s="22"/>
      <c r="D40" s="22"/>
      <c r="E40" s="23"/>
      <c r="F40" s="24"/>
      <c r="G40" s="23"/>
    </row>
    <row r="41" spans="1:7" x14ac:dyDescent="0.2">
      <c r="A41" s="22" t="s">
        <v>1781</v>
      </c>
      <c r="B41" s="22" t="s">
        <v>1782</v>
      </c>
      <c r="C41" s="22" t="s">
        <v>41</v>
      </c>
      <c r="D41" s="25">
        <v>500</v>
      </c>
      <c r="E41" s="23">
        <v>2480.6550000000002</v>
      </c>
      <c r="F41" s="24">
        <v>1.84455352106682</v>
      </c>
      <c r="G41" s="23">
        <v>6.3253000000000004</v>
      </c>
    </row>
    <row r="42" spans="1:7" x14ac:dyDescent="0.2">
      <c r="A42" s="21" t="s">
        <v>35</v>
      </c>
      <c r="B42" s="21"/>
      <c r="C42" s="21"/>
      <c r="D42" s="21"/>
      <c r="E42" s="26">
        <f>SUM(E40:E41)</f>
        <v>2480.6550000000002</v>
      </c>
      <c r="F42" s="27">
        <f>SUM(F40:F41)</f>
        <v>1.84455352106682</v>
      </c>
      <c r="G42" s="26"/>
    </row>
    <row r="43" spans="1:7" x14ac:dyDescent="0.2">
      <c r="A43" s="22"/>
      <c r="B43" s="22"/>
      <c r="C43" s="22"/>
      <c r="D43" s="22"/>
      <c r="E43" s="23"/>
      <c r="F43" s="24"/>
      <c r="G43" s="23"/>
    </row>
    <row r="44" spans="1:7" x14ac:dyDescent="0.2">
      <c r="A44" s="21" t="s">
        <v>67</v>
      </c>
      <c r="B44" s="22"/>
      <c r="C44" s="22"/>
      <c r="D44" s="22"/>
      <c r="E44" s="23"/>
      <c r="F44" s="24"/>
      <c r="G44" s="23"/>
    </row>
    <row r="45" spans="1:7" x14ac:dyDescent="0.2">
      <c r="A45" s="22" t="s">
        <v>106</v>
      </c>
      <c r="B45" s="22" t="s">
        <v>1783</v>
      </c>
      <c r="C45" s="22" t="s">
        <v>45</v>
      </c>
      <c r="D45" s="25">
        <v>5500000</v>
      </c>
      <c r="E45" s="23">
        <v>5683.4158332999996</v>
      </c>
      <c r="F45" s="24">
        <v>4.2260470266927204</v>
      </c>
      <c r="G45" s="23">
        <v>7.7847091449999999</v>
      </c>
    </row>
    <row r="46" spans="1:7" x14ac:dyDescent="0.2">
      <c r="A46" s="22" t="s">
        <v>107</v>
      </c>
      <c r="B46" s="22" t="s">
        <v>1784</v>
      </c>
      <c r="C46" s="22" t="s">
        <v>45</v>
      </c>
      <c r="D46" s="25">
        <v>3500000</v>
      </c>
      <c r="E46" s="23">
        <v>3511.9630000000002</v>
      </c>
      <c r="F46" s="24">
        <v>2.6114085664900499</v>
      </c>
      <c r="G46" s="23">
        <v>7.2153718500000004</v>
      </c>
    </row>
    <row r="47" spans="1:7" x14ac:dyDescent="0.2">
      <c r="A47" s="22" t="s">
        <v>109</v>
      </c>
      <c r="B47" s="22" t="s">
        <v>108</v>
      </c>
      <c r="C47" s="22" t="s">
        <v>45</v>
      </c>
      <c r="D47" s="25">
        <v>2500000</v>
      </c>
      <c r="E47" s="23">
        <v>2533.02</v>
      </c>
      <c r="F47" s="24">
        <v>1.88349083606252</v>
      </c>
      <c r="G47" s="23">
        <v>7.5084919699999997</v>
      </c>
    </row>
    <row r="48" spans="1:7" x14ac:dyDescent="0.2">
      <c r="A48" s="22" t="s">
        <v>1785</v>
      </c>
      <c r="B48" s="22" t="s">
        <v>1786</v>
      </c>
      <c r="C48" s="22" t="s">
        <v>45</v>
      </c>
      <c r="D48" s="25">
        <v>1500000</v>
      </c>
      <c r="E48" s="23">
        <v>1579.4421666999999</v>
      </c>
      <c r="F48" s="24">
        <v>1.1744340143663199</v>
      </c>
      <c r="G48" s="23">
        <v>7.2986927850000001</v>
      </c>
    </row>
    <row r="49" spans="1:7" x14ac:dyDescent="0.2">
      <c r="A49" s="22" t="s">
        <v>1787</v>
      </c>
      <c r="B49" s="22" t="s">
        <v>1788</v>
      </c>
      <c r="C49" s="22" t="s">
        <v>45</v>
      </c>
      <c r="D49" s="25">
        <v>1000000</v>
      </c>
      <c r="E49" s="23">
        <v>968.82799999999997</v>
      </c>
      <c r="F49" s="24">
        <v>0.720396467347585</v>
      </c>
      <c r="G49" s="23">
        <v>7.3214810850000003</v>
      </c>
    </row>
    <row r="50" spans="1:7" x14ac:dyDescent="0.2">
      <c r="A50" s="22" t="s">
        <v>111</v>
      </c>
      <c r="B50" s="22" t="s">
        <v>110</v>
      </c>
      <c r="C50" s="22" t="s">
        <v>45</v>
      </c>
      <c r="D50" s="25">
        <v>937300</v>
      </c>
      <c r="E50" s="23">
        <v>961.91396669999995</v>
      </c>
      <c r="F50" s="24">
        <v>0.71525536370024601</v>
      </c>
      <c r="G50" s="23">
        <v>7.4555161099999996</v>
      </c>
    </row>
    <row r="51" spans="1:7" x14ac:dyDescent="0.2">
      <c r="A51" s="22" t="s">
        <v>113</v>
      </c>
      <c r="B51" s="22" t="s">
        <v>1789</v>
      </c>
      <c r="C51" s="22" t="s">
        <v>45</v>
      </c>
      <c r="D51" s="25">
        <v>687800</v>
      </c>
      <c r="E51" s="23">
        <v>689.35855479999998</v>
      </c>
      <c r="F51" s="24">
        <v>0.51258992061930098</v>
      </c>
      <c r="G51" s="23">
        <v>7.7346127899999999</v>
      </c>
    </row>
    <row r="52" spans="1:7" x14ac:dyDescent="0.2">
      <c r="A52" s="22" t="s">
        <v>114</v>
      </c>
      <c r="B52" s="22" t="s">
        <v>1790</v>
      </c>
      <c r="C52" s="22" t="s">
        <v>45</v>
      </c>
      <c r="D52" s="25">
        <v>637800</v>
      </c>
      <c r="E52" s="23">
        <v>637.71772380000004</v>
      </c>
      <c r="F52" s="24">
        <v>0.474191079727736</v>
      </c>
      <c r="G52" s="23">
        <v>7.7651401250000003</v>
      </c>
    </row>
    <row r="53" spans="1:7" x14ac:dyDescent="0.2">
      <c r="A53" s="22" t="s">
        <v>1791</v>
      </c>
      <c r="B53" s="22" t="s">
        <v>1792</v>
      </c>
      <c r="C53" s="22" t="s">
        <v>45</v>
      </c>
      <c r="D53" s="25">
        <v>500000</v>
      </c>
      <c r="E53" s="23">
        <v>516.26841669999999</v>
      </c>
      <c r="F53" s="24">
        <v>0.38388438772806999</v>
      </c>
      <c r="G53" s="23">
        <v>7.1858259000000002</v>
      </c>
    </row>
    <row r="54" spans="1:7" x14ac:dyDescent="0.2">
      <c r="A54" s="22" t="s">
        <v>1793</v>
      </c>
      <c r="B54" s="22" t="s">
        <v>1794</v>
      </c>
      <c r="C54" s="22" t="s">
        <v>45</v>
      </c>
      <c r="D54" s="25">
        <v>500000</v>
      </c>
      <c r="E54" s="23">
        <v>513.55391669999995</v>
      </c>
      <c r="F54" s="24">
        <v>0.381865952865933</v>
      </c>
      <c r="G54" s="23">
        <v>7.3551736099999996</v>
      </c>
    </row>
    <row r="55" spans="1:7" x14ac:dyDescent="0.2">
      <c r="A55" s="22" t="s">
        <v>1795</v>
      </c>
      <c r="B55" s="22" t="s">
        <v>1796</v>
      </c>
      <c r="C55" s="22" t="s">
        <v>45</v>
      </c>
      <c r="D55" s="25">
        <v>115000</v>
      </c>
      <c r="E55" s="23">
        <v>118.9613092</v>
      </c>
      <c r="F55" s="24">
        <v>8.8456678480311995E-2</v>
      </c>
      <c r="G55" s="23">
        <v>7.7015223600500002</v>
      </c>
    </row>
    <row r="56" spans="1:7" x14ac:dyDescent="0.2">
      <c r="A56" s="22" t="s">
        <v>116</v>
      </c>
      <c r="B56" s="22" t="s">
        <v>115</v>
      </c>
      <c r="C56" s="22" t="s">
        <v>45</v>
      </c>
      <c r="D56" s="25">
        <v>106030</v>
      </c>
      <c r="E56" s="23">
        <v>109.060467</v>
      </c>
      <c r="F56" s="24">
        <v>8.10946578278888E-2</v>
      </c>
      <c r="G56" s="23">
        <v>7.3580890300000004</v>
      </c>
    </row>
    <row r="57" spans="1:7" x14ac:dyDescent="0.2">
      <c r="A57" s="22" t="s">
        <v>118</v>
      </c>
      <c r="B57" s="22" t="s">
        <v>117</v>
      </c>
      <c r="C57" s="22" t="s">
        <v>45</v>
      </c>
      <c r="D57" s="25">
        <v>52560</v>
      </c>
      <c r="E57" s="23">
        <v>53.269016899999997</v>
      </c>
      <c r="F57" s="24">
        <v>3.9609519536841199E-2</v>
      </c>
      <c r="G57" s="23">
        <v>7.6855504249999997</v>
      </c>
    </row>
    <row r="58" spans="1:7" x14ac:dyDescent="0.2">
      <c r="A58" s="22" t="s">
        <v>120</v>
      </c>
      <c r="B58" s="22" t="s">
        <v>119</v>
      </c>
      <c r="C58" s="22" t="s">
        <v>45</v>
      </c>
      <c r="D58" s="25">
        <v>50000</v>
      </c>
      <c r="E58" s="23">
        <v>50.642233300000001</v>
      </c>
      <c r="F58" s="24">
        <v>3.7656308413786803E-2</v>
      </c>
      <c r="G58" s="23">
        <v>7.6811613599999999</v>
      </c>
    </row>
    <row r="59" spans="1:7" x14ac:dyDescent="0.2">
      <c r="A59" s="22" t="s">
        <v>122</v>
      </c>
      <c r="B59" s="22" t="s">
        <v>121</v>
      </c>
      <c r="C59" s="22" t="s">
        <v>45</v>
      </c>
      <c r="D59" s="25">
        <v>4500</v>
      </c>
      <c r="E59" s="23">
        <v>4.2057570000000002</v>
      </c>
      <c r="F59" s="24">
        <v>3.12729657413119E-3</v>
      </c>
      <c r="G59" s="23">
        <v>7.7315145921999999</v>
      </c>
    </row>
    <row r="60" spans="1:7" x14ac:dyDescent="0.2">
      <c r="A60" s="21" t="s">
        <v>35</v>
      </c>
      <c r="B60" s="21"/>
      <c r="C60" s="21"/>
      <c r="D60" s="21"/>
      <c r="E60" s="26">
        <f>SUM(E45:E59)</f>
        <v>17931.620362099999</v>
      </c>
      <c r="F60" s="27">
        <f>SUM(F45:F59)</f>
        <v>13.333508076433445</v>
      </c>
      <c r="G60" s="26"/>
    </row>
    <row r="61" spans="1:7" x14ac:dyDescent="0.2">
      <c r="A61" s="22"/>
      <c r="B61" s="22"/>
      <c r="C61" s="22"/>
      <c r="D61" s="22"/>
      <c r="E61" s="23"/>
      <c r="F61" s="24"/>
      <c r="G61" s="23"/>
    </row>
    <row r="62" spans="1:7" x14ac:dyDescent="0.2">
      <c r="A62" s="21" t="s">
        <v>1553</v>
      </c>
      <c r="B62" s="22"/>
      <c r="C62" s="22"/>
      <c r="D62" s="22"/>
      <c r="E62" s="23"/>
      <c r="F62" s="24"/>
      <c r="G62" s="23"/>
    </row>
    <row r="63" spans="1:7" x14ac:dyDescent="0.2">
      <c r="A63" s="22" t="s">
        <v>1554</v>
      </c>
      <c r="B63" s="22" t="s">
        <v>1555</v>
      </c>
      <c r="C63" s="22" t="s">
        <v>1556</v>
      </c>
      <c r="D63" s="25">
        <v>3222.683</v>
      </c>
      <c r="E63" s="23">
        <v>384.16536050000002</v>
      </c>
      <c r="F63" s="24">
        <v>0.28565583218229801</v>
      </c>
      <c r="G63" s="23">
        <v>5.59</v>
      </c>
    </row>
    <row r="64" spans="1:7" x14ac:dyDescent="0.2">
      <c r="A64" s="21" t="s">
        <v>35</v>
      </c>
      <c r="B64" s="21"/>
      <c r="C64" s="21"/>
      <c r="D64" s="21"/>
      <c r="E64" s="26">
        <f>SUM(E63:E63)</f>
        <v>384.16536050000002</v>
      </c>
      <c r="F64" s="27">
        <f>SUM(F63:F63)</f>
        <v>0.28565583218229801</v>
      </c>
      <c r="G64" s="26"/>
    </row>
    <row r="65" spans="1:7" x14ac:dyDescent="0.2">
      <c r="A65" s="22"/>
      <c r="B65" s="22"/>
      <c r="C65" s="22"/>
      <c r="D65" s="22"/>
      <c r="E65" s="23"/>
      <c r="F65" s="24"/>
      <c r="G65" s="23"/>
    </row>
    <row r="66" spans="1:7" x14ac:dyDescent="0.2">
      <c r="A66" s="21" t="s">
        <v>46</v>
      </c>
      <c r="B66" s="21"/>
      <c r="C66" s="21"/>
      <c r="D66" s="21"/>
      <c r="E66" s="26">
        <f>E37+E42+E60+E64</f>
        <v>131072.1367068</v>
      </c>
      <c r="F66" s="27">
        <f>F37+F42+F60+F64</f>
        <v>97.461989384367925</v>
      </c>
      <c r="G66" s="26"/>
    </row>
    <row r="67" spans="1:7" x14ac:dyDescent="0.2">
      <c r="A67" s="21"/>
      <c r="B67" s="21"/>
      <c r="C67" s="21"/>
      <c r="D67" s="21"/>
      <c r="E67" s="26"/>
      <c r="F67" s="27"/>
      <c r="G67" s="26"/>
    </row>
    <row r="68" spans="1:7" x14ac:dyDescent="0.2">
      <c r="A68" s="21" t="s">
        <v>1673</v>
      </c>
      <c r="B68" s="21"/>
      <c r="C68" s="21"/>
      <c r="D68" s="21"/>
      <c r="E68" s="26">
        <v>12.972890180000002</v>
      </c>
      <c r="F68" s="27">
        <f>E68/E72*100</f>
        <v>9.6463193228934051E-3</v>
      </c>
      <c r="G68" s="26"/>
    </row>
    <row r="69" spans="1:7" x14ac:dyDescent="0.2">
      <c r="A69" s="21"/>
      <c r="B69" s="21"/>
      <c r="C69" s="21"/>
      <c r="D69" s="21"/>
      <c r="E69" s="26"/>
      <c r="F69" s="27"/>
      <c r="G69" s="26"/>
    </row>
    <row r="70" spans="1:7" x14ac:dyDescent="0.2">
      <c r="A70" s="21" t="s">
        <v>48</v>
      </c>
      <c r="B70" s="21"/>
      <c r="C70" s="21"/>
      <c r="D70" s="21"/>
      <c r="E70" s="26">
        <f>E72-(E37+E42+E60+E64+E68)</f>
        <v>3400.2805892199976</v>
      </c>
      <c r="F70" s="27">
        <f>F72-(F37+F42+F60+F64+F68)</f>
        <v>2.5283642963091779</v>
      </c>
      <c r="G70" s="26"/>
    </row>
    <row r="71" spans="1:7" x14ac:dyDescent="0.2">
      <c r="A71" s="22"/>
      <c r="B71" s="22"/>
      <c r="C71" s="22"/>
      <c r="D71" s="22"/>
      <c r="E71" s="23"/>
      <c r="F71" s="24"/>
      <c r="G71" s="23"/>
    </row>
    <row r="72" spans="1:7" x14ac:dyDescent="0.2">
      <c r="A72" s="28" t="s">
        <v>47</v>
      </c>
      <c r="B72" s="28"/>
      <c r="C72" s="28"/>
      <c r="D72" s="28"/>
      <c r="E72" s="29">
        <v>134485.39018620001</v>
      </c>
      <c r="F72" s="30">
        <v>100</v>
      </c>
      <c r="G72" s="29"/>
    </row>
    <row r="74" spans="1:7" x14ac:dyDescent="0.2">
      <c r="A74" s="102" t="s">
        <v>1674</v>
      </c>
      <c r="B74" s="102"/>
      <c r="C74" s="102"/>
      <c r="D74" s="102"/>
      <c r="E74" s="103"/>
      <c r="F74" s="104"/>
      <c r="G74" s="103"/>
    </row>
    <row r="75" spans="1:7" x14ac:dyDescent="0.2">
      <c r="A75" s="22"/>
      <c r="B75" s="22"/>
      <c r="C75" s="22"/>
      <c r="D75" s="22"/>
      <c r="E75" s="23"/>
      <c r="F75" s="24"/>
      <c r="G75" s="23"/>
    </row>
    <row r="76" spans="1:7" x14ac:dyDescent="0.2">
      <c r="A76" s="21" t="s">
        <v>1675</v>
      </c>
      <c r="B76" s="21"/>
      <c r="C76" s="21"/>
      <c r="D76" s="21"/>
      <c r="E76" s="26" t="s">
        <v>1676</v>
      </c>
      <c r="F76" s="27" t="s">
        <v>3</v>
      </c>
      <c r="G76" s="26"/>
    </row>
    <row r="77" spans="1:7" x14ac:dyDescent="0.2">
      <c r="A77" s="22" t="s">
        <v>1679</v>
      </c>
      <c r="B77" s="22"/>
      <c r="C77" s="22"/>
      <c r="D77" s="22"/>
      <c r="E77" s="23">
        <v>6500</v>
      </c>
      <c r="F77" s="24">
        <f t="shared" ref="F77:F84" si="0">E77/$E$72*100</f>
        <v>4.8332387562697399</v>
      </c>
      <c r="G77" s="23"/>
    </row>
    <row r="78" spans="1:7" x14ac:dyDescent="0.2">
      <c r="A78" s="22" t="s">
        <v>1797</v>
      </c>
      <c r="B78" s="22"/>
      <c r="C78" s="22"/>
      <c r="D78" s="22"/>
      <c r="E78" s="23">
        <v>5000</v>
      </c>
      <c r="F78" s="24">
        <f t="shared" si="0"/>
        <v>3.7178759663613383</v>
      </c>
      <c r="G78" s="23"/>
    </row>
    <row r="79" spans="1:7" x14ac:dyDescent="0.2">
      <c r="A79" s="22" t="s">
        <v>1677</v>
      </c>
      <c r="B79" s="22"/>
      <c r="C79" s="22"/>
      <c r="D79" s="22"/>
      <c r="E79" s="23">
        <v>3500</v>
      </c>
      <c r="F79" s="24">
        <f t="shared" si="0"/>
        <v>2.6025131764529372</v>
      </c>
      <c r="G79" s="23"/>
    </row>
    <row r="80" spans="1:7" x14ac:dyDescent="0.2">
      <c r="A80" s="22" t="s">
        <v>1677</v>
      </c>
      <c r="B80" s="22"/>
      <c r="C80" s="22"/>
      <c r="D80" s="22"/>
      <c r="E80" s="23">
        <v>2500</v>
      </c>
      <c r="F80" s="24">
        <f t="shared" si="0"/>
        <v>1.8589379831806692</v>
      </c>
      <c r="G80" s="23"/>
    </row>
    <row r="81" spans="1:7" x14ac:dyDescent="0.2">
      <c r="A81" s="22" t="s">
        <v>1677</v>
      </c>
      <c r="B81" s="22"/>
      <c r="C81" s="22"/>
      <c r="D81" s="22"/>
      <c r="E81" s="23">
        <v>2500</v>
      </c>
      <c r="F81" s="24">
        <f t="shared" si="0"/>
        <v>1.8589379831806692</v>
      </c>
      <c r="G81" s="23"/>
    </row>
    <row r="82" spans="1:7" x14ac:dyDescent="0.2">
      <c r="A82" s="22" t="s">
        <v>1798</v>
      </c>
      <c r="B82" s="22"/>
      <c r="C82" s="22"/>
      <c r="D82" s="22"/>
      <c r="E82" s="23">
        <v>2500</v>
      </c>
      <c r="F82" s="24">
        <f t="shared" si="0"/>
        <v>1.8589379831806692</v>
      </c>
      <c r="G82" s="23"/>
    </row>
    <row r="83" spans="1:7" x14ac:dyDescent="0.2">
      <c r="A83" s="22" t="s">
        <v>1799</v>
      </c>
      <c r="B83" s="22"/>
      <c r="C83" s="22"/>
      <c r="D83" s="22"/>
      <c r="E83" s="23">
        <v>2500</v>
      </c>
      <c r="F83" s="24">
        <f t="shared" si="0"/>
        <v>1.8589379831806692</v>
      </c>
      <c r="G83" s="23"/>
    </row>
    <row r="84" spans="1:7" x14ac:dyDescent="0.2">
      <c r="A84" s="22" t="s">
        <v>1799</v>
      </c>
      <c r="B84" s="22"/>
      <c r="C84" s="22"/>
      <c r="D84" s="22"/>
      <c r="E84" s="23">
        <v>2500</v>
      </c>
      <c r="F84" s="24">
        <f t="shared" si="0"/>
        <v>1.8589379831806692</v>
      </c>
      <c r="G84" s="23"/>
    </row>
    <row r="85" spans="1:7" x14ac:dyDescent="0.2">
      <c r="A85" s="28" t="s">
        <v>1680</v>
      </c>
      <c r="B85" s="28"/>
      <c r="C85" s="28"/>
      <c r="D85" s="28"/>
      <c r="E85" s="29">
        <f xml:space="preserve"> SUM(E77:E84)</f>
        <v>27500</v>
      </c>
      <c r="F85" s="30">
        <f xml:space="preserve"> SUM(F77:F84)</f>
        <v>20.448317814987362</v>
      </c>
      <c r="G85" s="29"/>
    </row>
    <row r="86" spans="1:7" x14ac:dyDescent="0.2">
      <c r="F86" s="13" t="s">
        <v>1005</v>
      </c>
    </row>
    <row r="87" spans="1:7" x14ac:dyDescent="0.2">
      <c r="A87" s="11" t="s">
        <v>50</v>
      </c>
    </row>
    <row r="88" spans="1:7" x14ac:dyDescent="0.2">
      <c r="A88" s="11" t="s">
        <v>1558</v>
      </c>
    </row>
    <row r="89" spans="1:7" x14ac:dyDescent="0.2">
      <c r="A89" s="11" t="s">
        <v>86</v>
      </c>
    </row>
    <row r="91" spans="1:7" ht="35.1" customHeight="1" x14ac:dyDescent="0.2">
      <c r="A91" s="155" t="s">
        <v>69</v>
      </c>
      <c r="B91" s="155"/>
      <c r="C91" s="155"/>
      <c r="D91" s="155"/>
      <c r="E91" s="155"/>
      <c r="F91" s="155"/>
      <c r="G91" s="155"/>
    </row>
    <row r="93" spans="1:7" ht="23.1" customHeight="1" x14ac:dyDescent="0.2">
      <c r="A93" s="152" t="s">
        <v>1012</v>
      </c>
      <c r="B93" s="152"/>
      <c r="C93" s="152"/>
      <c r="D93" s="152"/>
    </row>
    <row r="95" spans="1:7" x14ac:dyDescent="0.2">
      <c r="A95" s="11" t="s">
        <v>51</v>
      </c>
    </row>
    <row r="96" spans="1:7" x14ac:dyDescent="0.2">
      <c r="A96" s="11" t="s">
        <v>1013</v>
      </c>
    </row>
    <row r="97" spans="1:4" x14ac:dyDescent="0.2">
      <c r="A97" s="11" t="s">
        <v>52</v>
      </c>
      <c r="B97" s="11"/>
      <c r="C97" s="31" t="s">
        <v>54</v>
      </c>
      <c r="D97" s="11" t="s">
        <v>53</v>
      </c>
    </row>
    <row r="98" spans="1:4" x14ac:dyDescent="0.2">
      <c r="A98" s="6" t="s">
        <v>61</v>
      </c>
      <c r="C98" s="32">
        <v>105.715</v>
      </c>
      <c r="D98" s="32">
        <v>106.1812</v>
      </c>
    </row>
    <row r="99" spans="1:4" x14ac:dyDescent="0.2">
      <c r="A99" s="6" t="s">
        <v>123</v>
      </c>
      <c r="C99" s="32">
        <v>15.210699999999999</v>
      </c>
      <c r="D99" s="32">
        <v>15.207700000000001</v>
      </c>
    </row>
    <row r="100" spans="1:4" x14ac:dyDescent="0.2">
      <c r="A100" s="6" t="s">
        <v>124</v>
      </c>
      <c r="C100" s="32">
        <v>11.982699999999999</v>
      </c>
      <c r="D100" s="32">
        <v>12.035500000000001</v>
      </c>
    </row>
    <row r="101" spans="1:4" x14ac:dyDescent="0.2">
      <c r="A101" s="6" t="s">
        <v>1800</v>
      </c>
      <c r="C101" s="32">
        <v>12.581200000000001</v>
      </c>
      <c r="D101" s="32">
        <v>12.636699999999999</v>
      </c>
    </row>
    <row r="102" spans="1:4" x14ac:dyDescent="0.2">
      <c r="A102" s="6" t="s">
        <v>1801</v>
      </c>
      <c r="C102" s="32">
        <v>16.872800000000002</v>
      </c>
      <c r="D102" s="32">
        <v>16.947199999999999</v>
      </c>
    </row>
    <row r="103" spans="1:4" x14ac:dyDescent="0.2">
      <c r="A103" s="6" t="s">
        <v>62</v>
      </c>
      <c r="C103" s="32">
        <v>115.0809</v>
      </c>
      <c r="D103" s="32">
        <v>115.63849999999999</v>
      </c>
    </row>
    <row r="104" spans="1:4" x14ac:dyDescent="0.2">
      <c r="A104" s="6" t="s">
        <v>125</v>
      </c>
      <c r="C104" s="32">
        <v>16.976700000000001</v>
      </c>
      <c r="D104" s="32">
        <v>16.953900000000001</v>
      </c>
    </row>
    <row r="105" spans="1:4" x14ac:dyDescent="0.2">
      <c r="A105" s="6" t="s">
        <v>126</v>
      </c>
      <c r="C105" s="32">
        <v>13.571400000000001</v>
      </c>
      <c r="D105" s="32">
        <v>13.6372</v>
      </c>
    </row>
    <row r="106" spans="1:4" x14ac:dyDescent="0.2">
      <c r="A106" s="6" t="s">
        <v>1802</v>
      </c>
      <c r="C106" s="32">
        <v>14.848800000000001</v>
      </c>
      <c r="D106" s="32">
        <v>14.9209</v>
      </c>
    </row>
    <row r="107" spans="1:4" x14ac:dyDescent="0.2">
      <c r="A107" s="6" t="s">
        <v>1803</v>
      </c>
      <c r="C107" s="32">
        <v>18.9392</v>
      </c>
      <c r="D107" s="32">
        <v>19.030999999999999</v>
      </c>
    </row>
    <row r="109" spans="1:4" x14ac:dyDescent="0.2">
      <c r="A109" s="11" t="s">
        <v>1014</v>
      </c>
    </row>
    <row r="110" spans="1:4" x14ac:dyDescent="0.2">
      <c r="A110" s="153" t="s">
        <v>55</v>
      </c>
      <c r="B110" s="154"/>
      <c r="C110" s="33" t="s">
        <v>56</v>
      </c>
    </row>
    <row r="111" spans="1:4" x14ac:dyDescent="0.2">
      <c r="A111" s="148" t="s">
        <v>123</v>
      </c>
      <c r="B111" s="149"/>
      <c r="C111" s="34">
        <v>7.0000000000000007E-2</v>
      </c>
    </row>
    <row r="112" spans="1:4" x14ac:dyDescent="0.2">
      <c r="A112" s="148" t="s">
        <v>125</v>
      </c>
      <c r="B112" s="149"/>
      <c r="C112" s="34">
        <v>0.105</v>
      </c>
    </row>
    <row r="113" spans="1:5" x14ac:dyDescent="0.2">
      <c r="A113" s="6" t="s">
        <v>57</v>
      </c>
    </row>
    <row r="114" spans="1:5" x14ac:dyDescent="0.2">
      <c r="A114" s="6" t="s">
        <v>58</v>
      </c>
    </row>
    <row r="116" spans="1:5" x14ac:dyDescent="0.2">
      <c r="A116" s="11" t="s">
        <v>1694</v>
      </c>
    </row>
    <row r="117" spans="1:5" x14ac:dyDescent="0.2">
      <c r="A117" s="11"/>
    </row>
    <row r="118" spans="1:5" ht="14.4" x14ac:dyDescent="0.3">
      <c r="A118" s="6" t="s">
        <v>1695</v>
      </c>
      <c r="B118" s="112"/>
      <c r="C118" s="112"/>
      <c r="D118" s="112"/>
      <c r="E118" s="112"/>
    </row>
    <row r="119" spans="1:5" ht="14.4" x14ac:dyDescent="0.3">
      <c r="A119"/>
      <c r="B119" s="112"/>
      <c r="C119" s="112"/>
      <c r="D119" s="112"/>
      <c r="E119" s="112"/>
    </row>
    <row r="120" spans="1:5" ht="30.6" x14ac:dyDescent="0.2">
      <c r="A120" s="105" t="s">
        <v>1031</v>
      </c>
      <c r="B120" s="106" t="s">
        <v>1696</v>
      </c>
      <c r="C120" s="105" t="s">
        <v>1697</v>
      </c>
      <c r="D120" s="107" t="s">
        <v>1698</v>
      </c>
      <c r="E120" s="108" t="s">
        <v>1699</v>
      </c>
    </row>
    <row r="121" spans="1:5" x14ac:dyDescent="0.2">
      <c r="A121" s="161" t="s">
        <v>1804</v>
      </c>
      <c r="B121" s="109" t="s">
        <v>1701</v>
      </c>
      <c r="C121" s="109" t="s">
        <v>1702</v>
      </c>
      <c r="D121" s="110">
        <v>46190</v>
      </c>
      <c r="E121" s="111">
        <v>2500</v>
      </c>
    </row>
    <row r="122" spans="1:5" x14ac:dyDescent="0.2">
      <c r="A122" s="161"/>
      <c r="B122" s="109" t="s">
        <v>1036</v>
      </c>
      <c r="C122" s="109" t="s">
        <v>1703</v>
      </c>
      <c r="D122" s="110">
        <v>46738</v>
      </c>
      <c r="E122" s="111">
        <v>-2500</v>
      </c>
    </row>
    <row r="123" spans="1:5" x14ac:dyDescent="0.2">
      <c r="A123" s="156" t="s">
        <v>1804</v>
      </c>
      <c r="B123" s="109" t="s">
        <v>1701</v>
      </c>
      <c r="C123" s="109" t="s">
        <v>1702</v>
      </c>
      <c r="D123" s="110">
        <v>46190</v>
      </c>
      <c r="E123" s="111">
        <v>2500</v>
      </c>
    </row>
    <row r="124" spans="1:5" x14ac:dyDescent="0.2">
      <c r="A124" s="157"/>
      <c r="B124" s="109" t="s">
        <v>1036</v>
      </c>
      <c r="C124" s="109" t="s">
        <v>1703</v>
      </c>
      <c r="D124" s="110">
        <v>46738</v>
      </c>
      <c r="E124" s="111">
        <v>-2500</v>
      </c>
    </row>
    <row r="125" spans="1:5" x14ac:dyDescent="0.2">
      <c r="A125" s="156" t="s">
        <v>1805</v>
      </c>
      <c r="B125" s="109" t="s">
        <v>1701</v>
      </c>
      <c r="C125" s="109" t="s">
        <v>1702</v>
      </c>
      <c r="D125" s="110">
        <v>46304</v>
      </c>
      <c r="E125" s="111">
        <v>2500</v>
      </c>
    </row>
    <row r="126" spans="1:5" x14ac:dyDescent="0.2">
      <c r="A126" s="157"/>
      <c r="B126" s="109" t="s">
        <v>1036</v>
      </c>
      <c r="C126" s="109" t="s">
        <v>1703</v>
      </c>
      <c r="D126" s="110">
        <v>47947</v>
      </c>
      <c r="E126" s="111">
        <v>-2500</v>
      </c>
    </row>
    <row r="127" spans="1:5" x14ac:dyDescent="0.2">
      <c r="A127" s="158" t="s">
        <v>1806</v>
      </c>
      <c r="B127" s="109" t="s">
        <v>1701</v>
      </c>
      <c r="C127" s="109" t="s">
        <v>1702</v>
      </c>
      <c r="D127" s="110">
        <v>46304</v>
      </c>
      <c r="E127" s="111">
        <v>2500</v>
      </c>
    </row>
    <row r="128" spans="1:5" ht="24.6" customHeight="1" x14ac:dyDescent="0.2">
      <c r="A128" s="159"/>
      <c r="B128" s="109" t="s">
        <v>1036</v>
      </c>
      <c r="C128" s="109" t="s">
        <v>1703</v>
      </c>
      <c r="D128" s="110">
        <v>47947</v>
      </c>
      <c r="E128" s="111">
        <v>-2500</v>
      </c>
    </row>
    <row r="129" spans="1:5" x14ac:dyDescent="0.2">
      <c r="A129" s="158" t="s">
        <v>1807</v>
      </c>
      <c r="B129" s="109" t="s">
        <v>1701</v>
      </c>
      <c r="C129" s="109" t="s">
        <v>1702</v>
      </c>
      <c r="D129" s="110">
        <v>46304</v>
      </c>
      <c r="E129" s="111">
        <v>6500</v>
      </c>
    </row>
    <row r="130" spans="1:5" ht="70.5" customHeight="1" x14ac:dyDescent="0.2">
      <c r="A130" s="159"/>
      <c r="B130" s="109" t="s">
        <v>1036</v>
      </c>
      <c r="C130" s="109" t="s">
        <v>1703</v>
      </c>
      <c r="D130" s="110">
        <v>47947</v>
      </c>
      <c r="E130" s="111">
        <v>-6500</v>
      </c>
    </row>
    <row r="131" spans="1:5" x14ac:dyDescent="0.2">
      <c r="A131" s="156" t="s">
        <v>1783</v>
      </c>
      <c r="B131" s="109" t="s">
        <v>1701</v>
      </c>
      <c r="C131" s="109" t="s">
        <v>1702</v>
      </c>
      <c r="D131" s="110">
        <v>46308</v>
      </c>
      <c r="E131" s="111">
        <v>2500</v>
      </c>
    </row>
    <row r="132" spans="1:5" x14ac:dyDescent="0.2">
      <c r="A132" s="157"/>
      <c r="B132" s="109" t="s">
        <v>1036</v>
      </c>
      <c r="C132" s="109" t="s">
        <v>1703</v>
      </c>
      <c r="D132" s="110">
        <v>47951</v>
      </c>
      <c r="E132" s="111">
        <v>-2500</v>
      </c>
    </row>
    <row r="133" spans="1:5" x14ac:dyDescent="0.2">
      <c r="A133" s="158" t="s">
        <v>1808</v>
      </c>
      <c r="B133" s="109" t="s">
        <v>1701</v>
      </c>
      <c r="C133" s="109" t="s">
        <v>1702</v>
      </c>
      <c r="D133" s="110">
        <v>46316</v>
      </c>
      <c r="E133" s="111">
        <v>5000</v>
      </c>
    </row>
    <row r="134" spans="1:5" ht="36" customHeight="1" x14ac:dyDescent="0.2">
      <c r="A134" s="159"/>
      <c r="B134" s="109" t="s">
        <v>1036</v>
      </c>
      <c r="C134" s="109" t="s">
        <v>1703</v>
      </c>
      <c r="D134" s="110">
        <v>47959</v>
      </c>
      <c r="E134" s="111">
        <v>-5000</v>
      </c>
    </row>
    <row r="135" spans="1:5" x14ac:dyDescent="0.2">
      <c r="A135" s="156" t="s">
        <v>1809</v>
      </c>
      <c r="B135" s="109" t="s">
        <v>1701</v>
      </c>
      <c r="C135" s="109" t="s">
        <v>1702</v>
      </c>
      <c r="D135" s="110">
        <v>46417</v>
      </c>
      <c r="E135" s="111">
        <v>3500</v>
      </c>
    </row>
    <row r="136" spans="1:5" x14ac:dyDescent="0.2">
      <c r="A136" s="157"/>
      <c r="B136" s="109" t="s">
        <v>1036</v>
      </c>
      <c r="C136" s="109" t="s">
        <v>1703</v>
      </c>
      <c r="D136" s="110">
        <v>47329</v>
      </c>
      <c r="E136" s="111">
        <v>-3500</v>
      </c>
    </row>
    <row r="137" spans="1:5" ht="14.4" x14ac:dyDescent="0.3">
      <c r="A137" s="112"/>
      <c r="B137" s="112"/>
      <c r="C137" s="112"/>
      <c r="D137" s="112"/>
      <c r="E137" s="112"/>
    </row>
    <row r="138" spans="1:5" ht="14.4" x14ac:dyDescent="0.3">
      <c r="A138" s="70" t="s">
        <v>1710</v>
      </c>
      <c r="B138" s="112"/>
      <c r="C138" s="112"/>
      <c r="D138" s="112"/>
      <c r="E138" s="112"/>
    </row>
    <row r="139" spans="1:5" ht="14.4" x14ac:dyDescent="0.3">
      <c r="A139" s="70" t="s">
        <v>1711</v>
      </c>
      <c r="B139" s="112"/>
      <c r="C139" s="112"/>
      <c r="D139" s="112"/>
      <c r="E139" s="112"/>
    </row>
    <row r="141" spans="1:5" x14ac:dyDescent="0.2">
      <c r="A141" s="6" t="s">
        <v>1810</v>
      </c>
    </row>
    <row r="142" spans="1:5" x14ac:dyDescent="0.2">
      <c r="A142" s="6" t="s">
        <v>1811</v>
      </c>
    </row>
    <row r="144" spans="1:5" x14ac:dyDescent="0.2">
      <c r="A144" s="11" t="s">
        <v>1576</v>
      </c>
      <c r="D144" s="35">
        <v>3.20630400418765</v>
      </c>
      <c r="E144" s="9" t="s">
        <v>59</v>
      </c>
    </row>
    <row r="146" spans="1:9" x14ac:dyDescent="0.2">
      <c r="A146" s="11" t="s">
        <v>70</v>
      </c>
      <c r="D146" s="31" t="s">
        <v>60</v>
      </c>
    </row>
    <row r="148" spans="1:9" x14ac:dyDescent="0.2">
      <c r="A148" s="11" t="s">
        <v>1577</v>
      </c>
      <c r="B148" s="11"/>
      <c r="C148" s="11"/>
      <c r="D148" s="31" t="s">
        <v>60</v>
      </c>
    </row>
    <row r="149" spans="1:9" x14ac:dyDescent="0.2">
      <c r="A149" s="11"/>
      <c r="B149" s="11"/>
      <c r="C149" s="11"/>
      <c r="D149" s="11"/>
    </row>
    <row r="150" spans="1:9" x14ac:dyDescent="0.2">
      <c r="A150" s="11" t="s">
        <v>1714</v>
      </c>
      <c r="B150" s="11"/>
      <c r="C150" s="11"/>
      <c r="D150" s="31" t="s">
        <v>60</v>
      </c>
    </row>
    <row r="151" spans="1:9" x14ac:dyDescent="0.2">
      <c r="A151" s="11"/>
      <c r="B151" s="11"/>
      <c r="C151" s="11"/>
      <c r="D151" s="11"/>
    </row>
    <row r="152" spans="1:9" x14ac:dyDescent="0.2">
      <c r="A152" s="11" t="s">
        <v>1969</v>
      </c>
      <c r="B152" s="11"/>
      <c r="C152" s="11"/>
      <c r="D152" s="31" t="s">
        <v>60</v>
      </c>
    </row>
    <row r="153" spans="1:9" x14ac:dyDescent="0.2">
      <c r="A153" s="11"/>
      <c r="B153" s="11"/>
      <c r="C153" s="11"/>
      <c r="D153" s="11"/>
    </row>
    <row r="154" spans="1:9" x14ac:dyDescent="0.2">
      <c r="A154" s="11" t="s">
        <v>1715</v>
      </c>
      <c r="B154" s="11"/>
      <c r="C154" s="11"/>
      <c r="D154" s="31" t="s">
        <v>60</v>
      </c>
    </row>
    <row r="155" spans="1:9" x14ac:dyDescent="0.2">
      <c r="A155" s="11"/>
      <c r="B155" s="11"/>
      <c r="C155" s="11"/>
      <c r="D155" s="11"/>
    </row>
    <row r="156" spans="1:9" x14ac:dyDescent="0.2">
      <c r="A156" s="11" t="s">
        <v>1716</v>
      </c>
      <c r="B156" s="11"/>
      <c r="C156" s="11"/>
      <c r="D156" s="31" t="s">
        <v>60</v>
      </c>
    </row>
    <row r="158" spans="1:9" x14ac:dyDescent="0.2">
      <c r="A158" s="69" t="s">
        <v>1581</v>
      </c>
      <c r="B158" s="70"/>
      <c r="C158" s="70"/>
      <c r="D158" s="70"/>
    </row>
    <row r="160" spans="1:9" x14ac:dyDescent="0.2">
      <c r="A160" s="69" t="s">
        <v>1396</v>
      </c>
      <c r="B160" s="70"/>
      <c r="C160" s="70"/>
      <c r="D160" s="70"/>
      <c r="E160" s="10"/>
      <c r="G160" s="10"/>
      <c r="H160" s="70"/>
      <c r="I160" s="70"/>
    </row>
    <row r="161" spans="1:9" x14ac:dyDescent="0.2">
      <c r="A161" s="96"/>
      <c r="B161" s="70"/>
      <c r="C161" s="70"/>
      <c r="D161" s="70"/>
      <c r="E161" s="10"/>
      <c r="G161" s="10"/>
      <c r="H161" s="70"/>
      <c r="I161" s="70"/>
    </row>
    <row r="162" spans="1:9" x14ac:dyDescent="0.2">
      <c r="A162" s="70"/>
      <c r="B162" s="70"/>
      <c r="C162" s="70"/>
      <c r="D162" s="70"/>
      <c r="E162" s="10"/>
      <c r="G162" s="10"/>
      <c r="H162" s="70"/>
      <c r="I162" s="70"/>
    </row>
    <row r="163" spans="1:9" x14ac:dyDescent="0.2">
      <c r="A163" s="70"/>
      <c r="B163" s="70"/>
      <c r="C163" s="70"/>
      <c r="D163" s="70"/>
      <c r="E163" s="10"/>
      <c r="G163" s="10"/>
      <c r="H163" s="70"/>
      <c r="I163" s="70"/>
    </row>
    <row r="164" spans="1:9" x14ac:dyDescent="0.2">
      <c r="A164" s="70"/>
      <c r="B164" s="70"/>
      <c r="C164" s="70"/>
      <c r="D164" s="70"/>
      <c r="E164" s="10"/>
      <c r="G164" s="10"/>
      <c r="H164" s="70"/>
      <c r="I164" s="70"/>
    </row>
    <row r="165" spans="1:9" x14ac:dyDescent="0.2">
      <c r="A165" s="70"/>
      <c r="B165" s="70"/>
      <c r="C165" s="70"/>
      <c r="D165" s="70"/>
      <c r="E165" s="10"/>
      <c r="G165" s="10"/>
      <c r="H165" s="70"/>
      <c r="I165" s="70"/>
    </row>
    <row r="166" spans="1:9" x14ac:dyDescent="0.2">
      <c r="A166" s="70"/>
      <c r="B166" s="70"/>
      <c r="C166" s="70"/>
      <c r="D166" s="70"/>
      <c r="E166" s="10"/>
      <c r="G166" s="10"/>
      <c r="H166" s="70"/>
      <c r="I166" s="70"/>
    </row>
    <row r="167" spans="1:9" x14ac:dyDescent="0.2">
      <c r="A167" s="70"/>
      <c r="B167" s="70"/>
      <c r="C167" s="70"/>
      <c r="D167" s="70"/>
      <c r="E167" s="10"/>
      <c r="G167" s="10"/>
      <c r="H167" s="70"/>
      <c r="I167" s="70"/>
    </row>
    <row r="168" spans="1:9" x14ac:dyDescent="0.2">
      <c r="A168" s="70"/>
      <c r="B168" s="70"/>
      <c r="C168" s="70"/>
      <c r="D168" s="70"/>
      <c r="E168" s="10"/>
      <c r="G168" s="10"/>
      <c r="H168" s="70"/>
      <c r="I168" s="70"/>
    </row>
    <row r="169" spans="1:9" x14ac:dyDescent="0.2">
      <c r="A169" s="70"/>
      <c r="B169" s="70"/>
      <c r="C169" s="70"/>
      <c r="D169" s="70"/>
      <c r="E169" s="10"/>
      <c r="G169" s="10"/>
      <c r="H169" s="70"/>
      <c r="I169" s="70"/>
    </row>
    <row r="170" spans="1:9" x14ac:dyDescent="0.2">
      <c r="A170" s="70"/>
      <c r="B170" s="70"/>
      <c r="C170" s="70"/>
      <c r="D170" s="70"/>
      <c r="E170" s="10"/>
      <c r="G170" s="10"/>
      <c r="H170" s="70"/>
      <c r="I170" s="70"/>
    </row>
    <row r="171" spans="1:9" x14ac:dyDescent="0.2">
      <c r="A171" s="70"/>
      <c r="B171" s="70"/>
      <c r="C171" s="70"/>
      <c r="D171" s="70"/>
      <c r="E171" s="10"/>
      <c r="G171" s="10"/>
      <c r="H171" s="70"/>
      <c r="I171" s="70"/>
    </row>
    <row r="172" spans="1:9" x14ac:dyDescent="0.2">
      <c r="A172" s="70"/>
      <c r="B172" s="70"/>
      <c r="C172" s="70"/>
      <c r="D172" s="70"/>
      <c r="E172" s="10"/>
      <c r="G172" s="10"/>
      <c r="H172" s="70"/>
      <c r="I172" s="70"/>
    </row>
    <row r="173" spans="1:9" x14ac:dyDescent="0.2">
      <c r="A173" s="70"/>
      <c r="B173" s="70"/>
      <c r="C173" s="70"/>
      <c r="D173" s="70"/>
      <c r="E173" s="10"/>
      <c r="G173" s="10"/>
      <c r="H173" s="70"/>
      <c r="I173" s="70"/>
    </row>
    <row r="174" spans="1:9" x14ac:dyDescent="0.2">
      <c r="A174" s="70"/>
      <c r="B174" s="70"/>
      <c r="C174" s="70"/>
      <c r="D174" s="70"/>
      <c r="E174" s="10"/>
      <c r="G174" s="10"/>
      <c r="H174" s="70"/>
      <c r="I174" s="70"/>
    </row>
    <row r="175" spans="1:9" x14ac:dyDescent="0.2">
      <c r="A175" s="70"/>
      <c r="B175" s="70"/>
      <c r="C175" s="70"/>
      <c r="D175" s="70"/>
      <c r="E175" s="10"/>
      <c r="G175" s="10"/>
      <c r="H175" s="70"/>
      <c r="I175" s="70"/>
    </row>
    <row r="176" spans="1:9" x14ac:dyDescent="0.2">
      <c r="A176" s="69" t="s">
        <v>1812</v>
      </c>
      <c r="B176" s="70"/>
      <c r="C176" s="70"/>
      <c r="D176" s="70"/>
      <c r="E176" s="10"/>
      <c r="G176" s="10"/>
      <c r="H176" s="70"/>
      <c r="I176" s="70"/>
    </row>
    <row r="177" spans="1:9" x14ac:dyDescent="0.2">
      <c r="A177" s="70"/>
      <c r="B177" s="70"/>
      <c r="C177" s="70"/>
      <c r="D177" s="70"/>
      <c r="E177" s="10"/>
      <c r="G177" s="10"/>
      <c r="H177" s="70"/>
      <c r="I177" s="70"/>
    </row>
    <row r="178" spans="1:9" x14ac:dyDescent="0.2">
      <c r="A178" s="69" t="s">
        <v>1397</v>
      </c>
      <c r="B178" s="70"/>
      <c r="C178" s="70"/>
      <c r="D178" s="70"/>
      <c r="E178" s="10"/>
      <c r="G178" s="10"/>
      <c r="H178" s="70"/>
      <c r="I178" s="70"/>
    </row>
    <row r="179" spans="1:9" x14ac:dyDescent="0.2">
      <c r="A179" s="70"/>
      <c r="B179" s="70"/>
      <c r="C179" s="70"/>
      <c r="D179" s="70"/>
      <c r="E179" s="10"/>
      <c r="G179" s="10"/>
      <c r="H179" s="70"/>
      <c r="I179" s="70"/>
    </row>
    <row r="180" spans="1:9" x14ac:dyDescent="0.2">
      <c r="A180" s="70"/>
      <c r="B180" s="70"/>
      <c r="C180" s="70"/>
      <c r="D180" s="70"/>
      <c r="E180" s="10"/>
      <c r="G180" s="10"/>
      <c r="H180" s="70"/>
      <c r="I180" s="70"/>
    </row>
    <row r="181" spans="1:9" x14ac:dyDescent="0.2">
      <c r="A181" s="70"/>
      <c r="B181" s="70"/>
      <c r="C181" s="70"/>
      <c r="D181" s="70"/>
      <c r="E181" s="10"/>
      <c r="G181" s="10"/>
      <c r="H181" s="70"/>
      <c r="I181" s="70"/>
    </row>
    <row r="182" spans="1:9" x14ac:dyDescent="0.2">
      <c r="A182" s="70"/>
      <c r="B182" s="70"/>
      <c r="C182" s="70"/>
      <c r="D182" s="70"/>
      <c r="E182" s="10"/>
      <c r="G182" s="10"/>
      <c r="H182" s="70"/>
      <c r="I182" s="70"/>
    </row>
    <row r="183" spans="1:9" x14ac:dyDescent="0.2">
      <c r="A183" s="70"/>
      <c r="B183" s="70"/>
      <c r="C183" s="70"/>
      <c r="D183" s="70"/>
      <c r="E183" s="10"/>
      <c r="G183" s="10"/>
      <c r="H183" s="70"/>
      <c r="I183" s="70"/>
    </row>
    <row r="184" spans="1:9" x14ac:dyDescent="0.2">
      <c r="A184" s="70"/>
      <c r="B184" s="70"/>
      <c r="C184" s="70"/>
      <c r="D184" s="70"/>
      <c r="E184" s="10"/>
      <c r="G184" s="10"/>
      <c r="H184" s="70"/>
      <c r="I184" s="70"/>
    </row>
    <row r="185" spans="1:9" x14ac:dyDescent="0.2">
      <c r="A185" s="70"/>
      <c r="B185" s="70"/>
      <c r="C185" s="70"/>
      <c r="D185" s="70"/>
      <c r="E185" s="10"/>
      <c r="G185" s="10"/>
      <c r="H185" s="70"/>
      <c r="I185" s="70"/>
    </row>
    <row r="186" spans="1:9" x14ac:dyDescent="0.2">
      <c r="A186" s="70"/>
      <c r="B186" s="70"/>
      <c r="C186" s="70"/>
      <c r="D186" s="70"/>
      <c r="E186" s="10"/>
      <c r="G186" s="10"/>
      <c r="H186" s="70"/>
      <c r="I186" s="70"/>
    </row>
    <row r="187" spans="1:9" x14ac:dyDescent="0.2">
      <c r="A187" s="70"/>
      <c r="B187" s="70"/>
      <c r="C187" s="70"/>
      <c r="D187" s="70"/>
      <c r="E187" s="10"/>
      <c r="G187" s="10"/>
      <c r="H187" s="70"/>
      <c r="I187" s="70"/>
    </row>
    <row r="188" spans="1:9" x14ac:dyDescent="0.2">
      <c r="A188" s="70"/>
      <c r="B188" s="70"/>
      <c r="C188" s="70"/>
      <c r="D188" s="70"/>
      <c r="E188" s="10"/>
      <c r="G188" s="10"/>
      <c r="H188" s="70"/>
      <c r="I188" s="70"/>
    </row>
    <row r="189" spans="1:9" x14ac:dyDescent="0.2">
      <c r="A189" s="70"/>
      <c r="B189" s="70"/>
      <c r="C189" s="70"/>
      <c r="D189" s="70"/>
      <c r="E189" s="10"/>
      <c r="G189" s="10"/>
      <c r="H189" s="70"/>
      <c r="I189" s="70"/>
    </row>
    <row r="190" spans="1:9" x14ac:dyDescent="0.2">
      <c r="A190" s="70"/>
      <c r="B190" s="70"/>
      <c r="C190" s="70"/>
      <c r="D190" s="70"/>
      <c r="E190" s="10"/>
      <c r="G190" s="10"/>
      <c r="H190" s="70"/>
      <c r="I190" s="70"/>
    </row>
    <row r="191" spans="1:9" x14ac:dyDescent="0.2">
      <c r="A191" s="70"/>
      <c r="B191" s="70"/>
      <c r="C191" s="70"/>
      <c r="D191" s="70"/>
      <c r="E191" s="10"/>
      <c r="G191" s="10"/>
      <c r="H191" s="70"/>
      <c r="I191" s="70"/>
    </row>
    <row r="192" spans="1:9" x14ac:dyDescent="0.2">
      <c r="A192" s="70"/>
      <c r="B192" s="70"/>
      <c r="C192" s="70"/>
      <c r="D192" s="70"/>
      <c r="E192" s="10"/>
      <c r="G192" s="10"/>
      <c r="H192" s="70"/>
      <c r="I192" s="70"/>
    </row>
    <row r="193" spans="1:9" x14ac:dyDescent="0.2">
      <c r="A193" s="70"/>
      <c r="B193" s="70"/>
      <c r="C193" s="70"/>
      <c r="D193" s="70"/>
      <c r="E193" s="10"/>
      <c r="G193" s="10"/>
      <c r="H193" s="70"/>
      <c r="I193" s="70"/>
    </row>
    <row r="194" spans="1:9" x14ac:dyDescent="0.2">
      <c r="A194" s="70" t="s">
        <v>1395</v>
      </c>
      <c r="B194" s="70"/>
      <c r="C194" s="70"/>
      <c r="D194" s="70"/>
      <c r="E194" s="10"/>
      <c r="G194" s="10"/>
      <c r="H194" s="70"/>
      <c r="I194" s="70"/>
    </row>
    <row r="197" spans="1:9" x14ac:dyDescent="0.2">
      <c r="A197" s="70"/>
    </row>
    <row r="198" spans="1:9" x14ac:dyDescent="0.2">
      <c r="A198" s="70"/>
    </row>
    <row r="199" spans="1:9" x14ac:dyDescent="0.2">
      <c r="A199" s="96"/>
    </row>
  </sheetData>
  <mergeCells count="14">
    <mergeCell ref="A133:A134"/>
    <mergeCell ref="A135:A136"/>
    <mergeCell ref="A121:A122"/>
    <mergeCell ref="A123:A124"/>
    <mergeCell ref="A125:A126"/>
    <mergeCell ref="A127:A128"/>
    <mergeCell ref="A129:A130"/>
    <mergeCell ref="A131:A132"/>
    <mergeCell ref="A112:B112"/>
    <mergeCell ref="A1:G1"/>
    <mergeCell ref="A91:G91"/>
    <mergeCell ref="A93:D93"/>
    <mergeCell ref="A110:B110"/>
    <mergeCell ref="A111:B111"/>
  </mergeCells>
  <conditionalFormatting sqref="F2:F3">
    <cfRule type="cellIs" dxfId="127" priority="3" stopIfTrue="1" operator="between">
      <formula>0.009</formula>
      <formula>-0.009</formula>
    </cfRule>
  </conditionalFormatting>
  <conditionalFormatting sqref="F5:F90">
    <cfRule type="cellIs" dxfId="126" priority="2" stopIfTrue="1" operator="between">
      <formula>0.009</formula>
      <formula>-0.009</formula>
    </cfRule>
  </conditionalFormatting>
  <conditionalFormatting sqref="F92:F300">
    <cfRule type="cellIs" dxfId="125" priority="1" stopIfTrue="1" operator="between">
      <formula>0.009</formula>
      <formula>-0.009</formula>
    </cfRule>
  </conditionalFormatting>
  <pageMargins left="0.7" right="0.7" top="0.75" bottom="0.75" header="0.3" footer="0.3"/>
  <pageSetup paperSize="9" orientation="portrait" r:id="rId1"/>
  <headerFooter>
    <oddFooter>&amp;C_x000D_&amp;1#&amp;"Calibri"&amp;10&amp;K000000 RESTRICTED</oddFooter>
    <evenFooter>&amp;LPUBLIC</evenFooter>
    <firstFooter>&amp;LPUBLIC</first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5EAF9-4701-4197-8C4F-9297513E119C}">
  <dimension ref="A1:I172"/>
  <sheetViews>
    <sheetView workbookViewId="0">
      <selection sqref="A1:G1"/>
    </sheetView>
  </sheetViews>
  <sheetFormatPr defaultColWidth="9.33203125" defaultRowHeight="10.199999999999999" x14ac:dyDescent="0.2"/>
  <cols>
    <col min="1" max="1" width="52.33203125" style="6" bestFit="1" customWidth="1"/>
    <col min="2" max="2" width="49.44140625" style="6" bestFit="1" customWidth="1"/>
    <col min="3" max="3" width="22.33203125" style="6" bestFit="1" customWidth="1"/>
    <col min="4" max="4" width="15.5546875" style="6" customWidth="1"/>
    <col min="5" max="5" width="23.33203125" style="9" customWidth="1"/>
    <col min="6" max="6" width="11.6640625" style="10" bestFit="1" customWidth="1"/>
    <col min="7" max="7" width="6.5546875" style="9" customWidth="1"/>
    <col min="8" max="16384" width="9.33203125" style="6"/>
  </cols>
  <sheetData>
    <row r="1" spans="1:7" s="1" customFormat="1" ht="13.8" x14ac:dyDescent="0.2">
      <c r="A1" s="150" t="s">
        <v>1813</v>
      </c>
      <c r="B1" s="151"/>
      <c r="C1" s="151"/>
      <c r="D1" s="151"/>
      <c r="E1" s="151"/>
      <c r="F1" s="151"/>
      <c r="G1" s="151"/>
    </row>
    <row r="2" spans="1:7" s="1" customFormat="1" ht="11.4" x14ac:dyDescent="0.2">
      <c r="E2" s="5"/>
      <c r="F2" s="8"/>
      <c r="G2" s="9"/>
    </row>
    <row r="3" spans="1:7" s="1" customFormat="1" ht="12" x14ac:dyDescent="0.2">
      <c r="A3" s="7" t="s">
        <v>7</v>
      </c>
      <c r="B3" s="2"/>
      <c r="C3" s="3"/>
      <c r="D3" s="3"/>
      <c r="E3" s="4"/>
      <c r="F3" s="8"/>
      <c r="G3" s="9"/>
    </row>
    <row r="4" spans="1:7" s="1" customFormat="1" ht="22.5" customHeight="1" x14ac:dyDescent="0.2">
      <c r="A4" s="14" t="s">
        <v>2</v>
      </c>
      <c r="B4" s="14" t="s">
        <v>0</v>
      </c>
      <c r="C4" s="15" t="s">
        <v>1436</v>
      </c>
      <c r="D4" s="15" t="s">
        <v>1</v>
      </c>
      <c r="E4" s="56" t="s">
        <v>6</v>
      </c>
      <c r="F4" s="16" t="s">
        <v>3</v>
      </c>
      <c r="G4" s="16" t="s">
        <v>5</v>
      </c>
    </row>
    <row r="5" spans="1:7" x14ac:dyDescent="0.2">
      <c r="A5" s="17" t="s">
        <v>30</v>
      </c>
      <c r="B5" s="18"/>
      <c r="C5" s="18"/>
      <c r="D5" s="18"/>
      <c r="E5" s="19"/>
      <c r="F5" s="20"/>
      <c r="G5" s="19"/>
    </row>
    <row r="6" spans="1:7" x14ac:dyDescent="0.2">
      <c r="A6" s="21" t="s">
        <v>31</v>
      </c>
      <c r="B6" s="22"/>
      <c r="C6" s="22"/>
      <c r="D6" s="22"/>
      <c r="E6" s="23"/>
      <c r="F6" s="24"/>
      <c r="G6" s="23"/>
    </row>
    <row r="7" spans="1:7" x14ac:dyDescent="0.2">
      <c r="A7" s="22" t="s">
        <v>1814</v>
      </c>
      <c r="B7" s="22" t="s">
        <v>1815</v>
      </c>
      <c r="C7" s="22" t="s">
        <v>77</v>
      </c>
      <c r="D7" s="25">
        <v>3000</v>
      </c>
      <c r="E7" s="23">
        <v>3117.2125068</v>
      </c>
      <c r="F7" s="24">
        <v>5.3274139118356496</v>
      </c>
      <c r="G7" s="23">
        <v>7.2572000000000001</v>
      </c>
    </row>
    <row r="8" spans="1:7" x14ac:dyDescent="0.2">
      <c r="A8" s="22" t="s">
        <v>1816</v>
      </c>
      <c r="B8" s="22" t="s">
        <v>1817</v>
      </c>
      <c r="C8" s="22" t="s">
        <v>77</v>
      </c>
      <c r="D8" s="25">
        <v>2500</v>
      </c>
      <c r="E8" s="23">
        <v>2667.5811644</v>
      </c>
      <c r="F8" s="24">
        <v>4.5589798498415703</v>
      </c>
      <c r="G8" s="23">
        <v>7.415</v>
      </c>
    </row>
    <row r="9" spans="1:7" x14ac:dyDescent="0.2">
      <c r="A9" s="22" t="s">
        <v>1818</v>
      </c>
      <c r="B9" s="22" t="s">
        <v>1819</v>
      </c>
      <c r="C9" s="22" t="s">
        <v>1451</v>
      </c>
      <c r="D9" s="25">
        <v>250</v>
      </c>
      <c r="E9" s="23">
        <v>2597.6669863000002</v>
      </c>
      <c r="F9" s="24">
        <v>4.4394943273653196</v>
      </c>
      <c r="G9" s="23">
        <v>7.2249999999999996</v>
      </c>
    </row>
    <row r="10" spans="1:7" x14ac:dyDescent="0.2">
      <c r="A10" s="22" t="s">
        <v>95</v>
      </c>
      <c r="B10" s="22" t="s">
        <v>1754</v>
      </c>
      <c r="C10" s="22" t="s">
        <v>33</v>
      </c>
      <c r="D10" s="25">
        <v>2500</v>
      </c>
      <c r="E10" s="23">
        <v>2541.6179794999998</v>
      </c>
      <c r="F10" s="24">
        <v>4.3437048173721697</v>
      </c>
      <c r="G10" s="23">
        <v>7.2591554471052397</v>
      </c>
    </row>
    <row r="11" spans="1:7" x14ac:dyDescent="0.2">
      <c r="A11" s="22" t="s">
        <v>1765</v>
      </c>
      <c r="B11" s="22" t="s">
        <v>1766</v>
      </c>
      <c r="C11" s="22" t="s">
        <v>1451</v>
      </c>
      <c r="D11" s="25">
        <v>2341</v>
      </c>
      <c r="E11" s="23">
        <v>2370.0540869000001</v>
      </c>
      <c r="F11" s="24">
        <v>4.0504967456696104</v>
      </c>
      <c r="G11" s="23">
        <v>7.3049999999999997</v>
      </c>
    </row>
    <row r="12" spans="1:7" x14ac:dyDescent="0.2">
      <c r="A12" s="22" t="s">
        <v>99</v>
      </c>
      <c r="B12" s="22" t="s">
        <v>98</v>
      </c>
      <c r="C12" s="22" t="s">
        <v>33</v>
      </c>
      <c r="D12" s="25">
        <v>3700</v>
      </c>
      <c r="E12" s="23">
        <v>2136.7611000000002</v>
      </c>
      <c r="F12" s="24">
        <v>3.6517917163417901</v>
      </c>
      <c r="G12" s="23">
        <v>6.875</v>
      </c>
    </row>
    <row r="13" spans="1:7" x14ac:dyDescent="0.2">
      <c r="A13" s="22" t="s">
        <v>1820</v>
      </c>
      <c r="B13" s="22" t="s">
        <v>1821</v>
      </c>
      <c r="C13" s="22" t="s">
        <v>1451</v>
      </c>
      <c r="D13" s="25">
        <v>2000</v>
      </c>
      <c r="E13" s="23">
        <v>2069.424137</v>
      </c>
      <c r="F13" s="24">
        <v>3.5367107352779601</v>
      </c>
      <c r="G13" s="23">
        <v>7.3242000000000003</v>
      </c>
    </row>
    <row r="14" spans="1:7" x14ac:dyDescent="0.2">
      <c r="A14" s="22" t="s">
        <v>72</v>
      </c>
      <c r="B14" s="22" t="s">
        <v>71</v>
      </c>
      <c r="C14" s="22" t="s">
        <v>34</v>
      </c>
      <c r="D14" s="25">
        <v>1154</v>
      </c>
      <c r="E14" s="23">
        <v>1281.527386</v>
      </c>
      <c r="F14" s="24">
        <v>2.1901704839441098</v>
      </c>
      <c r="G14" s="23">
        <v>8.7058</v>
      </c>
    </row>
    <row r="15" spans="1:7" x14ac:dyDescent="0.2">
      <c r="A15" s="22" t="s">
        <v>128</v>
      </c>
      <c r="B15" s="22" t="s">
        <v>127</v>
      </c>
      <c r="C15" s="22" t="s">
        <v>33</v>
      </c>
      <c r="D15" s="25">
        <v>1000</v>
      </c>
      <c r="E15" s="23">
        <v>1029.0976026999999</v>
      </c>
      <c r="F15" s="24">
        <v>1.7587600695496799</v>
      </c>
      <c r="G15" s="23">
        <v>7.45</v>
      </c>
    </row>
    <row r="16" spans="1:7" x14ac:dyDescent="0.2">
      <c r="A16" s="22" t="s">
        <v>1822</v>
      </c>
      <c r="B16" s="22" t="s">
        <v>1823</v>
      </c>
      <c r="C16" s="22" t="s">
        <v>33</v>
      </c>
      <c r="D16" s="25">
        <v>1000</v>
      </c>
      <c r="E16" s="23">
        <v>1016.0095479</v>
      </c>
      <c r="F16" s="24">
        <v>1.73639217353095</v>
      </c>
      <c r="G16" s="23">
        <v>7.25</v>
      </c>
    </row>
    <row r="17" spans="1:7" x14ac:dyDescent="0.2">
      <c r="A17" s="22" t="s">
        <v>74</v>
      </c>
      <c r="B17" s="22" t="s">
        <v>73</v>
      </c>
      <c r="C17" s="22" t="s">
        <v>34</v>
      </c>
      <c r="D17" s="25">
        <v>547</v>
      </c>
      <c r="E17" s="23">
        <v>608.460373</v>
      </c>
      <c r="F17" s="24">
        <v>1.0398778552471899</v>
      </c>
      <c r="G17" s="23">
        <v>8.8512000000000004</v>
      </c>
    </row>
    <row r="18" spans="1:7" x14ac:dyDescent="0.2">
      <c r="A18" s="22" t="s">
        <v>1824</v>
      </c>
      <c r="B18" s="22" t="s">
        <v>1825</v>
      </c>
      <c r="C18" s="22" t="s">
        <v>33</v>
      </c>
      <c r="D18" s="25">
        <v>5</v>
      </c>
      <c r="E18" s="23">
        <v>514.77556849999996</v>
      </c>
      <c r="F18" s="24">
        <v>0.87976758694429302</v>
      </c>
      <c r="G18" s="23">
        <v>7.1871999999999998</v>
      </c>
    </row>
    <row r="19" spans="1:7" x14ac:dyDescent="0.2">
      <c r="A19" s="22" t="s">
        <v>1755</v>
      </c>
      <c r="B19" s="22" t="s">
        <v>1756</v>
      </c>
      <c r="C19" s="22" t="s">
        <v>33</v>
      </c>
      <c r="D19" s="25">
        <v>500</v>
      </c>
      <c r="E19" s="23">
        <v>509.22483560000001</v>
      </c>
      <c r="F19" s="24">
        <v>0.87028121037938599</v>
      </c>
      <c r="G19" s="23">
        <v>7.85</v>
      </c>
    </row>
    <row r="20" spans="1:7" x14ac:dyDescent="0.2">
      <c r="A20" s="21" t="s">
        <v>35</v>
      </c>
      <c r="B20" s="21"/>
      <c r="C20" s="21"/>
      <c r="D20" s="21"/>
      <c r="E20" s="26">
        <f>SUM(E6:E19)</f>
        <v>22459.413274600003</v>
      </c>
      <c r="F20" s="27">
        <f>SUM(F6:F19)</f>
        <v>38.383841483299683</v>
      </c>
      <c r="G20" s="26"/>
    </row>
    <row r="21" spans="1:7" x14ac:dyDescent="0.2">
      <c r="A21" s="22"/>
      <c r="B21" s="22"/>
      <c r="C21" s="22"/>
      <c r="D21" s="22"/>
      <c r="E21" s="23"/>
      <c r="F21" s="24"/>
      <c r="G21" s="23"/>
    </row>
    <row r="22" spans="1:7" x14ac:dyDescent="0.2">
      <c r="A22" s="21" t="s">
        <v>36</v>
      </c>
      <c r="B22" s="22"/>
      <c r="C22" s="22"/>
      <c r="D22" s="22"/>
      <c r="E22" s="23"/>
      <c r="F22" s="24"/>
      <c r="G22" s="23"/>
    </row>
    <row r="23" spans="1:7" x14ac:dyDescent="0.2">
      <c r="A23" s="21" t="s">
        <v>37</v>
      </c>
      <c r="B23" s="22"/>
      <c r="C23" s="22"/>
      <c r="D23" s="22"/>
      <c r="E23" s="23"/>
      <c r="F23" s="24"/>
      <c r="G23" s="23"/>
    </row>
    <row r="24" spans="1:7" x14ac:dyDescent="0.2">
      <c r="A24" s="22" t="s">
        <v>1781</v>
      </c>
      <c r="B24" s="22" t="s">
        <v>1782</v>
      </c>
      <c r="C24" s="22" t="s">
        <v>41</v>
      </c>
      <c r="D24" s="25">
        <v>500</v>
      </c>
      <c r="E24" s="23">
        <v>2480.6550000000002</v>
      </c>
      <c r="F24" s="24">
        <v>4.23951717396102</v>
      </c>
      <c r="G24" s="23">
        <v>6.3253000000000004</v>
      </c>
    </row>
    <row r="25" spans="1:7" x14ac:dyDescent="0.2">
      <c r="A25" s="22" t="s">
        <v>1826</v>
      </c>
      <c r="B25" s="22" t="s">
        <v>1827</v>
      </c>
      <c r="C25" s="22" t="s">
        <v>39</v>
      </c>
      <c r="D25" s="25">
        <v>500</v>
      </c>
      <c r="E25" s="23">
        <v>2449.2175000000002</v>
      </c>
      <c r="F25" s="24">
        <v>4.1857895007632502</v>
      </c>
      <c r="G25" s="23">
        <v>6.88</v>
      </c>
    </row>
    <row r="26" spans="1:7" x14ac:dyDescent="0.2">
      <c r="A26" s="22" t="s">
        <v>130</v>
      </c>
      <c r="B26" s="22" t="s">
        <v>129</v>
      </c>
      <c r="C26" s="22" t="s">
        <v>40</v>
      </c>
      <c r="D26" s="25">
        <v>500</v>
      </c>
      <c r="E26" s="23">
        <v>2442.7775000000001</v>
      </c>
      <c r="F26" s="24">
        <v>4.1747833388421798</v>
      </c>
      <c r="G26" s="23">
        <v>6.8402000000000003</v>
      </c>
    </row>
    <row r="27" spans="1:7" x14ac:dyDescent="0.2">
      <c r="A27" s="22" t="s">
        <v>1619</v>
      </c>
      <c r="B27" s="22" t="s">
        <v>1620</v>
      </c>
      <c r="C27" s="22" t="s">
        <v>39</v>
      </c>
      <c r="D27" s="25">
        <v>500</v>
      </c>
      <c r="E27" s="23">
        <v>2441.5124999999998</v>
      </c>
      <c r="F27" s="24">
        <v>4.1726214141791198</v>
      </c>
      <c r="G27" s="23">
        <v>6.9950000000000001</v>
      </c>
    </row>
    <row r="28" spans="1:7" x14ac:dyDescent="0.2">
      <c r="A28" s="22" t="s">
        <v>1613</v>
      </c>
      <c r="B28" s="22" t="s">
        <v>1614</v>
      </c>
      <c r="C28" s="22" t="s">
        <v>38</v>
      </c>
      <c r="D28" s="25">
        <v>500</v>
      </c>
      <c r="E28" s="23">
        <v>2427.5475000000001</v>
      </c>
      <c r="F28" s="24">
        <v>4.1487547913176703</v>
      </c>
      <c r="G28" s="23">
        <v>6.8948999999999998</v>
      </c>
    </row>
    <row r="29" spans="1:7" x14ac:dyDescent="0.2">
      <c r="A29" s="22" t="s">
        <v>132</v>
      </c>
      <c r="B29" s="22" t="s">
        <v>131</v>
      </c>
      <c r="C29" s="22" t="s">
        <v>40</v>
      </c>
      <c r="D29" s="25">
        <v>500</v>
      </c>
      <c r="E29" s="23">
        <v>2426.5025000000001</v>
      </c>
      <c r="F29" s="24">
        <v>4.1469688535525302</v>
      </c>
      <c r="G29" s="23">
        <v>6.9099000000000004</v>
      </c>
    </row>
    <row r="30" spans="1:7" x14ac:dyDescent="0.2">
      <c r="A30" s="22" t="s">
        <v>1828</v>
      </c>
      <c r="B30" s="22" t="s">
        <v>1829</v>
      </c>
      <c r="C30" s="22" t="s">
        <v>41</v>
      </c>
      <c r="D30" s="25">
        <v>500</v>
      </c>
      <c r="E30" s="23">
        <v>2418.5174999999999</v>
      </c>
      <c r="F30" s="24">
        <v>4.1333222381892103</v>
      </c>
      <c r="G30" s="23">
        <v>6.87</v>
      </c>
    </row>
    <row r="31" spans="1:7" x14ac:dyDescent="0.2">
      <c r="A31" s="22" t="s">
        <v>1830</v>
      </c>
      <c r="B31" s="22" t="s">
        <v>1831</v>
      </c>
      <c r="C31" s="22" t="s">
        <v>39</v>
      </c>
      <c r="D31" s="25">
        <v>500</v>
      </c>
      <c r="E31" s="23">
        <v>2354.4699999999998</v>
      </c>
      <c r="F31" s="24">
        <v>4.0238630525308796</v>
      </c>
      <c r="G31" s="23">
        <v>7.1849999999999996</v>
      </c>
    </row>
    <row r="32" spans="1:7" x14ac:dyDescent="0.2">
      <c r="A32" s="22" t="s">
        <v>1641</v>
      </c>
      <c r="B32" s="22" t="s">
        <v>1642</v>
      </c>
      <c r="C32" s="22" t="s">
        <v>39</v>
      </c>
      <c r="D32" s="25">
        <v>400</v>
      </c>
      <c r="E32" s="23">
        <v>1935.8620000000001</v>
      </c>
      <c r="F32" s="24">
        <v>3.30844885541058</v>
      </c>
      <c r="G32" s="23">
        <v>6.95</v>
      </c>
    </row>
    <row r="33" spans="1:7" x14ac:dyDescent="0.2">
      <c r="A33" s="22" t="s">
        <v>1601</v>
      </c>
      <c r="B33" s="22" t="s">
        <v>1602</v>
      </c>
      <c r="C33" s="22" t="s">
        <v>41</v>
      </c>
      <c r="D33" s="25">
        <v>400</v>
      </c>
      <c r="E33" s="23">
        <v>1935.4159999999999</v>
      </c>
      <c r="F33" s="24">
        <v>3.3076866274265999</v>
      </c>
      <c r="G33" s="23">
        <v>6.9999000000000002</v>
      </c>
    </row>
    <row r="34" spans="1:7" x14ac:dyDescent="0.2">
      <c r="A34" s="22" t="s">
        <v>134</v>
      </c>
      <c r="B34" s="22" t="s">
        <v>133</v>
      </c>
      <c r="C34" s="22" t="s">
        <v>41</v>
      </c>
      <c r="D34" s="25">
        <v>400</v>
      </c>
      <c r="E34" s="23">
        <v>1919.212</v>
      </c>
      <c r="F34" s="24">
        <v>3.2799934833630902</v>
      </c>
      <c r="G34" s="23">
        <v>6.8898999999999999</v>
      </c>
    </row>
    <row r="35" spans="1:7" x14ac:dyDescent="0.2">
      <c r="A35" s="21" t="s">
        <v>35</v>
      </c>
      <c r="B35" s="21"/>
      <c r="C35" s="21"/>
      <c r="D35" s="21"/>
      <c r="E35" s="26">
        <f>SUM(E23:E34)</f>
        <v>25231.690000000006</v>
      </c>
      <c r="F35" s="27">
        <f>SUM(F23:F34)</f>
        <v>43.121749329536129</v>
      </c>
      <c r="G35" s="26"/>
    </row>
    <row r="36" spans="1:7" x14ac:dyDescent="0.2">
      <c r="A36" s="22"/>
      <c r="B36" s="22"/>
      <c r="C36" s="22"/>
      <c r="D36" s="22"/>
      <c r="E36" s="23"/>
      <c r="F36" s="24"/>
      <c r="G36" s="23"/>
    </row>
    <row r="37" spans="1:7" x14ac:dyDescent="0.2">
      <c r="A37" s="21" t="s">
        <v>67</v>
      </c>
      <c r="B37" s="22"/>
      <c r="C37" s="22"/>
      <c r="D37" s="22"/>
      <c r="E37" s="23"/>
      <c r="F37" s="24"/>
      <c r="G37" s="23"/>
    </row>
    <row r="38" spans="1:7" x14ac:dyDescent="0.2">
      <c r="A38" s="22" t="s">
        <v>106</v>
      </c>
      <c r="B38" s="22" t="s">
        <v>1783</v>
      </c>
      <c r="C38" s="22" t="s">
        <v>45</v>
      </c>
      <c r="D38" s="25">
        <v>3100000</v>
      </c>
      <c r="E38" s="23">
        <v>3203.3798333</v>
      </c>
      <c r="F38" s="24">
        <v>5.4746765745320198</v>
      </c>
      <c r="G38" s="23">
        <v>7.7847091449999999</v>
      </c>
    </row>
    <row r="39" spans="1:7" x14ac:dyDescent="0.2">
      <c r="A39" s="22" t="s">
        <v>107</v>
      </c>
      <c r="B39" s="22" t="s">
        <v>1784</v>
      </c>
      <c r="C39" s="22" t="s">
        <v>45</v>
      </c>
      <c r="D39" s="25">
        <v>2000000</v>
      </c>
      <c r="E39" s="23">
        <v>2006.836</v>
      </c>
      <c r="F39" s="24">
        <v>3.4297456467437999</v>
      </c>
      <c r="G39" s="23">
        <v>7.2153718500000004</v>
      </c>
    </row>
    <row r="40" spans="1:7" x14ac:dyDescent="0.2">
      <c r="A40" s="22" t="s">
        <v>1785</v>
      </c>
      <c r="B40" s="22" t="s">
        <v>1786</v>
      </c>
      <c r="C40" s="22" t="s">
        <v>45</v>
      </c>
      <c r="D40" s="25">
        <v>1000000</v>
      </c>
      <c r="E40" s="23">
        <v>1052.9614443999999</v>
      </c>
      <c r="F40" s="24">
        <v>1.79954412324672</v>
      </c>
      <c r="G40" s="23">
        <v>7.2986927850000001</v>
      </c>
    </row>
    <row r="41" spans="1:7" x14ac:dyDescent="0.2">
      <c r="A41" s="22" t="s">
        <v>109</v>
      </c>
      <c r="B41" s="22" t="s">
        <v>108</v>
      </c>
      <c r="C41" s="22" t="s">
        <v>45</v>
      </c>
      <c r="D41" s="25">
        <v>1000000</v>
      </c>
      <c r="E41" s="23">
        <v>1013.208</v>
      </c>
      <c r="F41" s="24">
        <v>1.73160424032955</v>
      </c>
      <c r="G41" s="23">
        <v>7.5084919699999997</v>
      </c>
    </row>
    <row r="42" spans="1:7" x14ac:dyDescent="0.2">
      <c r="A42" s="22" t="s">
        <v>111</v>
      </c>
      <c r="B42" s="22" t="s">
        <v>110</v>
      </c>
      <c r="C42" s="22" t="s">
        <v>45</v>
      </c>
      <c r="D42" s="25">
        <v>624880</v>
      </c>
      <c r="E42" s="23">
        <v>641.28966119999995</v>
      </c>
      <c r="F42" s="24">
        <v>1.09598413811717</v>
      </c>
      <c r="G42" s="23">
        <v>7.4555161099999996</v>
      </c>
    </row>
    <row r="43" spans="1:7" x14ac:dyDescent="0.2">
      <c r="A43" s="22" t="s">
        <v>1793</v>
      </c>
      <c r="B43" s="22" t="s">
        <v>1794</v>
      </c>
      <c r="C43" s="22" t="s">
        <v>45</v>
      </c>
      <c r="D43" s="25">
        <v>500000</v>
      </c>
      <c r="E43" s="23">
        <v>513.55391669999995</v>
      </c>
      <c r="F43" s="24">
        <v>0.87767974571417495</v>
      </c>
      <c r="G43" s="23">
        <v>7.3551736099999996</v>
      </c>
    </row>
    <row r="44" spans="1:7" x14ac:dyDescent="0.2">
      <c r="A44" s="22" t="s">
        <v>116</v>
      </c>
      <c r="B44" s="22" t="s">
        <v>115</v>
      </c>
      <c r="C44" s="22" t="s">
        <v>45</v>
      </c>
      <c r="D44" s="25">
        <v>137350</v>
      </c>
      <c r="E44" s="23">
        <v>141.27563090000001</v>
      </c>
      <c r="F44" s="24">
        <v>0.241444482792943</v>
      </c>
      <c r="G44" s="23">
        <v>7.3580890300000004</v>
      </c>
    </row>
    <row r="45" spans="1:7" x14ac:dyDescent="0.2">
      <c r="A45" s="22" t="s">
        <v>1795</v>
      </c>
      <c r="B45" s="22" t="s">
        <v>1796</v>
      </c>
      <c r="C45" s="22" t="s">
        <v>45</v>
      </c>
      <c r="D45" s="25">
        <v>91400</v>
      </c>
      <c r="E45" s="23">
        <v>94.548379600000004</v>
      </c>
      <c r="F45" s="24">
        <v>0.16158614522550899</v>
      </c>
      <c r="G45" s="23">
        <v>7.7015223600500002</v>
      </c>
    </row>
    <row r="46" spans="1:7" x14ac:dyDescent="0.2">
      <c r="A46" s="22" t="s">
        <v>118</v>
      </c>
      <c r="B46" s="22" t="s">
        <v>117</v>
      </c>
      <c r="C46" s="22" t="s">
        <v>45</v>
      </c>
      <c r="D46" s="25">
        <v>52560</v>
      </c>
      <c r="E46" s="23">
        <v>53.269016899999997</v>
      </c>
      <c r="F46" s="24">
        <v>9.1038420089681799E-2</v>
      </c>
      <c r="G46" s="23">
        <v>7.6855504249999997</v>
      </c>
    </row>
    <row r="47" spans="1:7" x14ac:dyDescent="0.2">
      <c r="A47" s="22" t="s">
        <v>120</v>
      </c>
      <c r="B47" s="22" t="s">
        <v>119</v>
      </c>
      <c r="C47" s="22" t="s">
        <v>45</v>
      </c>
      <c r="D47" s="25">
        <v>50000</v>
      </c>
      <c r="E47" s="23">
        <v>50.642233300000001</v>
      </c>
      <c r="F47" s="24">
        <v>8.6549164556575006E-2</v>
      </c>
      <c r="G47" s="23">
        <v>7.6811613599999999</v>
      </c>
    </row>
    <row r="48" spans="1:7" x14ac:dyDescent="0.2">
      <c r="A48" s="22" t="s">
        <v>113</v>
      </c>
      <c r="B48" s="22" t="s">
        <v>1789</v>
      </c>
      <c r="C48" s="22" t="s">
        <v>45</v>
      </c>
      <c r="D48" s="25">
        <v>50200</v>
      </c>
      <c r="E48" s="23">
        <v>50.313753200000001</v>
      </c>
      <c r="F48" s="24">
        <v>8.59877817664432E-2</v>
      </c>
      <c r="G48" s="23">
        <v>7.7346127899999999</v>
      </c>
    </row>
    <row r="49" spans="1:7" x14ac:dyDescent="0.2">
      <c r="A49" s="22" t="s">
        <v>122</v>
      </c>
      <c r="B49" s="22" t="s">
        <v>121</v>
      </c>
      <c r="C49" s="22" t="s">
        <v>45</v>
      </c>
      <c r="D49" s="25">
        <v>21200</v>
      </c>
      <c r="E49" s="23">
        <v>19.813788500000001</v>
      </c>
      <c r="F49" s="24">
        <v>3.3862385792051398E-2</v>
      </c>
      <c r="G49" s="23">
        <v>7.7315145921999999</v>
      </c>
    </row>
    <row r="50" spans="1:7" x14ac:dyDescent="0.2">
      <c r="A50" s="22" t="s">
        <v>114</v>
      </c>
      <c r="B50" s="22" t="s">
        <v>1790</v>
      </c>
      <c r="C50" s="22" t="s">
        <v>45</v>
      </c>
      <c r="D50" s="25">
        <v>10200</v>
      </c>
      <c r="E50" s="23">
        <v>10.198684200000001</v>
      </c>
      <c r="F50" s="24">
        <v>1.74298710694171E-2</v>
      </c>
      <c r="G50" s="23">
        <v>7.7651401250000003</v>
      </c>
    </row>
    <row r="51" spans="1:7" x14ac:dyDescent="0.2">
      <c r="A51" s="21" t="s">
        <v>35</v>
      </c>
      <c r="B51" s="21"/>
      <c r="C51" s="21"/>
      <c r="D51" s="21"/>
      <c r="E51" s="26">
        <f>SUM(E38:E50)</f>
        <v>8851.2903421999999</v>
      </c>
      <c r="F51" s="27">
        <f>SUM(F38:F50)</f>
        <v>15.127132719976057</v>
      </c>
      <c r="G51" s="26"/>
    </row>
    <row r="52" spans="1:7" x14ac:dyDescent="0.2">
      <c r="A52" s="22"/>
      <c r="B52" s="22"/>
      <c r="C52" s="22"/>
      <c r="D52" s="22"/>
      <c r="E52" s="23"/>
      <c r="F52" s="24"/>
      <c r="G52" s="23"/>
    </row>
    <row r="53" spans="1:7" x14ac:dyDescent="0.2">
      <c r="A53" s="21" t="s">
        <v>1553</v>
      </c>
      <c r="B53" s="22"/>
      <c r="C53" s="22"/>
      <c r="D53" s="22"/>
      <c r="E53" s="23"/>
      <c r="F53" s="24"/>
      <c r="G53" s="23"/>
    </row>
    <row r="54" spans="1:7" x14ac:dyDescent="0.2">
      <c r="A54" s="22" t="s">
        <v>1554</v>
      </c>
      <c r="B54" s="22" t="s">
        <v>1555</v>
      </c>
      <c r="C54" s="22" t="s">
        <v>1556</v>
      </c>
      <c r="D54" s="25">
        <v>1762.3119999999999</v>
      </c>
      <c r="E54" s="23">
        <v>210.07937319999999</v>
      </c>
      <c r="F54" s="24">
        <v>0.35903223567016201</v>
      </c>
      <c r="G54" s="23">
        <v>5.59</v>
      </c>
    </row>
    <row r="55" spans="1:7" x14ac:dyDescent="0.2">
      <c r="A55" s="21" t="s">
        <v>35</v>
      </c>
      <c r="B55" s="21"/>
      <c r="C55" s="21"/>
      <c r="D55" s="21"/>
      <c r="E55" s="26">
        <f>SUM(E54:E54)</f>
        <v>210.07937319999999</v>
      </c>
      <c r="F55" s="27">
        <f>SUM(F54:F54)</f>
        <v>0.35903223567016201</v>
      </c>
      <c r="G55" s="26"/>
    </row>
    <row r="56" spans="1:7" x14ac:dyDescent="0.2">
      <c r="A56" s="22"/>
      <c r="B56" s="22"/>
      <c r="C56" s="22"/>
      <c r="D56" s="22"/>
      <c r="E56" s="23"/>
      <c r="F56" s="24"/>
      <c r="G56" s="23"/>
    </row>
    <row r="57" spans="1:7" x14ac:dyDescent="0.2">
      <c r="A57" s="21" t="s">
        <v>46</v>
      </c>
      <c r="B57" s="21"/>
      <c r="C57" s="21"/>
      <c r="D57" s="21"/>
      <c r="E57" s="26">
        <f>E20+E35+E51+E55</f>
        <v>56752.472990000017</v>
      </c>
      <c r="F57" s="27">
        <f>F20+F35+F51+F55</f>
        <v>96.991755768482022</v>
      </c>
      <c r="G57" s="26"/>
    </row>
    <row r="58" spans="1:7" x14ac:dyDescent="0.2">
      <c r="A58" s="21"/>
      <c r="B58" s="21"/>
      <c r="C58" s="21"/>
      <c r="D58" s="21"/>
      <c r="E58" s="26"/>
      <c r="F58" s="27"/>
      <c r="G58" s="26"/>
    </row>
    <row r="59" spans="1:7" x14ac:dyDescent="0.2">
      <c r="A59" s="21" t="s">
        <v>1673</v>
      </c>
      <c r="B59" s="21"/>
      <c r="C59" s="21"/>
      <c r="D59" s="21"/>
      <c r="E59" s="26">
        <v>5.7873993650000006</v>
      </c>
      <c r="F59" s="27">
        <f>E59/E63*100</f>
        <v>9.8908469740808715E-3</v>
      </c>
      <c r="G59" s="26"/>
    </row>
    <row r="60" spans="1:7" x14ac:dyDescent="0.2">
      <c r="A60" s="21"/>
      <c r="B60" s="21"/>
      <c r="C60" s="21"/>
      <c r="D60" s="21"/>
      <c r="E60" s="26"/>
      <c r="F60" s="27"/>
      <c r="G60" s="26"/>
    </row>
    <row r="61" spans="1:7" x14ac:dyDescent="0.2">
      <c r="A61" s="21" t="s">
        <v>48</v>
      </c>
      <c r="B61" s="21"/>
      <c r="C61" s="21"/>
      <c r="D61" s="21"/>
      <c r="E61" s="26">
        <f>E63-(E20+E35+E51+E55+E59)</f>
        <v>1754.4168380349874</v>
      </c>
      <c r="F61" s="27">
        <f>F63-(F20+F35+F51+F55+F59)</f>
        <v>2.9983533845438899</v>
      </c>
      <c r="G61" s="26"/>
    </row>
    <row r="62" spans="1:7" x14ac:dyDescent="0.2">
      <c r="A62" s="22"/>
      <c r="B62" s="22"/>
      <c r="C62" s="22"/>
      <c r="D62" s="22"/>
      <c r="E62" s="23"/>
      <c r="F62" s="24"/>
      <c r="G62" s="23"/>
    </row>
    <row r="63" spans="1:7" x14ac:dyDescent="0.2">
      <c r="A63" s="28" t="s">
        <v>47</v>
      </c>
      <c r="B63" s="28"/>
      <c r="C63" s="28"/>
      <c r="D63" s="28"/>
      <c r="E63" s="29">
        <v>58512.677227400003</v>
      </c>
      <c r="F63" s="30">
        <v>100</v>
      </c>
      <c r="G63" s="29"/>
    </row>
    <row r="65" spans="1:7" x14ac:dyDescent="0.2">
      <c r="A65" s="102" t="s">
        <v>1674</v>
      </c>
      <c r="B65" s="102"/>
      <c r="C65" s="102"/>
      <c r="D65" s="102"/>
      <c r="E65" s="103"/>
      <c r="F65" s="104"/>
      <c r="G65" s="103"/>
    </row>
    <row r="66" spans="1:7" x14ac:dyDescent="0.2">
      <c r="A66" s="22"/>
      <c r="B66" s="22"/>
      <c r="C66" s="22"/>
      <c r="D66" s="22"/>
      <c r="E66" s="23"/>
      <c r="F66" s="24"/>
      <c r="G66" s="23"/>
    </row>
    <row r="67" spans="1:7" x14ac:dyDescent="0.2">
      <c r="A67" s="21" t="s">
        <v>1675</v>
      </c>
      <c r="B67" s="21"/>
      <c r="C67" s="21"/>
      <c r="D67" s="21"/>
      <c r="E67" s="26" t="s">
        <v>1676</v>
      </c>
      <c r="F67" s="27" t="s">
        <v>3</v>
      </c>
      <c r="G67" s="26"/>
    </row>
    <row r="68" spans="1:7" x14ac:dyDescent="0.2">
      <c r="A68" s="22" t="s">
        <v>1797</v>
      </c>
      <c r="B68" s="22"/>
      <c r="C68" s="22"/>
      <c r="D68" s="22"/>
      <c r="E68" s="23">
        <v>2500</v>
      </c>
      <c r="F68" s="24">
        <f>E68/$E$63*100</f>
        <v>4.2725783855080781</v>
      </c>
      <c r="G68" s="23"/>
    </row>
    <row r="69" spans="1:7" x14ac:dyDescent="0.2">
      <c r="A69" s="22" t="s">
        <v>1679</v>
      </c>
      <c r="B69" s="22"/>
      <c r="C69" s="22"/>
      <c r="D69" s="22"/>
      <c r="E69" s="23">
        <v>2000</v>
      </c>
      <c r="F69" s="24">
        <f>E69/$E$63*100</f>
        <v>3.4180627084064628</v>
      </c>
      <c r="G69" s="23"/>
    </row>
    <row r="70" spans="1:7" x14ac:dyDescent="0.2">
      <c r="A70" s="22" t="s">
        <v>1677</v>
      </c>
      <c r="B70" s="22"/>
      <c r="C70" s="22"/>
      <c r="D70" s="22"/>
      <c r="E70" s="23">
        <v>1500</v>
      </c>
      <c r="F70" s="24">
        <f>E70/$E$63*100</f>
        <v>2.563547031304847</v>
      </c>
      <c r="G70" s="23"/>
    </row>
    <row r="71" spans="1:7" x14ac:dyDescent="0.2">
      <c r="A71" s="22" t="s">
        <v>1677</v>
      </c>
      <c r="B71" s="22"/>
      <c r="C71" s="22"/>
      <c r="D71" s="22"/>
      <c r="E71" s="23">
        <v>1500</v>
      </c>
      <c r="F71" s="24">
        <f>E71/$E$63*100</f>
        <v>2.563547031304847</v>
      </c>
      <c r="G71" s="23"/>
    </row>
    <row r="72" spans="1:7" x14ac:dyDescent="0.2">
      <c r="A72" s="22" t="s">
        <v>1798</v>
      </c>
      <c r="B72" s="22"/>
      <c r="C72" s="22"/>
      <c r="D72" s="22"/>
      <c r="E72" s="23">
        <v>1500</v>
      </c>
      <c r="F72" s="24">
        <f>E72/$E$63*100</f>
        <v>2.563547031304847</v>
      </c>
      <c r="G72" s="23"/>
    </row>
    <row r="73" spans="1:7" x14ac:dyDescent="0.2">
      <c r="A73" s="28" t="s">
        <v>1680</v>
      </c>
      <c r="B73" s="28"/>
      <c r="C73" s="28"/>
      <c r="D73" s="28"/>
      <c r="E73" s="29">
        <f xml:space="preserve"> SUM(E68:E72)</f>
        <v>9000</v>
      </c>
      <c r="F73" s="30">
        <f xml:space="preserve"> SUM(F68:F72)</f>
        <v>15.381282187829081</v>
      </c>
      <c r="G73" s="29"/>
    </row>
    <row r="75" spans="1:7" x14ac:dyDescent="0.2">
      <c r="A75" s="11" t="s">
        <v>50</v>
      </c>
    </row>
    <row r="76" spans="1:7" x14ac:dyDescent="0.2">
      <c r="A76" s="11" t="s">
        <v>1558</v>
      </c>
    </row>
    <row r="77" spans="1:7" x14ac:dyDescent="0.2">
      <c r="A77" s="11" t="s">
        <v>86</v>
      </c>
    </row>
    <row r="79" spans="1:7" ht="35.1" customHeight="1" x14ac:dyDescent="0.2">
      <c r="A79" s="155" t="s">
        <v>69</v>
      </c>
      <c r="B79" s="155"/>
      <c r="C79" s="155"/>
      <c r="D79" s="155"/>
      <c r="E79" s="155"/>
      <c r="F79" s="155"/>
      <c r="G79" s="155"/>
    </row>
    <row r="81" spans="1:4" ht="23.1" customHeight="1" x14ac:dyDescent="0.2">
      <c r="A81" s="152" t="s">
        <v>1012</v>
      </c>
      <c r="B81" s="152"/>
      <c r="C81" s="152"/>
      <c r="D81" s="152"/>
    </row>
    <row r="83" spans="1:4" x14ac:dyDescent="0.2">
      <c r="A83" s="11" t="s">
        <v>51</v>
      </c>
    </row>
    <row r="84" spans="1:4" x14ac:dyDescent="0.2">
      <c r="A84" s="11" t="s">
        <v>1013</v>
      </c>
    </row>
    <row r="85" spans="1:4" x14ac:dyDescent="0.2">
      <c r="A85" s="11" t="s">
        <v>52</v>
      </c>
      <c r="B85" s="11"/>
      <c r="C85" s="31" t="s">
        <v>54</v>
      </c>
      <c r="D85" s="11" t="s">
        <v>53</v>
      </c>
    </row>
    <row r="86" spans="1:4" x14ac:dyDescent="0.2">
      <c r="A86" s="6" t="s">
        <v>61</v>
      </c>
      <c r="C86" s="32">
        <v>23.862400000000001</v>
      </c>
      <c r="D86" s="32">
        <v>23.987500000000001</v>
      </c>
    </row>
    <row r="87" spans="1:4" x14ac:dyDescent="0.2">
      <c r="A87" s="6" t="s">
        <v>135</v>
      </c>
      <c r="C87" s="32">
        <v>10.8688</v>
      </c>
      <c r="D87" s="32">
        <v>10.925800000000001</v>
      </c>
    </row>
    <row r="88" spans="1:4" x14ac:dyDescent="0.2">
      <c r="A88" s="6" t="s">
        <v>62</v>
      </c>
      <c r="C88" s="32">
        <v>25.004799999999999</v>
      </c>
      <c r="D88" s="32">
        <v>25.1416</v>
      </c>
    </row>
    <row r="89" spans="1:4" x14ac:dyDescent="0.2">
      <c r="A89" s="6" t="s">
        <v>136</v>
      </c>
      <c r="C89" s="32">
        <v>11.492900000000001</v>
      </c>
      <c r="D89" s="32">
        <v>11.5557</v>
      </c>
    </row>
    <row r="91" spans="1:4" x14ac:dyDescent="0.2">
      <c r="A91" s="6" t="s">
        <v>58</v>
      </c>
    </row>
    <row r="92" spans="1:4" x14ac:dyDescent="0.2">
      <c r="D92" s="31"/>
    </row>
    <row r="93" spans="1:4" x14ac:dyDescent="0.2">
      <c r="A93" s="11" t="s">
        <v>1014</v>
      </c>
      <c r="D93" s="31" t="s">
        <v>60</v>
      </c>
    </row>
    <row r="94" spans="1:4" x14ac:dyDescent="0.2">
      <c r="A94" s="11"/>
    </row>
    <row r="95" spans="1:4" x14ac:dyDescent="0.2">
      <c r="A95" s="11" t="s">
        <v>1694</v>
      </c>
    </row>
    <row r="96" spans="1:4" x14ac:dyDescent="0.2">
      <c r="A96" s="11"/>
    </row>
    <row r="97" spans="1:5" ht="14.4" x14ac:dyDescent="0.3">
      <c r="A97" s="6" t="s">
        <v>1695</v>
      </c>
      <c r="B97"/>
      <c r="C97"/>
      <c r="D97"/>
      <c r="E97"/>
    </row>
    <row r="98" spans="1:5" ht="14.4" x14ac:dyDescent="0.3">
      <c r="A98"/>
      <c r="B98"/>
      <c r="C98"/>
      <c r="D98"/>
      <c r="E98"/>
    </row>
    <row r="99" spans="1:5" ht="30.6" x14ac:dyDescent="0.2">
      <c r="A99" s="105" t="s">
        <v>1031</v>
      </c>
      <c r="B99" s="106" t="s">
        <v>1696</v>
      </c>
      <c r="C99" s="105" t="s">
        <v>1697</v>
      </c>
      <c r="D99" s="107" t="s">
        <v>1698</v>
      </c>
      <c r="E99" s="108" t="s">
        <v>1699</v>
      </c>
    </row>
    <row r="100" spans="1:5" x14ac:dyDescent="0.2">
      <c r="A100" s="158" t="s">
        <v>1832</v>
      </c>
      <c r="B100" s="109" t="s">
        <v>1701</v>
      </c>
      <c r="C100" s="109" t="s">
        <v>1702</v>
      </c>
      <c r="D100" s="110">
        <v>46304</v>
      </c>
      <c r="E100" s="111">
        <v>1500</v>
      </c>
    </row>
    <row r="101" spans="1:5" ht="32.1" customHeight="1" x14ac:dyDescent="0.2">
      <c r="A101" s="159"/>
      <c r="B101" s="109" t="s">
        <v>1036</v>
      </c>
      <c r="C101" s="109" t="s">
        <v>1703</v>
      </c>
      <c r="D101" s="110">
        <v>47947</v>
      </c>
      <c r="E101" s="111">
        <v>-1500</v>
      </c>
    </row>
    <row r="102" spans="1:5" x14ac:dyDescent="0.2">
      <c r="A102" s="158" t="s">
        <v>1833</v>
      </c>
      <c r="B102" s="109" t="s">
        <v>1701</v>
      </c>
      <c r="C102" s="109" t="s">
        <v>1702</v>
      </c>
      <c r="D102" s="110">
        <v>46304</v>
      </c>
      <c r="E102" s="111">
        <v>1500</v>
      </c>
    </row>
    <row r="103" spans="1:5" ht="26.7" customHeight="1" x14ac:dyDescent="0.2">
      <c r="A103" s="159"/>
      <c r="B103" s="109" t="s">
        <v>1036</v>
      </c>
      <c r="C103" s="109" t="s">
        <v>1703</v>
      </c>
      <c r="D103" s="110">
        <v>47947</v>
      </c>
      <c r="E103" s="111">
        <v>-1500</v>
      </c>
    </row>
    <row r="104" spans="1:5" x14ac:dyDescent="0.2">
      <c r="A104" s="156" t="s">
        <v>1834</v>
      </c>
      <c r="B104" s="109" t="s">
        <v>1701</v>
      </c>
      <c r="C104" s="109" t="s">
        <v>1702</v>
      </c>
      <c r="D104" s="110">
        <v>46304</v>
      </c>
      <c r="E104" s="111">
        <v>2000</v>
      </c>
    </row>
    <row r="105" spans="1:5" x14ac:dyDescent="0.2">
      <c r="A105" s="157"/>
      <c r="B105" s="109" t="s">
        <v>1036</v>
      </c>
      <c r="C105" s="109" t="s">
        <v>1703</v>
      </c>
      <c r="D105" s="110">
        <v>47947</v>
      </c>
      <c r="E105" s="111">
        <v>-2000</v>
      </c>
    </row>
    <row r="106" spans="1:5" x14ac:dyDescent="0.2">
      <c r="A106" s="156" t="s">
        <v>1783</v>
      </c>
      <c r="B106" s="109" t="s">
        <v>1701</v>
      </c>
      <c r="C106" s="109" t="s">
        <v>1702</v>
      </c>
      <c r="D106" s="110">
        <v>46308</v>
      </c>
      <c r="E106" s="111">
        <v>1500</v>
      </c>
    </row>
    <row r="107" spans="1:5" x14ac:dyDescent="0.2">
      <c r="A107" s="157"/>
      <c r="B107" s="109" t="s">
        <v>1036</v>
      </c>
      <c r="C107" s="109" t="s">
        <v>1703</v>
      </c>
      <c r="D107" s="110">
        <v>47951</v>
      </c>
      <c r="E107" s="111">
        <v>-1500</v>
      </c>
    </row>
    <row r="108" spans="1:5" x14ac:dyDescent="0.2">
      <c r="A108" s="158" t="s">
        <v>1835</v>
      </c>
      <c r="B108" s="109" t="s">
        <v>1701</v>
      </c>
      <c r="C108" s="109" t="s">
        <v>1702</v>
      </c>
      <c r="D108" s="110">
        <v>46316</v>
      </c>
      <c r="E108" s="111">
        <v>2500</v>
      </c>
    </row>
    <row r="109" spans="1:5" ht="33.6" customHeight="1" x14ac:dyDescent="0.2">
      <c r="A109" s="159"/>
      <c r="B109" s="109" t="s">
        <v>1036</v>
      </c>
      <c r="C109" s="109" t="s">
        <v>1703</v>
      </c>
      <c r="D109" s="110">
        <v>47959</v>
      </c>
      <c r="E109" s="111">
        <v>-2500</v>
      </c>
    </row>
    <row r="110" spans="1:5" x14ac:dyDescent="0.2">
      <c r="A110" s="11"/>
    </row>
    <row r="111" spans="1:5" x14ac:dyDescent="0.2">
      <c r="A111" s="6" t="s">
        <v>1710</v>
      </c>
    </row>
    <row r="112" spans="1:5" x14ac:dyDescent="0.2">
      <c r="A112" s="6" t="s">
        <v>1711</v>
      </c>
    </row>
    <row r="113" spans="1:5" x14ac:dyDescent="0.2">
      <c r="A113" s="11"/>
    </row>
    <row r="114" spans="1:5" x14ac:dyDescent="0.2">
      <c r="A114" s="6" t="s">
        <v>1836</v>
      </c>
    </row>
    <row r="115" spans="1:5" x14ac:dyDescent="0.2">
      <c r="A115" s="6" t="s">
        <v>1837</v>
      </c>
    </row>
    <row r="117" spans="1:5" x14ac:dyDescent="0.2">
      <c r="A117" s="11" t="s">
        <v>1576</v>
      </c>
      <c r="D117" s="35">
        <v>2.94251802616547</v>
      </c>
      <c r="E117" s="9" t="s">
        <v>59</v>
      </c>
    </row>
    <row r="119" spans="1:5" x14ac:dyDescent="0.2">
      <c r="A119" s="11" t="s">
        <v>70</v>
      </c>
      <c r="D119" s="31" t="s">
        <v>60</v>
      </c>
    </row>
    <row r="121" spans="1:5" x14ac:dyDescent="0.2">
      <c r="A121" s="11" t="s">
        <v>1577</v>
      </c>
      <c r="B121" s="11"/>
      <c r="C121" s="11"/>
      <c r="D121" s="31" t="s">
        <v>60</v>
      </c>
    </row>
    <row r="122" spans="1:5" x14ac:dyDescent="0.2">
      <c r="A122" s="11"/>
      <c r="B122" s="11"/>
      <c r="C122" s="11"/>
      <c r="D122" s="11"/>
    </row>
    <row r="123" spans="1:5" x14ac:dyDescent="0.2">
      <c r="A123" s="11" t="s">
        <v>1714</v>
      </c>
      <c r="B123" s="11"/>
      <c r="C123" s="11"/>
      <c r="D123" s="31" t="s">
        <v>60</v>
      </c>
    </row>
    <row r="124" spans="1:5" x14ac:dyDescent="0.2">
      <c r="A124" s="11"/>
      <c r="B124" s="11"/>
      <c r="C124" s="11"/>
      <c r="D124" s="11"/>
    </row>
    <row r="125" spans="1:5" x14ac:dyDescent="0.2">
      <c r="A125" s="11" t="s">
        <v>1969</v>
      </c>
      <c r="B125" s="11"/>
      <c r="C125" s="11"/>
      <c r="D125" s="31" t="s">
        <v>60</v>
      </c>
    </row>
    <row r="126" spans="1:5" x14ac:dyDescent="0.2">
      <c r="A126" s="11"/>
      <c r="B126" s="11"/>
      <c r="C126" s="11"/>
      <c r="D126" s="11"/>
    </row>
    <row r="127" spans="1:5" x14ac:dyDescent="0.2">
      <c r="A127" s="11" t="s">
        <v>1715</v>
      </c>
      <c r="B127" s="11"/>
      <c r="C127" s="11"/>
      <c r="D127" s="31" t="s">
        <v>60</v>
      </c>
    </row>
    <row r="128" spans="1:5" x14ac:dyDescent="0.2">
      <c r="A128" s="11"/>
      <c r="B128" s="11"/>
      <c r="C128" s="11"/>
      <c r="D128" s="11"/>
    </row>
    <row r="129" spans="1:9" x14ac:dyDescent="0.2">
      <c r="A129" s="11" t="s">
        <v>1716</v>
      </c>
      <c r="B129" s="11"/>
      <c r="C129" s="11"/>
      <c r="D129" s="31" t="s">
        <v>60</v>
      </c>
    </row>
    <row r="131" spans="1:9" x14ac:dyDescent="0.2">
      <c r="A131" s="69" t="s">
        <v>1581</v>
      </c>
      <c r="B131" s="70"/>
      <c r="C131" s="70"/>
      <c r="D131" s="70"/>
    </row>
    <row r="133" spans="1:9" x14ac:dyDescent="0.2">
      <c r="A133" s="69" t="s">
        <v>1396</v>
      </c>
      <c r="B133" s="70"/>
      <c r="C133" s="70"/>
      <c r="D133" s="70"/>
      <c r="E133" s="10"/>
      <c r="G133" s="10"/>
      <c r="H133" s="10"/>
      <c r="I133" s="70"/>
    </row>
    <row r="134" spans="1:9" x14ac:dyDescent="0.2">
      <c r="A134" s="96"/>
      <c r="B134" s="70"/>
      <c r="C134" s="70"/>
      <c r="D134" s="70"/>
      <c r="E134" s="10"/>
      <c r="G134" s="10"/>
      <c r="H134" s="10"/>
      <c r="I134" s="70"/>
    </row>
    <row r="135" spans="1:9" x14ac:dyDescent="0.2">
      <c r="A135" s="70"/>
      <c r="B135" s="70"/>
      <c r="C135" s="70"/>
      <c r="D135" s="70"/>
      <c r="E135" s="10"/>
      <c r="G135" s="10"/>
      <c r="H135" s="10"/>
      <c r="I135" s="70"/>
    </row>
    <row r="136" spans="1:9" x14ac:dyDescent="0.2">
      <c r="A136" s="70"/>
      <c r="B136" s="70"/>
      <c r="C136" s="70"/>
      <c r="D136" s="70"/>
      <c r="E136" s="10"/>
      <c r="G136" s="10"/>
      <c r="H136" s="10"/>
      <c r="I136" s="70"/>
    </row>
    <row r="137" spans="1:9" x14ac:dyDescent="0.2">
      <c r="A137" s="70"/>
      <c r="B137" s="70"/>
      <c r="C137" s="70"/>
      <c r="D137" s="70"/>
      <c r="E137" s="10"/>
      <c r="G137" s="10"/>
      <c r="H137" s="10"/>
      <c r="I137" s="70"/>
    </row>
    <row r="138" spans="1:9" x14ac:dyDescent="0.2">
      <c r="A138" s="70"/>
      <c r="B138" s="70"/>
      <c r="C138" s="70"/>
      <c r="D138" s="70"/>
      <c r="E138" s="10"/>
      <c r="G138" s="10"/>
      <c r="H138" s="10"/>
      <c r="I138" s="70"/>
    </row>
    <row r="139" spans="1:9" x14ac:dyDescent="0.2">
      <c r="A139" s="70"/>
      <c r="B139" s="70"/>
      <c r="C139" s="70"/>
      <c r="D139" s="70"/>
      <c r="E139" s="10"/>
      <c r="G139" s="10"/>
      <c r="H139" s="10"/>
      <c r="I139" s="70"/>
    </row>
    <row r="140" spans="1:9" x14ac:dyDescent="0.2">
      <c r="A140" s="70"/>
      <c r="B140" s="70"/>
      <c r="C140" s="70"/>
      <c r="D140" s="70"/>
      <c r="E140" s="10"/>
      <c r="G140" s="10"/>
      <c r="H140" s="10"/>
      <c r="I140" s="70"/>
    </row>
    <row r="141" spans="1:9" x14ac:dyDescent="0.2">
      <c r="A141" s="70"/>
      <c r="B141" s="70"/>
      <c r="C141" s="70"/>
      <c r="D141" s="70"/>
      <c r="E141" s="10"/>
      <c r="G141" s="10"/>
      <c r="H141" s="10"/>
      <c r="I141" s="70"/>
    </row>
    <row r="142" spans="1:9" x14ac:dyDescent="0.2">
      <c r="A142" s="70"/>
      <c r="B142" s="70"/>
      <c r="C142" s="70"/>
      <c r="D142" s="70"/>
      <c r="E142" s="10"/>
      <c r="G142" s="10"/>
      <c r="H142" s="10"/>
      <c r="I142" s="70"/>
    </row>
    <row r="143" spans="1:9" x14ac:dyDescent="0.2">
      <c r="A143" s="70"/>
      <c r="B143" s="70"/>
      <c r="C143" s="70"/>
      <c r="D143" s="70"/>
      <c r="E143" s="10"/>
      <c r="G143" s="10"/>
      <c r="H143" s="10"/>
      <c r="I143" s="70"/>
    </row>
    <row r="144" spans="1:9" x14ac:dyDescent="0.2">
      <c r="A144" s="70"/>
      <c r="B144" s="70"/>
      <c r="C144" s="70"/>
      <c r="D144" s="70"/>
      <c r="E144" s="10"/>
      <c r="G144" s="10"/>
      <c r="H144" s="10"/>
      <c r="I144" s="70"/>
    </row>
    <row r="145" spans="1:9" x14ac:dyDescent="0.2">
      <c r="A145" s="70"/>
      <c r="B145" s="70"/>
      <c r="C145" s="70"/>
      <c r="D145" s="70"/>
      <c r="E145" s="10"/>
      <c r="G145" s="10"/>
      <c r="H145" s="10"/>
      <c r="I145" s="70"/>
    </row>
    <row r="146" spans="1:9" x14ac:dyDescent="0.2">
      <c r="A146" s="70"/>
      <c r="B146" s="70"/>
      <c r="C146" s="70"/>
      <c r="D146" s="70"/>
      <c r="E146" s="10"/>
      <c r="G146" s="10"/>
      <c r="H146" s="10"/>
      <c r="I146" s="70"/>
    </row>
    <row r="147" spans="1:9" x14ac:dyDescent="0.2">
      <c r="A147" s="70"/>
      <c r="B147" s="70"/>
      <c r="C147" s="70"/>
      <c r="D147" s="70"/>
      <c r="E147" s="10"/>
      <c r="G147" s="10"/>
      <c r="H147" s="10"/>
      <c r="I147" s="70"/>
    </row>
    <row r="148" spans="1:9" x14ac:dyDescent="0.2">
      <c r="A148" s="70"/>
      <c r="B148" s="70"/>
      <c r="C148" s="70"/>
      <c r="D148" s="70"/>
      <c r="E148" s="10"/>
      <c r="G148" s="10"/>
      <c r="H148" s="10"/>
      <c r="I148" s="70"/>
    </row>
    <row r="149" spans="1:9" x14ac:dyDescent="0.2">
      <c r="A149" s="70"/>
      <c r="B149" s="70"/>
      <c r="C149" s="70"/>
      <c r="D149" s="70"/>
      <c r="E149" s="10"/>
      <c r="G149" s="10"/>
      <c r="H149" s="10"/>
      <c r="I149" s="70"/>
    </row>
    <row r="150" spans="1:9" x14ac:dyDescent="0.2">
      <c r="A150" s="69" t="s">
        <v>1838</v>
      </c>
      <c r="B150" s="70"/>
      <c r="C150" s="70"/>
      <c r="D150" s="70"/>
      <c r="E150" s="10"/>
      <c r="G150" s="10"/>
      <c r="H150" s="10"/>
      <c r="I150" s="70"/>
    </row>
    <row r="151" spans="1:9" x14ac:dyDescent="0.2">
      <c r="A151" s="70"/>
      <c r="B151" s="70"/>
      <c r="C151" s="70"/>
      <c r="D151" s="70"/>
      <c r="E151" s="10"/>
      <c r="G151" s="10"/>
      <c r="H151" s="10"/>
      <c r="I151" s="70"/>
    </row>
    <row r="152" spans="1:9" x14ac:dyDescent="0.2">
      <c r="A152" s="69" t="s">
        <v>1397</v>
      </c>
      <c r="B152" s="70"/>
      <c r="C152" s="70"/>
      <c r="D152" s="70"/>
      <c r="E152" s="10"/>
      <c r="G152" s="10"/>
      <c r="H152" s="10"/>
      <c r="I152" s="70"/>
    </row>
    <row r="153" spans="1:9" x14ac:dyDescent="0.2">
      <c r="A153" s="70"/>
      <c r="B153" s="70"/>
      <c r="C153" s="70"/>
      <c r="D153" s="70"/>
      <c r="E153" s="10"/>
      <c r="G153" s="10"/>
      <c r="H153" s="10"/>
      <c r="I153" s="70"/>
    </row>
    <row r="154" spans="1:9" x14ac:dyDescent="0.2">
      <c r="A154" s="70"/>
      <c r="B154" s="70"/>
      <c r="C154" s="70"/>
      <c r="D154" s="70"/>
      <c r="E154" s="10"/>
      <c r="G154" s="10"/>
      <c r="H154" s="10"/>
      <c r="I154" s="70"/>
    </row>
    <row r="155" spans="1:9" x14ac:dyDescent="0.2">
      <c r="A155" s="70"/>
      <c r="B155" s="70"/>
      <c r="C155" s="70"/>
      <c r="D155" s="70"/>
      <c r="E155" s="10"/>
      <c r="G155" s="10"/>
      <c r="H155" s="10"/>
      <c r="I155" s="70"/>
    </row>
    <row r="156" spans="1:9" x14ac:dyDescent="0.2">
      <c r="A156" s="70"/>
      <c r="B156" s="70"/>
      <c r="C156" s="70"/>
      <c r="D156" s="70"/>
      <c r="E156" s="10"/>
      <c r="G156" s="10"/>
      <c r="H156" s="10"/>
      <c r="I156" s="70"/>
    </row>
    <row r="157" spans="1:9" x14ac:dyDescent="0.2">
      <c r="A157" s="70"/>
      <c r="B157" s="70"/>
      <c r="C157" s="70"/>
      <c r="D157" s="70"/>
      <c r="E157" s="10"/>
      <c r="G157" s="10"/>
      <c r="H157" s="10"/>
      <c r="I157" s="70"/>
    </row>
    <row r="158" spans="1:9" x14ac:dyDescent="0.2">
      <c r="A158" s="70"/>
      <c r="B158" s="70"/>
      <c r="C158" s="70"/>
      <c r="D158" s="70"/>
      <c r="E158" s="10"/>
      <c r="G158" s="10"/>
      <c r="H158" s="10"/>
      <c r="I158" s="70"/>
    </row>
    <row r="159" spans="1:9" x14ac:dyDescent="0.2">
      <c r="A159" s="70"/>
      <c r="B159" s="70"/>
      <c r="C159" s="70"/>
      <c r="D159" s="70"/>
      <c r="E159" s="10"/>
      <c r="G159" s="10"/>
      <c r="H159" s="10"/>
      <c r="I159" s="70"/>
    </row>
    <row r="160" spans="1:9" x14ac:dyDescent="0.2">
      <c r="A160" s="70"/>
      <c r="B160" s="70"/>
      <c r="C160" s="70"/>
      <c r="D160" s="70"/>
      <c r="E160" s="10"/>
      <c r="G160" s="10"/>
      <c r="H160" s="10"/>
      <c r="I160" s="70"/>
    </row>
    <row r="161" spans="1:9" x14ac:dyDescent="0.2">
      <c r="A161" s="70"/>
      <c r="B161" s="70"/>
      <c r="C161" s="70"/>
      <c r="D161" s="70"/>
      <c r="E161" s="10"/>
      <c r="G161" s="10"/>
      <c r="H161" s="10"/>
      <c r="I161" s="70"/>
    </row>
    <row r="162" spans="1:9" x14ac:dyDescent="0.2">
      <c r="A162" s="70"/>
      <c r="B162" s="70"/>
      <c r="C162" s="70"/>
      <c r="D162" s="70"/>
      <c r="E162" s="10"/>
      <c r="G162" s="10"/>
      <c r="H162" s="10"/>
      <c r="I162" s="70"/>
    </row>
    <row r="163" spans="1:9" x14ac:dyDescent="0.2">
      <c r="A163" s="70"/>
      <c r="B163" s="70"/>
      <c r="C163" s="70"/>
      <c r="D163" s="70"/>
      <c r="E163" s="10"/>
      <c r="G163" s="10"/>
      <c r="H163" s="10"/>
      <c r="I163" s="70"/>
    </row>
    <row r="164" spans="1:9" x14ac:dyDescent="0.2">
      <c r="A164" s="70"/>
      <c r="B164" s="70"/>
      <c r="C164" s="70"/>
      <c r="D164" s="70"/>
      <c r="E164" s="10"/>
      <c r="G164" s="10"/>
      <c r="H164" s="10"/>
      <c r="I164" s="70"/>
    </row>
    <row r="165" spans="1:9" x14ac:dyDescent="0.2">
      <c r="A165" s="70"/>
      <c r="B165" s="70"/>
      <c r="C165" s="70"/>
      <c r="D165" s="70"/>
      <c r="E165" s="10"/>
      <c r="G165" s="10"/>
      <c r="H165" s="10"/>
      <c r="I165" s="70"/>
    </row>
    <row r="166" spans="1:9" x14ac:dyDescent="0.2">
      <c r="A166" s="70"/>
      <c r="B166" s="70"/>
      <c r="C166" s="70"/>
      <c r="D166" s="70"/>
      <c r="E166" s="10"/>
      <c r="G166" s="10"/>
      <c r="H166" s="10"/>
      <c r="I166" s="70"/>
    </row>
    <row r="167" spans="1:9" x14ac:dyDescent="0.2">
      <c r="A167" s="70" t="s">
        <v>1395</v>
      </c>
      <c r="B167" s="70"/>
      <c r="C167" s="70"/>
      <c r="D167" s="70"/>
      <c r="E167" s="10"/>
      <c r="G167" s="10"/>
      <c r="H167" s="10"/>
      <c r="I167" s="70"/>
    </row>
    <row r="170" spans="1:9" x14ac:dyDescent="0.2">
      <c r="A170" s="70"/>
    </row>
    <row r="171" spans="1:9" x14ac:dyDescent="0.2">
      <c r="A171" s="70"/>
    </row>
    <row r="172" spans="1:9" x14ac:dyDescent="0.2">
      <c r="A172" s="96"/>
    </row>
  </sheetData>
  <mergeCells count="8">
    <mergeCell ref="A106:A107"/>
    <mergeCell ref="A108:A109"/>
    <mergeCell ref="A1:G1"/>
    <mergeCell ref="A79:G79"/>
    <mergeCell ref="A81:D81"/>
    <mergeCell ref="A100:A101"/>
    <mergeCell ref="A102:A103"/>
    <mergeCell ref="A104:A105"/>
  </mergeCells>
  <conditionalFormatting sqref="F2:F3 F5:F78 F80:F273">
    <cfRule type="cellIs" dxfId="124" priority="1" stopIfTrue="1" operator="between">
      <formula>0.009</formula>
      <formula>-0.009</formula>
    </cfRule>
  </conditionalFormatting>
  <pageMargins left="0.7" right="0.7" top="0.75" bottom="0.75" header="0.3" footer="0.3"/>
  <pageSetup paperSize="9" orientation="portrait" r:id="rId1"/>
  <headerFooter>
    <oddFooter>&amp;C_x000D_&amp;1#&amp;"Calibri"&amp;10&amp;K000000 RESTRICTED</oddFooter>
    <evenFooter>&amp;LPUBLIC</evenFooter>
    <firstFooter>&amp;LPUBLIC</first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F66F1-58E0-41A9-B707-1A4F43BCD46A}">
  <dimension ref="A1:I162"/>
  <sheetViews>
    <sheetView workbookViewId="0">
      <selection sqref="A1:G1"/>
    </sheetView>
  </sheetViews>
  <sheetFormatPr defaultColWidth="9.33203125" defaultRowHeight="10.199999999999999" x14ac:dyDescent="0.2"/>
  <cols>
    <col min="1" max="1" width="52.33203125" style="6" bestFit="1" customWidth="1"/>
    <col min="2" max="2" width="44.5546875" style="6" bestFit="1" customWidth="1"/>
    <col min="3" max="3" width="22.33203125" style="6" bestFit="1" customWidth="1"/>
    <col min="4" max="4" width="15.5546875" style="6" customWidth="1"/>
    <col min="5" max="5" width="23.33203125" style="9" customWidth="1"/>
    <col min="6" max="6" width="11.6640625" style="10" bestFit="1" customWidth="1"/>
    <col min="7" max="7" width="6.5546875" style="9" customWidth="1"/>
    <col min="8" max="16384" width="9.33203125" style="6"/>
  </cols>
  <sheetData>
    <row r="1" spans="1:7" s="1" customFormat="1" ht="13.8" x14ac:dyDescent="0.2">
      <c r="A1" s="150" t="s">
        <v>1839</v>
      </c>
      <c r="B1" s="151"/>
      <c r="C1" s="151"/>
      <c r="D1" s="151"/>
      <c r="E1" s="151"/>
      <c r="F1" s="151"/>
      <c r="G1" s="151"/>
    </row>
    <row r="2" spans="1:7" s="1" customFormat="1" ht="11.4" x14ac:dyDescent="0.2">
      <c r="E2" s="5"/>
      <c r="F2" s="8"/>
      <c r="G2" s="9"/>
    </row>
    <row r="3" spans="1:7" s="1" customFormat="1" ht="12" x14ac:dyDescent="0.2">
      <c r="A3" s="7" t="s">
        <v>7</v>
      </c>
      <c r="B3" s="2"/>
      <c r="C3" s="3"/>
      <c r="D3" s="3"/>
      <c r="E3" s="4"/>
      <c r="F3" s="8"/>
      <c r="G3" s="9"/>
    </row>
    <row r="4" spans="1:7" s="1" customFormat="1" ht="22.5" customHeight="1" x14ac:dyDescent="0.2">
      <c r="A4" s="14" t="s">
        <v>2</v>
      </c>
      <c r="B4" s="14" t="s">
        <v>0</v>
      </c>
      <c r="C4" s="15" t="s">
        <v>1436</v>
      </c>
      <c r="D4" s="15" t="s">
        <v>1</v>
      </c>
      <c r="E4" s="56" t="s">
        <v>6</v>
      </c>
      <c r="F4" s="16" t="s">
        <v>3</v>
      </c>
      <c r="G4" s="16" t="s">
        <v>5</v>
      </c>
    </row>
    <row r="5" spans="1:7" x14ac:dyDescent="0.2">
      <c r="A5" s="17" t="s">
        <v>30</v>
      </c>
      <c r="B5" s="18"/>
      <c r="C5" s="18"/>
      <c r="D5" s="18"/>
      <c r="E5" s="19"/>
      <c r="F5" s="20"/>
      <c r="G5" s="19"/>
    </row>
    <row r="6" spans="1:7" x14ac:dyDescent="0.2">
      <c r="A6" s="21" t="s">
        <v>31</v>
      </c>
      <c r="B6" s="22"/>
      <c r="C6" s="22"/>
      <c r="D6" s="22"/>
      <c r="E6" s="23"/>
      <c r="F6" s="24"/>
      <c r="G6" s="23"/>
    </row>
    <row r="7" spans="1:7" x14ac:dyDescent="0.2">
      <c r="A7" s="22" t="s">
        <v>1840</v>
      </c>
      <c r="B7" s="22" t="s">
        <v>1841</v>
      </c>
      <c r="C7" s="22" t="s">
        <v>1451</v>
      </c>
      <c r="D7" s="25">
        <v>2500</v>
      </c>
      <c r="E7" s="23">
        <v>2567.9920548</v>
      </c>
      <c r="F7" s="24">
        <v>8.89541308953957</v>
      </c>
      <c r="G7" s="23">
        <v>7.4038000000000004</v>
      </c>
    </row>
    <row r="8" spans="1:7" x14ac:dyDescent="0.2">
      <c r="A8" s="22" t="s">
        <v>1842</v>
      </c>
      <c r="B8" s="22" t="s">
        <v>1843</v>
      </c>
      <c r="C8" s="22" t="s">
        <v>1451</v>
      </c>
      <c r="D8" s="25">
        <v>2500</v>
      </c>
      <c r="E8" s="23">
        <v>2554.2521918000002</v>
      </c>
      <c r="F8" s="24">
        <v>8.8478188000828606</v>
      </c>
      <c r="G8" s="23">
        <v>6.93</v>
      </c>
    </row>
    <row r="9" spans="1:7" x14ac:dyDescent="0.2">
      <c r="A9" s="22" t="s">
        <v>1844</v>
      </c>
      <c r="B9" s="22" t="s">
        <v>1845</v>
      </c>
      <c r="C9" s="22" t="s">
        <v>32</v>
      </c>
      <c r="D9" s="25">
        <v>2500</v>
      </c>
      <c r="E9" s="23">
        <v>2530.0542466000002</v>
      </c>
      <c r="F9" s="24">
        <v>8.7639981675113194</v>
      </c>
      <c r="G9" s="23">
        <v>7.2840999999999996</v>
      </c>
    </row>
    <row r="10" spans="1:7" x14ac:dyDescent="0.2">
      <c r="A10" s="22" t="s">
        <v>1846</v>
      </c>
      <c r="B10" s="22" t="s">
        <v>1847</v>
      </c>
      <c r="C10" s="22" t="s">
        <v>33</v>
      </c>
      <c r="D10" s="25">
        <v>2500</v>
      </c>
      <c r="E10" s="23">
        <v>2516.3610958999998</v>
      </c>
      <c r="F10" s="24">
        <v>8.7165656874356294</v>
      </c>
      <c r="G10" s="23">
        <v>7.6349999999999998</v>
      </c>
    </row>
    <row r="11" spans="1:7" x14ac:dyDescent="0.2">
      <c r="A11" s="22" t="s">
        <v>74</v>
      </c>
      <c r="B11" s="22" t="s">
        <v>73</v>
      </c>
      <c r="C11" s="22" t="s">
        <v>34</v>
      </c>
      <c r="D11" s="25">
        <v>1761</v>
      </c>
      <c r="E11" s="23">
        <v>1958.8641990000001</v>
      </c>
      <c r="F11" s="24">
        <v>6.78542061835629</v>
      </c>
      <c r="G11" s="23">
        <v>8.8512000000000004</v>
      </c>
    </row>
    <row r="12" spans="1:7" x14ac:dyDescent="0.2">
      <c r="A12" s="22" t="s">
        <v>72</v>
      </c>
      <c r="B12" s="22" t="s">
        <v>71</v>
      </c>
      <c r="C12" s="22" t="s">
        <v>34</v>
      </c>
      <c r="D12" s="25">
        <v>780</v>
      </c>
      <c r="E12" s="23">
        <v>866.19701999999995</v>
      </c>
      <c r="F12" s="24">
        <v>3.0004689054336899</v>
      </c>
      <c r="G12" s="23">
        <v>8.7058</v>
      </c>
    </row>
    <row r="13" spans="1:7" x14ac:dyDescent="0.2">
      <c r="A13" s="22" t="s">
        <v>1779</v>
      </c>
      <c r="B13" s="22" t="s">
        <v>1780</v>
      </c>
      <c r="C13" s="22" t="s">
        <v>1451</v>
      </c>
      <c r="D13" s="25">
        <v>500</v>
      </c>
      <c r="E13" s="23">
        <v>535.90971920000004</v>
      </c>
      <c r="F13" s="24">
        <v>1.8563680218841001</v>
      </c>
      <c r="G13" s="23">
        <v>6.4995000000000003</v>
      </c>
    </row>
    <row r="14" spans="1:7" x14ac:dyDescent="0.2">
      <c r="A14" s="21" t="s">
        <v>35</v>
      </c>
      <c r="B14" s="21"/>
      <c r="C14" s="21"/>
      <c r="D14" s="21"/>
      <c r="E14" s="26">
        <f>SUM(E6:E13)</f>
        <v>13529.6305273</v>
      </c>
      <c r="F14" s="27">
        <f>SUM(F6:F13)</f>
        <v>46.866053290243457</v>
      </c>
      <c r="G14" s="26"/>
    </row>
    <row r="15" spans="1:7" x14ac:dyDescent="0.2">
      <c r="A15" s="22"/>
      <c r="B15" s="22"/>
      <c r="C15" s="22"/>
      <c r="D15" s="22"/>
      <c r="E15" s="23"/>
      <c r="F15" s="24"/>
      <c r="G15" s="23"/>
    </row>
    <row r="16" spans="1:7" x14ac:dyDescent="0.2">
      <c r="A16" s="21" t="s">
        <v>36</v>
      </c>
      <c r="B16" s="22"/>
      <c r="C16" s="22"/>
      <c r="D16" s="22"/>
      <c r="E16" s="23"/>
      <c r="F16" s="24"/>
      <c r="G16" s="23"/>
    </row>
    <row r="17" spans="1:7" x14ac:dyDescent="0.2">
      <c r="A17" s="21" t="s">
        <v>37</v>
      </c>
      <c r="B17" s="22"/>
      <c r="C17" s="22"/>
      <c r="D17" s="22"/>
      <c r="E17" s="23"/>
      <c r="F17" s="24"/>
      <c r="G17" s="23"/>
    </row>
    <row r="18" spans="1:7" x14ac:dyDescent="0.2">
      <c r="A18" s="22" t="s">
        <v>1848</v>
      </c>
      <c r="B18" s="22" t="s">
        <v>1849</v>
      </c>
      <c r="C18" s="22" t="s">
        <v>39</v>
      </c>
      <c r="D18" s="25">
        <v>500</v>
      </c>
      <c r="E18" s="23">
        <v>2466.3825000000002</v>
      </c>
      <c r="F18" s="24">
        <v>8.5434419990913906</v>
      </c>
      <c r="G18" s="23">
        <v>6.8151000000000002</v>
      </c>
    </row>
    <row r="19" spans="1:7" x14ac:dyDescent="0.2">
      <c r="A19" s="22" t="s">
        <v>1603</v>
      </c>
      <c r="B19" s="22" t="s">
        <v>1604</v>
      </c>
      <c r="C19" s="22" t="s">
        <v>41</v>
      </c>
      <c r="D19" s="25">
        <v>500</v>
      </c>
      <c r="E19" s="23">
        <v>2416.58</v>
      </c>
      <c r="F19" s="24">
        <v>8.37092829930649</v>
      </c>
      <c r="G19" s="23">
        <v>7</v>
      </c>
    </row>
    <row r="20" spans="1:7" x14ac:dyDescent="0.2">
      <c r="A20" s="22" t="s">
        <v>1850</v>
      </c>
      <c r="B20" s="22" t="s">
        <v>1851</v>
      </c>
      <c r="C20" s="22" t="s">
        <v>39</v>
      </c>
      <c r="D20" s="25">
        <v>500</v>
      </c>
      <c r="E20" s="23">
        <v>2399.4825000000001</v>
      </c>
      <c r="F20" s="24">
        <v>8.3117033009214207</v>
      </c>
      <c r="G20" s="23">
        <v>6.9501999999999997</v>
      </c>
    </row>
    <row r="21" spans="1:7" x14ac:dyDescent="0.2">
      <c r="A21" s="22" t="s">
        <v>138</v>
      </c>
      <c r="B21" s="22" t="s">
        <v>137</v>
      </c>
      <c r="C21" s="22" t="s">
        <v>41</v>
      </c>
      <c r="D21" s="25">
        <v>200</v>
      </c>
      <c r="E21" s="23">
        <v>958.86800000000005</v>
      </c>
      <c r="F21" s="24">
        <v>3.32147716049103</v>
      </c>
      <c r="G21" s="23">
        <v>6.8974000000000002</v>
      </c>
    </row>
    <row r="22" spans="1:7" x14ac:dyDescent="0.2">
      <c r="A22" s="21" t="s">
        <v>35</v>
      </c>
      <c r="B22" s="21"/>
      <c r="C22" s="21"/>
      <c r="D22" s="21"/>
      <c r="E22" s="26">
        <f>SUM(E17:E21)</f>
        <v>8241.3130000000001</v>
      </c>
      <c r="F22" s="27">
        <f>SUM(F17:F21)</f>
        <v>28.547550759810328</v>
      </c>
      <c r="G22" s="26"/>
    </row>
    <row r="23" spans="1:7" x14ac:dyDescent="0.2">
      <c r="A23" s="22"/>
      <c r="B23" s="22"/>
      <c r="C23" s="22"/>
      <c r="D23" s="22"/>
      <c r="E23" s="23"/>
      <c r="F23" s="24"/>
      <c r="G23" s="23"/>
    </row>
    <row r="24" spans="1:7" x14ac:dyDescent="0.2">
      <c r="A24" s="21" t="s">
        <v>42</v>
      </c>
      <c r="B24" s="22"/>
      <c r="C24" s="22"/>
      <c r="D24" s="22"/>
      <c r="E24" s="23"/>
      <c r="F24" s="24"/>
      <c r="G24" s="23"/>
    </row>
    <row r="25" spans="1:7" x14ac:dyDescent="0.2">
      <c r="A25" s="22" t="s">
        <v>140</v>
      </c>
      <c r="B25" s="22" t="s">
        <v>139</v>
      </c>
      <c r="C25" s="22" t="s">
        <v>38</v>
      </c>
      <c r="D25" s="25">
        <v>300</v>
      </c>
      <c r="E25" s="23">
        <v>1441.992</v>
      </c>
      <c r="F25" s="24">
        <v>4.99499774068045</v>
      </c>
      <c r="G25" s="23">
        <v>7.3049999999999997</v>
      </c>
    </row>
    <row r="26" spans="1:7" x14ac:dyDescent="0.2">
      <c r="A26" s="22" t="s">
        <v>66</v>
      </c>
      <c r="B26" s="22" t="s">
        <v>65</v>
      </c>
      <c r="C26" s="22" t="s">
        <v>40</v>
      </c>
      <c r="D26" s="25">
        <v>200</v>
      </c>
      <c r="E26" s="23">
        <v>955.62400000000002</v>
      </c>
      <c r="F26" s="24">
        <v>3.3102400852015901</v>
      </c>
      <c r="G26" s="23">
        <v>7.9950000000000001</v>
      </c>
    </row>
    <row r="27" spans="1:7" x14ac:dyDescent="0.2">
      <c r="A27" s="22" t="s">
        <v>1645</v>
      </c>
      <c r="B27" s="22" t="s">
        <v>1646</v>
      </c>
      <c r="C27" s="22" t="s">
        <v>40</v>
      </c>
      <c r="D27" s="25">
        <v>100</v>
      </c>
      <c r="E27" s="23">
        <v>490.642</v>
      </c>
      <c r="F27" s="24">
        <v>1.69956260609139</v>
      </c>
      <c r="G27" s="23">
        <v>7.7351000000000001</v>
      </c>
    </row>
    <row r="28" spans="1:7" x14ac:dyDescent="0.2">
      <c r="A28" s="21" t="s">
        <v>35</v>
      </c>
      <c r="B28" s="21"/>
      <c r="C28" s="21"/>
      <c r="D28" s="21"/>
      <c r="E28" s="26">
        <f>SUM(E24:E27)</f>
        <v>2888.2579999999998</v>
      </c>
      <c r="F28" s="27">
        <f>SUM(F24:F27)</f>
        <v>10.004800431973431</v>
      </c>
      <c r="G28" s="26"/>
    </row>
    <row r="29" spans="1:7" x14ac:dyDescent="0.2">
      <c r="A29" s="22"/>
      <c r="B29" s="22"/>
      <c r="C29" s="22"/>
      <c r="D29" s="22"/>
      <c r="E29" s="23"/>
      <c r="F29" s="24"/>
      <c r="G29" s="23"/>
    </row>
    <row r="30" spans="1:7" x14ac:dyDescent="0.2">
      <c r="A30" s="21" t="s">
        <v>67</v>
      </c>
      <c r="B30" s="22"/>
      <c r="C30" s="22"/>
      <c r="D30" s="22"/>
      <c r="E30" s="23"/>
      <c r="F30" s="24"/>
      <c r="G30" s="23"/>
    </row>
    <row r="31" spans="1:7" x14ac:dyDescent="0.2">
      <c r="A31" s="22" t="s">
        <v>1852</v>
      </c>
      <c r="B31" s="22" t="s">
        <v>1853</v>
      </c>
      <c r="C31" s="22" t="s">
        <v>45</v>
      </c>
      <c r="D31" s="25">
        <v>1000000</v>
      </c>
      <c r="E31" s="23">
        <v>1042.4468889</v>
      </c>
      <c r="F31" s="24">
        <v>3.6109908063531999</v>
      </c>
      <c r="G31" s="23">
        <v>6.3630829350000004</v>
      </c>
    </row>
    <row r="32" spans="1:7" x14ac:dyDescent="0.2">
      <c r="A32" s="22" t="s">
        <v>1854</v>
      </c>
      <c r="B32" s="22" t="s">
        <v>1855</v>
      </c>
      <c r="C32" s="22" t="s">
        <v>45</v>
      </c>
      <c r="D32" s="25">
        <v>1000000</v>
      </c>
      <c r="E32" s="23">
        <v>1030.7946111000001</v>
      </c>
      <c r="F32" s="24">
        <v>3.57062782147896</v>
      </c>
      <c r="G32" s="23">
        <v>5.3562000000000003</v>
      </c>
    </row>
    <row r="33" spans="1:7" x14ac:dyDescent="0.2">
      <c r="A33" s="22" t="s">
        <v>1856</v>
      </c>
      <c r="B33" s="22" t="s">
        <v>1857</v>
      </c>
      <c r="C33" s="22" t="s">
        <v>45</v>
      </c>
      <c r="D33" s="25">
        <v>1000000</v>
      </c>
      <c r="E33" s="23">
        <v>1027.5425</v>
      </c>
      <c r="F33" s="24">
        <v>3.5593626496909399</v>
      </c>
      <c r="G33" s="23">
        <v>6.0046178138617101</v>
      </c>
    </row>
    <row r="34" spans="1:7" x14ac:dyDescent="0.2">
      <c r="A34" s="21" t="s">
        <v>35</v>
      </c>
      <c r="B34" s="21"/>
      <c r="C34" s="21"/>
      <c r="D34" s="21"/>
      <c r="E34" s="26">
        <f>SUM(E31:E33)</f>
        <v>3100.7840000000001</v>
      </c>
      <c r="F34" s="27">
        <f>SUM(F31:F33)</f>
        <v>10.740981277523099</v>
      </c>
      <c r="G34" s="26"/>
    </row>
    <row r="35" spans="1:7" x14ac:dyDescent="0.2">
      <c r="A35" s="22"/>
      <c r="B35" s="22"/>
      <c r="C35" s="22"/>
      <c r="D35" s="22"/>
      <c r="E35" s="23"/>
      <c r="F35" s="24"/>
      <c r="G35" s="23"/>
    </row>
    <row r="36" spans="1:7" x14ac:dyDescent="0.2">
      <c r="A36" s="21" t="s">
        <v>1553</v>
      </c>
      <c r="B36" s="22"/>
      <c r="C36" s="22"/>
      <c r="D36" s="22"/>
      <c r="E36" s="23"/>
      <c r="F36" s="24"/>
      <c r="G36" s="23"/>
    </row>
    <row r="37" spans="1:7" x14ac:dyDescent="0.2">
      <c r="A37" s="22" t="s">
        <v>1554</v>
      </c>
      <c r="B37" s="22" t="s">
        <v>1555</v>
      </c>
      <c r="C37" s="22" t="s">
        <v>1556</v>
      </c>
      <c r="D37" s="25">
        <v>712.79100000000005</v>
      </c>
      <c r="E37" s="23">
        <v>84.969452899999993</v>
      </c>
      <c r="F37" s="24">
        <v>0.29433049924157301</v>
      </c>
      <c r="G37" s="23">
        <v>5.59</v>
      </c>
    </row>
    <row r="38" spans="1:7" x14ac:dyDescent="0.2">
      <c r="A38" s="21" t="s">
        <v>35</v>
      </c>
      <c r="B38" s="21"/>
      <c r="C38" s="21"/>
      <c r="D38" s="21"/>
      <c r="E38" s="26">
        <f>SUM(E37:E37)</f>
        <v>84.969452899999993</v>
      </c>
      <c r="F38" s="27">
        <f>SUM(F37:F37)</f>
        <v>0.29433049924157301</v>
      </c>
      <c r="G38" s="26"/>
    </row>
    <row r="39" spans="1:7" x14ac:dyDescent="0.2">
      <c r="A39" s="22"/>
      <c r="B39" s="22"/>
      <c r="C39" s="22"/>
      <c r="D39" s="22"/>
      <c r="E39" s="23"/>
      <c r="F39" s="24"/>
      <c r="G39" s="23"/>
    </row>
    <row r="40" spans="1:7" x14ac:dyDescent="0.2">
      <c r="A40" s="21" t="s">
        <v>46</v>
      </c>
      <c r="B40" s="21"/>
      <c r="C40" s="21"/>
      <c r="D40" s="21"/>
      <c r="E40" s="26">
        <f>E14+E22+E28+E34+E38</f>
        <v>27844.9549802</v>
      </c>
      <c r="F40" s="27">
        <f>F14+F22+F28+F34+F38</f>
        <v>96.453716258791886</v>
      </c>
      <c r="G40" s="26"/>
    </row>
    <row r="41" spans="1:7" x14ac:dyDescent="0.2">
      <c r="A41" s="21"/>
      <c r="B41" s="21"/>
      <c r="C41" s="21"/>
      <c r="D41" s="21"/>
      <c r="E41" s="26"/>
      <c r="F41" s="27"/>
      <c r="G41" s="26"/>
    </row>
    <row r="42" spans="1:7" x14ac:dyDescent="0.2">
      <c r="A42" s="21" t="s">
        <v>1673</v>
      </c>
      <c r="B42" s="21"/>
      <c r="C42" s="21"/>
      <c r="D42" s="21"/>
      <c r="E42" s="26">
        <v>2.9269516949999996</v>
      </c>
      <c r="F42" s="27">
        <f>E42/E46*100</f>
        <v>1.0138833713089816E-2</v>
      </c>
      <c r="G42" s="26"/>
    </row>
    <row r="43" spans="1:7" x14ac:dyDescent="0.2">
      <c r="A43" s="21"/>
      <c r="B43" s="21"/>
      <c r="C43" s="21"/>
      <c r="D43" s="21"/>
      <c r="E43" s="26"/>
      <c r="F43" s="27"/>
      <c r="G43" s="26"/>
    </row>
    <row r="44" spans="1:7" x14ac:dyDescent="0.2">
      <c r="A44" s="21" t="s">
        <v>48</v>
      </c>
      <c r="B44" s="21"/>
      <c r="C44" s="21"/>
      <c r="D44" s="21"/>
      <c r="E44" s="26">
        <f>E46-(E14+E22+E28+E34+E38+E42)</f>
        <v>1020.839834604998</v>
      </c>
      <c r="F44" s="27">
        <f>F46-(F14+F22+F28+F34+F38+F42)</f>
        <v>3.5361449074950286</v>
      </c>
      <c r="G44" s="26"/>
    </row>
    <row r="45" spans="1:7" x14ac:dyDescent="0.2">
      <c r="A45" s="22"/>
      <c r="B45" s="22"/>
      <c r="C45" s="22"/>
      <c r="D45" s="22"/>
      <c r="E45" s="23"/>
      <c r="F45" s="24"/>
      <c r="G45" s="23"/>
    </row>
    <row r="46" spans="1:7" x14ac:dyDescent="0.2">
      <c r="A46" s="28" t="s">
        <v>47</v>
      </c>
      <c r="B46" s="28"/>
      <c r="C46" s="28"/>
      <c r="D46" s="28"/>
      <c r="E46" s="29">
        <v>28868.721766499999</v>
      </c>
      <c r="F46" s="30">
        <v>100</v>
      </c>
      <c r="G46" s="29"/>
    </row>
    <row r="48" spans="1:7" x14ac:dyDescent="0.2">
      <c r="A48" s="102" t="s">
        <v>1674</v>
      </c>
      <c r="B48" s="102"/>
      <c r="C48" s="102"/>
      <c r="D48" s="102"/>
      <c r="E48" s="103"/>
      <c r="F48" s="104"/>
      <c r="G48" s="103"/>
    </row>
    <row r="49" spans="1:7" x14ac:dyDescent="0.2">
      <c r="A49" s="22"/>
      <c r="B49" s="22"/>
      <c r="C49" s="22"/>
      <c r="D49" s="22"/>
      <c r="E49" s="23"/>
      <c r="F49" s="24"/>
      <c r="G49" s="23"/>
    </row>
    <row r="50" spans="1:7" x14ac:dyDescent="0.2">
      <c r="A50" s="21" t="s">
        <v>1675</v>
      </c>
      <c r="B50" s="21"/>
      <c r="C50" s="21"/>
      <c r="D50" s="21"/>
      <c r="E50" s="26" t="s">
        <v>1676</v>
      </c>
      <c r="F50" s="27" t="s">
        <v>3</v>
      </c>
      <c r="G50" s="26"/>
    </row>
    <row r="51" spans="1:7" x14ac:dyDescent="0.2">
      <c r="A51" s="22" t="s">
        <v>1797</v>
      </c>
      <c r="B51" s="22"/>
      <c r="C51" s="22"/>
      <c r="D51" s="22"/>
      <c r="E51" s="23">
        <v>2500</v>
      </c>
      <c r="F51" s="24">
        <f t="shared" ref="F51:F57" si="0">E51/$E$46*100</f>
        <v>8.6598915609109639</v>
      </c>
      <c r="G51" s="23"/>
    </row>
    <row r="52" spans="1:7" x14ac:dyDescent="0.2">
      <c r="A52" s="22" t="s">
        <v>1799</v>
      </c>
      <c r="B52" s="22"/>
      <c r="C52" s="22"/>
      <c r="D52" s="22"/>
      <c r="E52" s="23">
        <v>2500</v>
      </c>
      <c r="F52" s="24">
        <f t="shared" si="0"/>
        <v>8.6598915609109639</v>
      </c>
      <c r="G52" s="23"/>
    </row>
    <row r="53" spans="1:7" x14ac:dyDescent="0.2">
      <c r="A53" s="22" t="s">
        <v>1679</v>
      </c>
      <c r="B53" s="22"/>
      <c r="C53" s="22"/>
      <c r="D53" s="22"/>
      <c r="E53" s="23">
        <v>2500</v>
      </c>
      <c r="F53" s="24">
        <f t="shared" si="0"/>
        <v>8.6598915609109639</v>
      </c>
      <c r="G53" s="23"/>
    </row>
    <row r="54" spans="1:7" x14ac:dyDescent="0.2">
      <c r="A54" s="22" t="s">
        <v>1677</v>
      </c>
      <c r="B54" s="22"/>
      <c r="C54" s="22"/>
      <c r="D54" s="22"/>
      <c r="E54" s="23">
        <v>2000</v>
      </c>
      <c r="F54" s="24">
        <f t="shared" si="0"/>
        <v>6.927913248728772</v>
      </c>
      <c r="G54" s="23"/>
    </row>
    <row r="55" spans="1:7" x14ac:dyDescent="0.2">
      <c r="A55" s="22" t="s">
        <v>1677</v>
      </c>
      <c r="B55" s="22"/>
      <c r="C55" s="22"/>
      <c r="D55" s="22"/>
      <c r="E55" s="23">
        <v>1000</v>
      </c>
      <c r="F55" s="24">
        <f t="shared" si="0"/>
        <v>3.463956624364386</v>
      </c>
      <c r="G55" s="23"/>
    </row>
    <row r="56" spans="1:7" x14ac:dyDescent="0.2">
      <c r="A56" s="22" t="s">
        <v>1677</v>
      </c>
      <c r="B56" s="22"/>
      <c r="C56" s="22"/>
      <c r="D56" s="22"/>
      <c r="E56" s="23">
        <v>1000</v>
      </c>
      <c r="F56" s="24">
        <f t="shared" si="0"/>
        <v>3.463956624364386</v>
      </c>
      <c r="G56" s="23"/>
    </row>
    <row r="57" spans="1:7" x14ac:dyDescent="0.2">
      <c r="A57" s="22" t="s">
        <v>1677</v>
      </c>
      <c r="B57" s="22"/>
      <c r="C57" s="22"/>
      <c r="D57" s="22"/>
      <c r="E57" s="23">
        <v>500</v>
      </c>
      <c r="F57" s="24">
        <f t="shared" si="0"/>
        <v>1.731978312182193</v>
      </c>
      <c r="G57" s="23"/>
    </row>
    <row r="58" spans="1:7" x14ac:dyDescent="0.2">
      <c r="A58" s="28" t="s">
        <v>1680</v>
      </c>
      <c r="B58" s="28"/>
      <c r="C58" s="28"/>
      <c r="D58" s="28"/>
      <c r="E58" s="29">
        <f xml:space="preserve"> SUM(E51:E57)</f>
        <v>12000</v>
      </c>
      <c r="F58" s="30">
        <f xml:space="preserve"> SUM(F51:F57)</f>
        <v>41.567479492372627</v>
      </c>
      <c r="G58" s="29"/>
    </row>
    <row r="59" spans="1:7" x14ac:dyDescent="0.2">
      <c r="A59" s="6" t="s">
        <v>1858</v>
      </c>
      <c r="B59" s="11"/>
      <c r="C59" s="11"/>
      <c r="D59" s="11"/>
      <c r="E59" s="12"/>
      <c r="F59" s="13"/>
      <c r="G59" s="12"/>
    </row>
    <row r="61" spans="1:7" x14ac:dyDescent="0.2">
      <c r="A61" s="11" t="s">
        <v>49</v>
      </c>
    </row>
    <row r="62" spans="1:7" x14ac:dyDescent="0.2">
      <c r="A62" s="11" t="s">
        <v>50</v>
      </c>
    </row>
    <row r="63" spans="1:7" x14ac:dyDescent="0.2">
      <c r="A63" s="11" t="s">
        <v>1558</v>
      </c>
    </row>
    <row r="64" spans="1:7" x14ac:dyDescent="0.2">
      <c r="A64" s="11" t="s">
        <v>86</v>
      </c>
    </row>
    <row r="66" spans="1:7" ht="35.1" customHeight="1" x14ac:dyDescent="0.2">
      <c r="A66" s="155" t="s">
        <v>69</v>
      </c>
      <c r="B66" s="155"/>
      <c r="C66" s="155"/>
      <c r="D66" s="155"/>
      <c r="E66" s="155"/>
      <c r="F66" s="155"/>
      <c r="G66" s="155"/>
    </row>
    <row r="68" spans="1:7" ht="23.1" customHeight="1" x14ac:dyDescent="0.2">
      <c r="A68" s="152" t="s">
        <v>1012</v>
      </c>
      <c r="B68" s="152"/>
      <c r="C68" s="152"/>
      <c r="D68" s="152"/>
    </row>
    <row r="70" spans="1:7" x14ac:dyDescent="0.2">
      <c r="A70" s="11" t="s">
        <v>51</v>
      </c>
    </row>
    <row r="71" spans="1:7" x14ac:dyDescent="0.2">
      <c r="A71" s="11" t="s">
        <v>1013</v>
      </c>
    </row>
    <row r="72" spans="1:7" x14ac:dyDescent="0.2">
      <c r="A72" s="11" t="s">
        <v>52</v>
      </c>
      <c r="B72" s="11"/>
      <c r="C72" s="31" t="s">
        <v>54</v>
      </c>
      <c r="D72" s="11" t="s">
        <v>53</v>
      </c>
    </row>
    <row r="73" spans="1:7" x14ac:dyDescent="0.2">
      <c r="A73" s="6" t="s">
        <v>61</v>
      </c>
      <c r="C73" s="32">
        <v>11.2873</v>
      </c>
      <c r="D73" s="32">
        <v>11.3361</v>
      </c>
    </row>
    <row r="74" spans="1:7" x14ac:dyDescent="0.2">
      <c r="A74" s="6" t="s">
        <v>135</v>
      </c>
      <c r="C74" s="32">
        <v>10.642300000000001</v>
      </c>
      <c r="D74" s="32">
        <v>10.6883</v>
      </c>
    </row>
    <row r="75" spans="1:7" x14ac:dyDescent="0.2">
      <c r="A75" s="6" t="s">
        <v>62</v>
      </c>
      <c r="C75" s="32">
        <v>11.3809</v>
      </c>
      <c r="D75" s="32">
        <v>11.4343</v>
      </c>
    </row>
    <row r="76" spans="1:7" x14ac:dyDescent="0.2">
      <c r="A76" s="6" t="s">
        <v>136</v>
      </c>
      <c r="C76" s="32">
        <v>10.713900000000001</v>
      </c>
      <c r="D76" s="32">
        <v>10.764200000000001</v>
      </c>
    </row>
    <row r="78" spans="1:7" x14ac:dyDescent="0.2">
      <c r="A78" s="6" t="s">
        <v>58</v>
      </c>
    </row>
    <row r="79" spans="1:7" x14ac:dyDescent="0.2">
      <c r="D79" s="31"/>
    </row>
    <row r="80" spans="1:7" x14ac:dyDescent="0.2">
      <c r="A80" s="11" t="s">
        <v>1014</v>
      </c>
      <c r="D80" s="31" t="s">
        <v>60</v>
      </c>
    </row>
    <row r="81" spans="1:5" x14ac:dyDescent="0.2">
      <c r="A81" s="11"/>
    </row>
    <row r="82" spans="1:5" x14ac:dyDescent="0.2">
      <c r="A82" s="11" t="s">
        <v>1694</v>
      </c>
    </row>
    <row r="83" spans="1:5" x14ac:dyDescent="0.2">
      <c r="A83" s="11"/>
    </row>
    <row r="84" spans="1:5" ht="14.4" x14ac:dyDescent="0.3">
      <c r="A84" s="6" t="s">
        <v>1695</v>
      </c>
      <c r="B84"/>
      <c r="C84"/>
      <c r="D84"/>
      <c r="E84"/>
    </row>
    <row r="85" spans="1:5" ht="14.4" x14ac:dyDescent="0.3">
      <c r="A85"/>
      <c r="B85"/>
      <c r="C85"/>
      <c r="D85"/>
      <c r="E85"/>
    </row>
    <row r="86" spans="1:5" ht="30.6" x14ac:dyDescent="0.2">
      <c r="A86" s="105" t="s">
        <v>1031</v>
      </c>
      <c r="B86" s="106" t="s">
        <v>1696</v>
      </c>
      <c r="C86" s="105" t="s">
        <v>1697</v>
      </c>
      <c r="D86" s="107" t="s">
        <v>1698</v>
      </c>
      <c r="E86" s="108" t="s">
        <v>1699</v>
      </c>
    </row>
    <row r="87" spans="1:5" x14ac:dyDescent="0.2">
      <c r="A87" s="158" t="s">
        <v>1859</v>
      </c>
      <c r="B87" s="109" t="s">
        <v>1701</v>
      </c>
      <c r="C87" s="109" t="s">
        <v>1702</v>
      </c>
      <c r="D87" s="110">
        <v>46190</v>
      </c>
      <c r="E87" s="111">
        <v>2500</v>
      </c>
    </row>
    <row r="88" spans="1:5" ht="21" customHeight="1" x14ac:dyDescent="0.2">
      <c r="A88" s="159"/>
      <c r="B88" s="109" t="s">
        <v>1036</v>
      </c>
      <c r="C88" s="109" t="s">
        <v>1703</v>
      </c>
      <c r="D88" s="110">
        <v>46738</v>
      </c>
      <c r="E88" s="111">
        <v>-2500</v>
      </c>
    </row>
    <row r="89" spans="1:5" x14ac:dyDescent="0.2">
      <c r="A89" s="158" t="s">
        <v>1860</v>
      </c>
      <c r="B89" s="109" t="s">
        <v>1701</v>
      </c>
      <c r="C89" s="109" t="s">
        <v>1702</v>
      </c>
      <c r="D89" s="110">
        <v>46261</v>
      </c>
      <c r="E89" s="111">
        <v>2500</v>
      </c>
    </row>
    <row r="90" spans="1:5" ht="17.7" customHeight="1" x14ac:dyDescent="0.2">
      <c r="A90" s="159"/>
      <c r="B90" s="109" t="s">
        <v>1036</v>
      </c>
      <c r="C90" s="109" t="s">
        <v>1703</v>
      </c>
      <c r="D90" s="110">
        <v>46261</v>
      </c>
      <c r="E90" s="111">
        <v>-2500</v>
      </c>
    </row>
    <row r="91" spans="1:5" x14ac:dyDescent="0.2">
      <c r="A91" s="156" t="s">
        <v>1861</v>
      </c>
      <c r="B91" s="109" t="s">
        <v>1701</v>
      </c>
      <c r="C91" s="109" t="s">
        <v>1702</v>
      </c>
      <c r="D91" s="110">
        <v>46288</v>
      </c>
      <c r="E91" s="111">
        <v>2000</v>
      </c>
    </row>
    <row r="92" spans="1:5" x14ac:dyDescent="0.2">
      <c r="A92" s="157"/>
      <c r="B92" s="109" t="s">
        <v>1036</v>
      </c>
      <c r="C92" s="109" t="s">
        <v>1703</v>
      </c>
      <c r="D92" s="110">
        <v>46288</v>
      </c>
      <c r="E92" s="111">
        <v>-2000</v>
      </c>
    </row>
    <row r="93" spans="1:5" x14ac:dyDescent="0.2">
      <c r="A93" s="156" t="s">
        <v>1862</v>
      </c>
      <c r="B93" s="109" t="s">
        <v>1701</v>
      </c>
      <c r="C93" s="109" t="s">
        <v>1702</v>
      </c>
      <c r="D93" s="110">
        <v>46288</v>
      </c>
      <c r="E93" s="111">
        <v>1000</v>
      </c>
    </row>
    <row r="94" spans="1:5" x14ac:dyDescent="0.2">
      <c r="A94" s="157"/>
      <c r="B94" s="109" t="s">
        <v>1036</v>
      </c>
      <c r="C94" s="109" t="s">
        <v>1703</v>
      </c>
      <c r="D94" s="110">
        <v>46288</v>
      </c>
      <c r="E94" s="111">
        <v>-1000</v>
      </c>
    </row>
    <row r="95" spans="1:5" x14ac:dyDescent="0.2">
      <c r="A95" s="156" t="s">
        <v>1862</v>
      </c>
      <c r="B95" s="109" t="s">
        <v>1701</v>
      </c>
      <c r="C95" s="109" t="s">
        <v>1702</v>
      </c>
      <c r="D95" s="110">
        <v>46288</v>
      </c>
      <c r="E95" s="111">
        <v>500</v>
      </c>
    </row>
    <row r="96" spans="1:5" x14ac:dyDescent="0.2">
      <c r="A96" s="157"/>
      <c r="B96" s="109" t="s">
        <v>1036</v>
      </c>
      <c r="C96" s="109" t="s">
        <v>1703</v>
      </c>
      <c r="D96" s="110">
        <v>46288</v>
      </c>
      <c r="E96" s="111">
        <v>-500</v>
      </c>
    </row>
    <row r="97" spans="1:5" x14ac:dyDescent="0.2">
      <c r="A97" s="156" t="s">
        <v>1863</v>
      </c>
      <c r="B97" s="109" t="s">
        <v>1701</v>
      </c>
      <c r="C97" s="109" t="s">
        <v>1702</v>
      </c>
      <c r="D97" s="110">
        <v>46471</v>
      </c>
      <c r="E97" s="111">
        <v>1000</v>
      </c>
    </row>
    <row r="98" spans="1:5" x14ac:dyDescent="0.2">
      <c r="A98" s="157"/>
      <c r="B98" s="109" t="s">
        <v>1036</v>
      </c>
      <c r="C98" s="109" t="s">
        <v>1703</v>
      </c>
      <c r="D98" s="110">
        <v>46471</v>
      </c>
      <c r="E98" s="111">
        <v>-1000</v>
      </c>
    </row>
    <row r="99" spans="1:5" x14ac:dyDescent="0.2">
      <c r="A99" s="158" t="s">
        <v>1864</v>
      </c>
      <c r="B99" s="109" t="s">
        <v>1701</v>
      </c>
      <c r="C99" s="109" t="s">
        <v>1702</v>
      </c>
      <c r="D99" s="110">
        <v>46433</v>
      </c>
      <c r="E99" s="111">
        <v>2500</v>
      </c>
    </row>
    <row r="100" spans="1:5" ht="26.1" customHeight="1" x14ac:dyDescent="0.2">
      <c r="A100" s="159"/>
      <c r="B100" s="109" t="s">
        <v>1036</v>
      </c>
      <c r="C100" s="109" t="s">
        <v>1703</v>
      </c>
      <c r="D100" s="110">
        <v>46433</v>
      </c>
      <c r="E100" s="111">
        <v>-2500</v>
      </c>
    </row>
    <row r="101" spans="1:5" x14ac:dyDescent="0.2">
      <c r="A101" s="11"/>
    </row>
    <row r="102" spans="1:5" x14ac:dyDescent="0.2">
      <c r="A102" s="6" t="s">
        <v>1710</v>
      </c>
    </row>
    <row r="103" spans="1:5" x14ac:dyDescent="0.2">
      <c r="A103" s="6" t="s">
        <v>1711</v>
      </c>
    </row>
    <row r="104" spans="1:5" x14ac:dyDescent="0.2">
      <c r="A104" s="11"/>
    </row>
    <row r="105" spans="1:5" x14ac:dyDescent="0.2">
      <c r="A105" s="6" t="s">
        <v>1865</v>
      </c>
    </row>
    <row r="106" spans="1:5" x14ac:dyDescent="0.2">
      <c r="A106" s="6" t="s">
        <v>1866</v>
      </c>
    </row>
    <row r="108" spans="1:5" x14ac:dyDescent="0.2">
      <c r="A108" s="11" t="s">
        <v>1576</v>
      </c>
      <c r="D108" s="35">
        <v>0.72987705742543296</v>
      </c>
      <c r="E108" s="9" t="s">
        <v>59</v>
      </c>
    </row>
    <row r="110" spans="1:5" x14ac:dyDescent="0.2">
      <c r="A110" s="11" t="s">
        <v>70</v>
      </c>
      <c r="D110" s="31" t="s">
        <v>60</v>
      </c>
    </row>
    <row r="112" spans="1:5" x14ac:dyDescent="0.2">
      <c r="A112" s="11" t="s">
        <v>1577</v>
      </c>
      <c r="B112" s="11"/>
      <c r="C112" s="11"/>
      <c r="D112" s="31" t="s">
        <v>60</v>
      </c>
    </row>
    <row r="113" spans="1:9" x14ac:dyDescent="0.2">
      <c r="A113" s="11"/>
      <c r="B113" s="11"/>
      <c r="C113" s="11"/>
      <c r="D113" s="11"/>
    </row>
    <row r="114" spans="1:9" x14ac:dyDescent="0.2">
      <c r="A114" s="11" t="s">
        <v>1714</v>
      </c>
      <c r="B114" s="11"/>
      <c r="C114" s="11"/>
      <c r="D114" s="31" t="s">
        <v>60</v>
      </c>
    </row>
    <row r="115" spans="1:9" x14ac:dyDescent="0.2">
      <c r="A115" s="11"/>
      <c r="B115" s="11"/>
      <c r="C115" s="11"/>
      <c r="D115" s="11"/>
    </row>
    <row r="116" spans="1:9" x14ac:dyDescent="0.2">
      <c r="A116" s="11" t="s">
        <v>1969</v>
      </c>
      <c r="B116" s="11"/>
      <c r="C116" s="11"/>
      <c r="D116" s="31" t="s">
        <v>60</v>
      </c>
    </row>
    <row r="117" spans="1:9" x14ac:dyDescent="0.2">
      <c r="A117" s="11"/>
      <c r="B117" s="11"/>
      <c r="C117" s="11"/>
      <c r="D117" s="11"/>
    </row>
    <row r="118" spans="1:9" x14ac:dyDescent="0.2">
      <c r="A118" s="11" t="s">
        <v>1715</v>
      </c>
      <c r="B118" s="11"/>
      <c r="C118" s="11"/>
      <c r="D118" s="31" t="s">
        <v>60</v>
      </c>
    </row>
    <row r="119" spans="1:9" x14ac:dyDescent="0.2">
      <c r="A119" s="11"/>
      <c r="B119" s="11"/>
      <c r="C119" s="11"/>
      <c r="D119" s="11"/>
    </row>
    <row r="120" spans="1:9" x14ac:dyDescent="0.2">
      <c r="A120" s="11" t="s">
        <v>1716</v>
      </c>
      <c r="B120" s="11"/>
      <c r="C120" s="11"/>
      <c r="D120" s="31" t="s">
        <v>60</v>
      </c>
    </row>
    <row r="122" spans="1:9" x14ac:dyDescent="0.2">
      <c r="A122" s="69" t="s">
        <v>1581</v>
      </c>
      <c r="B122" s="70"/>
      <c r="C122" s="70"/>
      <c r="D122" s="70"/>
    </row>
    <row r="124" spans="1:9" x14ac:dyDescent="0.2">
      <c r="A124" s="69" t="s">
        <v>1396</v>
      </c>
      <c r="B124" s="70"/>
      <c r="C124" s="70"/>
      <c r="D124" s="70"/>
      <c r="E124" s="10"/>
      <c r="G124" s="10"/>
      <c r="H124" s="70"/>
      <c r="I124" s="70"/>
    </row>
    <row r="125" spans="1:9" x14ac:dyDescent="0.2">
      <c r="A125" s="96"/>
      <c r="B125" s="70"/>
      <c r="C125" s="70"/>
      <c r="D125" s="70"/>
      <c r="E125" s="10"/>
      <c r="G125" s="10"/>
      <c r="H125" s="70"/>
      <c r="I125" s="70"/>
    </row>
    <row r="126" spans="1:9" x14ac:dyDescent="0.2">
      <c r="A126" s="70"/>
      <c r="B126" s="70"/>
      <c r="C126" s="70"/>
      <c r="D126" s="70"/>
      <c r="E126" s="10"/>
      <c r="G126" s="10"/>
      <c r="H126" s="70"/>
      <c r="I126" s="70"/>
    </row>
    <row r="127" spans="1:9" x14ac:dyDescent="0.2">
      <c r="A127" s="70"/>
      <c r="B127" s="70"/>
      <c r="C127" s="70"/>
      <c r="D127" s="70"/>
      <c r="E127" s="10"/>
      <c r="G127" s="10"/>
      <c r="H127" s="70"/>
      <c r="I127" s="70"/>
    </row>
    <row r="128" spans="1:9" x14ac:dyDescent="0.2">
      <c r="A128" s="70"/>
      <c r="B128" s="70"/>
      <c r="C128" s="70"/>
      <c r="D128" s="70"/>
      <c r="E128" s="10"/>
      <c r="G128" s="10"/>
      <c r="H128" s="70"/>
      <c r="I128" s="70"/>
    </row>
    <row r="129" spans="1:9" x14ac:dyDescent="0.2">
      <c r="A129" s="70"/>
      <c r="B129" s="70"/>
      <c r="C129" s="70"/>
      <c r="D129" s="70"/>
      <c r="E129" s="10"/>
      <c r="G129" s="10"/>
      <c r="H129" s="70"/>
      <c r="I129" s="70"/>
    </row>
    <row r="130" spans="1:9" x14ac:dyDescent="0.2">
      <c r="A130" s="70"/>
      <c r="B130" s="70"/>
      <c r="C130" s="70"/>
      <c r="D130" s="70"/>
      <c r="E130" s="10"/>
      <c r="G130" s="10"/>
      <c r="H130" s="70"/>
      <c r="I130" s="70"/>
    </row>
    <row r="131" spans="1:9" x14ac:dyDescent="0.2">
      <c r="A131" s="70"/>
      <c r="B131" s="70"/>
      <c r="C131" s="70"/>
      <c r="D131" s="70"/>
      <c r="E131" s="10"/>
      <c r="G131" s="10"/>
      <c r="H131" s="70"/>
      <c r="I131" s="70"/>
    </row>
    <row r="132" spans="1:9" x14ac:dyDescent="0.2">
      <c r="A132" s="70"/>
      <c r="B132" s="70"/>
      <c r="C132" s="70"/>
      <c r="D132" s="70"/>
      <c r="E132" s="10"/>
      <c r="G132" s="10"/>
      <c r="H132" s="70"/>
      <c r="I132" s="70"/>
    </row>
    <row r="133" spans="1:9" x14ac:dyDescent="0.2">
      <c r="A133" s="70"/>
      <c r="B133" s="70"/>
      <c r="C133" s="70"/>
      <c r="D133" s="70"/>
      <c r="E133" s="10"/>
      <c r="G133" s="10"/>
      <c r="H133" s="70"/>
      <c r="I133" s="70"/>
    </row>
    <row r="134" spans="1:9" x14ac:dyDescent="0.2">
      <c r="A134" s="70"/>
      <c r="B134" s="70"/>
      <c r="C134" s="70"/>
      <c r="D134" s="70"/>
      <c r="E134" s="10"/>
      <c r="G134" s="10"/>
      <c r="H134" s="70"/>
      <c r="I134" s="70"/>
    </row>
    <row r="135" spans="1:9" x14ac:dyDescent="0.2">
      <c r="A135" s="70"/>
      <c r="B135" s="70"/>
      <c r="C135" s="70"/>
      <c r="D135" s="70"/>
      <c r="E135" s="10"/>
      <c r="G135" s="10"/>
      <c r="H135" s="70"/>
      <c r="I135" s="70"/>
    </row>
    <row r="136" spans="1:9" x14ac:dyDescent="0.2">
      <c r="A136" s="70"/>
      <c r="B136" s="70"/>
      <c r="C136" s="70"/>
      <c r="D136" s="70"/>
      <c r="E136" s="10"/>
      <c r="G136" s="10"/>
      <c r="H136" s="70"/>
      <c r="I136" s="70"/>
    </row>
    <row r="137" spans="1:9" x14ac:dyDescent="0.2">
      <c r="A137" s="70"/>
      <c r="B137" s="70"/>
      <c r="C137" s="70"/>
      <c r="D137" s="70"/>
      <c r="E137" s="10"/>
      <c r="G137" s="10"/>
      <c r="H137" s="70"/>
      <c r="I137" s="70"/>
    </row>
    <row r="138" spans="1:9" x14ac:dyDescent="0.2">
      <c r="A138" s="70"/>
      <c r="B138" s="70"/>
      <c r="C138" s="70"/>
      <c r="D138" s="70"/>
      <c r="E138" s="10"/>
      <c r="G138" s="10"/>
      <c r="H138" s="70"/>
      <c r="I138" s="70"/>
    </row>
    <row r="139" spans="1:9" x14ac:dyDescent="0.2">
      <c r="A139" s="70"/>
      <c r="B139" s="70"/>
      <c r="C139" s="70"/>
      <c r="D139" s="70"/>
      <c r="E139" s="10"/>
      <c r="G139" s="10"/>
      <c r="H139" s="70"/>
      <c r="I139" s="70"/>
    </row>
    <row r="140" spans="1:9" x14ac:dyDescent="0.2">
      <c r="A140" s="70"/>
      <c r="B140" s="70"/>
      <c r="C140" s="70"/>
      <c r="D140" s="70"/>
      <c r="E140" s="10"/>
      <c r="G140" s="10"/>
      <c r="H140" s="70"/>
      <c r="I140" s="70"/>
    </row>
    <row r="141" spans="1:9" x14ac:dyDescent="0.2">
      <c r="A141" s="69" t="s">
        <v>1867</v>
      </c>
      <c r="B141" s="70"/>
      <c r="C141" s="70"/>
      <c r="D141" s="70"/>
      <c r="E141" s="10"/>
      <c r="G141" s="10"/>
      <c r="H141" s="70"/>
      <c r="I141" s="70"/>
    </row>
    <row r="142" spans="1:9" x14ac:dyDescent="0.2">
      <c r="A142" s="70"/>
      <c r="B142" s="70"/>
      <c r="C142" s="70"/>
      <c r="D142" s="70"/>
      <c r="E142" s="10"/>
      <c r="G142" s="10"/>
      <c r="H142" s="70"/>
      <c r="I142" s="70"/>
    </row>
    <row r="143" spans="1:9" x14ac:dyDescent="0.2">
      <c r="A143" s="69" t="s">
        <v>1397</v>
      </c>
      <c r="B143" s="70"/>
      <c r="C143" s="70"/>
      <c r="D143" s="70"/>
      <c r="E143" s="10"/>
      <c r="G143" s="10"/>
      <c r="H143" s="70"/>
      <c r="I143" s="70"/>
    </row>
    <row r="144" spans="1:9" x14ac:dyDescent="0.2">
      <c r="A144" s="70"/>
      <c r="B144" s="70"/>
      <c r="C144" s="70"/>
      <c r="D144" s="70"/>
      <c r="E144" s="10"/>
      <c r="G144" s="10"/>
      <c r="H144" s="70"/>
      <c r="I144" s="70"/>
    </row>
    <row r="145" spans="1:9" x14ac:dyDescent="0.2">
      <c r="A145" s="70"/>
      <c r="B145" s="70"/>
      <c r="C145" s="70"/>
      <c r="D145" s="70"/>
      <c r="E145" s="10"/>
      <c r="G145" s="10"/>
      <c r="H145" s="70"/>
      <c r="I145" s="70"/>
    </row>
    <row r="146" spans="1:9" x14ac:dyDescent="0.2">
      <c r="A146" s="70"/>
      <c r="B146" s="70"/>
      <c r="C146" s="70"/>
      <c r="D146" s="70"/>
      <c r="E146" s="10"/>
      <c r="G146" s="10"/>
      <c r="H146" s="70"/>
      <c r="I146" s="70"/>
    </row>
    <row r="147" spans="1:9" x14ac:dyDescent="0.2">
      <c r="A147" s="70"/>
      <c r="B147" s="70"/>
      <c r="C147" s="70"/>
      <c r="D147" s="70"/>
      <c r="E147" s="10"/>
      <c r="G147" s="10"/>
      <c r="H147" s="70"/>
      <c r="I147" s="70"/>
    </row>
    <row r="148" spans="1:9" x14ac:dyDescent="0.2">
      <c r="A148" s="70"/>
      <c r="B148" s="70"/>
      <c r="C148" s="70"/>
      <c r="D148" s="70"/>
      <c r="E148" s="10"/>
      <c r="G148" s="10"/>
      <c r="H148" s="70"/>
      <c r="I148" s="70"/>
    </row>
    <row r="149" spans="1:9" x14ac:dyDescent="0.2">
      <c r="A149" s="70"/>
      <c r="B149" s="70"/>
      <c r="C149" s="70"/>
      <c r="D149" s="70"/>
      <c r="E149" s="10"/>
      <c r="G149" s="10"/>
      <c r="H149" s="70"/>
      <c r="I149" s="70"/>
    </row>
    <row r="150" spans="1:9" x14ac:dyDescent="0.2">
      <c r="A150" s="70"/>
      <c r="B150" s="70"/>
      <c r="C150" s="70"/>
      <c r="D150" s="70"/>
      <c r="E150" s="10"/>
      <c r="G150" s="10"/>
      <c r="H150" s="70"/>
      <c r="I150" s="70"/>
    </row>
    <row r="151" spans="1:9" x14ac:dyDescent="0.2">
      <c r="A151" s="70"/>
      <c r="B151" s="70"/>
      <c r="C151" s="70"/>
      <c r="D151" s="70"/>
      <c r="E151" s="10"/>
      <c r="G151" s="10"/>
      <c r="H151" s="70"/>
      <c r="I151" s="70"/>
    </row>
    <row r="152" spans="1:9" x14ac:dyDescent="0.2">
      <c r="A152" s="70"/>
      <c r="B152" s="70"/>
      <c r="C152" s="70"/>
      <c r="D152" s="70"/>
      <c r="E152" s="10"/>
      <c r="G152" s="10"/>
      <c r="H152" s="70"/>
      <c r="I152" s="70"/>
    </row>
    <row r="153" spans="1:9" x14ac:dyDescent="0.2">
      <c r="A153" s="70"/>
      <c r="B153" s="70"/>
      <c r="C153" s="70"/>
      <c r="D153" s="70"/>
      <c r="E153" s="10"/>
      <c r="G153" s="10"/>
      <c r="H153" s="70"/>
      <c r="I153" s="70"/>
    </row>
    <row r="154" spans="1:9" x14ac:dyDescent="0.2">
      <c r="A154" s="70"/>
      <c r="B154" s="70"/>
      <c r="C154" s="70"/>
      <c r="D154" s="70"/>
      <c r="E154" s="10"/>
      <c r="G154" s="10"/>
      <c r="H154" s="70"/>
      <c r="I154" s="70"/>
    </row>
    <row r="155" spans="1:9" x14ac:dyDescent="0.2">
      <c r="A155" s="70"/>
      <c r="B155" s="70"/>
      <c r="C155" s="70"/>
      <c r="D155" s="70"/>
      <c r="E155" s="10"/>
      <c r="G155" s="10"/>
      <c r="H155" s="70"/>
      <c r="I155" s="70"/>
    </row>
    <row r="156" spans="1:9" x14ac:dyDescent="0.2">
      <c r="A156" s="70"/>
      <c r="B156" s="70"/>
      <c r="C156" s="70"/>
      <c r="D156" s="70"/>
      <c r="E156" s="10"/>
      <c r="G156" s="10"/>
      <c r="H156" s="70"/>
      <c r="I156" s="70"/>
    </row>
    <row r="157" spans="1:9" x14ac:dyDescent="0.2">
      <c r="A157" s="70"/>
      <c r="B157" s="70"/>
      <c r="C157" s="70"/>
      <c r="D157" s="70"/>
      <c r="E157" s="10"/>
      <c r="G157" s="10"/>
      <c r="H157" s="70"/>
      <c r="I157" s="70"/>
    </row>
    <row r="158" spans="1:9" x14ac:dyDescent="0.2">
      <c r="A158" s="70" t="s">
        <v>1395</v>
      </c>
      <c r="B158" s="70"/>
      <c r="C158" s="70"/>
      <c r="D158" s="70"/>
      <c r="E158" s="10"/>
      <c r="G158" s="10"/>
      <c r="H158" s="70"/>
      <c r="I158" s="70"/>
    </row>
    <row r="160" spans="1:9" x14ac:dyDescent="0.2">
      <c r="A160" s="70"/>
    </row>
    <row r="161" spans="1:1" x14ac:dyDescent="0.2">
      <c r="A161" s="70"/>
    </row>
    <row r="162" spans="1:1" x14ac:dyDescent="0.2">
      <c r="A162" s="96"/>
    </row>
  </sheetData>
  <mergeCells count="10">
    <mergeCell ref="A93:A94"/>
    <mergeCell ref="A95:A96"/>
    <mergeCell ref="A97:A98"/>
    <mergeCell ref="A99:A100"/>
    <mergeCell ref="A1:G1"/>
    <mergeCell ref="A66:G66"/>
    <mergeCell ref="A68:D68"/>
    <mergeCell ref="A87:A88"/>
    <mergeCell ref="A89:A90"/>
    <mergeCell ref="A91:A92"/>
  </mergeCells>
  <conditionalFormatting sqref="F2:F3 F5:F65 F67:F263">
    <cfRule type="cellIs" dxfId="123" priority="1" stopIfTrue="1" operator="between">
      <formula>0.009</formula>
      <formula>-0.009</formula>
    </cfRule>
  </conditionalFormatting>
  <pageMargins left="0.7" right="0.7" top="0.75" bottom="0.75" header="0.3" footer="0.3"/>
  <pageSetup paperSize="9" orientation="portrait" r:id="rId1"/>
  <headerFooter>
    <oddFooter>&amp;C_x000D_&amp;1#&amp;"Calibri"&amp;10&amp;K000000 RESTRICTED</oddFooter>
    <evenFooter>&amp;LPUBLIC</evenFooter>
    <firstFooter>&amp;LPUBLIC</first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E92DF-AF30-4FDA-A287-BF4DD7DA8568}">
  <dimension ref="A1:I131"/>
  <sheetViews>
    <sheetView workbookViewId="0">
      <selection sqref="A1:G1"/>
    </sheetView>
  </sheetViews>
  <sheetFormatPr defaultColWidth="9.33203125" defaultRowHeight="10.199999999999999" x14ac:dyDescent="0.2"/>
  <cols>
    <col min="1" max="1" width="52.33203125" style="6" bestFit="1" customWidth="1"/>
    <col min="2" max="2" width="34.44140625" style="6" bestFit="1" customWidth="1"/>
    <col min="3" max="3" width="22.33203125" style="6" bestFit="1" customWidth="1"/>
    <col min="4" max="4" width="15.5546875" style="6" customWidth="1"/>
    <col min="5" max="5" width="23.33203125" style="9" customWidth="1"/>
    <col min="6" max="6" width="11.6640625" style="10" bestFit="1" customWidth="1"/>
    <col min="7" max="7" width="6.5546875" style="9" customWidth="1"/>
    <col min="8" max="16384" width="9.33203125" style="6"/>
  </cols>
  <sheetData>
    <row r="1" spans="1:7" s="1" customFormat="1" ht="13.8" x14ac:dyDescent="0.2">
      <c r="A1" s="150" t="s">
        <v>1868</v>
      </c>
      <c r="B1" s="151"/>
      <c r="C1" s="151"/>
      <c r="D1" s="151"/>
      <c r="E1" s="151"/>
      <c r="F1" s="151"/>
      <c r="G1" s="151"/>
    </row>
    <row r="2" spans="1:7" s="1" customFormat="1" ht="11.4" x14ac:dyDescent="0.2">
      <c r="E2" s="5"/>
      <c r="F2" s="8"/>
      <c r="G2" s="9"/>
    </row>
    <row r="3" spans="1:7" s="1" customFormat="1" ht="12" x14ac:dyDescent="0.2">
      <c r="A3" s="7" t="s">
        <v>7</v>
      </c>
      <c r="B3" s="2"/>
      <c r="C3" s="3"/>
      <c r="D3" s="3"/>
      <c r="E3" s="4"/>
      <c r="F3" s="8"/>
      <c r="G3" s="9"/>
    </row>
    <row r="4" spans="1:7" s="1" customFormat="1" ht="22.5" customHeight="1" x14ac:dyDescent="0.2">
      <c r="A4" s="14" t="s">
        <v>2</v>
      </c>
      <c r="B4" s="14" t="s">
        <v>0</v>
      </c>
      <c r="C4" s="15" t="s">
        <v>1436</v>
      </c>
      <c r="D4" s="15" t="s">
        <v>1</v>
      </c>
      <c r="E4" s="56" t="s">
        <v>6</v>
      </c>
      <c r="F4" s="16" t="s">
        <v>3</v>
      </c>
      <c r="G4" s="16" t="s">
        <v>5</v>
      </c>
    </row>
    <row r="5" spans="1:7" x14ac:dyDescent="0.2">
      <c r="A5" s="17" t="s">
        <v>30</v>
      </c>
      <c r="B5" s="18"/>
      <c r="C5" s="18"/>
      <c r="D5" s="18"/>
      <c r="E5" s="19"/>
      <c r="F5" s="20"/>
      <c r="G5" s="19"/>
    </row>
    <row r="6" spans="1:7" x14ac:dyDescent="0.2">
      <c r="A6" s="21" t="s">
        <v>31</v>
      </c>
      <c r="B6" s="22"/>
      <c r="C6" s="22"/>
      <c r="D6" s="22"/>
      <c r="E6" s="23"/>
      <c r="F6" s="24"/>
      <c r="G6" s="23"/>
    </row>
    <row r="7" spans="1:7" x14ac:dyDescent="0.2">
      <c r="A7" s="22" t="s">
        <v>74</v>
      </c>
      <c r="B7" s="22" t="s">
        <v>73</v>
      </c>
      <c r="C7" s="22" t="s">
        <v>34</v>
      </c>
      <c r="D7" s="25">
        <v>283</v>
      </c>
      <c r="E7" s="23">
        <v>314.797597</v>
      </c>
      <c r="F7" s="24">
        <v>7.2326308895772602</v>
      </c>
      <c r="G7" s="23">
        <v>8.8512000000000004</v>
      </c>
    </row>
    <row r="8" spans="1:7" x14ac:dyDescent="0.2">
      <c r="A8" s="22" t="s">
        <v>72</v>
      </c>
      <c r="B8" s="22" t="s">
        <v>71</v>
      </c>
      <c r="C8" s="22" t="s">
        <v>34</v>
      </c>
      <c r="D8" s="25">
        <v>262</v>
      </c>
      <c r="E8" s="23">
        <v>290.95335799999998</v>
      </c>
      <c r="F8" s="24">
        <v>6.6847976749232698</v>
      </c>
      <c r="G8" s="23">
        <v>8.7058</v>
      </c>
    </row>
    <row r="9" spans="1:7" x14ac:dyDescent="0.2">
      <c r="A9" s="21" t="s">
        <v>35</v>
      </c>
      <c r="B9" s="21"/>
      <c r="C9" s="21"/>
      <c r="D9" s="21"/>
      <c r="E9" s="26">
        <f>SUM(E6:E8)</f>
        <v>605.75095499999998</v>
      </c>
      <c r="F9" s="27">
        <f>SUM(F6:F8)</f>
        <v>13.917428564500529</v>
      </c>
      <c r="G9" s="26"/>
    </row>
    <row r="10" spans="1:7" x14ac:dyDescent="0.2">
      <c r="A10" s="22"/>
      <c r="B10" s="22"/>
      <c r="C10" s="22"/>
      <c r="D10" s="22"/>
      <c r="E10" s="23"/>
      <c r="F10" s="24"/>
      <c r="G10" s="23"/>
    </row>
    <row r="11" spans="1:7" x14ac:dyDescent="0.2">
      <c r="A11" s="21" t="s">
        <v>67</v>
      </c>
      <c r="B11" s="22"/>
      <c r="C11" s="22"/>
      <c r="D11" s="22"/>
      <c r="E11" s="23"/>
      <c r="F11" s="24"/>
      <c r="G11" s="23"/>
    </row>
    <row r="12" spans="1:7" x14ac:dyDescent="0.2">
      <c r="A12" s="22" t="s">
        <v>1869</v>
      </c>
      <c r="B12" s="22" t="s">
        <v>1870</v>
      </c>
      <c r="C12" s="22" t="s">
        <v>45</v>
      </c>
      <c r="D12" s="25">
        <v>500000</v>
      </c>
      <c r="E12" s="23">
        <v>519.6288333</v>
      </c>
      <c r="F12" s="24">
        <v>11.938730113116399</v>
      </c>
      <c r="G12" s="23">
        <v>7.30718128</v>
      </c>
    </row>
    <row r="13" spans="1:7" x14ac:dyDescent="0.2">
      <c r="A13" s="22" t="s">
        <v>107</v>
      </c>
      <c r="B13" s="22" t="s">
        <v>1784</v>
      </c>
      <c r="C13" s="22" t="s">
        <v>45</v>
      </c>
      <c r="D13" s="25">
        <v>500000</v>
      </c>
      <c r="E13" s="23">
        <v>501.709</v>
      </c>
      <c r="F13" s="24">
        <v>11.5270130571515</v>
      </c>
      <c r="G13" s="23">
        <v>7.2153718500000004</v>
      </c>
    </row>
    <row r="14" spans="1:7" x14ac:dyDescent="0.2">
      <c r="A14" s="22" t="s">
        <v>1871</v>
      </c>
      <c r="B14" s="22" t="s">
        <v>1872</v>
      </c>
      <c r="C14" s="22" t="s">
        <v>45</v>
      </c>
      <c r="D14" s="25">
        <v>355500</v>
      </c>
      <c r="E14" s="23">
        <v>351.42437030000002</v>
      </c>
      <c r="F14" s="24">
        <v>8.0741491682416502</v>
      </c>
      <c r="G14" s="23">
        <v>7.4980227800000003</v>
      </c>
    </row>
    <row r="15" spans="1:7" x14ac:dyDescent="0.2">
      <c r="A15" s="22" t="s">
        <v>1873</v>
      </c>
      <c r="B15" s="22" t="s">
        <v>1874</v>
      </c>
      <c r="C15" s="22" t="s">
        <v>45</v>
      </c>
      <c r="D15" s="25">
        <v>300000</v>
      </c>
      <c r="E15" s="23">
        <v>324.10133330000002</v>
      </c>
      <c r="F15" s="24">
        <v>7.4463888445080997</v>
      </c>
      <c r="G15" s="23">
        <v>7.0528514549999999</v>
      </c>
    </row>
    <row r="16" spans="1:7" x14ac:dyDescent="0.2">
      <c r="A16" s="22" t="s">
        <v>106</v>
      </c>
      <c r="B16" s="22" t="s">
        <v>1783</v>
      </c>
      <c r="C16" s="22" t="s">
        <v>45</v>
      </c>
      <c r="D16" s="25">
        <v>300000</v>
      </c>
      <c r="E16" s="23">
        <v>310.00450000000001</v>
      </c>
      <c r="F16" s="24">
        <v>7.1225071092520302</v>
      </c>
      <c r="G16" s="23">
        <v>7.7847091449999999</v>
      </c>
    </row>
    <row r="17" spans="1:7" x14ac:dyDescent="0.2">
      <c r="A17" s="22" t="s">
        <v>1875</v>
      </c>
      <c r="B17" s="22" t="s">
        <v>1876</v>
      </c>
      <c r="C17" s="22" t="s">
        <v>45</v>
      </c>
      <c r="D17" s="25">
        <v>287900</v>
      </c>
      <c r="E17" s="23">
        <v>281.57474100000002</v>
      </c>
      <c r="F17" s="24">
        <v>6.4693192987788803</v>
      </c>
      <c r="G17" s="23">
        <v>7.6779637799999998</v>
      </c>
    </row>
    <row r="18" spans="1:7" x14ac:dyDescent="0.2">
      <c r="A18" s="22" t="s">
        <v>1877</v>
      </c>
      <c r="B18" s="22" t="s">
        <v>1878</v>
      </c>
      <c r="C18" s="22" t="s">
        <v>45</v>
      </c>
      <c r="D18" s="25">
        <v>250000</v>
      </c>
      <c r="E18" s="23">
        <v>260.56668059999998</v>
      </c>
      <c r="F18" s="24">
        <v>5.9866486938341303</v>
      </c>
      <c r="G18" s="23">
        <v>7.7980029200000001</v>
      </c>
    </row>
    <row r="19" spans="1:7" x14ac:dyDescent="0.2">
      <c r="A19" s="22" t="s">
        <v>1879</v>
      </c>
      <c r="B19" s="22" t="s">
        <v>1880</v>
      </c>
      <c r="C19" s="22" t="s">
        <v>45</v>
      </c>
      <c r="D19" s="25">
        <v>232900</v>
      </c>
      <c r="E19" s="23">
        <v>238.18345299999999</v>
      </c>
      <c r="F19" s="24">
        <v>5.4723829405660096</v>
      </c>
      <c r="G19" s="23">
        <v>7.6377450250000001</v>
      </c>
    </row>
    <row r="20" spans="1:7" x14ac:dyDescent="0.2">
      <c r="A20" s="22" t="s">
        <v>113</v>
      </c>
      <c r="B20" s="22" t="s">
        <v>1789</v>
      </c>
      <c r="C20" s="22" t="s">
        <v>45</v>
      </c>
      <c r="D20" s="25">
        <v>137500</v>
      </c>
      <c r="E20" s="23">
        <v>137.811575</v>
      </c>
      <c r="F20" s="24">
        <v>3.1662892721709501</v>
      </c>
      <c r="G20" s="23">
        <v>7.7346127899999999</v>
      </c>
    </row>
    <row r="21" spans="1:7" x14ac:dyDescent="0.2">
      <c r="A21" s="22" t="s">
        <v>1795</v>
      </c>
      <c r="B21" s="22" t="s">
        <v>1796</v>
      </c>
      <c r="C21" s="22" t="s">
        <v>45</v>
      </c>
      <c r="D21" s="25">
        <v>125300</v>
      </c>
      <c r="E21" s="23">
        <v>129.61610469999999</v>
      </c>
      <c r="F21" s="24">
        <v>2.9779942781453301</v>
      </c>
      <c r="G21" s="23">
        <v>7.7015223600500002</v>
      </c>
    </row>
    <row r="22" spans="1:7" x14ac:dyDescent="0.2">
      <c r="A22" s="22" t="s">
        <v>114</v>
      </c>
      <c r="B22" s="22" t="s">
        <v>1790</v>
      </c>
      <c r="C22" s="22" t="s">
        <v>45</v>
      </c>
      <c r="D22" s="25">
        <v>127500</v>
      </c>
      <c r="E22" s="23">
        <v>127.4835525</v>
      </c>
      <c r="F22" s="24">
        <v>2.9289978338829101</v>
      </c>
      <c r="G22" s="23">
        <v>7.7651401250000003</v>
      </c>
    </row>
    <row r="23" spans="1:7" x14ac:dyDescent="0.2">
      <c r="A23" s="21" t="s">
        <v>35</v>
      </c>
      <c r="B23" s="21"/>
      <c r="C23" s="21"/>
      <c r="D23" s="21"/>
      <c r="E23" s="26">
        <f>SUM(E12:E22)</f>
        <v>3182.1041437000003</v>
      </c>
      <c r="F23" s="27">
        <f>SUM(F12:F22)</f>
        <v>73.110420609647889</v>
      </c>
      <c r="G23" s="26"/>
    </row>
    <row r="24" spans="1:7" x14ac:dyDescent="0.2">
      <c r="A24" s="22"/>
      <c r="B24" s="22"/>
      <c r="C24" s="22"/>
      <c r="D24" s="22"/>
      <c r="E24" s="23"/>
      <c r="F24" s="24"/>
      <c r="G24" s="23"/>
    </row>
    <row r="25" spans="1:7" x14ac:dyDescent="0.2">
      <c r="A25" s="21" t="s">
        <v>1553</v>
      </c>
      <c r="B25" s="22"/>
      <c r="C25" s="22"/>
      <c r="D25" s="22"/>
      <c r="E25" s="23"/>
      <c r="F25" s="24"/>
      <c r="G25" s="23"/>
    </row>
    <row r="26" spans="1:7" x14ac:dyDescent="0.2">
      <c r="A26" s="22" t="s">
        <v>1554</v>
      </c>
      <c r="B26" s="22" t="s">
        <v>1555</v>
      </c>
      <c r="C26" s="22" t="s">
        <v>1556</v>
      </c>
      <c r="D26" s="25">
        <v>125.408</v>
      </c>
      <c r="E26" s="23">
        <v>14.949472099999999</v>
      </c>
      <c r="F26" s="24">
        <v>0.34347153448357998</v>
      </c>
      <c r="G26" s="23">
        <v>5.59</v>
      </c>
    </row>
    <row r="27" spans="1:7" x14ac:dyDescent="0.2">
      <c r="A27" s="21" t="s">
        <v>35</v>
      </c>
      <c r="B27" s="21"/>
      <c r="C27" s="21"/>
      <c r="D27" s="21"/>
      <c r="E27" s="26">
        <f>SUM(E26:E26)</f>
        <v>14.949472099999999</v>
      </c>
      <c r="F27" s="27">
        <f>SUM(F26:F26)</f>
        <v>0.34347153448357998</v>
      </c>
      <c r="G27" s="26"/>
    </row>
    <row r="28" spans="1:7" x14ac:dyDescent="0.2">
      <c r="A28" s="22"/>
      <c r="B28" s="22"/>
      <c r="C28" s="22"/>
      <c r="D28" s="22"/>
      <c r="E28" s="23"/>
      <c r="F28" s="24"/>
      <c r="G28" s="23"/>
    </row>
    <row r="29" spans="1:7" x14ac:dyDescent="0.2">
      <c r="A29" s="21" t="s">
        <v>46</v>
      </c>
      <c r="B29" s="21"/>
      <c r="C29" s="21"/>
      <c r="D29" s="21"/>
      <c r="E29" s="26">
        <f>E9+E23+E27</f>
        <v>3802.8045708000004</v>
      </c>
      <c r="F29" s="27">
        <f>F9+F23+F27</f>
        <v>87.371320708631998</v>
      </c>
      <c r="G29" s="26"/>
    </row>
    <row r="30" spans="1:7" x14ac:dyDescent="0.2">
      <c r="A30" s="21"/>
      <c r="B30" s="21"/>
      <c r="C30" s="21"/>
      <c r="D30" s="21"/>
      <c r="E30" s="26"/>
      <c r="F30" s="27"/>
      <c r="G30" s="26"/>
    </row>
    <row r="31" spans="1:7" x14ac:dyDescent="0.2">
      <c r="A31" s="21" t="s">
        <v>1673</v>
      </c>
      <c r="B31" s="21"/>
      <c r="C31" s="21"/>
      <c r="D31" s="21"/>
      <c r="E31" s="26">
        <v>0.11760073500000001</v>
      </c>
      <c r="F31" s="27">
        <f>E31/E35*100</f>
        <v>2.7019352012334144E-3</v>
      </c>
      <c r="G31" s="26"/>
    </row>
    <row r="32" spans="1:7" x14ac:dyDescent="0.2">
      <c r="A32" s="21"/>
      <c r="B32" s="21"/>
      <c r="C32" s="21"/>
      <c r="D32" s="21"/>
      <c r="E32" s="26"/>
      <c r="F32" s="27"/>
      <c r="G32" s="26"/>
    </row>
    <row r="33" spans="1:7" x14ac:dyDescent="0.2">
      <c r="A33" s="21" t="s">
        <v>48</v>
      </c>
      <c r="B33" s="21"/>
      <c r="C33" s="21"/>
      <c r="D33" s="21"/>
      <c r="E33" s="26">
        <f>E35-(E9+E23+E27+E31)</f>
        <v>549.54101656499915</v>
      </c>
      <c r="F33" s="27">
        <f>F35-(F9+F23+F27+F31)</f>
        <v>12.625977356166771</v>
      </c>
      <c r="G33" s="26"/>
    </row>
    <row r="34" spans="1:7" x14ac:dyDescent="0.2">
      <c r="A34" s="22"/>
      <c r="B34" s="22"/>
      <c r="C34" s="22"/>
      <c r="D34" s="22"/>
      <c r="E34" s="23"/>
      <c r="F34" s="24"/>
      <c r="G34" s="23"/>
    </row>
    <row r="35" spans="1:7" x14ac:dyDescent="0.2">
      <c r="A35" s="28" t="s">
        <v>47</v>
      </c>
      <c r="B35" s="28"/>
      <c r="C35" s="28"/>
      <c r="D35" s="28"/>
      <c r="E35" s="29">
        <v>4352.4631880999996</v>
      </c>
      <c r="F35" s="30">
        <v>100</v>
      </c>
      <c r="G35" s="29"/>
    </row>
    <row r="37" spans="1:7" x14ac:dyDescent="0.2">
      <c r="A37" s="102" t="s">
        <v>1674</v>
      </c>
      <c r="B37" s="102"/>
      <c r="C37" s="102"/>
      <c r="D37" s="102"/>
      <c r="E37" s="103"/>
      <c r="F37" s="104"/>
      <c r="G37" s="103"/>
    </row>
    <row r="38" spans="1:7" x14ac:dyDescent="0.2">
      <c r="A38" s="22"/>
      <c r="B38" s="22"/>
      <c r="C38" s="22"/>
      <c r="D38" s="22"/>
      <c r="E38" s="23"/>
      <c r="F38" s="24"/>
      <c r="G38" s="23"/>
    </row>
    <row r="39" spans="1:7" x14ac:dyDescent="0.2">
      <c r="A39" s="21" t="s">
        <v>1675</v>
      </c>
      <c r="B39" s="21"/>
      <c r="C39" s="21"/>
      <c r="D39" s="21"/>
      <c r="E39" s="26" t="s">
        <v>1676</v>
      </c>
      <c r="F39" s="27" t="s">
        <v>3</v>
      </c>
      <c r="G39" s="26"/>
    </row>
    <row r="40" spans="1:7" x14ac:dyDescent="0.2">
      <c r="A40" s="22" t="s">
        <v>1677</v>
      </c>
      <c r="B40" s="22"/>
      <c r="C40" s="22"/>
      <c r="D40" s="22"/>
      <c r="E40" s="23">
        <v>500</v>
      </c>
      <c r="F40" s="24">
        <f>E40/$E$35*100</f>
        <v>11.487747934710672</v>
      </c>
      <c r="G40" s="23"/>
    </row>
    <row r="41" spans="1:7" x14ac:dyDescent="0.2">
      <c r="A41" s="28" t="s">
        <v>1680</v>
      </c>
      <c r="B41" s="28"/>
      <c r="C41" s="28"/>
      <c r="D41" s="28"/>
      <c r="E41" s="29">
        <f xml:space="preserve"> SUM(E40:E40)</f>
        <v>500</v>
      </c>
      <c r="F41" s="30">
        <f xml:space="preserve"> SUM(F40:F40)</f>
        <v>11.487747934710672</v>
      </c>
      <c r="G41" s="29"/>
    </row>
    <row r="42" spans="1:7" x14ac:dyDescent="0.2">
      <c r="F42" s="13" t="s">
        <v>1005</v>
      </c>
    </row>
    <row r="43" spans="1:7" x14ac:dyDescent="0.2">
      <c r="A43" s="11" t="s">
        <v>50</v>
      </c>
    </row>
    <row r="44" spans="1:7" x14ac:dyDescent="0.2">
      <c r="A44" s="11" t="s">
        <v>1558</v>
      </c>
    </row>
    <row r="46" spans="1:7" ht="35.1" customHeight="1" x14ac:dyDescent="0.2">
      <c r="A46" s="155" t="s">
        <v>69</v>
      </c>
      <c r="B46" s="155"/>
      <c r="C46" s="155"/>
      <c r="D46" s="155"/>
      <c r="E46" s="155"/>
      <c r="F46" s="155"/>
      <c r="G46" s="155"/>
    </row>
    <row r="48" spans="1:7" ht="23.1" customHeight="1" x14ac:dyDescent="0.2">
      <c r="A48" s="152" t="s">
        <v>1012</v>
      </c>
      <c r="B48" s="152"/>
      <c r="C48" s="152"/>
      <c r="D48" s="152"/>
    </row>
    <row r="50" spans="1:5" x14ac:dyDescent="0.2">
      <c r="A50" s="11" t="s">
        <v>51</v>
      </c>
    </row>
    <row r="51" spans="1:5" x14ac:dyDescent="0.2">
      <c r="A51" s="11" t="s">
        <v>1013</v>
      </c>
    </row>
    <row r="52" spans="1:5" x14ac:dyDescent="0.2">
      <c r="A52" s="11" t="s">
        <v>52</v>
      </c>
      <c r="B52" s="11"/>
      <c r="C52" s="31" t="s">
        <v>54</v>
      </c>
      <c r="D52" s="11" t="s">
        <v>53</v>
      </c>
    </row>
    <row r="53" spans="1:5" x14ac:dyDescent="0.2">
      <c r="A53" s="6" t="s">
        <v>61</v>
      </c>
      <c r="C53" s="32">
        <v>11.169499999999999</v>
      </c>
      <c r="D53" s="32">
        <v>11.206300000000001</v>
      </c>
    </row>
    <row r="54" spans="1:5" x14ac:dyDescent="0.2">
      <c r="A54" s="6" t="s">
        <v>135</v>
      </c>
      <c r="C54" s="32">
        <v>10.581</v>
      </c>
      <c r="D54" s="32">
        <v>10.6158</v>
      </c>
    </row>
    <row r="55" spans="1:5" x14ac:dyDescent="0.2">
      <c r="A55" s="6" t="s">
        <v>62</v>
      </c>
      <c r="C55" s="32">
        <v>11.270899999999999</v>
      </c>
      <c r="D55" s="32">
        <v>11.313000000000001</v>
      </c>
    </row>
    <row r="56" spans="1:5" x14ac:dyDescent="0.2">
      <c r="A56" s="6" t="s">
        <v>136</v>
      </c>
      <c r="C56" s="32">
        <v>10.6601</v>
      </c>
      <c r="D56" s="32">
        <v>10.6999</v>
      </c>
    </row>
    <row r="58" spans="1:5" x14ac:dyDescent="0.2">
      <c r="A58" s="6" t="s">
        <v>58</v>
      </c>
    </row>
    <row r="59" spans="1:5" x14ac:dyDescent="0.2">
      <c r="D59" s="31"/>
    </row>
    <row r="60" spans="1:5" x14ac:dyDescent="0.2">
      <c r="A60" s="11" t="s">
        <v>1014</v>
      </c>
      <c r="D60" s="31" t="s">
        <v>60</v>
      </c>
    </row>
    <row r="61" spans="1:5" x14ac:dyDescent="0.2">
      <c r="A61" s="11"/>
    </row>
    <row r="62" spans="1:5" x14ac:dyDescent="0.2">
      <c r="A62" s="11" t="s">
        <v>1694</v>
      </c>
    </row>
    <row r="63" spans="1:5" x14ac:dyDescent="0.2">
      <c r="A63" s="11"/>
    </row>
    <row r="64" spans="1:5" ht="14.4" x14ac:dyDescent="0.3">
      <c r="A64" s="6" t="s">
        <v>1695</v>
      </c>
      <c r="B64"/>
      <c r="C64"/>
      <c r="D64"/>
      <c r="E64"/>
    </row>
    <row r="65" spans="1:5" ht="14.4" x14ac:dyDescent="0.3">
      <c r="A65"/>
      <c r="B65"/>
      <c r="C65"/>
      <c r="D65"/>
      <c r="E65"/>
    </row>
    <row r="66" spans="1:5" ht="30.6" x14ac:dyDescent="0.2">
      <c r="A66" s="105" t="s">
        <v>1031</v>
      </c>
      <c r="B66" s="106" t="s">
        <v>1696</v>
      </c>
      <c r="C66" s="105" t="s">
        <v>1697</v>
      </c>
      <c r="D66" s="107" t="s">
        <v>1698</v>
      </c>
      <c r="E66" s="108" t="s">
        <v>1699</v>
      </c>
    </row>
    <row r="67" spans="1:5" ht="14.7" customHeight="1" x14ac:dyDescent="0.2">
      <c r="A67" s="158" t="s">
        <v>1881</v>
      </c>
      <c r="B67" s="109" t="s">
        <v>1701</v>
      </c>
      <c r="C67" s="109" t="s">
        <v>1702</v>
      </c>
      <c r="D67" s="110">
        <v>46417</v>
      </c>
      <c r="E67" s="111">
        <v>500</v>
      </c>
    </row>
    <row r="68" spans="1:5" ht="28.5" customHeight="1" x14ac:dyDescent="0.2">
      <c r="A68" s="159"/>
      <c r="B68" s="109" t="s">
        <v>1036</v>
      </c>
      <c r="C68" s="109" t="s">
        <v>1703</v>
      </c>
      <c r="D68" s="110">
        <v>47329</v>
      </c>
      <c r="E68" s="111">
        <v>-500</v>
      </c>
    </row>
    <row r="69" spans="1:5" x14ac:dyDescent="0.2">
      <c r="A69" s="11"/>
    </row>
    <row r="70" spans="1:5" x14ac:dyDescent="0.2">
      <c r="A70" s="6" t="s">
        <v>1710</v>
      </c>
    </row>
    <row r="71" spans="1:5" x14ac:dyDescent="0.2">
      <c r="A71" s="6" t="s">
        <v>1711</v>
      </c>
    </row>
    <row r="73" spans="1:5" x14ac:dyDescent="0.2">
      <c r="A73" s="6" t="s">
        <v>1882</v>
      </c>
    </row>
    <row r="74" spans="1:5" x14ac:dyDescent="0.2">
      <c r="A74" s="6" t="s">
        <v>1883</v>
      </c>
    </row>
    <row r="76" spans="1:5" x14ac:dyDescent="0.2">
      <c r="A76" s="11" t="s">
        <v>1576</v>
      </c>
      <c r="D76" s="35">
        <v>8.1023176923496703</v>
      </c>
      <c r="E76" s="9" t="s">
        <v>59</v>
      </c>
    </row>
    <row r="78" spans="1:5" x14ac:dyDescent="0.2">
      <c r="A78" s="11" t="s">
        <v>70</v>
      </c>
      <c r="D78" s="31" t="s">
        <v>60</v>
      </c>
    </row>
    <row r="80" spans="1:5" x14ac:dyDescent="0.2">
      <c r="A80" s="11" t="s">
        <v>1577</v>
      </c>
      <c r="B80" s="11"/>
      <c r="C80" s="11"/>
      <c r="D80" s="31" t="s">
        <v>60</v>
      </c>
    </row>
    <row r="81" spans="1:9" x14ac:dyDescent="0.2">
      <c r="A81" s="11"/>
      <c r="B81" s="11"/>
      <c r="C81" s="11"/>
      <c r="D81" s="11"/>
    </row>
    <row r="82" spans="1:9" x14ac:dyDescent="0.2">
      <c r="A82" s="11" t="s">
        <v>1578</v>
      </c>
      <c r="B82" s="11"/>
      <c r="C82" s="11"/>
      <c r="D82" s="31" t="s">
        <v>60</v>
      </c>
    </row>
    <row r="83" spans="1:9" x14ac:dyDescent="0.2">
      <c r="A83" s="11"/>
      <c r="B83" s="11"/>
      <c r="C83" s="11"/>
      <c r="D83" s="11"/>
    </row>
    <row r="84" spans="1:9" x14ac:dyDescent="0.2">
      <c r="A84" s="11" t="s">
        <v>1969</v>
      </c>
      <c r="B84" s="11"/>
      <c r="C84" s="11"/>
      <c r="D84" s="31" t="s">
        <v>60</v>
      </c>
    </row>
    <row r="85" spans="1:9" x14ac:dyDescent="0.2">
      <c r="A85" s="11"/>
      <c r="B85" s="11"/>
      <c r="C85" s="11"/>
      <c r="D85" s="11"/>
    </row>
    <row r="86" spans="1:9" x14ac:dyDescent="0.2">
      <c r="A86" s="11" t="s">
        <v>1579</v>
      </c>
      <c r="B86" s="11"/>
      <c r="C86" s="11"/>
      <c r="D86" s="31" t="s">
        <v>60</v>
      </c>
    </row>
    <row r="87" spans="1:9" x14ac:dyDescent="0.2">
      <c r="A87" s="11"/>
      <c r="B87" s="11"/>
      <c r="C87" s="11"/>
      <c r="D87" s="11"/>
    </row>
    <row r="88" spans="1:9" x14ac:dyDescent="0.2">
      <c r="A88" s="11" t="s">
        <v>1580</v>
      </c>
      <c r="B88" s="11"/>
      <c r="C88" s="11"/>
      <c r="D88" s="31" t="s">
        <v>60</v>
      </c>
    </row>
    <row r="90" spans="1:9" x14ac:dyDescent="0.2">
      <c r="A90" s="69" t="s">
        <v>1581</v>
      </c>
      <c r="B90" s="70"/>
      <c r="C90" s="70"/>
      <c r="D90" s="70"/>
    </row>
    <row r="92" spans="1:9" x14ac:dyDescent="0.2">
      <c r="A92" s="69" t="s">
        <v>1396</v>
      </c>
      <c r="B92" s="70"/>
      <c r="C92" s="70"/>
      <c r="D92" s="70"/>
      <c r="E92" s="10"/>
      <c r="G92" s="10"/>
      <c r="H92" s="70"/>
      <c r="I92" s="70"/>
    </row>
    <row r="93" spans="1:9" x14ac:dyDescent="0.2">
      <c r="A93" s="96"/>
      <c r="B93" s="70"/>
      <c r="C93" s="70"/>
      <c r="D93" s="70"/>
      <c r="E93" s="10"/>
      <c r="G93" s="10"/>
      <c r="H93" s="70"/>
      <c r="I93" s="70"/>
    </row>
    <row r="94" spans="1:9" x14ac:dyDescent="0.2">
      <c r="A94" s="70"/>
      <c r="B94" s="70"/>
      <c r="C94" s="70"/>
      <c r="D94" s="70"/>
      <c r="E94" s="10"/>
      <c r="G94" s="10"/>
      <c r="H94" s="70"/>
      <c r="I94" s="70"/>
    </row>
    <row r="95" spans="1:9" x14ac:dyDescent="0.2">
      <c r="A95" s="70"/>
      <c r="B95" s="70"/>
      <c r="C95" s="70"/>
      <c r="D95" s="70"/>
      <c r="E95" s="10"/>
      <c r="G95" s="10"/>
      <c r="H95" s="70"/>
      <c r="I95" s="70"/>
    </row>
    <row r="96" spans="1:9" x14ac:dyDescent="0.2">
      <c r="A96" s="70"/>
      <c r="B96" s="70"/>
      <c r="C96" s="70"/>
      <c r="D96" s="70"/>
      <c r="E96" s="10"/>
      <c r="G96" s="10"/>
      <c r="H96" s="70"/>
      <c r="I96" s="70"/>
    </row>
    <row r="97" spans="1:9" x14ac:dyDescent="0.2">
      <c r="A97" s="70"/>
      <c r="B97" s="70"/>
      <c r="C97" s="70"/>
      <c r="D97" s="70"/>
      <c r="E97" s="10"/>
      <c r="G97" s="10"/>
      <c r="H97" s="70"/>
      <c r="I97" s="70"/>
    </row>
    <row r="98" spans="1:9" x14ac:dyDescent="0.2">
      <c r="A98" s="70"/>
      <c r="B98" s="70"/>
      <c r="C98" s="70"/>
      <c r="D98" s="70"/>
      <c r="E98" s="10"/>
      <c r="G98" s="10"/>
      <c r="H98" s="70"/>
      <c r="I98" s="70"/>
    </row>
    <row r="99" spans="1:9" x14ac:dyDescent="0.2">
      <c r="A99" s="70"/>
      <c r="B99" s="70"/>
      <c r="C99" s="70"/>
      <c r="D99" s="70"/>
      <c r="E99" s="10"/>
      <c r="G99" s="10"/>
      <c r="H99" s="70"/>
      <c r="I99" s="70"/>
    </row>
    <row r="100" spans="1:9" x14ac:dyDescent="0.2">
      <c r="A100" s="70"/>
      <c r="B100" s="70"/>
      <c r="C100" s="70"/>
      <c r="D100" s="70"/>
      <c r="E100" s="10"/>
      <c r="G100" s="10"/>
      <c r="H100" s="70"/>
      <c r="I100" s="70"/>
    </row>
    <row r="101" spans="1:9" x14ac:dyDescent="0.2">
      <c r="A101" s="70"/>
      <c r="B101" s="70"/>
      <c r="C101" s="70"/>
      <c r="D101" s="70"/>
      <c r="E101" s="10"/>
      <c r="G101" s="10"/>
      <c r="H101" s="70"/>
      <c r="I101" s="70"/>
    </row>
    <row r="102" spans="1:9" x14ac:dyDescent="0.2">
      <c r="A102" s="70"/>
      <c r="B102" s="70"/>
      <c r="C102" s="70"/>
      <c r="D102" s="70"/>
      <c r="E102" s="10"/>
      <c r="G102" s="10"/>
      <c r="H102" s="70"/>
      <c r="I102" s="70"/>
    </row>
    <row r="103" spans="1:9" x14ac:dyDescent="0.2">
      <c r="A103" s="70"/>
      <c r="B103" s="70"/>
      <c r="C103" s="70"/>
      <c r="D103" s="70"/>
      <c r="E103" s="10"/>
      <c r="G103" s="10"/>
      <c r="H103" s="70"/>
      <c r="I103" s="70"/>
    </row>
    <row r="104" spans="1:9" x14ac:dyDescent="0.2">
      <c r="A104" s="70"/>
      <c r="B104" s="70"/>
      <c r="C104" s="70"/>
      <c r="D104" s="70"/>
      <c r="E104" s="10"/>
      <c r="G104" s="10"/>
      <c r="H104" s="70"/>
      <c r="I104" s="70"/>
    </row>
    <row r="105" spans="1:9" x14ac:dyDescent="0.2">
      <c r="A105" s="70"/>
      <c r="B105" s="70"/>
      <c r="C105" s="70"/>
      <c r="D105" s="70"/>
      <c r="E105" s="10"/>
      <c r="G105" s="10"/>
      <c r="H105" s="70"/>
      <c r="I105" s="70"/>
    </row>
    <row r="106" spans="1:9" x14ac:dyDescent="0.2">
      <c r="A106" s="70"/>
      <c r="B106" s="70"/>
      <c r="C106" s="70"/>
      <c r="D106" s="70"/>
      <c r="E106" s="10"/>
      <c r="G106" s="10"/>
      <c r="H106" s="70"/>
      <c r="I106" s="70"/>
    </row>
    <row r="107" spans="1:9" x14ac:dyDescent="0.2">
      <c r="A107" s="70"/>
      <c r="B107" s="70"/>
      <c r="C107" s="70"/>
      <c r="D107" s="70"/>
      <c r="E107" s="10"/>
      <c r="G107" s="10"/>
      <c r="H107" s="70"/>
      <c r="I107" s="70"/>
    </row>
    <row r="108" spans="1:9" x14ac:dyDescent="0.2">
      <c r="A108" s="69" t="s">
        <v>1884</v>
      </c>
      <c r="B108" s="70"/>
      <c r="C108" s="70"/>
      <c r="D108" s="70"/>
      <c r="E108" s="10"/>
      <c r="G108" s="10"/>
      <c r="H108" s="70"/>
      <c r="I108" s="70"/>
    </row>
    <row r="109" spans="1:9" x14ac:dyDescent="0.2">
      <c r="A109" s="70"/>
      <c r="B109" s="70"/>
      <c r="C109" s="70"/>
      <c r="D109" s="70"/>
      <c r="E109" s="10"/>
      <c r="G109" s="10"/>
      <c r="H109" s="70"/>
      <c r="I109" s="70"/>
    </row>
    <row r="110" spans="1:9" x14ac:dyDescent="0.2">
      <c r="A110" s="69" t="s">
        <v>1397</v>
      </c>
      <c r="B110" s="70"/>
      <c r="C110" s="70"/>
      <c r="D110" s="70"/>
      <c r="E110" s="10"/>
      <c r="G110" s="10"/>
      <c r="H110" s="70"/>
      <c r="I110" s="70"/>
    </row>
    <row r="111" spans="1:9" x14ac:dyDescent="0.2">
      <c r="A111" s="70"/>
      <c r="B111" s="70"/>
      <c r="C111" s="70"/>
      <c r="D111" s="70"/>
      <c r="E111" s="10"/>
      <c r="G111" s="10"/>
      <c r="H111" s="70"/>
      <c r="I111" s="70"/>
    </row>
    <row r="112" spans="1:9" x14ac:dyDescent="0.2">
      <c r="A112" s="70"/>
      <c r="B112" s="70"/>
      <c r="C112" s="70"/>
      <c r="D112" s="70"/>
      <c r="E112" s="10"/>
      <c r="G112" s="10"/>
      <c r="H112" s="70"/>
      <c r="I112" s="70"/>
    </row>
    <row r="113" spans="1:9" x14ac:dyDescent="0.2">
      <c r="A113" s="70"/>
      <c r="B113" s="70"/>
      <c r="C113" s="70"/>
      <c r="D113" s="70"/>
      <c r="E113" s="10"/>
      <c r="G113" s="10"/>
      <c r="H113" s="70"/>
      <c r="I113" s="70"/>
    </row>
    <row r="114" spans="1:9" x14ac:dyDescent="0.2">
      <c r="A114" s="70"/>
      <c r="B114" s="70"/>
      <c r="C114" s="70"/>
      <c r="D114" s="70"/>
      <c r="E114" s="10"/>
      <c r="G114" s="10"/>
      <c r="H114" s="70"/>
      <c r="I114" s="70"/>
    </row>
    <row r="115" spans="1:9" x14ac:dyDescent="0.2">
      <c r="A115" s="70"/>
      <c r="B115" s="70"/>
      <c r="C115" s="70"/>
      <c r="D115" s="70"/>
      <c r="E115" s="10"/>
      <c r="G115" s="10"/>
      <c r="H115" s="70"/>
      <c r="I115" s="70"/>
    </row>
    <row r="116" spans="1:9" x14ac:dyDescent="0.2">
      <c r="A116" s="70"/>
      <c r="B116" s="70"/>
      <c r="C116" s="70"/>
      <c r="D116" s="70"/>
      <c r="E116" s="10"/>
      <c r="G116" s="10"/>
      <c r="H116" s="70"/>
      <c r="I116" s="70"/>
    </row>
    <row r="117" spans="1:9" x14ac:dyDescent="0.2">
      <c r="A117" s="70"/>
      <c r="B117" s="70"/>
      <c r="C117" s="70"/>
      <c r="D117" s="70"/>
      <c r="E117" s="10"/>
      <c r="G117" s="10"/>
      <c r="H117" s="70"/>
      <c r="I117" s="70"/>
    </row>
    <row r="118" spans="1:9" x14ac:dyDescent="0.2">
      <c r="A118" s="70"/>
      <c r="B118" s="70"/>
      <c r="C118" s="70"/>
      <c r="D118" s="70"/>
      <c r="E118" s="10"/>
      <c r="G118" s="10"/>
      <c r="H118" s="70"/>
      <c r="I118" s="70"/>
    </row>
    <row r="119" spans="1:9" x14ac:dyDescent="0.2">
      <c r="A119" s="70"/>
      <c r="B119" s="70"/>
      <c r="C119" s="70"/>
      <c r="D119" s="70"/>
      <c r="E119" s="10"/>
      <c r="G119" s="10"/>
      <c r="H119" s="70"/>
      <c r="I119" s="70"/>
    </row>
    <row r="120" spans="1:9" x14ac:dyDescent="0.2">
      <c r="A120" s="70"/>
      <c r="B120" s="70"/>
      <c r="C120" s="70"/>
      <c r="D120" s="70"/>
      <c r="E120" s="10"/>
      <c r="G120" s="10"/>
      <c r="H120" s="70"/>
      <c r="I120" s="70"/>
    </row>
    <row r="121" spans="1:9" x14ac:dyDescent="0.2">
      <c r="A121" s="70"/>
      <c r="B121" s="70"/>
      <c r="C121" s="70"/>
      <c r="D121" s="70"/>
      <c r="E121" s="10"/>
      <c r="G121" s="10"/>
      <c r="H121" s="70"/>
      <c r="I121" s="70"/>
    </row>
    <row r="122" spans="1:9" x14ac:dyDescent="0.2">
      <c r="A122" s="70"/>
      <c r="B122" s="70"/>
      <c r="C122" s="70"/>
      <c r="D122" s="70"/>
      <c r="E122" s="10"/>
      <c r="G122" s="10"/>
      <c r="H122" s="70"/>
      <c r="I122" s="70"/>
    </row>
    <row r="123" spans="1:9" x14ac:dyDescent="0.2">
      <c r="A123" s="70"/>
      <c r="B123" s="70"/>
      <c r="C123" s="70"/>
      <c r="D123" s="70"/>
      <c r="E123" s="10"/>
      <c r="G123" s="10"/>
      <c r="H123" s="70"/>
      <c r="I123" s="70"/>
    </row>
    <row r="124" spans="1:9" x14ac:dyDescent="0.2">
      <c r="A124" s="70"/>
      <c r="B124" s="70"/>
      <c r="C124" s="70"/>
      <c r="D124" s="70"/>
      <c r="E124" s="10"/>
      <c r="G124" s="10"/>
      <c r="H124" s="70"/>
      <c r="I124" s="70"/>
    </row>
    <row r="125" spans="1:9" x14ac:dyDescent="0.2">
      <c r="A125" s="70"/>
      <c r="B125" s="70"/>
      <c r="C125" s="70"/>
      <c r="D125" s="70"/>
      <c r="E125" s="10"/>
      <c r="G125" s="10"/>
      <c r="H125" s="70"/>
      <c r="I125" s="70"/>
    </row>
    <row r="126" spans="1:9" x14ac:dyDescent="0.2">
      <c r="A126" s="70" t="s">
        <v>1395</v>
      </c>
      <c r="B126" s="70"/>
      <c r="C126" s="70"/>
      <c r="D126" s="70"/>
      <c r="E126" s="10"/>
      <c r="G126" s="10"/>
      <c r="H126" s="70"/>
      <c r="I126" s="70"/>
    </row>
    <row r="129" spans="1:1" x14ac:dyDescent="0.2">
      <c r="A129" s="70"/>
    </row>
    <row r="130" spans="1:1" x14ac:dyDescent="0.2">
      <c r="A130" s="70"/>
    </row>
    <row r="131" spans="1:1" x14ac:dyDescent="0.2">
      <c r="A131" s="96"/>
    </row>
  </sheetData>
  <mergeCells count="4">
    <mergeCell ref="A1:G1"/>
    <mergeCell ref="A46:G46"/>
    <mergeCell ref="A48:D48"/>
    <mergeCell ref="A67:A68"/>
  </mergeCells>
  <conditionalFormatting sqref="F2:F3 F47:F232">
    <cfRule type="cellIs" dxfId="122" priority="2" stopIfTrue="1" operator="between">
      <formula>0.009</formula>
      <formula>-0.009</formula>
    </cfRule>
  </conditionalFormatting>
  <conditionalFormatting sqref="F5:F45">
    <cfRule type="cellIs" dxfId="121" priority="1" stopIfTrue="1" operator="between">
      <formula>0.009</formula>
      <formula>-0.009</formula>
    </cfRule>
  </conditionalFormatting>
  <pageMargins left="0.7" right="0.7" top="0.75" bottom="0.75" header="0.3" footer="0.3"/>
  <pageSetup paperSize="9" orientation="portrait" r:id="rId1"/>
  <headerFooter>
    <oddFooter>&amp;C_x000D_&amp;1#&amp;"Calibri"&amp;10&amp;K000000 RESTRICTED</oddFooter>
    <evenFooter>&amp;LPUBLIC</evenFooter>
    <firstFooter>&amp;LPUBLIC</first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E202A-847C-4C0D-A40C-D90C88655AD2}">
  <dimension ref="A1:I166"/>
  <sheetViews>
    <sheetView workbookViewId="0">
      <selection sqref="A1:G1"/>
    </sheetView>
  </sheetViews>
  <sheetFormatPr defaultColWidth="9.33203125" defaultRowHeight="10.199999999999999" x14ac:dyDescent="0.2"/>
  <cols>
    <col min="1" max="1" width="52.33203125" style="6" bestFit="1" customWidth="1"/>
    <col min="2" max="2" width="49.44140625" style="6" bestFit="1" customWidth="1"/>
    <col min="3" max="3" width="22.33203125" style="6" bestFit="1" customWidth="1"/>
    <col min="4" max="4" width="15.5546875" style="6" customWidth="1"/>
    <col min="5" max="5" width="23.33203125" style="9" customWidth="1"/>
    <col min="6" max="6" width="11.6640625" style="10" bestFit="1" customWidth="1"/>
    <col min="7" max="7" width="6.5546875" style="9" customWidth="1"/>
    <col min="8" max="16384" width="9.33203125" style="6"/>
  </cols>
  <sheetData>
    <row r="1" spans="1:7" s="1" customFormat="1" ht="13.8" x14ac:dyDescent="0.2">
      <c r="A1" s="150" t="s">
        <v>1885</v>
      </c>
      <c r="B1" s="151"/>
      <c r="C1" s="151"/>
      <c r="D1" s="151"/>
      <c r="E1" s="151"/>
      <c r="F1" s="151"/>
      <c r="G1" s="151"/>
    </row>
    <row r="2" spans="1:7" s="1" customFormat="1" ht="11.4" x14ac:dyDescent="0.2">
      <c r="E2" s="5"/>
      <c r="F2" s="8"/>
      <c r="G2" s="9"/>
    </row>
    <row r="3" spans="1:7" s="1" customFormat="1" ht="12" x14ac:dyDescent="0.2">
      <c r="A3" s="7" t="s">
        <v>7</v>
      </c>
      <c r="B3" s="2"/>
      <c r="C3" s="3"/>
      <c r="D3" s="3"/>
      <c r="E3" s="4"/>
      <c r="F3" s="8"/>
      <c r="G3" s="9"/>
    </row>
    <row r="4" spans="1:7" s="1" customFormat="1" ht="22.5" customHeight="1" x14ac:dyDescent="0.2">
      <c r="A4" s="14" t="s">
        <v>2</v>
      </c>
      <c r="B4" s="14" t="s">
        <v>0</v>
      </c>
      <c r="C4" s="15" t="s">
        <v>1436</v>
      </c>
      <c r="D4" s="15" t="s">
        <v>1</v>
      </c>
      <c r="E4" s="56" t="s">
        <v>6</v>
      </c>
      <c r="F4" s="16" t="s">
        <v>3</v>
      </c>
      <c r="G4" s="16" t="s">
        <v>5</v>
      </c>
    </row>
    <row r="5" spans="1:7" x14ac:dyDescent="0.2">
      <c r="A5" s="17" t="s">
        <v>30</v>
      </c>
      <c r="B5" s="18"/>
      <c r="C5" s="18"/>
      <c r="D5" s="18"/>
      <c r="E5" s="19"/>
      <c r="F5" s="20"/>
      <c r="G5" s="19"/>
    </row>
    <row r="6" spans="1:7" x14ac:dyDescent="0.2">
      <c r="A6" s="21" t="s">
        <v>31</v>
      </c>
      <c r="B6" s="22"/>
      <c r="C6" s="22"/>
      <c r="D6" s="22"/>
      <c r="E6" s="23"/>
      <c r="F6" s="24"/>
      <c r="G6" s="23"/>
    </row>
    <row r="7" spans="1:7" x14ac:dyDescent="0.2">
      <c r="A7" s="22" t="s">
        <v>74</v>
      </c>
      <c r="B7" s="22" t="s">
        <v>73</v>
      </c>
      <c r="C7" s="22" t="s">
        <v>34</v>
      </c>
      <c r="D7" s="25">
        <v>2627</v>
      </c>
      <c r="E7" s="23">
        <v>2922.167093</v>
      </c>
      <c r="F7" s="24">
        <v>6.9521560028813596</v>
      </c>
      <c r="G7" s="23">
        <v>8.8512000000000004</v>
      </c>
    </row>
    <row r="8" spans="1:7" x14ac:dyDescent="0.2">
      <c r="A8" s="22" t="s">
        <v>1886</v>
      </c>
      <c r="B8" s="22" t="s">
        <v>1887</v>
      </c>
      <c r="C8" s="22" t="s">
        <v>1451</v>
      </c>
      <c r="D8" s="25">
        <v>2500</v>
      </c>
      <c r="E8" s="23">
        <v>2678.5707533999998</v>
      </c>
      <c r="F8" s="24">
        <v>6.3726135945478797</v>
      </c>
      <c r="G8" s="23">
        <v>7.3367000000000004</v>
      </c>
    </row>
    <row r="9" spans="1:7" x14ac:dyDescent="0.2">
      <c r="A9" s="22" t="s">
        <v>1816</v>
      </c>
      <c r="B9" s="22" t="s">
        <v>1817</v>
      </c>
      <c r="C9" s="22" t="s">
        <v>77</v>
      </c>
      <c r="D9" s="25">
        <v>2500</v>
      </c>
      <c r="E9" s="23">
        <v>2667.5811644</v>
      </c>
      <c r="F9" s="24">
        <v>6.3464681570338604</v>
      </c>
      <c r="G9" s="23">
        <v>7.415</v>
      </c>
    </row>
    <row r="10" spans="1:7" x14ac:dyDescent="0.2">
      <c r="A10" s="22" t="s">
        <v>1888</v>
      </c>
      <c r="B10" s="22" t="s">
        <v>1889</v>
      </c>
      <c r="C10" s="22" t="s">
        <v>1451</v>
      </c>
      <c r="D10" s="25">
        <v>250</v>
      </c>
      <c r="E10" s="23">
        <v>2601.0377397000002</v>
      </c>
      <c r="F10" s="24">
        <v>6.1881540515234104</v>
      </c>
      <c r="G10" s="23">
        <v>7.1249000000000002</v>
      </c>
    </row>
    <row r="11" spans="1:7" x14ac:dyDescent="0.2">
      <c r="A11" s="22" t="s">
        <v>90</v>
      </c>
      <c r="B11" s="22" t="s">
        <v>89</v>
      </c>
      <c r="C11" s="22" t="s">
        <v>33</v>
      </c>
      <c r="D11" s="25">
        <v>2485</v>
      </c>
      <c r="E11" s="23">
        <v>2571.2256533999998</v>
      </c>
      <c r="F11" s="24">
        <v>6.1172278285755599</v>
      </c>
      <c r="G11" s="23">
        <v>7.96</v>
      </c>
    </row>
    <row r="12" spans="1:7" x14ac:dyDescent="0.2">
      <c r="A12" s="22" t="s">
        <v>92</v>
      </c>
      <c r="B12" s="22" t="s">
        <v>91</v>
      </c>
      <c r="C12" s="22" t="s">
        <v>32</v>
      </c>
      <c r="D12" s="25">
        <v>2500</v>
      </c>
      <c r="E12" s="23">
        <v>2517.8023972999999</v>
      </c>
      <c r="F12" s="24">
        <v>5.9901280431188102</v>
      </c>
      <c r="G12" s="23">
        <v>7.5350000000000001</v>
      </c>
    </row>
    <row r="13" spans="1:7" x14ac:dyDescent="0.2">
      <c r="A13" s="22" t="s">
        <v>1890</v>
      </c>
      <c r="B13" s="22" t="s">
        <v>1891</v>
      </c>
      <c r="C13" s="22" t="s">
        <v>33</v>
      </c>
      <c r="D13" s="25">
        <v>250</v>
      </c>
      <c r="E13" s="23">
        <v>2514.6670548000002</v>
      </c>
      <c r="F13" s="24">
        <v>5.9826687194426702</v>
      </c>
      <c r="G13" s="23">
        <v>7.3898000000000001</v>
      </c>
    </row>
    <row r="14" spans="1:7" x14ac:dyDescent="0.2">
      <c r="A14" s="22" t="s">
        <v>88</v>
      </c>
      <c r="B14" s="22" t="s">
        <v>87</v>
      </c>
      <c r="C14" s="22" t="s">
        <v>33</v>
      </c>
      <c r="D14" s="25">
        <v>2000</v>
      </c>
      <c r="E14" s="23">
        <v>2049.6831232999998</v>
      </c>
      <c r="F14" s="24">
        <v>4.8764209492980903</v>
      </c>
      <c r="G14" s="23">
        <v>7.6449999999999996</v>
      </c>
    </row>
    <row r="15" spans="1:7" x14ac:dyDescent="0.2">
      <c r="A15" s="22" t="s">
        <v>95</v>
      </c>
      <c r="B15" s="22" t="s">
        <v>1754</v>
      </c>
      <c r="C15" s="22" t="s">
        <v>33</v>
      </c>
      <c r="D15" s="25">
        <v>2000</v>
      </c>
      <c r="E15" s="23">
        <v>2033.2943835999999</v>
      </c>
      <c r="F15" s="24">
        <v>4.8374303401169998</v>
      </c>
      <c r="G15" s="23">
        <v>7.2591554471052397</v>
      </c>
    </row>
    <row r="16" spans="1:7" x14ac:dyDescent="0.2">
      <c r="A16" s="22" t="s">
        <v>72</v>
      </c>
      <c r="B16" s="22" t="s">
        <v>71</v>
      </c>
      <c r="C16" s="22" t="s">
        <v>34</v>
      </c>
      <c r="D16" s="25">
        <v>1660</v>
      </c>
      <c r="E16" s="23">
        <v>1843.4449400000001</v>
      </c>
      <c r="F16" s="24">
        <v>4.3857576920575703</v>
      </c>
      <c r="G16" s="23">
        <v>8.7058</v>
      </c>
    </row>
    <row r="17" spans="1:7" x14ac:dyDescent="0.2">
      <c r="A17" s="22" t="s">
        <v>142</v>
      </c>
      <c r="B17" s="22" t="s">
        <v>141</v>
      </c>
      <c r="C17" s="22" t="s">
        <v>33</v>
      </c>
      <c r="D17" s="25">
        <v>1500</v>
      </c>
      <c r="E17" s="23">
        <v>1614.5495547999999</v>
      </c>
      <c r="F17" s="24">
        <v>3.8411904665686598</v>
      </c>
      <c r="G17" s="23">
        <v>7.6950000000000003</v>
      </c>
    </row>
    <row r="18" spans="1:7" x14ac:dyDescent="0.2">
      <c r="A18" s="22" t="s">
        <v>1892</v>
      </c>
      <c r="B18" s="22" t="s">
        <v>1893</v>
      </c>
      <c r="C18" s="22" t="s">
        <v>33</v>
      </c>
      <c r="D18" s="25">
        <v>150</v>
      </c>
      <c r="E18" s="23">
        <v>1505.1029794999999</v>
      </c>
      <c r="F18" s="24">
        <v>3.5808050603783701</v>
      </c>
      <c r="G18" s="23">
        <v>7.65</v>
      </c>
    </row>
    <row r="19" spans="1:7" x14ac:dyDescent="0.2">
      <c r="A19" s="22" t="s">
        <v>1777</v>
      </c>
      <c r="B19" s="22" t="s">
        <v>1778</v>
      </c>
      <c r="C19" s="22" t="s">
        <v>33</v>
      </c>
      <c r="D19" s="25">
        <v>1500</v>
      </c>
      <c r="E19" s="23">
        <v>1497.0774862999999</v>
      </c>
      <c r="F19" s="24">
        <v>3.5617115318597201</v>
      </c>
      <c r="G19" s="23">
        <v>7.56</v>
      </c>
    </row>
    <row r="20" spans="1:7" x14ac:dyDescent="0.2">
      <c r="A20" s="22" t="s">
        <v>1894</v>
      </c>
      <c r="B20" s="22" t="s">
        <v>1895</v>
      </c>
      <c r="C20" s="22" t="s">
        <v>1896</v>
      </c>
      <c r="D20" s="25">
        <v>1000</v>
      </c>
      <c r="E20" s="23">
        <v>1027.6171096</v>
      </c>
      <c r="F20" s="24">
        <v>2.4448138076302799</v>
      </c>
      <c r="G20" s="23">
        <v>7.7549999999999999</v>
      </c>
    </row>
    <row r="21" spans="1:7" x14ac:dyDescent="0.2">
      <c r="A21" s="22" t="s">
        <v>79</v>
      </c>
      <c r="B21" s="22" t="s">
        <v>78</v>
      </c>
      <c r="C21" s="22" t="s">
        <v>33</v>
      </c>
      <c r="D21" s="25">
        <v>1000</v>
      </c>
      <c r="E21" s="23">
        <v>1015.1888082</v>
      </c>
      <c r="F21" s="24">
        <v>2.4152455155258998</v>
      </c>
      <c r="G21" s="23">
        <v>8.07</v>
      </c>
    </row>
    <row r="22" spans="1:7" x14ac:dyDescent="0.2">
      <c r="A22" s="22" t="s">
        <v>1775</v>
      </c>
      <c r="B22" s="22" t="s">
        <v>1776</v>
      </c>
      <c r="C22" s="22" t="s">
        <v>1451</v>
      </c>
      <c r="D22" s="25">
        <v>1000</v>
      </c>
      <c r="E22" s="23">
        <v>999.4093014</v>
      </c>
      <c r="F22" s="24">
        <v>2.3777043382315202</v>
      </c>
      <c r="G22" s="23">
        <v>7.3033000000000001</v>
      </c>
    </row>
    <row r="23" spans="1:7" x14ac:dyDescent="0.2">
      <c r="A23" s="21" t="s">
        <v>35</v>
      </c>
      <c r="B23" s="21"/>
      <c r="C23" s="21"/>
      <c r="D23" s="21"/>
      <c r="E23" s="26">
        <f>SUM(E6:E22)</f>
        <v>32058.419542700001</v>
      </c>
      <c r="F23" s="27">
        <f>SUM(F6:F22)</f>
        <v>76.270496098790659</v>
      </c>
      <c r="G23" s="26"/>
    </row>
    <row r="24" spans="1:7" x14ac:dyDescent="0.2">
      <c r="A24" s="22"/>
      <c r="B24" s="22"/>
      <c r="C24" s="22"/>
      <c r="D24" s="22"/>
      <c r="E24" s="23"/>
      <c r="F24" s="24"/>
      <c r="G24" s="23"/>
    </row>
    <row r="25" spans="1:7" x14ac:dyDescent="0.2">
      <c r="A25" s="21" t="s">
        <v>36</v>
      </c>
      <c r="B25" s="22"/>
      <c r="C25" s="22"/>
      <c r="D25" s="22"/>
      <c r="E25" s="23"/>
      <c r="F25" s="24"/>
      <c r="G25" s="23"/>
    </row>
    <row r="26" spans="1:7" x14ac:dyDescent="0.2">
      <c r="A26" s="21" t="s">
        <v>37</v>
      </c>
      <c r="B26" s="22"/>
      <c r="C26" s="22"/>
      <c r="D26" s="22"/>
      <c r="E26" s="23"/>
      <c r="F26" s="24"/>
      <c r="G26" s="23"/>
    </row>
    <row r="27" spans="1:7" x14ac:dyDescent="0.2">
      <c r="A27" s="22" t="s">
        <v>144</v>
      </c>
      <c r="B27" s="22" t="s">
        <v>143</v>
      </c>
      <c r="C27" s="22" t="s">
        <v>39</v>
      </c>
      <c r="D27" s="25">
        <v>400</v>
      </c>
      <c r="E27" s="23">
        <v>1927.338</v>
      </c>
      <c r="F27" s="24">
        <v>4.5853484827677402</v>
      </c>
      <c r="G27" s="23">
        <v>6.9499000000000004</v>
      </c>
    </row>
    <row r="28" spans="1:7" x14ac:dyDescent="0.2">
      <c r="A28" s="22" t="s">
        <v>83</v>
      </c>
      <c r="B28" s="22" t="s">
        <v>82</v>
      </c>
      <c r="C28" s="22" t="s">
        <v>40</v>
      </c>
      <c r="D28" s="25">
        <v>200</v>
      </c>
      <c r="E28" s="23">
        <v>957.81899999999996</v>
      </c>
      <c r="F28" s="24">
        <v>2.2787564497852002</v>
      </c>
      <c r="G28" s="23">
        <v>7.05</v>
      </c>
    </row>
    <row r="29" spans="1:7" x14ac:dyDescent="0.2">
      <c r="A29" s="21" t="s">
        <v>35</v>
      </c>
      <c r="B29" s="21"/>
      <c r="C29" s="21"/>
      <c r="D29" s="21"/>
      <c r="E29" s="26">
        <f>SUM(E26:E28)</f>
        <v>2885.1570000000002</v>
      </c>
      <c r="F29" s="27">
        <f>SUM(F26:F28)</f>
        <v>6.8641049325529409</v>
      </c>
      <c r="G29" s="26"/>
    </row>
    <row r="30" spans="1:7" x14ac:dyDescent="0.2">
      <c r="A30" s="22"/>
      <c r="B30" s="22"/>
      <c r="C30" s="22"/>
      <c r="D30" s="22"/>
      <c r="E30" s="23"/>
      <c r="F30" s="24"/>
      <c r="G30" s="23"/>
    </row>
    <row r="31" spans="1:7" x14ac:dyDescent="0.2">
      <c r="A31" s="21" t="s">
        <v>67</v>
      </c>
      <c r="B31" s="22"/>
      <c r="C31" s="22"/>
      <c r="D31" s="22"/>
      <c r="E31" s="23"/>
      <c r="F31" s="24"/>
      <c r="G31" s="23"/>
    </row>
    <row r="32" spans="1:7" x14ac:dyDescent="0.2">
      <c r="A32" s="22" t="s">
        <v>107</v>
      </c>
      <c r="B32" s="22" t="s">
        <v>1784</v>
      </c>
      <c r="C32" s="22" t="s">
        <v>45</v>
      </c>
      <c r="D32" s="25">
        <v>4000000</v>
      </c>
      <c r="E32" s="23">
        <v>4013.672</v>
      </c>
      <c r="F32" s="24">
        <v>9.5489658874195094</v>
      </c>
      <c r="G32" s="23">
        <v>7.2153718500000004</v>
      </c>
    </row>
    <row r="33" spans="1:7" x14ac:dyDescent="0.2">
      <c r="A33" s="22" t="s">
        <v>1897</v>
      </c>
      <c r="B33" s="22" t="s">
        <v>1898</v>
      </c>
      <c r="C33" s="22" t="s">
        <v>45</v>
      </c>
      <c r="D33" s="25">
        <v>1000000</v>
      </c>
      <c r="E33" s="23">
        <v>1070.8668889</v>
      </c>
      <c r="F33" s="24">
        <v>2.5477097760039098</v>
      </c>
      <c r="G33" s="23">
        <v>6.8940432749999996</v>
      </c>
    </row>
    <row r="34" spans="1:7" x14ac:dyDescent="0.2">
      <c r="A34" s="22" t="s">
        <v>1899</v>
      </c>
      <c r="B34" s="22" t="s">
        <v>1900</v>
      </c>
      <c r="C34" s="22" t="s">
        <v>45</v>
      </c>
      <c r="D34" s="25">
        <v>1000000</v>
      </c>
      <c r="E34" s="23">
        <v>1013.5912221999999</v>
      </c>
      <c r="F34" s="24">
        <v>2.41144468321668</v>
      </c>
      <c r="G34" s="23">
        <v>6.2948019449999997</v>
      </c>
    </row>
    <row r="35" spans="1:7" x14ac:dyDescent="0.2">
      <c r="A35" s="22" t="s">
        <v>1901</v>
      </c>
      <c r="B35" s="22" t="s">
        <v>1902</v>
      </c>
      <c r="C35" s="22" t="s">
        <v>45</v>
      </c>
      <c r="D35" s="25">
        <v>400000</v>
      </c>
      <c r="E35" s="23">
        <v>416.99566670000002</v>
      </c>
      <c r="F35" s="24">
        <v>0.99207842507311395</v>
      </c>
      <c r="G35" s="23">
        <v>6.1871146542689903</v>
      </c>
    </row>
    <row r="36" spans="1:7" x14ac:dyDescent="0.2">
      <c r="A36" s="21" t="s">
        <v>35</v>
      </c>
      <c r="B36" s="21"/>
      <c r="C36" s="21"/>
      <c r="D36" s="21"/>
      <c r="E36" s="26">
        <f>SUM(E32:E35)</f>
        <v>6515.1257777999999</v>
      </c>
      <c r="F36" s="27">
        <f>SUM(F32:F35)</f>
        <v>15.500198771713212</v>
      </c>
      <c r="G36" s="26"/>
    </row>
    <row r="37" spans="1:7" x14ac:dyDescent="0.2">
      <c r="A37" s="22"/>
      <c r="B37" s="22"/>
      <c r="C37" s="22"/>
      <c r="D37" s="22"/>
      <c r="E37" s="23"/>
      <c r="F37" s="24"/>
      <c r="G37" s="23"/>
    </row>
    <row r="38" spans="1:7" x14ac:dyDescent="0.2">
      <c r="A38" s="21" t="s">
        <v>1553</v>
      </c>
      <c r="B38" s="22"/>
      <c r="C38" s="22"/>
      <c r="D38" s="22"/>
      <c r="E38" s="23"/>
      <c r="F38" s="24"/>
      <c r="G38" s="23"/>
    </row>
    <row r="39" spans="1:7" x14ac:dyDescent="0.2">
      <c r="A39" s="22" t="s">
        <v>1554</v>
      </c>
      <c r="B39" s="22" t="s">
        <v>1555</v>
      </c>
      <c r="C39" s="22" t="s">
        <v>1556</v>
      </c>
      <c r="D39" s="25">
        <v>920.48599999999999</v>
      </c>
      <c r="E39" s="23">
        <v>109.7280856</v>
      </c>
      <c r="F39" s="24">
        <v>0.26105515006862701</v>
      </c>
      <c r="G39" s="23">
        <v>5.59</v>
      </c>
    </row>
    <row r="40" spans="1:7" x14ac:dyDescent="0.2">
      <c r="A40" s="21" t="s">
        <v>35</v>
      </c>
      <c r="B40" s="21"/>
      <c r="C40" s="21"/>
      <c r="D40" s="21"/>
      <c r="E40" s="26">
        <f>SUM(E39:E39)</f>
        <v>109.7280856</v>
      </c>
      <c r="F40" s="27">
        <f>SUM(F39:F39)</f>
        <v>0.26105515006862701</v>
      </c>
      <c r="G40" s="26"/>
    </row>
    <row r="41" spans="1:7" x14ac:dyDescent="0.2">
      <c r="A41" s="22"/>
      <c r="B41" s="22"/>
      <c r="C41" s="22"/>
      <c r="D41" s="22"/>
      <c r="E41" s="23"/>
      <c r="F41" s="24"/>
      <c r="G41" s="23"/>
    </row>
    <row r="42" spans="1:7" x14ac:dyDescent="0.2">
      <c r="A42" s="21" t="s">
        <v>46</v>
      </c>
      <c r="B42" s="21"/>
      <c r="C42" s="21"/>
      <c r="D42" s="21"/>
      <c r="E42" s="26">
        <f>E23+E29+E36+E40</f>
        <v>41568.4304061</v>
      </c>
      <c r="F42" s="27">
        <f>F23+F29+F36+F40</f>
        <v>98.89585495312545</v>
      </c>
      <c r="G42" s="26"/>
    </row>
    <row r="43" spans="1:7" x14ac:dyDescent="0.2">
      <c r="A43" s="21"/>
      <c r="B43" s="21"/>
      <c r="C43" s="21"/>
      <c r="D43" s="21"/>
      <c r="E43" s="26"/>
      <c r="F43" s="27"/>
      <c r="G43" s="26"/>
    </row>
    <row r="44" spans="1:7" x14ac:dyDescent="0.2">
      <c r="A44" s="21" t="s">
        <v>1673</v>
      </c>
      <c r="B44" s="21"/>
      <c r="C44" s="21"/>
      <c r="D44" s="21"/>
      <c r="E44" s="26">
        <v>4.0264188850000009</v>
      </c>
      <c r="F44" s="27">
        <f>E44/E48*100</f>
        <v>9.5792921248489434E-3</v>
      </c>
      <c r="G44" s="26"/>
    </row>
    <row r="45" spans="1:7" x14ac:dyDescent="0.2">
      <c r="A45" s="21"/>
      <c r="B45" s="21"/>
      <c r="C45" s="21"/>
      <c r="D45" s="21"/>
      <c r="E45" s="26"/>
      <c r="F45" s="27"/>
      <c r="G45" s="26"/>
    </row>
    <row r="46" spans="1:7" x14ac:dyDescent="0.2">
      <c r="A46" s="21" t="s">
        <v>48</v>
      </c>
      <c r="B46" s="21"/>
      <c r="C46" s="21"/>
      <c r="D46" s="21"/>
      <c r="E46" s="26">
        <f>E48-(E23+E29+E36+E40+E44)</f>
        <v>460.07368481500453</v>
      </c>
      <c r="F46" s="27">
        <f>F48-(F23+F29+F36+F40+F44)</f>
        <v>1.094565754749695</v>
      </c>
      <c r="G46" s="26"/>
    </row>
    <row r="47" spans="1:7" x14ac:dyDescent="0.2">
      <c r="A47" s="22"/>
      <c r="B47" s="22"/>
      <c r="C47" s="22"/>
      <c r="D47" s="22"/>
      <c r="E47" s="23"/>
      <c r="F47" s="24"/>
      <c r="G47" s="23"/>
    </row>
    <row r="48" spans="1:7" x14ac:dyDescent="0.2">
      <c r="A48" s="28" t="s">
        <v>47</v>
      </c>
      <c r="B48" s="28"/>
      <c r="C48" s="28"/>
      <c r="D48" s="28"/>
      <c r="E48" s="29">
        <v>42032.530509800003</v>
      </c>
      <c r="F48" s="30">
        <v>100</v>
      </c>
      <c r="G48" s="29"/>
    </row>
    <row r="50" spans="1:7" x14ac:dyDescent="0.2">
      <c r="A50" s="102" t="s">
        <v>1674</v>
      </c>
      <c r="B50" s="102"/>
      <c r="C50" s="102"/>
      <c r="D50" s="102"/>
      <c r="E50" s="103"/>
      <c r="F50" s="104"/>
      <c r="G50" s="103"/>
    </row>
    <row r="51" spans="1:7" x14ac:dyDescent="0.2">
      <c r="A51" s="22"/>
      <c r="B51" s="22"/>
      <c r="C51" s="22"/>
      <c r="D51" s="22"/>
      <c r="E51" s="23"/>
      <c r="F51" s="24"/>
      <c r="G51" s="23"/>
    </row>
    <row r="52" spans="1:7" x14ac:dyDescent="0.2">
      <c r="A52" s="21" t="s">
        <v>1675</v>
      </c>
      <c r="B52" s="21"/>
      <c r="C52" s="21"/>
      <c r="D52" s="21"/>
      <c r="E52" s="26" t="s">
        <v>1676</v>
      </c>
      <c r="F52" s="27" t="s">
        <v>3</v>
      </c>
      <c r="G52" s="26"/>
    </row>
    <row r="53" spans="1:7" x14ac:dyDescent="0.2">
      <c r="A53" s="22" t="s">
        <v>1677</v>
      </c>
      <c r="B53" s="22"/>
      <c r="C53" s="22"/>
      <c r="D53" s="22"/>
      <c r="E53" s="23">
        <v>3000</v>
      </c>
      <c r="F53" s="24">
        <f t="shared" ref="F53:F60" si="0">E53/$E$48*100</f>
        <v>7.137329024957328</v>
      </c>
      <c r="G53" s="23"/>
    </row>
    <row r="54" spans="1:7" x14ac:dyDescent="0.2">
      <c r="A54" s="22" t="s">
        <v>1903</v>
      </c>
      <c r="B54" s="22"/>
      <c r="C54" s="22"/>
      <c r="D54" s="22"/>
      <c r="E54" s="23">
        <v>2500</v>
      </c>
      <c r="F54" s="24">
        <f t="shared" si="0"/>
        <v>5.9477741874644403</v>
      </c>
      <c r="G54" s="23"/>
    </row>
    <row r="55" spans="1:7" x14ac:dyDescent="0.2">
      <c r="A55" s="22" t="s">
        <v>1677</v>
      </c>
      <c r="B55" s="22"/>
      <c r="C55" s="22"/>
      <c r="D55" s="22"/>
      <c r="E55" s="23">
        <v>2500</v>
      </c>
      <c r="F55" s="24">
        <f t="shared" si="0"/>
        <v>5.9477741874644403</v>
      </c>
      <c r="G55" s="23"/>
    </row>
    <row r="56" spans="1:7" x14ac:dyDescent="0.2">
      <c r="A56" s="22" t="s">
        <v>1677</v>
      </c>
      <c r="B56" s="22"/>
      <c r="C56" s="22"/>
      <c r="D56" s="22"/>
      <c r="E56" s="23">
        <v>2500</v>
      </c>
      <c r="F56" s="24">
        <f t="shared" si="0"/>
        <v>5.9477741874644403</v>
      </c>
      <c r="G56" s="23"/>
    </row>
    <row r="57" spans="1:7" x14ac:dyDescent="0.2">
      <c r="A57" s="22" t="s">
        <v>1677</v>
      </c>
      <c r="B57" s="22"/>
      <c r="C57" s="22"/>
      <c r="D57" s="22"/>
      <c r="E57" s="23">
        <v>2500</v>
      </c>
      <c r="F57" s="24">
        <f t="shared" si="0"/>
        <v>5.9477741874644403</v>
      </c>
      <c r="G57" s="23"/>
    </row>
    <row r="58" spans="1:7" x14ac:dyDescent="0.2">
      <c r="A58" s="22" t="s">
        <v>1799</v>
      </c>
      <c r="B58" s="22"/>
      <c r="C58" s="22"/>
      <c r="D58" s="22"/>
      <c r="E58" s="23">
        <v>2500</v>
      </c>
      <c r="F58" s="24">
        <f t="shared" si="0"/>
        <v>5.9477741874644403</v>
      </c>
      <c r="G58" s="23"/>
    </row>
    <row r="59" spans="1:7" x14ac:dyDescent="0.2">
      <c r="A59" s="22" t="s">
        <v>1677</v>
      </c>
      <c r="B59" s="22"/>
      <c r="C59" s="22"/>
      <c r="D59" s="22"/>
      <c r="E59" s="23">
        <v>2000</v>
      </c>
      <c r="F59" s="24">
        <f t="shared" si="0"/>
        <v>4.7582193499715517</v>
      </c>
      <c r="G59" s="23"/>
    </row>
    <row r="60" spans="1:7" x14ac:dyDescent="0.2">
      <c r="A60" s="22" t="s">
        <v>1679</v>
      </c>
      <c r="B60" s="22"/>
      <c r="C60" s="22"/>
      <c r="D60" s="22"/>
      <c r="E60" s="23">
        <v>2000</v>
      </c>
      <c r="F60" s="24">
        <f t="shared" si="0"/>
        <v>4.7582193499715517</v>
      </c>
      <c r="G60" s="23"/>
    </row>
    <row r="61" spans="1:7" x14ac:dyDescent="0.2">
      <c r="A61" s="28" t="s">
        <v>1680</v>
      </c>
      <c r="B61" s="28"/>
      <c r="C61" s="28"/>
      <c r="D61" s="28"/>
      <c r="E61" s="29">
        <f xml:space="preserve"> SUM(E53:E60)</f>
        <v>19500</v>
      </c>
      <c r="F61" s="30">
        <f xml:space="preserve"> SUM(F53:F60)</f>
        <v>46.392638662222637</v>
      </c>
      <c r="G61" s="29"/>
    </row>
    <row r="63" spans="1:7" x14ac:dyDescent="0.2">
      <c r="A63" s="11" t="s">
        <v>50</v>
      </c>
    </row>
    <row r="64" spans="1:7" x14ac:dyDescent="0.2">
      <c r="A64" s="11" t="s">
        <v>1558</v>
      </c>
    </row>
    <row r="65" spans="1:7" x14ac:dyDescent="0.2">
      <c r="A65" s="11" t="s">
        <v>86</v>
      </c>
    </row>
    <row r="67" spans="1:7" ht="35.1" customHeight="1" x14ac:dyDescent="0.2">
      <c r="A67" s="155" t="s">
        <v>69</v>
      </c>
      <c r="B67" s="155"/>
      <c r="C67" s="155"/>
      <c r="D67" s="155"/>
      <c r="E67" s="155"/>
      <c r="F67" s="155"/>
      <c r="G67" s="155"/>
    </row>
    <row r="69" spans="1:7" ht="23.1" customHeight="1" x14ac:dyDescent="0.2">
      <c r="A69" s="152" t="s">
        <v>1012</v>
      </c>
      <c r="B69" s="152"/>
      <c r="C69" s="152"/>
      <c r="D69" s="152"/>
    </row>
    <row r="71" spans="1:7" x14ac:dyDescent="0.2">
      <c r="A71" s="11" t="s">
        <v>51</v>
      </c>
    </row>
    <row r="72" spans="1:7" x14ac:dyDescent="0.2">
      <c r="A72" s="11" t="s">
        <v>1013</v>
      </c>
    </row>
    <row r="73" spans="1:7" x14ac:dyDescent="0.2">
      <c r="A73" s="11" t="s">
        <v>52</v>
      </c>
      <c r="B73" s="11"/>
      <c r="C73" s="31" t="s">
        <v>54</v>
      </c>
      <c r="D73" s="11" t="s">
        <v>53</v>
      </c>
    </row>
    <row r="74" spans="1:7" x14ac:dyDescent="0.2">
      <c r="A74" s="6" t="s">
        <v>61</v>
      </c>
      <c r="C74" s="32">
        <v>10.9444</v>
      </c>
      <c r="D74" s="32">
        <v>10.9903</v>
      </c>
    </row>
    <row r="75" spans="1:7" x14ac:dyDescent="0.2">
      <c r="A75" s="6" t="s">
        <v>135</v>
      </c>
      <c r="C75" s="32">
        <v>10.514099999999999</v>
      </c>
      <c r="D75" s="32">
        <v>10.558199999999999</v>
      </c>
    </row>
    <row r="76" spans="1:7" x14ac:dyDescent="0.2">
      <c r="A76" s="6" t="s">
        <v>62</v>
      </c>
      <c r="C76" s="32">
        <v>11.021699999999999</v>
      </c>
      <c r="D76" s="32">
        <v>11.072100000000001</v>
      </c>
    </row>
    <row r="77" spans="1:7" x14ac:dyDescent="0.2">
      <c r="A77" s="6" t="s">
        <v>136</v>
      </c>
      <c r="C77" s="32">
        <v>10.570600000000001</v>
      </c>
      <c r="D77" s="32">
        <v>10.6189</v>
      </c>
    </row>
    <row r="79" spans="1:7" x14ac:dyDescent="0.2">
      <c r="A79" s="6" t="s">
        <v>58</v>
      </c>
    </row>
    <row r="80" spans="1:7" x14ac:dyDescent="0.2">
      <c r="D80" s="31"/>
    </row>
    <row r="81" spans="1:5" x14ac:dyDescent="0.2">
      <c r="A81" s="11" t="s">
        <v>1014</v>
      </c>
      <c r="D81" s="31" t="s">
        <v>60</v>
      </c>
    </row>
    <row r="82" spans="1:5" x14ac:dyDescent="0.2">
      <c r="A82" s="11"/>
    </row>
    <row r="83" spans="1:5" x14ac:dyDescent="0.2">
      <c r="A83" s="11" t="s">
        <v>1694</v>
      </c>
    </row>
    <row r="84" spans="1:5" x14ac:dyDescent="0.2">
      <c r="A84" s="11"/>
    </row>
    <row r="85" spans="1:5" ht="14.4" x14ac:dyDescent="0.3">
      <c r="A85" s="6" t="s">
        <v>1695</v>
      </c>
      <c r="B85"/>
      <c r="C85"/>
      <c r="D85"/>
      <c r="E85"/>
    </row>
    <row r="86" spans="1:5" ht="14.4" x14ac:dyDescent="0.3">
      <c r="A86"/>
      <c r="B86"/>
      <c r="C86"/>
      <c r="D86"/>
      <c r="E86"/>
    </row>
    <row r="87" spans="1:5" ht="30.6" x14ac:dyDescent="0.2">
      <c r="A87" s="105" t="s">
        <v>1031</v>
      </c>
      <c r="B87" s="106" t="s">
        <v>1696</v>
      </c>
      <c r="C87" s="105" t="s">
        <v>1697</v>
      </c>
      <c r="D87" s="107" t="s">
        <v>1698</v>
      </c>
      <c r="E87" s="108" t="s">
        <v>1699</v>
      </c>
    </row>
    <row r="88" spans="1:5" x14ac:dyDescent="0.2">
      <c r="A88" s="156" t="s">
        <v>1904</v>
      </c>
      <c r="B88" s="109" t="s">
        <v>1701</v>
      </c>
      <c r="C88" s="109" t="s">
        <v>1702</v>
      </c>
      <c r="D88" s="110">
        <v>46060</v>
      </c>
      <c r="E88" s="111">
        <v>2500</v>
      </c>
    </row>
    <row r="89" spans="1:5" x14ac:dyDescent="0.2">
      <c r="A89" s="157"/>
      <c r="B89" s="109" t="s">
        <v>1036</v>
      </c>
      <c r="C89" s="109" t="s">
        <v>1703</v>
      </c>
      <c r="D89" s="110">
        <v>46606</v>
      </c>
      <c r="E89" s="111">
        <v>-2500</v>
      </c>
    </row>
    <row r="90" spans="1:5" x14ac:dyDescent="0.2">
      <c r="A90" s="158" t="s">
        <v>1905</v>
      </c>
      <c r="B90" s="109" t="s">
        <v>1701</v>
      </c>
      <c r="C90" s="109" t="s">
        <v>1702</v>
      </c>
      <c r="D90" s="110">
        <v>46190</v>
      </c>
      <c r="E90" s="111">
        <v>2500</v>
      </c>
    </row>
    <row r="91" spans="1:5" ht="17.100000000000001" customHeight="1" x14ac:dyDescent="0.2">
      <c r="A91" s="159"/>
      <c r="B91" s="109" t="s">
        <v>1036</v>
      </c>
      <c r="C91" s="109" t="s">
        <v>1703</v>
      </c>
      <c r="D91" s="110">
        <v>46738</v>
      </c>
      <c r="E91" s="111">
        <v>-2500</v>
      </c>
    </row>
    <row r="92" spans="1:5" x14ac:dyDescent="0.2">
      <c r="A92" s="156" t="s">
        <v>1906</v>
      </c>
      <c r="B92" s="109" t="s">
        <v>1701</v>
      </c>
      <c r="C92" s="109" t="s">
        <v>1702</v>
      </c>
      <c r="D92" s="110">
        <v>46445</v>
      </c>
      <c r="E92" s="111">
        <v>2500</v>
      </c>
    </row>
    <row r="93" spans="1:5" x14ac:dyDescent="0.2">
      <c r="A93" s="157"/>
      <c r="B93" s="109" t="s">
        <v>1036</v>
      </c>
      <c r="C93" s="109" t="s">
        <v>1703</v>
      </c>
      <c r="D93" s="110">
        <v>46445</v>
      </c>
      <c r="E93" s="111">
        <v>-2500</v>
      </c>
    </row>
    <row r="94" spans="1:5" x14ac:dyDescent="0.2">
      <c r="A94" s="158" t="s">
        <v>1907</v>
      </c>
      <c r="B94" s="109" t="s">
        <v>1701</v>
      </c>
      <c r="C94" s="109" t="s">
        <v>1702</v>
      </c>
      <c r="D94" s="110">
        <v>46445</v>
      </c>
      <c r="E94" s="111">
        <v>2500</v>
      </c>
    </row>
    <row r="95" spans="1:5" ht="21.6" customHeight="1" x14ac:dyDescent="0.2">
      <c r="A95" s="159"/>
      <c r="B95" s="109" t="s">
        <v>1036</v>
      </c>
      <c r="C95" s="109" t="s">
        <v>1703</v>
      </c>
      <c r="D95" s="110">
        <v>46445</v>
      </c>
      <c r="E95" s="111">
        <v>-2500</v>
      </c>
    </row>
    <row r="96" spans="1:5" x14ac:dyDescent="0.2">
      <c r="A96" s="158" t="s">
        <v>1908</v>
      </c>
      <c r="B96" s="109" t="s">
        <v>1701</v>
      </c>
      <c r="C96" s="109" t="s">
        <v>1702</v>
      </c>
      <c r="D96" s="110">
        <v>46445</v>
      </c>
      <c r="E96" s="111">
        <v>2000</v>
      </c>
    </row>
    <row r="97" spans="1:5" ht="29.7" customHeight="1" x14ac:dyDescent="0.2">
      <c r="A97" s="159"/>
      <c r="B97" s="109" t="s">
        <v>1036</v>
      </c>
      <c r="C97" s="109" t="s">
        <v>1703</v>
      </c>
      <c r="D97" s="110">
        <v>46445</v>
      </c>
      <c r="E97" s="111">
        <v>-2000</v>
      </c>
    </row>
    <row r="98" spans="1:5" x14ac:dyDescent="0.2">
      <c r="A98" s="158" t="s">
        <v>1909</v>
      </c>
      <c r="B98" s="109" t="s">
        <v>1701</v>
      </c>
      <c r="C98" s="109" t="s">
        <v>1702</v>
      </c>
      <c r="D98" s="110">
        <v>46304</v>
      </c>
      <c r="E98" s="111">
        <v>2500</v>
      </c>
    </row>
    <row r="99" spans="1:5" ht="21.6" customHeight="1" x14ac:dyDescent="0.2">
      <c r="A99" s="159"/>
      <c r="B99" s="109" t="s">
        <v>1036</v>
      </c>
      <c r="C99" s="109" t="s">
        <v>1703</v>
      </c>
      <c r="D99" s="110">
        <v>46852</v>
      </c>
      <c r="E99" s="111">
        <v>-2500</v>
      </c>
    </row>
    <row r="100" spans="1:5" x14ac:dyDescent="0.2">
      <c r="A100" s="156" t="s">
        <v>1910</v>
      </c>
      <c r="B100" s="109" t="s">
        <v>1701</v>
      </c>
      <c r="C100" s="109" t="s">
        <v>1702</v>
      </c>
      <c r="D100" s="110">
        <v>46304</v>
      </c>
      <c r="E100" s="111">
        <v>2000</v>
      </c>
    </row>
    <row r="101" spans="1:5" x14ac:dyDescent="0.2">
      <c r="A101" s="157"/>
      <c r="B101" s="109" t="s">
        <v>1036</v>
      </c>
      <c r="C101" s="109" t="s">
        <v>1703</v>
      </c>
      <c r="D101" s="110">
        <v>46852</v>
      </c>
      <c r="E101" s="111">
        <v>-2000</v>
      </c>
    </row>
    <row r="102" spans="1:5" x14ac:dyDescent="0.2">
      <c r="A102" s="156" t="s">
        <v>1784</v>
      </c>
      <c r="B102" s="109" t="s">
        <v>1701</v>
      </c>
      <c r="C102" s="109" t="s">
        <v>1702</v>
      </c>
      <c r="D102" s="110">
        <v>46417</v>
      </c>
      <c r="E102" s="111">
        <v>3000</v>
      </c>
    </row>
    <row r="103" spans="1:5" x14ac:dyDescent="0.2">
      <c r="A103" s="157"/>
      <c r="B103" s="109" t="s">
        <v>1036</v>
      </c>
      <c r="C103" s="109" t="s">
        <v>1703</v>
      </c>
      <c r="D103" s="110">
        <v>47329</v>
      </c>
      <c r="E103" s="111">
        <v>-3000</v>
      </c>
    </row>
    <row r="104" spans="1:5" x14ac:dyDescent="0.2">
      <c r="A104" s="11"/>
    </row>
    <row r="105" spans="1:5" x14ac:dyDescent="0.2">
      <c r="A105" s="6" t="s">
        <v>1710</v>
      </c>
    </row>
    <row r="106" spans="1:5" x14ac:dyDescent="0.2">
      <c r="A106" s="6" t="s">
        <v>1711</v>
      </c>
    </row>
    <row r="107" spans="1:5" x14ac:dyDescent="0.2">
      <c r="A107" s="11"/>
    </row>
    <row r="108" spans="1:5" x14ac:dyDescent="0.2">
      <c r="A108" s="6" t="s">
        <v>1911</v>
      </c>
    </row>
    <row r="109" spans="1:5" x14ac:dyDescent="0.2">
      <c r="A109" s="6" t="s">
        <v>1912</v>
      </c>
    </row>
    <row r="111" spans="1:5" x14ac:dyDescent="0.2">
      <c r="A111" s="11" t="s">
        <v>1576</v>
      </c>
      <c r="D111" s="35">
        <v>1.5432487453527299</v>
      </c>
      <c r="E111" s="9" t="s">
        <v>59</v>
      </c>
    </row>
    <row r="113" spans="1:9" x14ac:dyDescent="0.2">
      <c r="A113" s="11" t="s">
        <v>70</v>
      </c>
      <c r="D113" s="31" t="s">
        <v>60</v>
      </c>
    </row>
    <row r="115" spans="1:9" x14ac:dyDescent="0.2">
      <c r="A115" s="11" t="s">
        <v>1577</v>
      </c>
      <c r="B115" s="11"/>
      <c r="C115" s="11"/>
      <c r="D115" s="31" t="s">
        <v>60</v>
      </c>
    </row>
    <row r="116" spans="1:9" x14ac:dyDescent="0.2">
      <c r="A116" s="11"/>
      <c r="B116" s="11"/>
      <c r="C116" s="11"/>
      <c r="D116" s="11"/>
    </row>
    <row r="117" spans="1:9" x14ac:dyDescent="0.2">
      <c r="A117" s="11" t="s">
        <v>1714</v>
      </c>
      <c r="B117" s="11"/>
      <c r="C117" s="11"/>
      <c r="D117" s="31" t="s">
        <v>60</v>
      </c>
    </row>
    <row r="118" spans="1:9" x14ac:dyDescent="0.2">
      <c r="A118" s="11"/>
      <c r="B118" s="11"/>
      <c r="C118" s="11"/>
      <c r="D118" s="11"/>
    </row>
    <row r="119" spans="1:9" x14ac:dyDescent="0.2">
      <c r="A119" s="11" t="s">
        <v>1969</v>
      </c>
      <c r="B119" s="11"/>
      <c r="C119" s="11"/>
      <c r="D119" s="31" t="s">
        <v>60</v>
      </c>
    </row>
    <row r="120" spans="1:9" x14ac:dyDescent="0.2">
      <c r="A120" s="11"/>
      <c r="B120" s="11"/>
      <c r="C120" s="11"/>
      <c r="D120" s="11"/>
    </row>
    <row r="121" spans="1:9" x14ac:dyDescent="0.2">
      <c r="A121" s="11" t="s">
        <v>1715</v>
      </c>
      <c r="B121" s="11"/>
      <c r="C121" s="11"/>
      <c r="D121" s="31" t="s">
        <v>60</v>
      </c>
    </row>
    <row r="122" spans="1:9" x14ac:dyDescent="0.2">
      <c r="A122" s="11"/>
      <c r="B122" s="11"/>
      <c r="C122" s="11"/>
      <c r="D122" s="11"/>
    </row>
    <row r="123" spans="1:9" x14ac:dyDescent="0.2">
      <c r="A123" s="11" t="s">
        <v>1716</v>
      </c>
      <c r="B123" s="11"/>
      <c r="C123" s="11"/>
      <c r="D123" s="31" t="s">
        <v>60</v>
      </c>
    </row>
    <row r="125" spans="1:9" x14ac:dyDescent="0.2">
      <c r="A125" s="69" t="s">
        <v>1581</v>
      </c>
      <c r="B125" s="70"/>
      <c r="C125" s="70"/>
      <c r="D125" s="70"/>
    </row>
    <row r="127" spans="1:9" x14ac:dyDescent="0.2">
      <c r="A127" s="69" t="s">
        <v>1396</v>
      </c>
      <c r="B127" s="70"/>
      <c r="C127" s="70"/>
      <c r="D127" s="70"/>
      <c r="E127" s="10"/>
      <c r="G127" s="10"/>
      <c r="H127" s="70"/>
      <c r="I127" s="70"/>
    </row>
    <row r="128" spans="1:9" x14ac:dyDescent="0.2">
      <c r="A128" s="96"/>
      <c r="B128" s="70"/>
      <c r="C128" s="70"/>
      <c r="D128" s="70"/>
      <c r="E128" s="10"/>
      <c r="G128" s="10"/>
      <c r="H128" s="70"/>
      <c r="I128" s="70"/>
    </row>
    <row r="129" spans="1:9" x14ac:dyDescent="0.2">
      <c r="A129" s="70"/>
      <c r="B129" s="70"/>
      <c r="C129" s="70"/>
      <c r="D129" s="70"/>
      <c r="E129" s="10"/>
      <c r="G129" s="10"/>
      <c r="H129" s="70"/>
      <c r="I129" s="70"/>
    </row>
    <row r="130" spans="1:9" x14ac:dyDescent="0.2">
      <c r="A130" s="70"/>
      <c r="B130" s="70"/>
      <c r="C130" s="70"/>
      <c r="D130" s="70"/>
      <c r="E130" s="10"/>
      <c r="G130" s="10"/>
      <c r="H130" s="70"/>
      <c r="I130" s="70"/>
    </row>
    <row r="131" spans="1:9" x14ac:dyDescent="0.2">
      <c r="A131" s="70"/>
      <c r="B131" s="70"/>
      <c r="C131" s="70"/>
      <c r="D131" s="70"/>
      <c r="E131" s="10"/>
      <c r="G131" s="10"/>
      <c r="H131" s="70"/>
      <c r="I131" s="70"/>
    </row>
    <row r="132" spans="1:9" x14ac:dyDescent="0.2">
      <c r="A132" s="70"/>
      <c r="B132" s="70"/>
      <c r="C132" s="70"/>
      <c r="D132" s="70"/>
      <c r="E132" s="10"/>
      <c r="G132" s="10"/>
      <c r="H132" s="70"/>
      <c r="I132" s="70"/>
    </row>
    <row r="133" spans="1:9" x14ac:dyDescent="0.2">
      <c r="A133" s="70"/>
      <c r="B133" s="70"/>
      <c r="C133" s="70"/>
      <c r="D133" s="70"/>
      <c r="E133" s="10"/>
      <c r="G133" s="10"/>
      <c r="H133" s="70"/>
      <c r="I133" s="70"/>
    </row>
    <row r="134" spans="1:9" x14ac:dyDescent="0.2">
      <c r="A134" s="70"/>
      <c r="B134" s="70"/>
      <c r="C134" s="70"/>
      <c r="D134" s="70"/>
      <c r="E134" s="10"/>
      <c r="G134" s="10"/>
      <c r="H134" s="70"/>
      <c r="I134" s="70"/>
    </row>
    <row r="135" spans="1:9" x14ac:dyDescent="0.2">
      <c r="A135" s="70"/>
      <c r="B135" s="70"/>
      <c r="C135" s="70"/>
      <c r="D135" s="70"/>
      <c r="E135" s="10"/>
      <c r="G135" s="10"/>
      <c r="H135" s="70"/>
      <c r="I135" s="70"/>
    </row>
    <row r="136" spans="1:9" x14ac:dyDescent="0.2">
      <c r="A136" s="70"/>
      <c r="B136" s="70"/>
      <c r="C136" s="70"/>
      <c r="D136" s="70"/>
      <c r="E136" s="10"/>
      <c r="G136" s="10"/>
      <c r="H136" s="70"/>
      <c r="I136" s="70"/>
    </row>
    <row r="137" spans="1:9" x14ac:dyDescent="0.2">
      <c r="A137" s="70"/>
      <c r="B137" s="70"/>
      <c r="C137" s="70"/>
      <c r="D137" s="70"/>
      <c r="E137" s="10"/>
      <c r="G137" s="10"/>
      <c r="H137" s="70"/>
      <c r="I137" s="70"/>
    </row>
    <row r="138" spans="1:9" x14ac:dyDescent="0.2">
      <c r="A138" s="70"/>
      <c r="B138" s="70"/>
      <c r="C138" s="70"/>
      <c r="D138" s="70"/>
      <c r="E138" s="10"/>
      <c r="G138" s="10"/>
      <c r="H138" s="70"/>
      <c r="I138" s="70"/>
    </row>
    <row r="139" spans="1:9" x14ac:dyDescent="0.2">
      <c r="A139" s="70"/>
      <c r="B139" s="70"/>
      <c r="C139" s="70"/>
      <c r="D139" s="70"/>
      <c r="E139" s="10"/>
      <c r="G139" s="10"/>
      <c r="H139" s="70"/>
      <c r="I139" s="70"/>
    </row>
    <row r="140" spans="1:9" x14ac:dyDescent="0.2">
      <c r="A140" s="70"/>
      <c r="B140" s="70"/>
      <c r="C140" s="70"/>
      <c r="D140" s="70"/>
      <c r="E140" s="10"/>
      <c r="G140" s="10"/>
      <c r="H140" s="70"/>
      <c r="I140" s="70"/>
    </row>
    <row r="141" spans="1:9" x14ac:dyDescent="0.2">
      <c r="A141" s="70"/>
      <c r="B141" s="70"/>
      <c r="C141" s="70"/>
      <c r="D141" s="70"/>
      <c r="E141" s="10"/>
      <c r="G141" s="10"/>
      <c r="H141" s="70"/>
      <c r="I141" s="70"/>
    </row>
    <row r="142" spans="1:9" x14ac:dyDescent="0.2">
      <c r="A142" s="70"/>
      <c r="B142" s="70"/>
      <c r="C142" s="70"/>
      <c r="D142" s="70"/>
      <c r="E142" s="10"/>
      <c r="G142" s="10"/>
      <c r="H142" s="70"/>
      <c r="I142" s="70"/>
    </row>
    <row r="143" spans="1:9" x14ac:dyDescent="0.2">
      <c r="A143" s="69" t="s">
        <v>1913</v>
      </c>
      <c r="B143" s="70"/>
      <c r="C143" s="70"/>
      <c r="D143" s="70"/>
      <c r="E143" s="10"/>
      <c r="G143" s="10"/>
      <c r="H143" s="70"/>
      <c r="I143" s="70"/>
    </row>
    <row r="144" spans="1:9" x14ac:dyDescent="0.2">
      <c r="A144" s="70"/>
      <c r="B144" s="70"/>
      <c r="C144" s="70"/>
      <c r="D144" s="70"/>
      <c r="E144" s="10"/>
      <c r="G144" s="10"/>
      <c r="H144" s="70"/>
      <c r="I144" s="70"/>
    </row>
    <row r="145" spans="1:9" x14ac:dyDescent="0.2">
      <c r="A145" s="69" t="s">
        <v>1397</v>
      </c>
      <c r="B145" s="70"/>
      <c r="C145" s="70"/>
      <c r="D145" s="70"/>
      <c r="E145" s="10"/>
      <c r="G145" s="10"/>
      <c r="H145" s="70"/>
      <c r="I145" s="70"/>
    </row>
    <row r="146" spans="1:9" x14ac:dyDescent="0.2">
      <c r="A146" s="70"/>
      <c r="B146" s="70"/>
      <c r="C146" s="70"/>
      <c r="D146" s="70"/>
      <c r="E146" s="10"/>
      <c r="G146" s="10"/>
      <c r="H146" s="70"/>
      <c r="I146" s="70"/>
    </row>
    <row r="147" spans="1:9" x14ac:dyDescent="0.2">
      <c r="A147" s="70"/>
      <c r="B147" s="70"/>
      <c r="C147" s="70"/>
      <c r="D147" s="70"/>
      <c r="E147" s="10"/>
      <c r="G147" s="10"/>
      <c r="H147" s="70"/>
      <c r="I147" s="70"/>
    </row>
    <row r="148" spans="1:9" x14ac:dyDescent="0.2">
      <c r="A148" s="70"/>
      <c r="B148" s="70"/>
      <c r="C148" s="70"/>
      <c r="D148" s="70"/>
      <c r="E148" s="10"/>
      <c r="G148" s="10"/>
      <c r="H148" s="70"/>
      <c r="I148" s="70"/>
    </row>
    <row r="149" spans="1:9" x14ac:dyDescent="0.2">
      <c r="A149" s="70"/>
      <c r="B149" s="70"/>
      <c r="C149" s="70"/>
      <c r="D149" s="70"/>
      <c r="E149" s="10"/>
      <c r="G149" s="10"/>
      <c r="H149" s="70"/>
      <c r="I149" s="70"/>
    </row>
    <row r="150" spans="1:9" x14ac:dyDescent="0.2">
      <c r="A150" s="70"/>
      <c r="B150" s="70"/>
      <c r="C150" s="70"/>
      <c r="D150" s="70"/>
      <c r="E150" s="10"/>
      <c r="G150" s="10"/>
      <c r="H150" s="70"/>
      <c r="I150" s="70"/>
    </row>
    <row r="151" spans="1:9" x14ac:dyDescent="0.2">
      <c r="A151" s="70"/>
      <c r="B151" s="70"/>
      <c r="C151" s="70"/>
      <c r="D151" s="70"/>
      <c r="E151" s="10"/>
      <c r="G151" s="10"/>
      <c r="H151" s="70"/>
      <c r="I151" s="70"/>
    </row>
    <row r="152" spans="1:9" x14ac:dyDescent="0.2">
      <c r="A152" s="70"/>
      <c r="B152" s="70"/>
      <c r="C152" s="70"/>
      <c r="D152" s="70"/>
      <c r="E152" s="10"/>
      <c r="G152" s="10"/>
      <c r="H152" s="70"/>
      <c r="I152" s="70"/>
    </row>
    <row r="153" spans="1:9" x14ac:dyDescent="0.2">
      <c r="A153" s="70"/>
      <c r="B153" s="70"/>
      <c r="C153" s="70"/>
      <c r="D153" s="70"/>
      <c r="E153" s="10"/>
      <c r="G153" s="10"/>
      <c r="H153" s="70"/>
      <c r="I153" s="70"/>
    </row>
    <row r="154" spans="1:9" x14ac:dyDescent="0.2">
      <c r="A154" s="70"/>
      <c r="B154" s="70"/>
      <c r="C154" s="70"/>
      <c r="D154" s="70"/>
      <c r="E154" s="10"/>
      <c r="G154" s="10"/>
      <c r="H154" s="70"/>
      <c r="I154" s="70"/>
    </row>
    <row r="155" spans="1:9" x14ac:dyDescent="0.2">
      <c r="A155" s="70"/>
      <c r="B155" s="70"/>
      <c r="C155" s="70"/>
      <c r="D155" s="70"/>
      <c r="E155" s="10"/>
      <c r="G155" s="10"/>
      <c r="H155" s="70"/>
      <c r="I155" s="70"/>
    </row>
    <row r="156" spans="1:9" x14ac:dyDescent="0.2">
      <c r="A156" s="70"/>
      <c r="B156" s="70"/>
      <c r="C156" s="70"/>
      <c r="D156" s="70"/>
      <c r="E156" s="10"/>
      <c r="G156" s="10"/>
      <c r="H156" s="70"/>
      <c r="I156" s="70"/>
    </row>
    <row r="157" spans="1:9" x14ac:dyDescent="0.2">
      <c r="A157" s="70"/>
      <c r="B157" s="70"/>
      <c r="C157" s="70"/>
      <c r="D157" s="70"/>
      <c r="E157" s="10"/>
      <c r="G157" s="10"/>
      <c r="H157" s="70"/>
      <c r="I157" s="70"/>
    </row>
    <row r="158" spans="1:9" x14ac:dyDescent="0.2">
      <c r="A158" s="70"/>
      <c r="B158" s="70"/>
      <c r="C158" s="70"/>
      <c r="D158" s="70"/>
      <c r="E158" s="10"/>
      <c r="G158" s="10"/>
      <c r="H158" s="70"/>
      <c r="I158" s="70"/>
    </row>
    <row r="159" spans="1:9" x14ac:dyDescent="0.2">
      <c r="A159" s="70"/>
      <c r="B159" s="70"/>
      <c r="C159" s="70"/>
      <c r="D159" s="70"/>
      <c r="E159" s="10"/>
      <c r="G159" s="10"/>
      <c r="H159" s="70"/>
      <c r="I159" s="70"/>
    </row>
    <row r="160" spans="1:9" x14ac:dyDescent="0.2">
      <c r="A160" s="70"/>
      <c r="B160" s="70"/>
      <c r="C160" s="70"/>
      <c r="D160" s="70"/>
      <c r="E160" s="10"/>
      <c r="G160" s="10"/>
      <c r="H160" s="70"/>
      <c r="I160" s="70"/>
    </row>
    <row r="161" spans="1:9" x14ac:dyDescent="0.2">
      <c r="A161" s="70" t="s">
        <v>1395</v>
      </c>
      <c r="B161" s="70"/>
      <c r="C161" s="70"/>
      <c r="D161" s="70"/>
      <c r="E161" s="10"/>
      <c r="G161" s="10"/>
      <c r="H161" s="70"/>
      <c r="I161" s="70"/>
    </row>
    <row r="164" spans="1:9" x14ac:dyDescent="0.2">
      <c r="A164" s="70"/>
    </row>
    <row r="165" spans="1:9" x14ac:dyDescent="0.2">
      <c r="A165" s="70"/>
    </row>
    <row r="166" spans="1:9" x14ac:dyDescent="0.2">
      <c r="A166" s="96"/>
    </row>
  </sheetData>
  <mergeCells count="11">
    <mergeCell ref="A94:A95"/>
    <mergeCell ref="A96:A97"/>
    <mergeCell ref="A98:A99"/>
    <mergeCell ref="A100:A101"/>
    <mergeCell ref="A102:A103"/>
    <mergeCell ref="A92:A93"/>
    <mergeCell ref="A1:G1"/>
    <mergeCell ref="A67:G67"/>
    <mergeCell ref="A69:D69"/>
    <mergeCell ref="A88:A89"/>
    <mergeCell ref="A90:A91"/>
  </mergeCells>
  <conditionalFormatting sqref="F2:F3 F5:F66 F68:F267">
    <cfRule type="cellIs" dxfId="120" priority="1" stopIfTrue="1" operator="between">
      <formula>0.009</formula>
      <formula>-0.009</formula>
    </cfRule>
  </conditionalFormatting>
  <pageMargins left="0.7" right="0.7" top="0.75" bottom="0.75" header="0.3" footer="0.3"/>
  <pageSetup paperSize="9" orientation="portrait" r:id="rId1"/>
  <headerFooter>
    <oddFooter>&amp;C_x000D_&amp;1#&amp;"Calibri"&amp;10&amp;K000000 RESTRICTED</oddFooter>
    <evenFooter>&amp;LPUBLIC</evenFooter>
    <firstFooter>&amp;LPUBLIC</first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40</vt:i4>
      </vt:variant>
    </vt:vector>
  </HeadingPairs>
  <TitlesOfParts>
    <vt:vector size="40" baseType="lpstr">
      <vt:lpstr>FILF</vt:lpstr>
      <vt:lpstr>FIONF</vt:lpstr>
      <vt:lpstr>FIMMF</vt:lpstr>
      <vt:lpstr>FIFRF</vt:lpstr>
      <vt:lpstr>FICDF</vt:lpstr>
      <vt:lpstr>FBPF</vt:lpstr>
      <vt:lpstr>FIUSDF</vt:lpstr>
      <vt:lpstr>FIMLDF</vt:lpstr>
      <vt:lpstr>FILWD</vt:lpstr>
      <vt:lpstr>FILNGDF</vt:lpstr>
      <vt:lpstr>FIGSF</vt:lpstr>
      <vt:lpstr>FIRF</vt:lpstr>
      <vt:lpstr>FICHF</vt:lpstr>
      <vt:lpstr>FIMAAF</vt:lpstr>
      <vt:lpstr>FIESF</vt:lpstr>
      <vt:lpstr>FIBAF</vt:lpstr>
      <vt:lpstr>FIAHF</vt:lpstr>
      <vt:lpstr>FIAF</vt:lpstr>
      <vt:lpstr>TIVF</vt:lpstr>
      <vt:lpstr>FITF</vt:lpstr>
      <vt:lpstr>FISCF</vt:lpstr>
      <vt:lpstr>FIOF</vt:lpstr>
      <vt:lpstr>FIMICF</vt:lpstr>
      <vt:lpstr>FIMF</vt:lpstr>
      <vt:lpstr>FIMCF</vt:lpstr>
      <vt:lpstr>FILMCF</vt:lpstr>
      <vt:lpstr>FILCF</vt:lpstr>
      <vt:lpstr>FIFEF</vt:lpstr>
      <vt:lpstr>FIEF</vt:lpstr>
      <vt:lpstr>FIDYF</vt:lpstr>
      <vt:lpstr>FBIF</vt:lpstr>
      <vt:lpstr>FAEF</vt:lpstr>
      <vt:lpstr>FIIF-NSE</vt:lpstr>
      <vt:lpstr>FITX</vt:lpstr>
      <vt:lpstr>FIUS</vt:lpstr>
      <vt:lpstr>FIPAF</vt:lpstr>
      <vt:lpstr>FF</vt:lpstr>
      <vt:lpstr>FIDA</vt:lpstr>
      <vt:lpstr>FISTIP</vt:lpstr>
      <vt:lpstr>FICRF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keywords>PUBLIC</cp:keywords>
  <dc:description>PUBLIC</dc:description>
  <cp:lastModifiedBy/>
  <dcterms:created xsi:type="dcterms:W3CDTF">2006-09-16T00:00:00Z</dcterms:created>
  <dcterms:modified xsi:type="dcterms:W3CDTF">2026-08-07T12:49:08Z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ource">
    <vt:lpwstr>Internal</vt:lpwstr>
  </property>
  <property fmtid="{D5CDD505-2E9C-101B-9397-08002B2CF9AE}" pid="3" name="Footers">
    <vt:lpwstr>Footers</vt:lpwstr>
  </property>
  <property fmtid="{D5CDD505-2E9C-101B-9397-08002B2CF9AE}" pid="4" name="Classification">
    <vt:lpwstr>PUBLIC</vt:lpwstr>
  </property>
  <property fmtid="{D5CDD505-2E9C-101B-9397-08002B2CF9AE}" pid="5" name="MSIP_Label_f851b4f6-a95e-46a7-8457-84c26f440032_Enabled">
    <vt:lpwstr>true</vt:lpwstr>
  </property>
  <property fmtid="{D5CDD505-2E9C-101B-9397-08002B2CF9AE}" pid="6" name="MSIP_Label_f851b4f6-a95e-46a7-8457-84c26f440032_SetDate">
    <vt:lpwstr>2026-08-06T03:24:36Z</vt:lpwstr>
  </property>
  <property fmtid="{D5CDD505-2E9C-101B-9397-08002B2CF9AE}" pid="7" name="MSIP_Label_f851b4f6-a95e-46a7-8457-84c26f440032_Method">
    <vt:lpwstr>Privileged</vt:lpwstr>
  </property>
  <property fmtid="{D5CDD505-2E9C-101B-9397-08002B2CF9AE}" pid="8" name="MSIP_Label_f851b4f6-a95e-46a7-8457-84c26f440032_Name">
    <vt:lpwstr>CLARESTRI</vt:lpwstr>
  </property>
  <property fmtid="{D5CDD505-2E9C-101B-9397-08002B2CF9AE}" pid="9" name="MSIP_Label_f851b4f6-a95e-46a7-8457-84c26f440032_SiteId">
    <vt:lpwstr>e0fd434d-ba64-497b-90d2-859c472e1a92</vt:lpwstr>
  </property>
  <property fmtid="{D5CDD505-2E9C-101B-9397-08002B2CF9AE}" pid="10" name="MSIP_Label_f851b4f6-a95e-46a7-8457-84c26f440032_ActionId">
    <vt:lpwstr>e77f0574-3906-4dca-9db0-6777afffcf5b</vt:lpwstr>
  </property>
  <property fmtid="{D5CDD505-2E9C-101B-9397-08002B2CF9AE}" pid="11" name="MSIP_Label_f851b4f6-a95e-46a7-8457-84c26f440032_ContentBits">
    <vt:lpwstr>2</vt:lpwstr>
  </property>
  <property fmtid="{D5CDD505-2E9C-101B-9397-08002B2CF9AE}" pid="12" name="MSIP_Label_f851b4f6-a95e-46a7-8457-84c26f440032_Tag">
    <vt:lpwstr>10, 0, 1, 1</vt:lpwstr>
  </property>
</Properties>
</file>