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filterPrivacy="1" defaultThemeVersion="124226"/>
  <xr:revisionPtr revIDLastSave="0" documentId="13_ncr:1_{25209143-EC49-4CE9-BBB9-A7E6A14E9787}" xr6:coauthVersionLast="47" xr6:coauthVersionMax="47" xr10:uidLastSave="{00000000-0000-0000-0000-000000000000}"/>
  <bookViews>
    <workbookView xWindow="-108" yWindow="-108" windowWidth="23256" windowHeight="13896" xr2:uid="{00000000-000D-0000-FFFF-FFFF00000000}"/>
  </bookViews>
  <sheets>
    <sheet name="FILF" sheetId="35" r:id="rId1"/>
    <sheet name="FIONF" sheetId="36" r:id="rId2"/>
    <sheet name="FIMMF" sheetId="37" r:id="rId3"/>
    <sheet name="FIFRF" sheetId="38" r:id="rId4"/>
    <sheet name="FICDF" sheetId="39" r:id="rId5"/>
    <sheet name="FBPF" sheetId="40" r:id="rId6"/>
    <sheet name="FIUSDF" sheetId="41" r:id="rId7"/>
    <sheet name="FIMLDF" sheetId="42" r:id="rId8"/>
    <sheet name="FIGSF" sheetId="43" r:id="rId9"/>
    <sheet name="FIPP" sheetId="44" r:id="rId10"/>
    <sheet name="FIDHY" sheetId="45" r:id="rId11"/>
    <sheet name="FIESF" sheetId="13" r:id="rId12"/>
    <sheet name="FIEHF" sheetId="14" r:id="rId13"/>
    <sheet name="FIBAF" sheetId="15" r:id="rId14"/>
    <sheet name="TIVF" sheetId="16" r:id="rId15"/>
    <sheet name="TIEIF" sheetId="17" r:id="rId16"/>
    <sheet name="FITF" sheetId="18" r:id="rId17"/>
    <sheet name="FISCF" sheetId="19" r:id="rId18"/>
    <sheet name="FIPF" sheetId="20" r:id="rId19"/>
    <sheet name="FIOF" sheetId="21" r:id="rId20"/>
    <sheet name="FIMCF" sheetId="22" r:id="rId21"/>
    <sheet name="FIFEF" sheetId="23" r:id="rId22"/>
    <sheet name="FIEF" sheetId="24" r:id="rId23"/>
    <sheet name="FIEAF" sheetId="25" r:id="rId24"/>
    <sheet name="FIBF" sheetId="26" r:id="rId25"/>
    <sheet name="FBIF" sheetId="27" r:id="rId26"/>
    <sheet name="FAEF" sheetId="28" r:id="rId27"/>
    <sheet name="FIIF-NSE" sheetId="29" r:id="rId28"/>
    <sheet name="FITX" sheetId="30" r:id="rId29"/>
    <sheet name="FIUS" sheetId="31" r:id="rId30"/>
    <sheet name="FEGF" sheetId="32" r:id="rId31"/>
    <sheet name="FIMAS" sheetId="33" r:id="rId32"/>
    <sheet name="FF" sheetId="34" r:id="rId33"/>
    <sheet name="FIDA" sheetId="46" r:id="rId34"/>
    <sheet name="FISTIP" sheetId="47" r:id="rId35"/>
    <sheet name="FICRF" sheetId="48" r:id="rId3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8" i="47" l="1"/>
  <c r="D88" i="39" l="1"/>
  <c r="E88" i="39"/>
  <c r="C88" i="39"/>
  <c r="F7" i="48" l="1"/>
  <c r="F9" i="48" s="1"/>
  <c r="E7" i="48"/>
  <c r="E9" i="48" s="1"/>
  <c r="F116" i="47"/>
  <c r="F118" i="47" s="1"/>
  <c r="E116" i="47"/>
  <c r="E118" i="47" s="1"/>
  <c r="F84" i="45"/>
  <c r="E84" i="45"/>
  <c r="F80" i="45"/>
  <c r="E80" i="45"/>
  <c r="F73" i="45"/>
  <c r="E73" i="45"/>
  <c r="F58" i="45"/>
  <c r="E58" i="45"/>
  <c r="E86" i="45" s="1"/>
  <c r="F80" i="44"/>
  <c r="E80" i="44"/>
  <c r="F74" i="44"/>
  <c r="E74" i="44"/>
  <c r="F59" i="44"/>
  <c r="E59" i="44"/>
  <c r="E84" i="44" s="1"/>
  <c r="F15" i="43"/>
  <c r="E15" i="43"/>
  <c r="F9" i="43"/>
  <c r="E9" i="43"/>
  <c r="F7" i="42"/>
  <c r="F9" i="42" s="1"/>
  <c r="E7" i="42"/>
  <c r="E9" i="42" s="1"/>
  <c r="F31" i="41"/>
  <c r="E31" i="41"/>
  <c r="F27" i="41"/>
  <c r="E27" i="41"/>
  <c r="F23" i="41"/>
  <c r="E23" i="41"/>
  <c r="F16" i="41"/>
  <c r="E16" i="41"/>
  <c r="E35" i="41" s="1"/>
  <c r="F11" i="41"/>
  <c r="E11" i="41"/>
  <c r="F42" i="40"/>
  <c r="E42" i="40"/>
  <c r="F38" i="40"/>
  <c r="E38" i="40"/>
  <c r="F33" i="40"/>
  <c r="E33" i="40"/>
  <c r="F28" i="40"/>
  <c r="E28" i="40"/>
  <c r="F38" i="39"/>
  <c r="E38" i="39"/>
  <c r="F34" i="39"/>
  <c r="E34" i="39"/>
  <c r="F30" i="39"/>
  <c r="E30" i="39"/>
  <c r="F26" i="38"/>
  <c r="E26" i="38"/>
  <c r="F22" i="38"/>
  <c r="E22" i="38"/>
  <c r="F14" i="38"/>
  <c r="E14" i="38"/>
  <c r="F9" i="38"/>
  <c r="E9" i="38"/>
  <c r="E28" i="38" s="1"/>
  <c r="F53" i="37"/>
  <c r="E53" i="37"/>
  <c r="F49" i="37"/>
  <c r="E49" i="37"/>
  <c r="F41" i="37"/>
  <c r="E41" i="37"/>
  <c r="F24" i="37"/>
  <c r="E24" i="37"/>
  <c r="E57" i="37" s="1"/>
  <c r="F10" i="36"/>
  <c r="F14" i="36" s="1"/>
  <c r="E10" i="36"/>
  <c r="E14" i="36" s="1"/>
  <c r="F58" i="35"/>
  <c r="E58" i="35"/>
  <c r="F54" i="35"/>
  <c r="E54" i="35"/>
  <c r="F49" i="35"/>
  <c r="E49" i="35"/>
  <c r="F38" i="35"/>
  <c r="E38" i="35"/>
  <c r="E62" i="35" s="1"/>
  <c r="F23" i="35"/>
  <c r="E23" i="35"/>
  <c r="F12" i="35"/>
  <c r="E12" i="35"/>
  <c r="E11" i="42" l="1"/>
  <c r="F57" i="37"/>
  <c r="F30" i="38"/>
  <c r="F33" i="41"/>
  <c r="E30" i="38"/>
  <c r="F35" i="41"/>
  <c r="F11" i="42"/>
  <c r="E17" i="43"/>
  <c r="E44" i="40"/>
  <c r="F17" i="43"/>
  <c r="F46" i="40"/>
  <c r="F88" i="45"/>
  <c r="E88" i="45"/>
  <c r="F84" i="44"/>
  <c r="E40" i="39"/>
  <c r="F40" i="39"/>
  <c r="E19" i="43"/>
  <c r="E60" i="35"/>
  <c r="F60" i="35"/>
  <c r="E33" i="41"/>
  <c r="E82" i="44"/>
  <c r="F62" i="35"/>
  <c r="F55" i="37"/>
  <c r="F42" i="39"/>
  <c r="F19" i="43"/>
  <c r="F82" i="44"/>
  <c r="E55" i="37"/>
  <c r="E12" i="36"/>
  <c r="E46" i="40"/>
  <c r="E42" i="39"/>
  <c r="F44" i="40"/>
  <c r="F12" i="36"/>
  <c r="F28" i="38"/>
  <c r="F86" i="45"/>
  <c r="E7" i="33" l="1"/>
  <c r="E20" i="33" s="1"/>
  <c r="D7" i="33"/>
  <c r="D20" i="33" s="1"/>
  <c r="E12" i="34"/>
  <c r="E14" i="34" s="1"/>
  <c r="D12" i="34"/>
  <c r="D14" i="34" s="1"/>
  <c r="E16" i="33"/>
  <c r="D16" i="33"/>
  <c r="E7" i="32"/>
  <c r="E11" i="32"/>
  <c r="D7" i="32"/>
  <c r="D11" i="32" s="1"/>
  <c r="E7" i="31"/>
  <c r="E9" i="31"/>
  <c r="E11" i="31"/>
  <c r="D7" i="31"/>
  <c r="D9" i="31" s="1"/>
  <c r="F62" i="30"/>
  <c r="E62" i="30"/>
  <c r="F57" i="30"/>
  <c r="F66" i="30" s="1"/>
  <c r="E57" i="30"/>
  <c r="F57" i="29"/>
  <c r="F61" i="29" s="1"/>
  <c r="F59" i="29"/>
  <c r="E57" i="29"/>
  <c r="E59" i="29" s="1"/>
  <c r="E61" i="29"/>
  <c r="F59" i="28"/>
  <c r="E59" i="28"/>
  <c r="E63" i="28" s="1"/>
  <c r="F27" i="28"/>
  <c r="F63" i="28" s="1"/>
  <c r="E27" i="28"/>
  <c r="F47" i="27"/>
  <c r="F51" i="27" s="1"/>
  <c r="E47" i="27"/>
  <c r="E49" i="27" s="1"/>
  <c r="E51" i="27"/>
  <c r="F51" i="26"/>
  <c r="F53" i="26" s="1"/>
  <c r="F55" i="26"/>
  <c r="E51" i="26"/>
  <c r="E55" i="26" s="1"/>
  <c r="F63" i="25"/>
  <c r="F67" i="25" s="1"/>
  <c r="E63" i="25"/>
  <c r="F59" i="25"/>
  <c r="E59" i="25"/>
  <c r="F69" i="24"/>
  <c r="E69" i="24"/>
  <c r="F64" i="24"/>
  <c r="E64" i="24"/>
  <c r="F59" i="24"/>
  <c r="E59" i="24"/>
  <c r="F37" i="23"/>
  <c r="F39" i="23" s="1"/>
  <c r="F41" i="23"/>
  <c r="E37" i="23"/>
  <c r="E39" i="23" s="1"/>
  <c r="E41" i="23"/>
  <c r="F78" i="22"/>
  <c r="F82" i="22" s="1"/>
  <c r="E78" i="22"/>
  <c r="F73" i="22"/>
  <c r="E73" i="22"/>
  <c r="E82" i="22" s="1"/>
  <c r="F72" i="21"/>
  <c r="E72" i="21"/>
  <c r="F67" i="21"/>
  <c r="E67" i="21"/>
  <c r="F87" i="20"/>
  <c r="F89" i="20" s="1"/>
  <c r="E87" i="20"/>
  <c r="F83" i="20"/>
  <c r="E83" i="20"/>
  <c r="F109" i="19"/>
  <c r="F113" i="19" s="1"/>
  <c r="E109" i="19"/>
  <c r="F104" i="19"/>
  <c r="E104" i="19"/>
  <c r="E113" i="19" s="1"/>
  <c r="F46" i="18"/>
  <c r="E46" i="18"/>
  <c r="F42" i="18"/>
  <c r="E42" i="18"/>
  <c r="E50" i="18" s="1"/>
  <c r="F33" i="18"/>
  <c r="E33" i="18"/>
  <c r="F65" i="17"/>
  <c r="E65" i="17"/>
  <c r="F61" i="17"/>
  <c r="E61" i="17"/>
  <c r="F45" i="17"/>
  <c r="E45" i="17"/>
  <c r="F39" i="17"/>
  <c r="E39" i="17"/>
  <c r="F57" i="16"/>
  <c r="E57" i="16"/>
  <c r="F53" i="16"/>
  <c r="F59" i="16" s="1"/>
  <c r="E53" i="16"/>
  <c r="E61" i="16" s="1"/>
  <c r="F100" i="15"/>
  <c r="F96" i="15"/>
  <c r="E96" i="15"/>
  <c r="F90" i="15"/>
  <c r="E90" i="15"/>
  <c r="F84" i="15"/>
  <c r="F102" i="15" s="1"/>
  <c r="E84" i="15"/>
  <c r="H65" i="15"/>
  <c r="G65" i="15"/>
  <c r="H61" i="15"/>
  <c r="G61" i="15"/>
  <c r="F61" i="15"/>
  <c r="E61" i="15"/>
  <c r="E102" i="15" s="1"/>
  <c r="F98" i="14"/>
  <c r="E98" i="14"/>
  <c r="F91" i="14"/>
  <c r="E91" i="14"/>
  <c r="E100" i="14" s="1"/>
  <c r="F66" i="14"/>
  <c r="E66" i="14"/>
  <c r="F61" i="14"/>
  <c r="E61" i="14"/>
  <c r="F92" i="13"/>
  <c r="F88" i="13"/>
  <c r="E88" i="13"/>
  <c r="F83" i="13"/>
  <c r="E83" i="13"/>
  <c r="F77" i="13"/>
  <c r="F90" i="13" s="1"/>
  <c r="E77" i="13"/>
  <c r="H67" i="13"/>
  <c r="D120" i="13" s="1"/>
  <c r="G67" i="13"/>
  <c r="F67" i="13"/>
  <c r="E67" i="13"/>
  <c r="E94" i="13" s="1"/>
  <c r="E9" i="32"/>
  <c r="E61" i="28"/>
  <c r="F49" i="27"/>
  <c r="D16" i="34" l="1"/>
  <c r="F74" i="21"/>
  <c r="F76" i="21"/>
  <c r="E66" i="30"/>
  <c r="D9" i="32"/>
  <c r="E67" i="25"/>
  <c r="D18" i="33"/>
  <c r="F94" i="13"/>
  <c r="D129" i="15"/>
  <c r="F61" i="16"/>
  <c r="F67" i="17"/>
  <c r="F91" i="20"/>
  <c r="E80" i="22"/>
  <c r="F65" i="25"/>
  <c r="E102" i="14"/>
  <c r="E90" i="13"/>
  <c r="E111" i="19"/>
  <c r="E48" i="18"/>
  <c r="E67" i="17"/>
  <c r="F102" i="14"/>
  <c r="F69" i="17"/>
  <c r="F73" i="24"/>
  <c r="E65" i="25"/>
  <c r="E59" i="16"/>
  <c r="F50" i="18"/>
  <c r="F111" i="19"/>
  <c r="E76" i="21"/>
  <c r="E53" i="26"/>
  <c r="F98" i="15"/>
  <c r="E91" i="20"/>
  <c r="F100" i="14"/>
  <c r="E71" i="24"/>
  <c r="D11" i="31"/>
  <c r="E16" i="34"/>
  <c r="E18" i="33"/>
  <c r="F64" i="30"/>
  <c r="E64" i="30"/>
  <c r="F61" i="28"/>
  <c r="E73" i="24"/>
  <c r="F71" i="24"/>
  <c r="F80" i="22"/>
  <c r="E74" i="21"/>
  <c r="E89" i="20"/>
  <c r="F48" i="18"/>
  <c r="E69" i="17"/>
  <c r="E98" i="15"/>
</calcChain>
</file>

<file path=xl/sharedStrings.xml><?xml version="1.0" encoding="utf-8"?>
<sst xmlns="http://schemas.openxmlformats.org/spreadsheetml/2006/main" count="5733" uniqueCount="1361">
  <si>
    <t>Name of the Instrument</t>
  </si>
  <si>
    <t>Quantity</t>
  </si>
  <si>
    <t>ISIN Number</t>
  </si>
  <si>
    <t>% to Net Assets</t>
  </si>
  <si>
    <t>Industry Classification / Rating</t>
  </si>
  <si>
    <t>YTM</t>
  </si>
  <si>
    <t>Market Value (including accrued interest, if any) (Rs. in Lakhs)</t>
  </si>
  <si>
    <t>Portfolio Statement as on September 30, 2024</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</si>
  <si>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</si>
  <si>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</si>
  <si>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</si>
  <si>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</si>
  <si>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</si>
  <si>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</si>
  <si>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</si>
  <si>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</si>
  <si>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</si>
  <si>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Multi Cap Fund</t>
  </si>
  <si>
    <t>Franklin India Focused Equity Fund</t>
  </si>
  <si>
    <t>Franklin India Equity Advantage Fund</t>
  </si>
  <si>
    <t>Franklin India Bluechip Fund</t>
  </si>
  <si>
    <t>Franklin Build India Fund</t>
  </si>
  <si>
    <t>Franklin Asian Equity Fund</t>
  </si>
  <si>
    <t>Franklin India Feeder - Franklin U.S. Opportunities Fund</t>
  </si>
  <si>
    <t>Debt Instruments</t>
  </si>
  <si>
    <t>(a) Listed / awaiting listing on Stock Exchanges</t>
  </si>
  <si>
    <t>CRISIL AAA</t>
  </si>
  <si>
    <t>ICRA AAA</t>
  </si>
  <si>
    <t>Sub Total</t>
  </si>
  <si>
    <t>Money Market Instruments</t>
  </si>
  <si>
    <t>Treasury Bill</t>
  </si>
  <si>
    <t>Government Securities</t>
  </si>
  <si>
    <t>SOVEREIGN</t>
  </si>
  <si>
    <t>Total</t>
  </si>
  <si>
    <t>Net Assets</t>
  </si>
  <si>
    <t>Call, Cash &amp; Other Assets</t>
  </si>
  <si>
    <t>** Non- Traded Scrips</t>
  </si>
  <si>
    <t>Notes</t>
  </si>
  <si>
    <t>a) NAV at the beginning and at the end of the Half-year ended 30-Sep-2024</t>
  </si>
  <si>
    <t xml:space="preserve">      Plan/Option</t>
  </si>
  <si>
    <t>As on 30-Sep-2024</t>
  </si>
  <si>
    <t xml:space="preserve">      Growth Plan</t>
  </si>
  <si>
    <t xml:space="preserve">      IDCW Plan</t>
  </si>
  <si>
    <t xml:space="preserve">      Direct Growth Plan</t>
  </si>
  <si>
    <t xml:space="preserve">      Direct IDCW Plan</t>
  </si>
  <si>
    <t>IDCW - Income Distribution cum capital withdrawal</t>
  </si>
  <si>
    <t>b) Aggregate Distributions declared during the Half - year ended 30-Sep-2024</t>
  </si>
  <si>
    <t>Nil</t>
  </si>
  <si>
    <t>(In Years)</t>
  </si>
  <si>
    <t>Mutual Fund Units</t>
  </si>
  <si>
    <t>Plan Name</t>
  </si>
  <si>
    <t>Distributions per unit (Rs.)+++</t>
  </si>
  <si>
    <t>+++ Distribution payouts/ re-investments are subject to deduction of TDS at the applicable rates.</t>
  </si>
  <si>
    <t>7.10% GOI 2034 (08-Apr-2034)</t>
  </si>
  <si>
    <t>IN0020240019</t>
  </si>
  <si>
    <t>7.82% Bajaj Finance Ltd (31-Jan-2034) **</t>
  </si>
  <si>
    <t>INE296A07SV1</t>
  </si>
  <si>
    <t>IND AAA</t>
  </si>
  <si>
    <t>8.29% ONGC Petro Additions Ltd (25-Jan-2027) **</t>
  </si>
  <si>
    <t>INE163N08289</t>
  </si>
  <si>
    <t>CRISIL AA</t>
  </si>
  <si>
    <t>8.10% ICICI Home Finance Co Ltd (05-Mar-2027) **</t>
  </si>
  <si>
    <t>INE071G07660</t>
  </si>
  <si>
    <t>CARE AAA</t>
  </si>
  <si>
    <t>7.96% Pipeline Infrastructure Ltd (11-Mar-2029) **</t>
  </si>
  <si>
    <t>INE01XX07034</t>
  </si>
  <si>
    <t>7.87% Summit Digitel Infrastructure Ltd (15-Mar-2030) **</t>
  </si>
  <si>
    <t>INE507T07146</t>
  </si>
  <si>
    <t>7.68% Small Industries Development Bank Of India (10-Aug-2027) **</t>
  </si>
  <si>
    <t>INE556F08KP4</t>
  </si>
  <si>
    <t>8.39% ONGC Petro Additions Ltd (28-Jun-2027) **</t>
  </si>
  <si>
    <t>INE163N08313</t>
  </si>
  <si>
    <t>6.40% LIC Housing Finance Ltd (30-Nov-2026) **</t>
  </si>
  <si>
    <t>INE115A07PN6</t>
  </si>
  <si>
    <t>7.58% National Bank For Agriculture &amp; Rural Development (31-Jul-2026)</t>
  </si>
  <si>
    <t>INE261F08DX0</t>
  </si>
  <si>
    <t>7.43% Small Industries Development Bank Of India (31-Aug-2026)</t>
  </si>
  <si>
    <t>INE556F08KH1</t>
  </si>
  <si>
    <t>6.40% Jamnagar Utilities &amp; Power Pvt Ltd (29-Sep-2026) **</t>
  </si>
  <si>
    <t>INE936D07174</t>
  </si>
  <si>
    <t>8.3774% Kotak Mahindra Investments Ltd (21-Jun-2027) **</t>
  </si>
  <si>
    <t>INE975F07IR8</t>
  </si>
  <si>
    <t xml:space="preserve">      Monthly IDCW Plan</t>
  </si>
  <si>
    <t xml:space="preserve">      Quarterly IDCW Plan</t>
  </si>
  <si>
    <t xml:space="preserve">      Direct Monthly IDCW Plan</t>
  </si>
  <si>
    <t xml:space="preserve">      Direct Quarterly IDCW Plan</t>
  </si>
  <si>
    <t>7.23% Indian Railway Finance Corporation Ltd (15-Oct-2026) **</t>
  </si>
  <si>
    <t>INE053F08304</t>
  </si>
  <si>
    <t>7.70% REC Ltd (31-Aug-2026)</t>
  </si>
  <si>
    <t>INE020B08FC8</t>
  </si>
  <si>
    <t>7.44% Small Industries Development Bank Of India (04-Sep-2026)</t>
  </si>
  <si>
    <t>INE556F08KI9</t>
  </si>
  <si>
    <t>IN002024Y027</t>
  </si>
  <si>
    <t>IN002023Z349</t>
  </si>
  <si>
    <t>Equity &amp; Equity related</t>
  </si>
  <si>
    <t>HDFC Bank Ltd</t>
  </si>
  <si>
    <t>INE040A01034</t>
  </si>
  <si>
    <t>Banks</t>
  </si>
  <si>
    <t>ICICI Bank Ltd</t>
  </si>
  <si>
    <t>INE090A01021</t>
  </si>
  <si>
    <t>Infosys Ltd</t>
  </si>
  <si>
    <t>INE009A01021</t>
  </si>
  <si>
    <t>IT - Software</t>
  </si>
  <si>
    <t>Larsen &amp; Toubro Ltd</t>
  </si>
  <si>
    <t>INE018A01030</t>
  </si>
  <si>
    <t>Construction</t>
  </si>
  <si>
    <t>Bharti Airtel Ltd</t>
  </si>
  <si>
    <t>INE397D01024</t>
  </si>
  <si>
    <t>Telecom - Services</t>
  </si>
  <si>
    <t>Reliance Industries Ltd</t>
  </si>
  <si>
    <t>INE002A01018</t>
  </si>
  <si>
    <t>Petroleum Products</t>
  </si>
  <si>
    <t>Axis Bank Ltd</t>
  </si>
  <si>
    <t>INE238A01034</t>
  </si>
  <si>
    <t>HCL Technologies Ltd</t>
  </si>
  <si>
    <t>INE860A01027</t>
  </si>
  <si>
    <t>NTPC Ltd</t>
  </si>
  <si>
    <t>INE733E01010</t>
  </si>
  <si>
    <t>Power</t>
  </si>
  <si>
    <t>Zomato Ltd</t>
  </si>
  <si>
    <t>INE758T01015</t>
  </si>
  <si>
    <t>Retailing</t>
  </si>
  <si>
    <t>Tata Motors Ltd</t>
  </si>
  <si>
    <t>INE155A01022</t>
  </si>
  <si>
    <t>Automobiles</t>
  </si>
  <si>
    <t>United Spirits Ltd</t>
  </si>
  <si>
    <t>INE854D01024</t>
  </si>
  <si>
    <t>Beverages</t>
  </si>
  <si>
    <t>Sun Pharmaceutical Industries Ltd</t>
  </si>
  <si>
    <t>INE044A01036</t>
  </si>
  <si>
    <t>Pharmaceuticals &amp; Biotechnology</t>
  </si>
  <si>
    <t>Apollo Hospitals Enterprise Ltd</t>
  </si>
  <si>
    <t>INE437A01024</t>
  </si>
  <si>
    <t>Healthcare Services</t>
  </si>
  <si>
    <t>State Bank of India</t>
  </si>
  <si>
    <t>INE062A01020</t>
  </si>
  <si>
    <t>Jubilant Foodworks Ltd</t>
  </si>
  <si>
    <t>INE797F01020</t>
  </si>
  <si>
    <t>Leisure Services</t>
  </si>
  <si>
    <t>IndusInd Bank Ltd</t>
  </si>
  <si>
    <t>INE095A01012</t>
  </si>
  <si>
    <t>Crompton Greaves Consumer Electricals Ltd</t>
  </si>
  <si>
    <t>INE299U01018</t>
  </si>
  <si>
    <t>Consumer Durables</t>
  </si>
  <si>
    <t>PB Fintech Ltd</t>
  </si>
  <si>
    <t>INE417T01026</t>
  </si>
  <si>
    <t>Financial Technology (Fintech)</t>
  </si>
  <si>
    <t>Maruti Suzuki India Ltd</t>
  </si>
  <si>
    <t>INE585B01010</t>
  </si>
  <si>
    <t>HDFC Life Insurance Co Ltd</t>
  </si>
  <si>
    <t>INE795G01014</t>
  </si>
  <si>
    <t>Insurance</t>
  </si>
  <si>
    <t>GAIL (India) Ltd</t>
  </si>
  <si>
    <t>INE129A01019</t>
  </si>
  <si>
    <t>Gas</t>
  </si>
  <si>
    <t>Pearl Global Industries Ltd</t>
  </si>
  <si>
    <t>INE940H01022</t>
  </si>
  <si>
    <t>Textiles &amp; Apparels</t>
  </si>
  <si>
    <t>Sapphire Foods India Ltd</t>
  </si>
  <si>
    <t>INE806T01020</t>
  </si>
  <si>
    <t>Amara Raja Energy And Mobility Ltd</t>
  </si>
  <si>
    <t>INE885A01032</t>
  </si>
  <si>
    <t>Auto Components</t>
  </si>
  <si>
    <t>Tech Mahindra Ltd</t>
  </si>
  <si>
    <t>INE669C01036</t>
  </si>
  <si>
    <t>Kirloskar Oil Engines Ltd</t>
  </si>
  <si>
    <t>INE146L01010</t>
  </si>
  <si>
    <t>Industrial Products</t>
  </si>
  <si>
    <t>Eris Lifesciences Ltd</t>
  </si>
  <si>
    <t>INE406M01024</t>
  </si>
  <si>
    <t>Bharti Hexacom Ltd</t>
  </si>
  <si>
    <t>INE343G01021</t>
  </si>
  <si>
    <t>Oil &amp; Natural Gas Corporation Ltd</t>
  </si>
  <si>
    <t>INE213A01029</t>
  </si>
  <si>
    <t>Oil</t>
  </si>
  <si>
    <t>Teamlease Services Ltd</t>
  </si>
  <si>
    <t>INE985S01024</t>
  </si>
  <si>
    <t>Commercial Services &amp; Supplies</t>
  </si>
  <si>
    <t>Hindustan Unilever Ltd</t>
  </si>
  <si>
    <t>INE030A01027</t>
  </si>
  <si>
    <t>Diversified Fmcg</t>
  </si>
  <si>
    <t>Tube Investments of India Ltd</t>
  </si>
  <si>
    <t>INE974X01010</t>
  </si>
  <si>
    <t>Bharat Electronics Ltd</t>
  </si>
  <si>
    <t>INE263A01024</t>
  </si>
  <si>
    <t>Aerospace &amp; Defense</t>
  </si>
  <si>
    <t>Ultratech Cement Ltd</t>
  </si>
  <si>
    <t>INE481G01011</t>
  </si>
  <si>
    <t>Cement &amp; Cement Products</t>
  </si>
  <si>
    <t>Tata Steel Ltd</t>
  </si>
  <si>
    <t>INE081A01020</t>
  </si>
  <si>
    <t>Ferrous Metals</t>
  </si>
  <si>
    <t>Dalmia Bharat Ltd</t>
  </si>
  <si>
    <t>INE00R701025</t>
  </si>
  <si>
    <t>SBI Cards and Payment Services Ltd</t>
  </si>
  <si>
    <t>INE018E01016</t>
  </si>
  <si>
    <t>Finance</t>
  </si>
  <si>
    <t>Marico Ltd</t>
  </si>
  <si>
    <t>INE196A01026</t>
  </si>
  <si>
    <t>Agricultural Food &amp; Other Products</t>
  </si>
  <si>
    <t>Prestige Estates Projects Ltd</t>
  </si>
  <si>
    <t>INE811K01011</t>
  </si>
  <si>
    <t>Realty</t>
  </si>
  <si>
    <t>Intellect Design Arena Ltd</t>
  </si>
  <si>
    <t>INE306R01017</t>
  </si>
  <si>
    <t>Lemon Tree Hotels Ltd</t>
  </si>
  <si>
    <t>INE970X01018</t>
  </si>
  <si>
    <t>SKF India Ltd</t>
  </si>
  <si>
    <t>INE640A01023</t>
  </si>
  <si>
    <t>Amber Enterprises India Ltd</t>
  </si>
  <si>
    <t>INE371P01015</t>
  </si>
  <si>
    <t>Apeejay Surrendra Park Hotels Ltd</t>
  </si>
  <si>
    <t>INE988S01028</t>
  </si>
  <si>
    <t>Indus Towers Ltd</t>
  </si>
  <si>
    <t>INE121J01017</t>
  </si>
  <si>
    <t>SRF Ltd</t>
  </si>
  <si>
    <t>INE647A01010</t>
  </si>
  <si>
    <t>Chemicals &amp; Petrochemicals</t>
  </si>
  <si>
    <t>Metropolis Healthcare Ltd</t>
  </si>
  <si>
    <t>INE112L01020</t>
  </si>
  <si>
    <t>Chemplast Sanmar Ltd</t>
  </si>
  <si>
    <t>INE488A01050</t>
  </si>
  <si>
    <t>360 One Wam Ltd</t>
  </si>
  <si>
    <t>INE466L01038</t>
  </si>
  <si>
    <t>Capital Markets</t>
  </si>
  <si>
    <t>PNB Housing Finance Ltd</t>
  </si>
  <si>
    <t>INE572E01012</t>
  </si>
  <si>
    <t>Piramal Pharma Ltd</t>
  </si>
  <si>
    <t>INE0DK501011</t>
  </si>
  <si>
    <t>8.80% Bharti Telecom Ltd (21-Nov-2025) **</t>
  </si>
  <si>
    <t>INE403D08132</t>
  </si>
  <si>
    <t>CRISIL AA+</t>
  </si>
  <si>
    <t>7.90% Bajaj Housing Finance Ltd (28-Apr-2028) **</t>
  </si>
  <si>
    <t>INE377Y07417</t>
  </si>
  <si>
    <t>8.10% Mahindra &amp; Mahindra Financial Services Ltd (21-May-2026) **</t>
  </si>
  <si>
    <t>INE774D07UX3</t>
  </si>
  <si>
    <t>7.50% National Bank For Agriculture &amp; Rural Development (31-Aug-2026) **</t>
  </si>
  <si>
    <t>INE261F08EA6</t>
  </si>
  <si>
    <t>IN0020210012</t>
  </si>
  <si>
    <t>5.15% GOI 2025 (09-Nov-2025)</t>
  </si>
  <si>
    <t>IN0020200278</t>
  </si>
  <si>
    <t>7.64% Power Finance Corporation Ltd (25-Aug-2026) **</t>
  </si>
  <si>
    <t>INE134E08MT1</t>
  </si>
  <si>
    <t>7.06% GOI 2028 (10-Apr-2028)</t>
  </si>
  <si>
    <t>IN0020230010</t>
  </si>
  <si>
    <t>% to Net Assets(Hedged &amp; Unhedged)</t>
  </si>
  <si>
    <t>Outstanding position in Derivative Instruments (Rs. in Lakhs) Long / (Short)</t>
  </si>
  <si>
    <t>Outstanding derivative exposure as % to net assets Long / (Short)</t>
  </si>
  <si>
    <t>Tata Power Co Ltd</t>
  </si>
  <si>
    <t>INE245A01021</t>
  </si>
  <si>
    <t>Interglobe Aviation Ltd</t>
  </si>
  <si>
    <t>INE646L01027</t>
  </si>
  <si>
    <t>Transport Services</t>
  </si>
  <si>
    <t>Bajaj Finance Ltd</t>
  </si>
  <si>
    <t>INE296A01024</t>
  </si>
  <si>
    <t>Kotak Mahindra Bank Ltd</t>
  </si>
  <si>
    <t>INE237A01028</t>
  </si>
  <si>
    <t>ITC Ltd</t>
  </si>
  <si>
    <t>INE154A01025</t>
  </si>
  <si>
    <t>Mahindra &amp; Mahindra Ltd</t>
  </si>
  <si>
    <t>INE101A01026</t>
  </si>
  <si>
    <t>Bharat Petroleum Corporation Ltd</t>
  </si>
  <si>
    <t>INE029A01011</t>
  </si>
  <si>
    <t>Hindustan Petroleum Corporation Ltd</t>
  </si>
  <si>
    <t>INE094A01015</t>
  </si>
  <si>
    <t>Hindustan Aeronautics Ltd</t>
  </si>
  <si>
    <t>INE066F01020</t>
  </si>
  <si>
    <t>Bank of Baroda</t>
  </si>
  <si>
    <t>INE028A01039</t>
  </si>
  <si>
    <t>Power Finance Corporation Ltd</t>
  </si>
  <si>
    <t>INE134E01011</t>
  </si>
  <si>
    <t>Havells India Ltd</t>
  </si>
  <si>
    <t>INE176B01034</t>
  </si>
  <si>
    <t>Ambuja Cements Ltd</t>
  </si>
  <si>
    <t>INE079A01024</t>
  </si>
  <si>
    <t>Cipla Ltd</t>
  </si>
  <si>
    <t>INE059A01026</t>
  </si>
  <si>
    <t>Power Grid Corporation of India Ltd</t>
  </si>
  <si>
    <t>INE752E01010</t>
  </si>
  <si>
    <t>Tata Consultancy Services Ltd</t>
  </si>
  <si>
    <t>INE467B01029</t>
  </si>
  <si>
    <t>Titan Co Ltd</t>
  </si>
  <si>
    <t>INE280A01028</t>
  </si>
  <si>
    <t>Indian Oil Corporation Ltd</t>
  </si>
  <si>
    <t>INE242A01010</t>
  </si>
  <si>
    <t>REC Ltd</t>
  </si>
  <si>
    <t>INE020B01018</t>
  </si>
  <si>
    <t>Bandhan Bank Ltd</t>
  </si>
  <si>
    <t>INE545U01014</t>
  </si>
  <si>
    <t>Canara Bank</t>
  </si>
  <si>
    <t>INE476A01022</t>
  </si>
  <si>
    <t>Biocon Ltd</t>
  </si>
  <si>
    <t>INE376G01013</t>
  </si>
  <si>
    <t>Hero MotoCorp Ltd</t>
  </si>
  <si>
    <t>INE158A01026</t>
  </si>
  <si>
    <t>ACC Ltd</t>
  </si>
  <si>
    <t>INE012A01025</t>
  </si>
  <si>
    <t>Adani Ports and Special Economic Zone Ltd</t>
  </si>
  <si>
    <t>INE742F01042</t>
  </si>
  <si>
    <t>Transport Infrastructure</t>
  </si>
  <si>
    <t>Hindalco Industries Ltd</t>
  </si>
  <si>
    <t>INE038A01020</t>
  </si>
  <si>
    <t>Non - Ferrous Metals</t>
  </si>
  <si>
    <t>Wipro Ltd</t>
  </si>
  <si>
    <t>INE075A01022</t>
  </si>
  <si>
    <t>JSW Steel Ltd</t>
  </si>
  <si>
    <t>INE019A01038</t>
  </si>
  <si>
    <t>7.835% Lic Housing Finance Ltd 11-May-27</t>
  </si>
  <si>
    <t>INE115A07QO2</t>
  </si>
  <si>
    <t>7.70% National Bank For Agriculture &amp; Rural Development (30-Sep-2027)</t>
  </si>
  <si>
    <t>INE261F08EI9</t>
  </si>
  <si>
    <t>IN002024Y076</t>
  </si>
  <si>
    <t>364 DTB (23-Jan-2025)</t>
  </si>
  <si>
    <t>IN002023Z455</t>
  </si>
  <si>
    <t>IN0020230101</t>
  </si>
  <si>
    <t>Margin on Derivatives</t>
  </si>
  <si>
    <t xml:space="preserve">c) Total outstanding position (as at September 30, 2024) in Derivative Instruments (Gross Notional) </t>
  </si>
  <si>
    <t>Rs. 34,526.30 Lacs</t>
  </si>
  <si>
    <t xml:space="preserve">d) Outstanding derivative exposure as % to net assets </t>
  </si>
  <si>
    <t>e) Portfolio Turnover Ratio during the Half - year 30-Sep-2024</t>
  </si>
  <si>
    <t>f) Residual maturity / Average Maturity as on 30-Sep-2024</t>
  </si>
  <si>
    <t xml:space="preserve">g) During the month additional instances of fair valuation/deviation from valuation price provided by the valuation agencies </t>
  </si>
  <si>
    <t>JK Lakshmi Cement Ltd</t>
  </si>
  <si>
    <t>INE786A01032</t>
  </si>
  <si>
    <t>Akums Drugs And Pharmaceuticals Ltd</t>
  </si>
  <si>
    <t>INE09XN01023</t>
  </si>
  <si>
    <t>Numero Uno International Ltd ** ^^</t>
  </si>
  <si>
    <t>Globsyn Technologies Ltd ** ^^</t>
  </si>
  <si>
    <t>INE671B01034</t>
  </si>
  <si>
    <t>IT - Services</t>
  </si>
  <si>
    <t>9.03% HDFC Credila Financial Services Ltd (04-Mar-2026)</t>
  </si>
  <si>
    <t>INE539K07270</t>
  </si>
  <si>
    <t>7.54% Small Industries Development Bank Of India (12-Jan-2026) **</t>
  </si>
  <si>
    <t>INE556F08KF5</t>
  </si>
  <si>
    <t>7.61% LIC Housing Finance Ltd (30-Jul-2025) **</t>
  </si>
  <si>
    <t>INE115A07PW7</t>
  </si>
  <si>
    <t>7.40% HDFC Bank Ltd (02-Jun-2025) **</t>
  </si>
  <si>
    <t>INE040A08AH8</t>
  </si>
  <si>
    <t>7.38% GOI 2027 (20-Jun-2027)</t>
  </si>
  <si>
    <t>IN0020220037</t>
  </si>
  <si>
    <t>^^ Securities are fair valued</t>
  </si>
  <si>
    <t>c) Portfolio Turnover Ratio during the Half - year 30-Sep-2024</t>
  </si>
  <si>
    <t>d) Residual maturity / Average Maturity as on 30-Sep-2024</t>
  </si>
  <si>
    <t>b) Index Futures</t>
  </si>
  <si>
    <t>8.09% Kotak Mahindra Prime Ltd (09-Nov-2026) **</t>
  </si>
  <si>
    <t>INE916DA7SL3</t>
  </si>
  <si>
    <t>IN002024X169</t>
  </si>
  <si>
    <t>Rs. 50,832.49 Lacs</t>
  </si>
  <si>
    <t>ICICI Prudential Life Insurance Co Ltd</t>
  </si>
  <si>
    <t>INE726G01019</t>
  </si>
  <si>
    <t>Grasim Industries Ltd</t>
  </si>
  <si>
    <t>INE047A01021</t>
  </si>
  <si>
    <t>Emami Ltd</t>
  </si>
  <si>
    <t>INE548C01032</t>
  </si>
  <si>
    <t>Personal Products</t>
  </si>
  <si>
    <t>City Union Bank Ltd</t>
  </si>
  <si>
    <t>INE491A01021</t>
  </si>
  <si>
    <t>Dr. Reddy's Laboratories Ltd</t>
  </si>
  <si>
    <t>INE089A01023</t>
  </si>
  <si>
    <t>Mahindra &amp; Mahindra Financial Services Ltd</t>
  </si>
  <si>
    <t>INE774D01024</t>
  </si>
  <si>
    <t>Nuvoco Vistas Corporation Ltd</t>
  </si>
  <si>
    <t>INE118D01016</t>
  </si>
  <si>
    <t>Gujarat State Petronet Ltd</t>
  </si>
  <si>
    <t>INE246F01010</t>
  </si>
  <si>
    <t>Restaurant Brands Asia Ltd</t>
  </si>
  <si>
    <t>INE07T201019</t>
  </si>
  <si>
    <t>DCB Bank Ltd</t>
  </si>
  <si>
    <t>INE503A01015</t>
  </si>
  <si>
    <t>Coal India Ltd</t>
  </si>
  <si>
    <t>INE522F01014</t>
  </si>
  <si>
    <t>Consumable Fuels</t>
  </si>
  <si>
    <t>UPL Ltd</t>
  </si>
  <si>
    <t>INE628A01036</t>
  </si>
  <si>
    <t>Fertilizers &amp; Agrochemicals</t>
  </si>
  <si>
    <t>Akzo Nobel India Ltd</t>
  </si>
  <si>
    <t>INE133A01011</t>
  </si>
  <si>
    <t>Coromandel International Ltd</t>
  </si>
  <si>
    <t>INE169A01031</t>
  </si>
  <si>
    <t>Gateway Distriparks Ltd</t>
  </si>
  <si>
    <t>INE079J01017</t>
  </si>
  <si>
    <t>CarTrade Tech Ltd</t>
  </si>
  <si>
    <t>INE290S01011</t>
  </si>
  <si>
    <t>TVS Holdings Ltd</t>
  </si>
  <si>
    <t>INE105A01035</t>
  </si>
  <si>
    <t>(b) Units of Real Estate Investment Trusts (REITs)</t>
  </si>
  <si>
    <t>Brookfield India Real Estate Trust</t>
  </si>
  <si>
    <t>INE0FDU25010</t>
  </si>
  <si>
    <t>Industry Classification</t>
  </si>
  <si>
    <t>NHPC Ltd</t>
  </si>
  <si>
    <t>INE848E01016</t>
  </si>
  <si>
    <t>CESC Ltd</t>
  </si>
  <si>
    <t>INE486A01021</t>
  </si>
  <si>
    <t>Petronet LNG Ltd</t>
  </si>
  <si>
    <t>INE347G01014</t>
  </si>
  <si>
    <t>Castrol India Ltd</t>
  </si>
  <si>
    <t>INE172A01027</t>
  </si>
  <si>
    <t>Chambal Fertilizers &amp; Chemicals Ltd</t>
  </si>
  <si>
    <t>INE085A01013</t>
  </si>
  <si>
    <t>Colgate Palmolive (India) Ltd</t>
  </si>
  <si>
    <t>INE259A01022</t>
  </si>
  <si>
    <t>Finolex Industries Ltd</t>
  </si>
  <si>
    <t>INE183A01024</t>
  </si>
  <si>
    <t>IN9047A01029</t>
  </si>
  <si>
    <t>Embassy Office Parks REIT</t>
  </si>
  <si>
    <t>INE041025011</t>
  </si>
  <si>
    <t>Nexus Select Trust REIT</t>
  </si>
  <si>
    <t>INE0NDH25011</t>
  </si>
  <si>
    <t>Foreign Equity Securities</t>
  </si>
  <si>
    <t>Mediatek Inc</t>
  </si>
  <si>
    <t>TW0002454006</t>
  </si>
  <si>
    <t>IT - Hardware</t>
  </si>
  <si>
    <t>Unilever PLC, (ADR)</t>
  </si>
  <si>
    <t>US9047677045</t>
  </si>
  <si>
    <t>Food Products</t>
  </si>
  <si>
    <t>Novatek Microelectronics Corp. Ltd</t>
  </si>
  <si>
    <t>TW0003034005</t>
  </si>
  <si>
    <t>Hon Hai Precision Industry Co Ltd</t>
  </si>
  <si>
    <t>TW0002317005</t>
  </si>
  <si>
    <t>Industrial Manufacturing</t>
  </si>
  <si>
    <t>Primax Electronics Ltd</t>
  </si>
  <si>
    <t>TW0004915004</t>
  </si>
  <si>
    <t>Hyundai Motor Co Ltd</t>
  </si>
  <si>
    <t>KR7005380001</t>
  </si>
  <si>
    <t>Fila Holdings Corp</t>
  </si>
  <si>
    <t>KR7081660003</t>
  </si>
  <si>
    <t>Cognizant Technology Solutions Corp., A</t>
  </si>
  <si>
    <t>US1924461023</t>
  </si>
  <si>
    <t>SK Telecom Co Ltd</t>
  </si>
  <si>
    <t>KR7017670001</t>
  </si>
  <si>
    <t>Xtep International Holdings Ltd</t>
  </si>
  <si>
    <t>KYG982771092</t>
  </si>
  <si>
    <t>Thai Beverage Pcl</t>
  </si>
  <si>
    <t>TH0902010014</t>
  </si>
  <si>
    <t>Health &amp; Happiness H&amp;H International Holdings Ltd</t>
  </si>
  <si>
    <t>KYG4387E1070</t>
  </si>
  <si>
    <t>Xinyi Solar Holdings Ltd</t>
  </si>
  <si>
    <t>KYG9829N1025</t>
  </si>
  <si>
    <t>Foreign Mutual Fund Units</t>
  </si>
  <si>
    <t>TW0000056001</t>
  </si>
  <si>
    <t>Foreign Mutual Fund</t>
  </si>
  <si>
    <t>Indiamart Intermesh Ltd</t>
  </si>
  <si>
    <t>INE933S01016</t>
  </si>
  <si>
    <t>Rategain Travel Technologies Ltd</t>
  </si>
  <si>
    <t>INE0CLI01024</t>
  </si>
  <si>
    <t>Zensar Technologies Ltd</t>
  </si>
  <si>
    <t>INE520A01027</t>
  </si>
  <si>
    <t>Birlasoft Ltd</t>
  </si>
  <si>
    <t>INE836A01035</t>
  </si>
  <si>
    <t>Coforge Ltd</t>
  </si>
  <si>
    <t>INE591G01017</t>
  </si>
  <si>
    <t>CE Info Systems Ltd</t>
  </si>
  <si>
    <t>INE0BV301023</t>
  </si>
  <si>
    <t>Info Edge (India) Ltd</t>
  </si>
  <si>
    <t>INE663F01024</t>
  </si>
  <si>
    <t>Tanla Platforms Ltd</t>
  </si>
  <si>
    <t>INE483C01032</t>
  </si>
  <si>
    <t>Cyient Ltd</t>
  </si>
  <si>
    <t>INE136B01020</t>
  </si>
  <si>
    <t>Mphasis Ltd</t>
  </si>
  <si>
    <t>INE356A01018</t>
  </si>
  <si>
    <t>One 97 Communications Ltd</t>
  </si>
  <si>
    <t>INE982J01020</t>
  </si>
  <si>
    <t>Unicommerce eSolutions Ltd</t>
  </si>
  <si>
    <t>INE00U401027</t>
  </si>
  <si>
    <t>JustDial Ltd</t>
  </si>
  <si>
    <t>INE599M01018</t>
  </si>
  <si>
    <t>Persistent Systems Ltd</t>
  </si>
  <si>
    <t>INE262H01021</t>
  </si>
  <si>
    <t>Tracxn Technologies Ltd</t>
  </si>
  <si>
    <t>INE0HMF01019</t>
  </si>
  <si>
    <t>Affle India Ltd</t>
  </si>
  <si>
    <t>INE00WC01027</t>
  </si>
  <si>
    <t>Xelpmoc Design and Tech Ltd</t>
  </si>
  <si>
    <t>INE01P501012</t>
  </si>
  <si>
    <t>Meta Platforms Inc</t>
  </si>
  <si>
    <t>US30303M1027</t>
  </si>
  <si>
    <t>Apple Inc</t>
  </si>
  <si>
    <t>US0378331005</t>
  </si>
  <si>
    <t>Microsoft Corp</t>
  </si>
  <si>
    <t>US5949181045</t>
  </si>
  <si>
    <t>Amazon.com INC</t>
  </si>
  <si>
    <t>US0231351067</t>
  </si>
  <si>
    <t>Alphabet Inc</t>
  </si>
  <si>
    <t>US02079K3059</t>
  </si>
  <si>
    <t>Franklin Technology Fund, Class I (Acc)</t>
  </si>
  <si>
    <t>LU0626261944</t>
  </si>
  <si>
    <t>Brigade Enterprises Ltd</t>
  </si>
  <si>
    <t>INE791I01019</t>
  </si>
  <si>
    <t>Kalyan Jewellers India Ltd</t>
  </si>
  <si>
    <t>INE303R01014</t>
  </si>
  <si>
    <t>Deepak Nitrite Ltd</t>
  </si>
  <si>
    <t>INE288B01029</t>
  </si>
  <si>
    <t>Equitas Small Finance Bank Ltd</t>
  </si>
  <si>
    <t>INE063P01018</t>
  </si>
  <si>
    <t>Aster DM Healthcare Ltd</t>
  </si>
  <si>
    <t>INE914M01019</t>
  </si>
  <si>
    <t>Blue Star Ltd</t>
  </si>
  <si>
    <t>INE472A01039</t>
  </si>
  <si>
    <t>Karur Vysya Bank Ltd</t>
  </si>
  <si>
    <t>INE036D01028</t>
  </si>
  <si>
    <t>J.B. Chemicals &amp; Pharmaceuticals Ltd</t>
  </si>
  <si>
    <t>INE572A01036</t>
  </si>
  <si>
    <t>Carborundum Universal Ltd</t>
  </si>
  <si>
    <t>INE120A01034</t>
  </si>
  <si>
    <t>Sobha Ltd</t>
  </si>
  <si>
    <t>INE671H01015</t>
  </si>
  <si>
    <t>KPIT Technologies Ltd</t>
  </si>
  <si>
    <t>INE04I401011</t>
  </si>
  <si>
    <t>CCL Products (India) Ltd</t>
  </si>
  <si>
    <t>INE421D01022</t>
  </si>
  <si>
    <t>K.P.R. Mill Ltd</t>
  </si>
  <si>
    <t>INE930H01031</t>
  </si>
  <si>
    <t>Jyothy Labs Ltd</t>
  </si>
  <si>
    <t>INE668F01031</t>
  </si>
  <si>
    <t>Household Products</t>
  </si>
  <si>
    <t>Cholamandalam Financial Holdings Ltd</t>
  </si>
  <si>
    <t>INE149A01033</t>
  </si>
  <si>
    <t>Finolex Cables Ltd</t>
  </si>
  <si>
    <t>INE235A01022</t>
  </si>
  <si>
    <t>KNR Constructions Ltd</t>
  </si>
  <si>
    <t>INE634I01029</t>
  </si>
  <si>
    <t>Exide Industries Ltd</t>
  </si>
  <si>
    <t>INE302A01020</t>
  </si>
  <si>
    <t>Ion Exchange (India) Ltd</t>
  </si>
  <si>
    <t>INE570A01022</t>
  </si>
  <si>
    <t>Other Utilities</t>
  </si>
  <si>
    <t>Elecon Engineering Co Ltd</t>
  </si>
  <si>
    <t>INE205B01031</t>
  </si>
  <si>
    <t>Kirloskar Pneumatic Co Ltd</t>
  </si>
  <si>
    <t>INE811A01020</t>
  </si>
  <si>
    <t>Titagarh Rail Systems Ltd</t>
  </si>
  <si>
    <t>INE615H01020</t>
  </si>
  <si>
    <t>Praj Industries Ltd</t>
  </si>
  <si>
    <t>INE074A01025</t>
  </si>
  <si>
    <t>Hitachi Energy India Ltd</t>
  </si>
  <si>
    <t>INE07Y701011</t>
  </si>
  <si>
    <t>Electrical Equipment</t>
  </si>
  <si>
    <t>Syrma SGS Technology Ltd</t>
  </si>
  <si>
    <t>INE0DYJ01015</t>
  </si>
  <si>
    <t>Ahluwalia Contracts (India) Ltd</t>
  </si>
  <si>
    <t>INE758C01029</t>
  </si>
  <si>
    <t>Tega Industries Ltd</t>
  </si>
  <si>
    <t>INE011K01018</t>
  </si>
  <si>
    <t>Pricol Ltd</t>
  </si>
  <si>
    <t>INE726V01018</t>
  </si>
  <si>
    <t>Techno Electric &amp; Engineering Co Ltd</t>
  </si>
  <si>
    <t>INE285K01026</t>
  </si>
  <si>
    <t>Apollo Pipes Ltd</t>
  </si>
  <si>
    <t>INE126J01016</t>
  </si>
  <si>
    <t>Nesco Ltd</t>
  </si>
  <si>
    <t>INE317F01035</t>
  </si>
  <si>
    <t>S J S Enterprises Ltd</t>
  </si>
  <si>
    <t>INE284S01014</t>
  </si>
  <si>
    <t>Multi Commodity Exchange Of India Ltd</t>
  </si>
  <si>
    <t>INE745G01035</t>
  </si>
  <si>
    <t>Atul Ltd</t>
  </si>
  <si>
    <t>INE100A01010</t>
  </si>
  <si>
    <t>GHCL Ltd</t>
  </si>
  <si>
    <t>INE539A01019</t>
  </si>
  <si>
    <t>Data Patterns India Ltd</t>
  </si>
  <si>
    <t>INE0IX101010</t>
  </si>
  <si>
    <t>Mrs Bectors Food Specialities Ltd</t>
  </si>
  <si>
    <t>INE495P01012</t>
  </si>
  <si>
    <t>V-Mart Retail Ltd</t>
  </si>
  <si>
    <t>INE665J01013</t>
  </si>
  <si>
    <t>Ratnamani Metals &amp; Tubes Ltd</t>
  </si>
  <si>
    <t>INE703B01027</t>
  </si>
  <si>
    <t>Anand Rathi Wealth Ltd</t>
  </si>
  <si>
    <t>INE463V01026</t>
  </si>
  <si>
    <t>Karnataka Bank Ltd</t>
  </si>
  <si>
    <t>INE614B01018</t>
  </si>
  <si>
    <t>Jubilant Ingrevia Ltd</t>
  </si>
  <si>
    <t>INE0BY001018</t>
  </si>
  <si>
    <t>Rolex Rings Ltd</t>
  </si>
  <si>
    <t>INE645S01016</t>
  </si>
  <si>
    <t>Angel One Ltd</t>
  </si>
  <si>
    <t>INE732I01013</t>
  </si>
  <si>
    <t>The Ramco Cements Ltd</t>
  </si>
  <si>
    <t>INE331A01037</t>
  </si>
  <si>
    <t>India Shelter Finance Corporation Ltd</t>
  </si>
  <si>
    <t>INE922K01024</t>
  </si>
  <si>
    <t>TTK Prestige Ltd</t>
  </si>
  <si>
    <t>INE690A01028</t>
  </si>
  <si>
    <t>Kirloskar Brothers Ltd</t>
  </si>
  <si>
    <t>INE732A01036</t>
  </si>
  <si>
    <t>Shivalik Bimetal Controls Ltd</t>
  </si>
  <si>
    <t>INE386D01027</t>
  </si>
  <si>
    <t>Stanley Lifestyles Ltd</t>
  </si>
  <si>
    <t>INE01A001028</t>
  </si>
  <si>
    <t>S P Apparels Ltd</t>
  </si>
  <si>
    <t>INE212I01016</t>
  </si>
  <si>
    <t>Shankara Building Products Ltd</t>
  </si>
  <si>
    <t>INE274V01019</t>
  </si>
  <si>
    <t>MTAR Technologies Ltd</t>
  </si>
  <si>
    <t>INE864I01014</t>
  </si>
  <si>
    <t>Devyani International Ltd</t>
  </si>
  <si>
    <t>INE872J01023</t>
  </si>
  <si>
    <t>Indoco Remedies Ltd</t>
  </si>
  <si>
    <t>INE873D01024</t>
  </si>
  <si>
    <t>Vishnu Chemicals Ltd</t>
  </si>
  <si>
    <t>INE270I01022</t>
  </si>
  <si>
    <t>Pitti Engineering Ltd</t>
  </si>
  <si>
    <t>INE450D01021</t>
  </si>
  <si>
    <t>SBFC Finance Ltd</t>
  </si>
  <si>
    <t>INE423Y01016</t>
  </si>
  <si>
    <t>TV Today Network Ltd</t>
  </si>
  <si>
    <t>INE038F01029</t>
  </si>
  <si>
    <t>Entertainment</t>
  </si>
  <si>
    <t>Music Broadcast Ltd (Non- Convertible Preference Shares)</t>
  </si>
  <si>
    <t>INE919I04010</t>
  </si>
  <si>
    <t>IN9671H01013</t>
  </si>
  <si>
    <t>Campus Activewear Ltd</t>
  </si>
  <si>
    <t>INE278Y01022</t>
  </si>
  <si>
    <t>Ujjivan Small Finance Bank Ltd</t>
  </si>
  <si>
    <t>INE551W01018</t>
  </si>
  <si>
    <t>Fusion Finance Ltd</t>
  </si>
  <si>
    <t>INE139R01012</t>
  </si>
  <si>
    <t>Federal Bank Ltd</t>
  </si>
  <si>
    <t>INE171A01029</t>
  </si>
  <si>
    <t>Trent Ltd</t>
  </si>
  <si>
    <t>INE849A01020</t>
  </si>
  <si>
    <t>Voltas Ltd</t>
  </si>
  <si>
    <t>INE226A01021</t>
  </si>
  <si>
    <t>Dixon Technologies (India) Ltd</t>
  </si>
  <si>
    <t>INE935N01020</t>
  </si>
  <si>
    <t>Cummins India Ltd</t>
  </si>
  <si>
    <t>INE298A01020</t>
  </si>
  <si>
    <t>Max Financial Services Ltd</t>
  </si>
  <si>
    <t>INE180A01020</t>
  </si>
  <si>
    <t>IPCA Laboratories Ltd</t>
  </si>
  <si>
    <t>INE571A01038</t>
  </si>
  <si>
    <t>CG Power and Industrial Solutions Ltd</t>
  </si>
  <si>
    <t>INE067A01029</t>
  </si>
  <si>
    <t>Max Healthcare Institute Ltd</t>
  </si>
  <si>
    <t>INE027H01010</t>
  </si>
  <si>
    <t>Phoenix Mills Ltd</t>
  </si>
  <si>
    <t>INE211B01039</t>
  </si>
  <si>
    <t>Oberoi Realty Ltd</t>
  </si>
  <si>
    <t>INE093I01010</t>
  </si>
  <si>
    <t>J.K. Cement Ltd</t>
  </si>
  <si>
    <t>INE823G01014</t>
  </si>
  <si>
    <t>Alkem Laboratories Ltd</t>
  </si>
  <si>
    <t>INE540L01014</t>
  </si>
  <si>
    <t>United Breweries Ltd</t>
  </si>
  <si>
    <t>INE686F01025</t>
  </si>
  <si>
    <t>PI Industries Ltd</t>
  </si>
  <si>
    <t>INE603J01030</t>
  </si>
  <si>
    <t>Escorts Kubota Ltd</t>
  </si>
  <si>
    <t>INE042A01014</t>
  </si>
  <si>
    <t>Agricultural, Commercial &amp; Construction Vehicles</t>
  </si>
  <si>
    <t>Endurance Technologies Ltd</t>
  </si>
  <si>
    <t>INE913H01037</t>
  </si>
  <si>
    <t>Indian Hotels Co Ltd</t>
  </si>
  <si>
    <t>INE053A01029</t>
  </si>
  <si>
    <t>Ajanta Pharma Ltd</t>
  </si>
  <si>
    <t>INE031B01049</t>
  </si>
  <si>
    <t>Page Industries Ltd</t>
  </si>
  <si>
    <t>INE761H01022</t>
  </si>
  <si>
    <t>APL Apollo Tubes Ltd</t>
  </si>
  <si>
    <t>INE702C01027</t>
  </si>
  <si>
    <t>Abbott India Ltd</t>
  </si>
  <si>
    <t>INE358A01014</t>
  </si>
  <si>
    <t>ICICI Lombard General Insurance Co Ltd</t>
  </si>
  <si>
    <t>INE765G01017</t>
  </si>
  <si>
    <t>Kajaria Ceramics Ltd</t>
  </si>
  <si>
    <t>INE217B01036</t>
  </si>
  <si>
    <t>Sundram Fasteners Ltd</t>
  </si>
  <si>
    <t>INE387A01021</t>
  </si>
  <si>
    <t>Motherson Sumi Wiring India Ltd</t>
  </si>
  <si>
    <t>INE0FS801015</t>
  </si>
  <si>
    <t>Laurus Labs Ltd</t>
  </si>
  <si>
    <t>INE947Q01028</t>
  </si>
  <si>
    <t>Balkrishna Industries Ltd</t>
  </si>
  <si>
    <t>INE787D01026</t>
  </si>
  <si>
    <t>Whirlpool Of India Ltd</t>
  </si>
  <si>
    <t>INE716A01013</t>
  </si>
  <si>
    <t>Timken India Ltd</t>
  </si>
  <si>
    <t>INE325A01013</t>
  </si>
  <si>
    <t>Uno Minda Ltd</t>
  </si>
  <si>
    <t>INE405E01023</t>
  </si>
  <si>
    <t>Indraprastha Gas Ltd</t>
  </si>
  <si>
    <t>INE203G01027</t>
  </si>
  <si>
    <t>Lupin Ltd</t>
  </si>
  <si>
    <t>INE326A01037</t>
  </si>
  <si>
    <t>L&amp;T Finance Ltd</t>
  </si>
  <si>
    <t>INE498L01015</t>
  </si>
  <si>
    <t>Container Corporation Of India Ltd</t>
  </si>
  <si>
    <t>INE111A01025</t>
  </si>
  <si>
    <t>* Less than 0.01%</t>
  </si>
  <si>
    <t>Sudarshan Chemical Industries Ltd</t>
  </si>
  <si>
    <t>INE659A01023</t>
  </si>
  <si>
    <t>ISGEC Heavy Engineering Ltd</t>
  </si>
  <si>
    <t>INE858B01029</t>
  </si>
  <si>
    <t>Godrej Consumer Products Ltd</t>
  </si>
  <si>
    <t>INE102D01028</t>
  </si>
  <si>
    <t>Syngene International Ltd</t>
  </si>
  <si>
    <t>INE398R01022</t>
  </si>
  <si>
    <t>AU Small Finance Bank Ltd</t>
  </si>
  <si>
    <t>INE949L01017</t>
  </si>
  <si>
    <t>Cholamandalam Investment and Finance Co Ltd</t>
  </si>
  <si>
    <t>INE121A01024</t>
  </si>
  <si>
    <t>Samvardhana Motherson International Ltd</t>
  </si>
  <si>
    <t>INE775A01035</t>
  </si>
  <si>
    <t>TVS Motor Co Ltd</t>
  </si>
  <si>
    <t>INE494B01023</t>
  </si>
  <si>
    <t>TBO Tek Ltd</t>
  </si>
  <si>
    <t>INE673O01025</t>
  </si>
  <si>
    <t>Senco Gold Ltd</t>
  </si>
  <si>
    <t>INE602W01019</t>
  </si>
  <si>
    <t>Unichem Laboratories Ltd</t>
  </si>
  <si>
    <t>INE351A01035</t>
  </si>
  <si>
    <t>Somany Ceramics Ltd</t>
  </si>
  <si>
    <t>INE355A01028</t>
  </si>
  <si>
    <t>Emcure Pharmaceuticals Ltd</t>
  </si>
  <si>
    <t>INE168P01015</t>
  </si>
  <si>
    <t>Chennai Interactive Business Services Pvt Ltd ** ^^</t>
  </si>
  <si>
    <t>Dabur India Ltd</t>
  </si>
  <si>
    <t>INE016A01026</t>
  </si>
  <si>
    <t>Ecos India Mobility &amp; Hospitality Ltd</t>
  </si>
  <si>
    <t>INE06HJ01020</t>
  </si>
  <si>
    <t>Firstsource Solutions Ltd</t>
  </si>
  <si>
    <t>INE684F01012</t>
  </si>
  <si>
    <t>The Anup Engineering Ltd</t>
  </si>
  <si>
    <t>INE294Z01018</t>
  </si>
  <si>
    <t>KEI Industries Ltd</t>
  </si>
  <si>
    <t>INE878B01027</t>
  </si>
  <si>
    <t>Kansai Nerolac Paints Ltd</t>
  </si>
  <si>
    <t>INE531A01024</t>
  </si>
  <si>
    <t>Quantum Information Systems ** ^^</t>
  </si>
  <si>
    <t>Delhivery Ltd</t>
  </si>
  <si>
    <t>INE148O01028</t>
  </si>
  <si>
    <t>Mankind Pharma Ltd</t>
  </si>
  <si>
    <t>INE634S01028</t>
  </si>
  <si>
    <t>Sona Blw Precision Forgings Ltd</t>
  </si>
  <si>
    <t>INE073K01018</t>
  </si>
  <si>
    <t>JSW Infrastructure Ltd</t>
  </si>
  <si>
    <t>INE880J01026</t>
  </si>
  <si>
    <t>Godrej Properties Ltd</t>
  </si>
  <si>
    <t>INE484J01027</t>
  </si>
  <si>
    <t>Ola Electric Mobility Ltd</t>
  </si>
  <si>
    <t>INE0LXG01040</t>
  </si>
  <si>
    <t>Tata Consumer Products Ltd</t>
  </si>
  <si>
    <t>INE192A01025</t>
  </si>
  <si>
    <t>Ashok Leyland Ltd</t>
  </si>
  <si>
    <t>INE208A01029</t>
  </si>
  <si>
    <t>Godrej Agrovet Ltd</t>
  </si>
  <si>
    <t>INE850D01014</t>
  </si>
  <si>
    <t>Aadhar Housing Finance Ltd</t>
  </si>
  <si>
    <t>INE883F01010</t>
  </si>
  <si>
    <t>Freshworks Inc</t>
  </si>
  <si>
    <t>US3580541049</t>
  </si>
  <si>
    <t>Torrent Pharmaceuticals Ltd</t>
  </si>
  <si>
    <t>INE685A01028</t>
  </si>
  <si>
    <t>NCC Ltd</t>
  </si>
  <si>
    <t>INE868B01028</t>
  </si>
  <si>
    <t>Avalon Technologies Ltd</t>
  </si>
  <si>
    <t>INE0LCL01028</t>
  </si>
  <si>
    <t>Taiwan Semiconductor Manufacturing Co. Ltd</t>
  </si>
  <si>
    <t>TW0002330008</t>
  </si>
  <si>
    <t>Tencent Holdings Ltd</t>
  </si>
  <si>
    <t>KYG875721634</t>
  </si>
  <si>
    <t>Samsung Electronics Co. Ltd</t>
  </si>
  <si>
    <t>KR7005930003</t>
  </si>
  <si>
    <t>AIA Group Ltd</t>
  </si>
  <si>
    <t>HK0000069689</t>
  </si>
  <si>
    <t>Alibaba Group Holding Ltd</t>
  </si>
  <si>
    <t>KYG017191142</t>
  </si>
  <si>
    <t>Contemporary Amperex Technology Co Ltd</t>
  </si>
  <si>
    <t>CNE100003662</t>
  </si>
  <si>
    <t>Meituan</t>
  </si>
  <si>
    <t>KYG596691041</t>
  </si>
  <si>
    <t>Bank Central Asia Tbk Pt</t>
  </si>
  <si>
    <t>ID1000109507</t>
  </si>
  <si>
    <t>Yum China Holdings INC</t>
  </si>
  <si>
    <t>US98850P1093</t>
  </si>
  <si>
    <t>SK Hynix Inc</t>
  </si>
  <si>
    <t>KR7000660001</t>
  </si>
  <si>
    <t>Sumber Alfaria Trijaya Tbk PT</t>
  </si>
  <si>
    <t>ID1000128705</t>
  </si>
  <si>
    <t>DBS Group Holdings Ltd</t>
  </si>
  <si>
    <t>SG1L01001701</t>
  </si>
  <si>
    <t>Budweiser Brewing Co APAC Ltd</t>
  </si>
  <si>
    <t>KYG1674K1013</t>
  </si>
  <si>
    <t>China Merchants Bank Co Ltd</t>
  </si>
  <si>
    <t>CNE1000002M1</t>
  </si>
  <si>
    <t>Samsung Sdi Co Ltd</t>
  </si>
  <si>
    <t>KR7006400006</t>
  </si>
  <si>
    <t>Minor International Pcl, Fgn.</t>
  </si>
  <si>
    <t>TH0128B10Z17</t>
  </si>
  <si>
    <t>Midea Group Co Ltd</t>
  </si>
  <si>
    <t>CNE100001QQ5</t>
  </si>
  <si>
    <t>Bangkok Dusit Medical Services Pcl</t>
  </si>
  <si>
    <t>TH0264A10Z12</t>
  </si>
  <si>
    <t>Bank Rakyat Indonesia Persero Tbk Pt</t>
  </si>
  <si>
    <t>ID1000118201</t>
  </si>
  <si>
    <t>BDO Unibank Inc.</t>
  </si>
  <si>
    <t>PHY077751022</t>
  </si>
  <si>
    <t>Makemytrip Ltd</t>
  </si>
  <si>
    <t>MU0295S00016</t>
  </si>
  <si>
    <t>China Mengniu Dairy Co. Ltd</t>
  </si>
  <si>
    <t>KYG210961051</t>
  </si>
  <si>
    <t>Agricultural Food &amp; other Products</t>
  </si>
  <si>
    <t>Ayala Land Inc</t>
  </si>
  <si>
    <t>PHY0488F1004</t>
  </si>
  <si>
    <t>Sunresin New Materials Co Ltd</t>
  </si>
  <si>
    <t>CNE100002136</t>
  </si>
  <si>
    <t>Trip.Com Group Ltd</t>
  </si>
  <si>
    <t>KYG9066F1019</t>
  </si>
  <si>
    <t>Techtronic Industries Co. Ltd</t>
  </si>
  <si>
    <t>HK0669013440</t>
  </si>
  <si>
    <t>Asian Paints Ltd</t>
  </si>
  <si>
    <t>INE021A01026</t>
  </si>
  <si>
    <t>Bajaj Auto Ltd</t>
  </si>
  <si>
    <t>INE917I01010</t>
  </si>
  <si>
    <t>Bajaj Finserv Ltd</t>
  </si>
  <si>
    <t>INE918I01026</t>
  </si>
  <si>
    <t>Shriram Finance Ltd</t>
  </si>
  <si>
    <t>INE721A01013</t>
  </si>
  <si>
    <t>Nestle India Ltd</t>
  </si>
  <si>
    <t>INE239A01024</t>
  </si>
  <si>
    <t>SBI Life Insurance Co Ltd</t>
  </si>
  <si>
    <t>INE123W01016</t>
  </si>
  <si>
    <t>Britannia Industries Ltd</t>
  </si>
  <si>
    <t>INE216A01030</t>
  </si>
  <si>
    <t>Adani Enterprises Ltd</t>
  </si>
  <si>
    <t>INE423A01024</t>
  </si>
  <si>
    <t>Metals &amp; Minerals Trading</t>
  </si>
  <si>
    <t>Eicher Motors Ltd</t>
  </si>
  <si>
    <t>INE066A01021</t>
  </si>
  <si>
    <t>Franklin U.S. Opportunities Fund, Class I (Acc)</t>
  </si>
  <si>
    <t>LU0195948665</t>
  </si>
  <si>
    <t>Templeton European Opportunities Fund, Class I (Acc)</t>
  </si>
  <si>
    <t>LU0195949390</t>
  </si>
  <si>
    <t>Franklin India Bluechip Fund Direct-Growth Plan</t>
  </si>
  <si>
    <t>INF090I01FN7</t>
  </si>
  <si>
    <t>INF200K01VE4</t>
  </si>
  <si>
    <t>INF109K013N3</t>
  </si>
  <si>
    <t>Nippon India ETF Gold Bees</t>
  </si>
  <si>
    <t>INF204KB17I5</t>
  </si>
  <si>
    <t>Franklin India Short-Term Income Plan (No. of Segregated Portfolios in the Scheme- 3) - (under winding up) Direct-Growth Plan ^^ $$$</t>
  </si>
  <si>
    <t>INF090I01GK1</t>
  </si>
  <si>
    <t>Franklin India Liquid Fund Direct-Growth Plan</t>
  </si>
  <si>
    <t>INF090I01JV2</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</si>
  <si>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</si>
  <si>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</si>
  <si>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</si>
  <si>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</si>
  <si>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Segregated Portfolio 3- 9.50% Yes Bank Ltd CO 23 Dec 2021-Direct-Growth Plan</t>
  </si>
  <si>
    <t>INF090I01WD3</t>
  </si>
  <si>
    <t>Nifty Index Future  - 31-Oct-2024</t>
  </si>
  <si>
    <t>0.00% REC Ltd (03-Nov-2034) **</t>
  </si>
  <si>
    <t>Foreign ETF</t>
  </si>
  <si>
    <t>Grasim Industries Ltd- Partly Paid</t>
  </si>
  <si>
    <t>Sobha Ltd - Partly Paid</t>
  </si>
  <si>
    <t>ETF</t>
  </si>
  <si>
    <t>SBI Short Term Debt Fund Direct - Growth Plan</t>
  </si>
  <si>
    <t>ICICI Prudential Short Term Fund Direct - Growth Plan</t>
  </si>
  <si>
    <t>$$$ This scheme is under winding-up and SBI Funds Management Private Limited has been appointed as the liquidator as per the order of Hon'ble Supreme Court dated February 12, 2021.</t>
  </si>
  <si>
    <t xml:space="preserve">d) During the month additional instances of fair valuation/deviation from valuation price provided by the valuation agencies </t>
  </si>
  <si>
    <t xml:space="preserve">e) Risk-o-meter </t>
  </si>
  <si>
    <t xml:space="preserve"> As on 31-Mar-2024 #</t>
  </si>
  <si>
    <t># Non-business day NAV, computed for disclosure purposes only.</t>
  </si>
  <si>
    <t>NA</t>
  </si>
  <si>
    <t>As on 31-Mar-2024***</t>
  </si>
  <si>
    <t>*** Allotment date for the scheme was July 29, 2024</t>
  </si>
  <si>
    <t>Franklin India ELSS Tax Saver Fund (Formerly known as Franklin India TAXSHIELD) ^</t>
  </si>
  <si>
    <t>Franklin India Flexi Cap Fund ( Formerly known as Franklin India Equity Fund) ^</t>
  </si>
  <si>
    <t>Franklin India NSE Nifty 50 Index Fund (Formerly known as Franklin India Index Fund – NSE Nifty Plan) ^</t>
  </si>
  <si>
    <t>Franklin India Feeder - Templeton European Opportunities Fund</t>
  </si>
  <si>
    <t>Franklin India Multi-Asset Solution Fund of Funds (Formerly known as Franklin India Multi-Asset Solution Fund) ^</t>
  </si>
  <si>
    <t>Franklin India Dynamic Asset Allocation Fund Of Funds**</t>
  </si>
  <si>
    <t xml:space="preserve">h) Risk-o-meter </t>
  </si>
  <si>
    <t>Primary Benchmark: Nifty Equity Savings Index</t>
  </si>
  <si>
    <t>Investors should consult their financial advisers if in doubt about whether the product is suitable for them</t>
  </si>
  <si>
    <t>Risk level based on portfolio as on September 30, 2024</t>
  </si>
  <si>
    <t>Risk level of primary benchmark as on September 30, 2024</t>
  </si>
  <si>
    <t xml:space="preserve">f) Risk-o-meter </t>
  </si>
  <si>
    <t>Primary Benchmark: CRISIL Hybrid 35+65 - Aggressive Index</t>
  </si>
  <si>
    <t>Primary Benchmark: Nifty 50 Hybrid Composite Debt 50:50 Index</t>
  </si>
  <si>
    <t>Primary Benchmark:  Tier-1 Index:  Nifty 500 (Effective August 1, 2023, the benchmark of the scheme has been changed from NIFTY500 Value 50)</t>
  </si>
  <si>
    <t xml:space="preserve">Tier-2 Index:  NIFTY500 Value 50 </t>
  </si>
  <si>
    <t>Primary Benchmark: Tier-1 Index:  Nifty 500 (Effective August 1, 2023, the benchmark of the scheme has been changed from  Nifty Dividend Opportunities 50 )</t>
  </si>
  <si>
    <t>Tier-2 Index:  Nifty Dividend Opportunities 50</t>
  </si>
  <si>
    <t>Primary Benchmark: BSE Teck (Effective June 1, 2024, the benchmark of the scheme has been renamed from S&amp;P BSE Teck)</t>
  </si>
  <si>
    <t>Primary Benchmark: Nifty Smallcap 250</t>
  </si>
  <si>
    <t xml:space="preserve">g) Risk-o-meter </t>
  </si>
  <si>
    <t>Primary Benchmark: Nifty Midcap 150</t>
  </si>
  <si>
    <t>Primary Benchmark: NIFTY 500</t>
  </si>
  <si>
    <t>Primary Benchmark: Nifty 500 Multi Cap 50:25:25 Total Returns Index</t>
  </si>
  <si>
    <t>^ Franklin India Equity Fund is renamed as Franklin India Flexi Cap Fund effective Jan 29, 2021.</t>
  </si>
  <si>
    <t>Primary Benchmark: NIFTY LargeMidcap 250</t>
  </si>
  <si>
    <t>Primary Benchmark: Nifty 100</t>
  </si>
  <si>
    <t>Primary Benchmark: BSE India Infrastructure Index (Effective June 1, 2024, the benchmark of the scheme has been renamed from S&amp;P BSE India Infrastructure Index)</t>
  </si>
  <si>
    <t>Primary Benchmark: 75% MSCI Asia (Ex-Japan) Standard Index + 25% Nifty 500 Index (Effective March 9, 2024, the benchmark of the scheme has changed from MSCI Asia (ex-Japan) Standard Index)</t>
  </si>
  <si>
    <t>Primary Benchmark: Nifty 50</t>
  </si>
  <si>
    <t>^ Franklin India Index Fund – NSE Nifty Plan is renamed as Franklin India NSE Nifty 50 Index Fund effective July 01, 2022.</t>
  </si>
  <si>
    <t>^ Franklin India TAXSHIELD is renamed as Franklin India ELSS Tax Saver Fund effective December 22, 2023.</t>
  </si>
  <si>
    <t>Primary Benchmark: Russell 3000 Growth Index</t>
  </si>
  <si>
    <t>Primary Benchmark: MSCI Europe Index</t>
  </si>
  <si>
    <t xml:space="preserve">Primary Benchmark: 40% Nifty 500 TRI + 40% Nifty Short Duration Debt Index + 20% domestic gold price </t>
  </si>
  <si>
    <t>^ Franklin India Multi-Asset Solution Fund is renamed as Franklin India Multi-Asset Solution Fund of Funds effective Dec 19, 2022.</t>
  </si>
  <si>
    <t>Primary Benchmark: CRISIL Hybrid 50+50 - Moderate Index</t>
  </si>
  <si>
    <t>** All Plans under Franklin India Life Stage Fund of Funds (FILSF) were merged with Franklin India Dynamic Asset Allocation Fund of Funds (FIDAAF) as on December 19, 2022.</t>
  </si>
  <si>
    <t>Risk level of tier-1 benchmark  as on September 30, 2024</t>
  </si>
  <si>
    <t>Risk level of tier-2 benchmark  as on September 30, 2024</t>
  </si>
  <si>
    <t>Refer below link for rationale of devation under Valuation policy</t>
  </si>
  <si>
    <t>Franklin India Liquid Fund</t>
  </si>
  <si>
    <t>Rating</t>
  </si>
  <si>
    <t>INE163N08255</t>
  </si>
  <si>
    <t>8.12% ONGC Petro Additions Ltd (22-Nov-2024) **</t>
  </si>
  <si>
    <t>ICRA AA</t>
  </si>
  <si>
    <t>INE377Y07250</t>
  </si>
  <si>
    <t>5.69% Bajaj Housing Finance Ltd (06-Dec-2024) **</t>
  </si>
  <si>
    <t>INE134E08KH0</t>
  </si>
  <si>
    <t>7.42% Power Finance Corporation Ltd (19-Nov-2024) **</t>
  </si>
  <si>
    <t>INE557F08FG1</t>
  </si>
  <si>
    <t>7.05% National Housing Bank (18-Dec-2024) **</t>
  </si>
  <si>
    <t>INE115A07OM1</t>
  </si>
  <si>
    <t>7.79% LIC Housing Finance Ltd (18-Oct-2024) **</t>
  </si>
  <si>
    <t>Certificate of Deposit</t>
  </si>
  <si>
    <t>INE028A16GC4</t>
  </si>
  <si>
    <t>Bank of Baroda (14-Nov-2024)</t>
  </si>
  <si>
    <t>IND A1+</t>
  </si>
  <si>
    <t>INE562A16NI5</t>
  </si>
  <si>
    <t>Indian Bank (05-Dec-2024) **</t>
  </si>
  <si>
    <t>CRISIL A1+</t>
  </si>
  <si>
    <t>INE062A16549</t>
  </si>
  <si>
    <t>State Bank Of India (27-Dec-2024) **</t>
  </si>
  <si>
    <t>INE562A16NF1</t>
  </si>
  <si>
    <t>Indian Bank (13-Nov-2024)</t>
  </si>
  <si>
    <t>INE160A16PR4</t>
  </si>
  <si>
    <t>Punjab National Bank (25-Nov-2024) **</t>
  </si>
  <si>
    <t>INE160A16OF2</t>
  </si>
  <si>
    <t>Punjab National Bank (05-Dec-2024) **</t>
  </si>
  <si>
    <t>INE476A16YQ8</t>
  </si>
  <si>
    <t>Canara Bank (13-Dec-2024) **</t>
  </si>
  <si>
    <t>Commercial Paper</t>
  </si>
  <si>
    <t>INE151A14065</t>
  </si>
  <si>
    <t>Tata Communications Ltd (17-Oct-2024) **@</t>
  </si>
  <si>
    <t>INE572E14JH1</t>
  </si>
  <si>
    <t>PNB Housing Finance Ltd (24-Oct-2024) **@</t>
  </si>
  <si>
    <t>CARE A1+</t>
  </si>
  <si>
    <t>INE700G14KZ3</t>
  </si>
  <si>
    <t>HDFC Securities Ltd (24-Oct-2024) **@</t>
  </si>
  <si>
    <t>ICRA A1+</t>
  </si>
  <si>
    <t>INE261F14MH2</t>
  </si>
  <si>
    <t>National Bank For Agriculture &amp; Rural Development (03-Dec-2024) **@</t>
  </si>
  <si>
    <t>INE110L14SK0</t>
  </si>
  <si>
    <t>Reliance Jio Infocomm Ltd (06-Dec-2024) **@</t>
  </si>
  <si>
    <t>INE514E14SE1</t>
  </si>
  <si>
    <t>Export-Import Bank Of India (23-Dec-2024) **@</t>
  </si>
  <si>
    <t>INE763G14VK0</t>
  </si>
  <si>
    <t>ICICI Securities Ltd (14-Nov-2024) **@</t>
  </si>
  <si>
    <t>INE700G14LM9</t>
  </si>
  <si>
    <t>HDFC Securities Ltd (02-Dec-2024) **@</t>
  </si>
  <si>
    <t>INE763G14VQ7</t>
  </si>
  <si>
    <t>ICICI Securities Ltd (02-Dec-2024) **@</t>
  </si>
  <si>
    <t>INE338I14IH0</t>
  </si>
  <si>
    <t>Motilal Oswal Financial Services Ltd (05-Dec-2024) **@</t>
  </si>
  <si>
    <t>INE957N14HS6</t>
  </si>
  <si>
    <t>Hero Fincorp Ltd (13-Dec-2024) **@</t>
  </si>
  <si>
    <t>INE01C314AJ6</t>
  </si>
  <si>
    <t>Bajaj Financial Securities Ltd (19-Dec-2024) **@</t>
  </si>
  <si>
    <t>IN002024X243</t>
  </si>
  <si>
    <t>91 DTB (05-Dec-2024)</t>
  </si>
  <si>
    <t>IN002024Y050</t>
  </si>
  <si>
    <t>182 DTB (01-Nov-2024)</t>
  </si>
  <si>
    <t>IN002023Z307</t>
  </si>
  <si>
    <t>364 DTB (10-Oct-2024)</t>
  </si>
  <si>
    <t>IN002024X185</t>
  </si>
  <si>
    <t>91 DTB (24-Oct-2024)</t>
  </si>
  <si>
    <t>IN002024X250</t>
  </si>
  <si>
    <t>91 DTB (12-Dec-2024)</t>
  </si>
  <si>
    <t>IN002024X201</t>
  </si>
  <si>
    <t>91 DTB (07-Nov-2024)</t>
  </si>
  <si>
    <t>IN002024X177</t>
  </si>
  <si>
    <t>91 DTB (18-Oct-2024)</t>
  </si>
  <si>
    <t>IN0020190396</t>
  </si>
  <si>
    <t>6.18% GOI 2024 (04-Nov-2024)</t>
  </si>
  <si>
    <t>IN0020110048</t>
  </si>
  <si>
    <t>9.15% GOI 2024 (14-Nov-2024)</t>
  </si>
  <si>
    <t>Alternative Investment Fund #</t>
  </si>
  <si>
    <t>INF0RQ622028</t>
  </si>
  <si>
    <t>Corporate Debt Market Development Fund Class A2</t>
  </si>
  <si>
    <t>Alternative Investment Fund Units</t>
  </si>
  <si>
    <t>@ Listed</t>
  </si>
  <si>
    <t># In accordance with SEBI/HO/IMD/PoD2/P/CIR/2023/129 circular dated July 27, 2023, Investment in Corporate Debt Market Development Fund.</t>
  </si>
  <si>
    <t>As on 31-Mar-2024</t>
  </si>
  <si>
    <t xml:space="preserve">      Regular Plan Daily IDCW Reinvestment Option</t>
  </si>
  <si>
    <t>1510.1389 #</t>
  </si>
  <si>
    <t xml:space="preserve">      Regular Plan Weekly IDCW Option</t>
  </si>
  <si>
    <t>1246.0427 #</t>
  </si>
  <si>
    <t xml:space="preserve">      Institutional Plan Daily IDCW Reinvestment Option</t>
  </si>
  <si>
    <t>1000.5634 #</t>
  </si>
  <si>
    <t xml:space="preserve">      Institutional Plan Weekly IDCW Option</t>
  </si>
  <si>
    <t>1056.2422 #</t>
  </si>
  <si>
    <t xml:space="preserve">      Super Institutional Plan Growth Option</t>
  </si>
  <si>
    <t xml:space="preserve">      Super Institutional Plan Daily IDCW Reinvestment Option</t>
  </si>
  <si>
    <t>1000.5966 #</t>
  </si>
  <si>
    <t xml:space="preserve">      Super Institutional Plan Weekly IDCW Option</t>
  </si>
  <si>
    <t>1025.2860 #</t>
  </si>
  <si>
    <t xml:space="preserve">      Direct Super Institutional Growth Option</t>
  </si>
  <si>
    <t xml:space="preserve">      Direct Super Institutional Daily IDCW Reinvestment Option</t>
  </si>
  <si>
    <t>1002.2057 #</t>
  </si>
  <si>
    <t xml:space="preserve">      Direct Super Institutional Weekly IDCW Option</t>
  </si>
  <si>
    <t>1022.9434 #</t>
  </si>
  <si>
    <t xml:space="preserve">      Unclaimed Redemption Plan - Growth</t>
  </si>
  <si>
    <t>15.3077 #</t>
  </si>
  <si>
    <t xml:space="preserve">      Unclaimed IDCW Plan - Growth</t>
  </si>
  <si>
    <t xml:space="preserve">      Unclaimed Redemption Investor Education Plan - Growth</t>
  </si>
  <si>
    <t>10.0000 #</t>
  </si>
  <si>
    <t xml:space="preserve">      Unclaimed IDCW Investor Education Plan - Growth</t>
  </si>
  <si>
    <t># Non-business day NAV computed for disclosure purposes only.</t>
  </si>
  <si>
    <t>c) Residual maturity / Average Maturity as on 30-Sep-2024</t>
  </si>
  <si>
    <t>e) Risk-o-meter</t>
  </si>
  <si>
    <t xml:space="preserve">Primary Benchmark: Tier-1 Index:  NIFTY Liquid Index A-I (Effective April 1, 2024, the benchmark of the scheme is changed from CRISIL Liquid Debt B-I Index) </t>
  </si>
  <si>
    <t>Risk level of tier-1 benchmark as on September 30, 2024</t>
  </si>
  <si>
    <t>Franklin India Overnight Fund</t>
  </si>
  <si>
    <t>IN002023Z315</t>
  </si>
  <si>
    <t>IN002023Z323</t>
  </si>
  <si>
    <t xml:space="preserve">1245.8768 </t>
  </si>
  <si>
    <t xml:space="preserve">      Daily IDCW Plan</t>
  </si>
  <si>
    <t>1000.5703 #</t>
  </si>
  <si>
    <t xml:space="preserve">      Weekly IDCW Plan</t>
  </si>
  <si>
    <t>1001.1327 #</t>
  </si>
  <si>
    <t xml:space="preserve">1249.0806 </t>
  </si>
  <si>
    <t xml:space="preserve">      Direct Daily IDCW Plan</t>
  </si>
  <si>
    <t>1000.5756 #</t>
  </si>
  <si>
    <t xml:space="preserve">      Direct Weekly IDCW Plan</t>
  </si>
  <si>
    <t>1001.1305 #</t>
  </si>
  <si>
    <t xml:space="preserve">      Unclaimed Redemption Plan</t>
  </si>
  <si>
    <t>11.3369 #</t>
  </si>
  <si>
    <t xml:space="preserve">      Unclaimed IDCW Plan</t>
  </si>
  <si>
    <t xml:space="preserve">      Unclaimed Redemption Investor Education Plan</t>
  </si>
  <si>
    <t xml:space="preserve">      Unclaimed IDCW Investor Education Plan</t>
  </si>
  <si>
    <t xml:space="preserve">Primary Benchmark: Tier-1 Index: NIFTY 1D Rate Index (Effective April 1, 2024, the benchmark of the scheme is changed from CRISIL Liquid Overnight Index) </t>
  </si>
  <si>
    <t>Franklin India Money Market Fund (formerly known as Franklin India Savings Fund) ^</t>
  </si>
  <si>
    <t>INE476A16XV0</t>
  </si>
  <si>
    <t>Canara Bank (11-Mar-2025) **</t>
  </si>
  <si>
    <t>INE562A16MR8</t>
  </si>
  <si>
    <t>Indian Bank (13-Mar-2025) **</t>
  </si>
  <si>
    <t>INE238AD6843</t>
  </si>
  <si>
    <t>Axis Bank Ltd (05-Jun-2025) **</t>
  </si>
  <si>
    <t>INE160A16OM8</t>
  </si>
  <si>
    <t>Punjab National Bank (25-Feb-2025) **</t>
  </si>
  <si>
    <t>INE692A16GZ8</t>
  </si>
  <si>
    <t>Union Bank of India (27-Feb-2025) **</t>
  </si>
  <si>
    <t>INE160A16OH8</t>
  </si>
  <si>
    <t>Punjab National Bank (31-Jan-2025)</t>
  </si>
  <si>
    <t>INE261F16785</t>
  </si>
  <si>
    <t>National Bank For Agriculture &amp; Rural Development (07-Feb-2025) **</t>
  </si>
  <si>
    <t>INE040A16EN1</t>
  </si>
  <si>
    <t>HDFC Bank Ltd (20-Feb-2025) **</t>
  </si>
  <si>
    <t>INE092T16WB9</t>
  </si>
  <si>
    <t>IDFC First Bank Ltd (21-Feb-2025) **</t>
  </si>
  <si>
    <t>INE556F16AR4</t>
  </si>
  <si>
    <t>Small Industries Development Bank of India (27-Feb-2025) **</t>
  </si>
  <si>
    <t>INE476A16YS4</t>
  </si>
  <si>
    <t>Canara Bank (06-Mar-2025) **</t>
  </si>
  <si>
    <t>INE01GA16228</t>
  </si>
  <si>
    <t>DBS Bank India Ltd (07-Mar-2025) **</t>
  </si>
  <si>
    <t>INE040A16EU6</t>
  </si>
  <si>
    <t>HDFC Bank Ltd (12-Mar-2025) **</t>
  </si>
  <si>
    <t>INE692A16HP7</t>
  </si>
  <si>
    <t>Union Bank of India (18-Mar-2025) **</t>
  </si>
  <si>
    <t>INE090AD6170</t>
  </si>
  <si>
    <t>ICICI Bank Ltd (25-Jul-2025) **</t>
  </si>
  <si>
    <t>INE028A16EU1</t>
  </si>
  <si>
    <t>Bank of Baroda (07-Feb-2025)</t>
  </si>
  <si>
    <t>INE261F16835</t>
  </si>
  <si>
    <t>National Bank For Agriculture &amp; Rural Development (07-Mar-2025) **</t>
  </si>
  <si>
    <t>INE514E14SA9</t>
  </si>
  <si>
    <t>Export-Import Bank Of India (11-Feb-2025)@</t>
  </si>
  <si>
    <t>INE02JD14492</t>
  </si>
  <si>
    <t>Godrej Housing Finance Ltd (07-Feb-2025) **@</t>
  </si>
  <si>
    <t>INE860H142T4</t>
  </si>
  <si>
    <t>Aditya Birla Finance Ltd (14-Mar-2025) **@</t>
  </si>
  <si>
    <t>INE018A14KY6</t>
  </si>
  <si>
    <t>Larsen &amp; Toubro Ltd (31-Jan-2025) **@</t>
  </si>
  <si>
    <t>INE824H14PX3</t>
  </si>
  <si>
    <t>Julius Baer Capital (India) Pvt Ltd (24-Jan-2025) **@</t>
  </si>
  <si>
    <t>INE774D14SD5</t>
  </si>
  <si>
    <t>Mahindra &amp; Mahindra Financial Services Ltd (12-Mar-2025) **@</t>
  </si>
  <si>
    <t>INE115A14EX5</t>
  </si>
  <si>
    <t>LIC Housing Finance Ltd (21-Mar-2025) **@</t>
  </si>
  <si>
    <t>INE417C14710</t>
  </si>
  <si>
    <t>Pilani Investment And Industries Corporation Ltd (21-Mar-2025) **@</t>
  </si>
  <si>
    <t>INE414G14TR9</t>
  </si>
  <si>
    <t>Muthoot Finance Ltd (10-Jun-2025) **@</t>
  </si>
  <si>
    <t>INE09OL14EL0</t>
  </si>
  <si>
    <t>Birla Group Holdings Pvt Ltd (07-Feb-2025) **@</t>
  </si>
  <si>
    <t>INE692Q14BH8</t>
  </si>
  <si>
    <t>Toyota Financial Services India Ltd (27-Jan-2025) **@</t>
  </si>
  <si>
    <t>INE472H14417</t>
  </si>
  <si>
    <t>Standard Chartered Securities (India) Ltd (31-Jan-2025) **@</t>
  </si>
  <si>
    <t>INE140A144D3</t>
  </si>
  <si>
    <t>Piramal Enterprises Ltd (03-Mar-2025) **@</t>
  </si>
  <si>
    <t>INE472H14391</t>
  </si>
  <si>
    <t>Standard Chartered Securities (India) Ltd (13-Mar-2025) **@</t>
  </si>
  <si>
    <t>IN002023Z505</t>
  </si>
  <si>
    <t>364 DTB (20-Feb-2025)</t>
  </si>
  <si>
    <t>IN002024Z180</t>
  </si>
  <si>
    <t>364 DTB (31-Jul-2025)</t>
  </si>
  <si>
    <t>IN002024Z222</t>
  </si>
  <si>
    <t>364 DTB (28-Aug-2025)</t>
  </si>
  <si>
    <t>IN002024Y159</t>
  </si>
  <si>
    <t>182 DTB (09-Jan-2025)</t>
  </si>
  <si>
    <t>IN002023Z448</t>
  </si>
  <si>
    <t>364 DTB (16-Jan-2025)</t>
  </si>
  <si>
    <t>As on 31-Mar-2024 #</t>
  </si>
  <si>
    <t xml:space="preserve">      Retail Plan Growth Option</t>
  </si>
  <si>
    <t xml:space="preserve">      Retail Plan Daily IDCW Option</t>
  </si>
  <si>
    <t xml:space="preserve">      Retail Plan Weekly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</si>
  <si>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</si>
  <si>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</si>
  <si>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</si>
  <si>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</si>
  <si>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Weekly IDCW Option</t>
  </si>
  <si>
    <t xml:space="preserve">      Direct Retail Plan Monthly IDCW Option</t>
  </si>
  <si>
    <t xml:space="preserve">      Direct Retail Plan Quarterly IDCW Option</t>
  </si>
  <si>
    <t xml:space="preserve">Primary Benchmark: Tier-1 Index: NIFTY Money Market Index A-I (Effective April 1, 2024, the benchmark of the scheme is changed from NIFTY Money Market Index B-I) </t>
  </si>
  <si>
    <t>Franklin India Floating Rate Fund</t>
  </si>
  <si>
    <t>YTM***</t>
  </si>
  <si>
    <t>IN0020200120</t>
  </si>
  <si>
    <t>IN0020210160</t>
  </si>
  <si>
    <t>GOI FRB 2028 (04-Oct-2028)</t>
  </si>
  <si>
    <t>IN0020180041</t>
  </si>
  <si>
    <t>GOI FRB 2031 (07-Dec-2031)</t>
  </si>
  <si>
    <t>IN0020210137</t>
  </si>
  <si>
    <t>GOI FRB 2034 (30-Oct-2034)</t>
  </si>
  <si>
    <t>***Yield to maturity (YTM) for floating rate securities is calculated by recomputing yield from simple average of valuation prices provided by valuation agencies.</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</si>
  <si>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</si>
  <si>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Primary Benchmark: NIFTY Short Duration Debt Index A-II (Effective April 1, 2024, the benchmark of the scheme is changed from CRISIL Low Duration Debt Index) </t>
  </si>
  <si>
    <t>Franklin India Corporate Debt Fund</t>
  </si>
  <si>
    <t>INE941D07208</t>
  </si>
  <si>
    <t>6.75% Sikka Ports &amp; Terminals Ltd (22-Apr-2026) **</t>
  </si>
  <si>
    <t>INE020B08FJ3</t>
  </si>
  <si>
    <t>INE774D07VE1</t>
  </si>
  <si>
    <t>8.25% Mahindra &amp; Mahindra Financial Services Ltd (25-Mar-2027) **</t>
  </si>
  <si>
    <t>INE261F08EF5</t>
  </si>
  <si>
    <t>7.80% National Bank For Agriculture &amp; Rural Development (15-Mar-2027)</t>
  </si>
  <si>
    <t>INE756I07EL8</t>
  </si>
  <si>
    <t>8.04% HDB Financial Services Ltd (25-Feb-2026) **</t>
  </si>
  <si>
    <t>INE296A07SX7</t>
  </si>
  <si>
    <t>8.1167% BAJAJ FINANCE LTD 10-MAY-27 **</t>
  </si>
  <si>
    <t>INE134E08MC7</t>
  </si>
  <si>
    <t>7.77% Power Finance Corporation Ltd (15-Jul-2026) **</t>
  </si>
  <si>
    <t>INE756I07EY1</t>
  </si>
  <si>
    <t>8.3324% HDB FINANCIAL SERVICES LTD 10-MAY-27 **</t>
  </si>
  <si>
    <t>INE261F08DO9</t>
  </si>
  <si>
    <t>7.40% National Bank For Agriculture &amp; Rural Development (30-Jan-2026)</t>
  </si>
  <si>
    <t>INE556F08KB4</t>
  </si>
  <si>
    <t>7.11% Small Industries Development Bank Of India (27-Feb-2026) **</t>
  </si>
  <si>
    <t>INE941D07158</t>
  </si>
  <si>
    <t>7.95% Sikka Ports &amp; Terminals Ltd (28-Oct-2026) **</t>
  </si>
  <si>
    <t xml:space="preserve">      Half Yearly IDCW Plan</t>
  </si>
  <si>
    <t xml:space="preserve">      Annual IDCW Plan</t>
  </si>
  <si>
    <t xml:space="preserve">      Direct Half Yearly IDCW Plan</t>
  </si>
  <si>
    <t xml:space="preserve">      Direct Annual IDCW Plan</t>
  </si>
  <si>
    <t>https://www.franklintempletonindia.com/download/en-in/latest%20updates/189ea834-ae3f-48eb-9d73-a9cc9cd9317e/franklin-templeton-update-on-reliance-broadcast-july-23-2020-kcg9m1gq-en-in.pdf</t>
  </si>
  <si>
    <t>f) Risk-o-meter</t>
  </si>
  <si>
    <t>Primary Benchmark: Tier-1 Index:  NIFTY Corporate Bond Index A-II (Effective April 1, 2024, the benchmark of the scheme is changed from NIFTY Corporate Bond Index B-III)</t>
  </si>
  <si>
    <t>Franklin India Banking &amp; PSU Debt Fund</t>
  </si>
  <si>
    <t>YTC</t>
  </si>
  <si>
    <t>INE557F08FS6</t>
  </si>
  <si>
    <t>7.40% National Housing Bank (16-Jul-2026)</t>
  </si>
  <si>
    <t>INE053F07983</t>
  </si>
  <si>
    <t>7.83% Indian Railway Finance Corporation Ltd (19-Mar-2027) **</t>
  </si>
  <si>
    <t>INE556F08KM1</t>
  </si>
  <si>
    <t>7.79% Small Industries Development Bank Of India (14-May-2027) **</t>
  </si>
  <si>
    <t>INE040A08500</t>
  </si>
  <si>
    <t>8.35% HDFC Bank Ltd (13-May-2026) **</t>
  </si>
  <si>
    <t>INE134E08ML8</t>
  </si>
  <si>
    <t>7.55% Power Finance Corporation Ltd (15-Jul-2026) **</t>
  </si>
  <si>
    <t>INE040A08823</t>
  </si>
  <si>
    <t>7.77% HDFC Bank Ltd (28-Jun-2027) **</t>
  </si>
  <si>
    <t>INE062A08256</t>
  </si>
  <si>
    <t>6.24% State Bank Of India (20-Sep-2030) **</t>
  </si>
  <si>
    <t>INE053F08312</t>
  </si>
  <si>
    <t>7.41% Indian Railway Finance Corporation Ltd (15-Oct-2026) **</t>
  </si>
  <si>
    <t>INE206D08261</t>
  </si>
  <si>
    <t>8.14% Nuclear Power Corporation of India Ltd (25-Mar-2026) **</t>
  </si>
  <si>
    <t>INE040A08567</t>
  </si>
  <si>
    <t>7.78% HDFC Bank Ltd (27-Mar-2027) **</t>
  </si>
  <si>
    <t>INE476A16YR6</t>
  </si>
  <si>
    <t>Canara Bank (16-Dec-2024) **</t>
  </si>
  <si>
    <t>Primary Benchmark: Nifty Banking &amp; PSU Debt Index A-II (Effective April 1, 2024, the benchmark of the scheme is changed from NIFTY Banking &amp; PSU Debt Index)</t>
  </si>
  <si>
    <t>Franklin India Ultra Short Duration Fund</t>
  </si>
  <si>
    <t>INE572E07134</t>
  </si>
  <si>
    <t>8.43% PNB Housing Finance Ltd (14-Mar-2025) **</t>
  </si>
  <si>
    <t>INE134E08KT5</t>
  </si>
  <si>
    <t>7.17% Power Finance Corporation Ltd (22-May-2025) **</t>
  </si>
  <si>
    <t>INE535H07BM2</t>
  </si>
  <si>
    <t>6.80% Smfg India Credit Co Ltd (28-Mar-2025) **</t>
  </si>
  <si>
    <t>INE556F08JX0</t>
  </si>
  <si>
    <t>5.70% Small Industries Development Bank Of India (28-Mar-2025) **</t>
  </si>
  <si>
    <t>INE514E16CH3</t>
  </si>
  <si>
    <t>Export-Import Bank Of India (24-Mar-2025)</t>
  </si>
  <si>
    <t>INE860H143M7</t>
  </si>
  <si>
    <t>Aditya Birla Finance Ltd (25-Feb-2025) **@</t>
  </si>
  <si>
    <t>INE692Q14BC9</t>
  </si>
  <si>
    <t>Toyota Financial Services India Ltd (27-Feb-2025) **@</t>
  </si>
  <si>
    <t>INE824H14QB7</t>
  </si>
  <si>
    <t>Julius Baer Capital (India) Pvt Ltd (27-Feb-2025) **@</t>
  </si>
  <si>
    <t>IN002024Z230</t>
  </si>
  <si>
    <t>364 DTB (04-Sep-2025)</t>
  </si>
  <si>
    <t>*** Allotment date for the scheme was August 29, 2024</t>
  </si>
  <si>
    <t xml:space="preserve">Primary Benchmark: Nifty Ultra Short Duration Debt Index A-I </t>
  </si>
  <si>
    <t>Franklin India Medium to Long Duration Fund</t>
  </si>
  <si>
    <t>*** Allotment date for the scheme was September 24, 2024</t>
  </si>
  <si>
    <t xml:space="preserve">e) Product labeling and risk-o-meter </t>
  </si>
  <si>
    <t>Primary Benchmark: CRISIL Medium to Long Duration Debt A-III Index</t>
  </si>
  <si>
    <t>Franklin India Government Securities Fund</t>
  </si>
  <si>
    <t>IN002024Y043</t>
  </si>
  <si>
    <t>182 DTB (24-Oct-2024)</t>
  </si>
  <si>
    <t>IN002023Z356</t>
  </si>
  <si>
    <t>364 DTB (14-Nov-2024)</t>
  </si>
  <si>
    <t>IN0020230085</t>
  </si>
  <si>
    <t xml:space="preserve">      Growth Option</t>
  </si>
  <si>
    <t xml:space="preserve">      Quarterly IDCW Option</t>
  </si>
  <si>
    <t xml:space="preserve">      Direct Growth Option</t>
  </si>
  <si>
    <t xml:space="preserve">      Direct Quarterly IDCW Option</t>
  </si>
  <si>
    <t xml:space="preserve">Primary Benchmark: NIFTY All Duration G-Sec Index </t>
  </si>
  <si>
    <t>Franklin India Pension Plan</t>
  </si>
  <si>
    <t>INE020B08EM0</t>
  </si>
  <si>
    <t>7.64% REC Ltd (30-Jun-2026) **</t>
  </si>
  <si>
    <t>INE756I07EI4</t>
  </si>
  <si>
    <t>7.50% HDB Financial Services Ltd (23-Sep-2025) **</t>
  </si>
  <si>
    <t>IN0020240050</t>
  </si>
  <si>
    <t>7.04% GOI 2029 (03-Jun-2029)</t>
  </si>
  <si>
    <t>Primary Benchmark: CRISIL Short Term Debt Hybrid 60+40 Index (Effective August 12, 2024, the benchmark is changed from 40% Nifty 500+60% Crisil Composite Bond Index)</t>
  </si>
  <si>
    <t>Franklin India Debt Hybrid Fund</t>
  </si>
  <si>
    <t>INE403D08116</t>
  </si>
  <si>
    <t>8.70% Bharti Telecom Ltd (21-Nov-2024) **</t>
  </si>
  <si>
    <t>INE950O07420</t>
  </si>
  <si>
    <t>8.20% Mahindra Rural Housing Finance Ltd (30-Jan-2026) **</t>
  </si>
  <si>
    <t>INE121A07QV5</t>
  </si>
  <si>
    <t>8.50% Cholamandalam Investment and Finance Co Ltd (27-Mar-2026) **</t>
  </si>
  <si>
    <t>ICRA AA+</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</si>
  <si>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</si>
  <si>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</si>
  <si>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 Segregated Portfolio 3 - 9.50% Yes Bank Ltd CO 23 Dec 2021</t>
  </si>
  <si>
    <t>INE528G08352</t>
  </si>
  <si>
    <t>9.50% Yes Bank Ltd (23-Dec-2116) ~~~ $$ **</t>
  </si>
  <si>
    <t>CARE (withdrawn)/ ICRA D (hyb)</t>
  </si>
  <si>
    <t xml:space="preserve"> $$ Indicates securities below investment grade or default</t>
  </si>
  <si>
    <t>~~~ Call option for December 23, 2021 has not been exercised by the issuer as per RBI Regulations and thereby, per SEBI circular dated March 22, 2021, maturity of the security has been moved to 100 years from the date of issuance.</t>
  </si>
  <si>
    <t>c) Main portfolio of the Scheme Franklin India Dynamic Accrual Fund ceased to exist as per Regulation 41(3) of SEBI Mutual Fund Regulations and therefore no separate disclosure is published for the main portfolio</t>
  </si>
  <si>
    <t>Franklin India Short-Term Income Plan (No. of segregated Portfolios in the scheme - 3) - (under winding up) $$$</t>
  </si>
  <si>
    <t xml:space="preserve">      Institutional Plan Growth Option</t>
  </si>
  <si>
    <t>https://www.franklintempletonindia.com/download/en-in/valuation-policy/a0e293eb-f28b-4edc-9535-c7d9e7321ddc/fair_valuation_reliance_big_reliance_infra_november_4_2020-kgox4tdb-en-in.pdf</t>
  </si>
  <si>
    <t xml:space="preserve">Primary Benchmark: CRISIL Short Term Bond Index </t>
  </si>
  <si>
    <t>Franklin India Short Term Income Plan - Segregated Portfolio 3 - 9.50% Yes Bank Ltd CO 23 Dec 2021</t>
  </si>
  <si>
    <t>Franklin India Credit Risk Fund - Segregated Portfolio 3 - 9.50% Yes Bank Ltd CO 23 Dec 2021</t>
  </si>
  <si>
    <t>c) Main portfolio of the Scheme Franklin India Credit Risk Fund ceased to exist as per Regulation 41(3) of SEBI Mutual Fund Regulations and therefore no separate disclosure is published for the main portfolio</t>
  </si>
  <si>
    <t xml:space="preserve">b) During the month additional instances of fair valuation/deviation from valuation price provided by the valuation agencies </t>
  </si>
  <si>
    <t xml:space="preserve"> ! The sale of units has been suspended effective October 1, 2012.</t>
  </si>
  <si>
    <t xml:space="preserve">      Regular Plan Growth Option  !</t>
  </si>
  <si>
    <t xml:space="preserve">      Regular Plan Daily IDCW Reinvestment Option  !</t>
  </si>
  <si>
    <t xml:space="preserve">      Regular Plan Weekly IDCW Option  !</t>
  </si>
  <si>
    <t xml:space="preserve">      Institutional Plan Daily IDCW Reinvestment Option  !</t>
  </si>
  <si>
    <t xml:space="preserve">      Institutional Plan Weekly IDCW Option  !</t>
  </si>
  <si>
    <t>~~~100% of the Investment in this security by scheme is placed with Clearing Corporation of India Limited (CCIL) as collateral.</t>
  </si>
  <si>
    <t>364 DTB (07-Nov-2024) ~~~</t>
  </si>
  <si>
    <t>182 DTB (11-Oct-2024) ~~~</t>
  </si>
  <si>
    <t>364 DTB (17-Oct-2024) ~~~</t>
  </si>
  <si>
    <t>364 DTB (24-Oct-2024) ~~~</t>
  </si>
  <si>
    <t>~~~11.43% of the Investment in this security by scheme is placed with Clearing Corporation of India Limited (CCIL) as collateral.</t>
  </si>
  <si>
    <t>5.63% GOI 2026 (12-Apr-2026) ~~~</t>
  </si>
  <si>
    <t>7.18% GOI 2033 (14-Aug-2033) ~~~</t>
  </si>
  <si>
    <t>~~~ 100% of the Investment in this security by scheme is placed with Clearing Corporation of India Limited (CCIL) as collateral.</t>
  </si>
  <si>
    <t>~~~ 60% of the Investment in this security by scheme is placed with Clearing Corporation of India Limited (CCIL) as collateral.</t>
  </si>
  <si>
    <t>~~~4.94% of the Investment in this security by scheme is placed with Clearing Corporation of India Limited (CCIL) as collateral.</t>
  </si>
  <si>
    <t>GOI FRB 2033 (22-Sep-2033) ~~~</t>
  </si>
  <si>
    <t>~~~ 8% of the Investment in this security by scheme is placed with Clearing Corporation of India Limited (CCIL) as collateral.</t>
  </si>
  <si>
    <t>GOI FRB 2028 (04-Oct-2028) ~~~</t>
  </si>
  <si>
    <t>~~~ 46.67% of the Investment in this security by scheme is placed with Clearing Corporation of India Limited (CCIL) as collateral.</t>
  </si>
  <si>
    <t>7.38% GOI 2027 (20-Jun-2027) ~~~</t>
  </si>
  <si>
    <t>~~~ 83.33% of the Investment in this security by scheme is placed with Clearing Corporation of India Limited (CCIL) as collateral.</t>
  </si>
  <si>
    <t>7.06% GOI 2028 (10-Apr-2028) ~~~</t>
  </si>
  <si>
    <t>7.37% GOI 2028 (23-Oct-2028) ~~~</t>
  </si>
  <si>
    <t>182 DTB (14-Nov-2024) ~~~</t>
  </si>
  <si>
    <t>~~~ 100% of the Investment in this security by scheme is placed with NSE as collateral..</t>
  </si>
  <si>
    <t>7.06% GOI 2028 (10-Apr-2028) $~~</t>
  </si>
  <si>
    <t>91 DTB (10-Oct-2024) $~~</t>
  </si>
  <si>
    <t>182 DTB (14-Nov-2024) $~~</t>
  </si>
  <si>
    <t>$~~ 100%of the Investment in this security by scheme is placed with NSE as collateral.</t>
  </si>
  <si>
    <t>f) For ISIN INE445K07106 - 9.50% Reliance Broadcast Network Ltd (20-Jul-2020), the amount due at maturity was not received. For further details refer below link</t>
  </si>
  <si>
    <t>g) Risk-o-meter</t>
  </si>
  <si>
    <t>e) Disclosure with reference to SEBI circular number SEBI/HO/IMD/DF4/CIR/P/2019/102, dated September 24, 2019, is as given below:</t>
  </si>
  <si>
    <t xml:space="preserve">Name of Securities in default beyond its maturity as on March 31, 2024 </t>
  </si>
  <si>
    <t xml:space="preserve">% to AUM on March 31, 2024 </t>
  </si>
  <si>
    <t>INE445K07106</t>
  </si>
  <si>
    <t>9.50% Reliance Broadcast Network Ltd (20-Jul-2020)  (refer note f)</t>
  </si>
  <si>
    <t>^^^ This amount only reflects the realizable value as on the date of disclosure/ date of maturity and does not indicate any reduction or write-off of the amount repayable by the issuers</t>
  </si>
  <si>
    <t>Below given securities were in default beyond its maturity date and its values as on September 30, 2024 :</t>
  </si>
  <si>
    <t>Value of the security considered under net receivables as on September 30, 2024 (Rs In Lakhs) ^^^</t>
  </si>
  <si>
    <t>Total Amount outstanding (Incl. Principal &amp; Interest) as on September 30, 2024  (Rs In Lakhs)</t>
  </si>
  <si>
    <t>e) *** Total value and percentage of illiquid securities is Rs.0.01 Lakh and 0.000001% of net assets.</t>
  </si>
  <si>
    <t>(b) Unlisted ***</t>
  </si>
  <si>
    <t>e) *** Total value and percentage of illiquid securities is Rs.0.00 Lakh and less than 0.0000001% of net assets.</t>
  </si>
  <si>
    <t>INE498F07071</t>
  </si>
  <si>
    <t>0.00% Essel Infraprojects Ltd Series II (22-May-2020) (refer note f)</t>
  </si>
  <si>
    <t>INE498F07063</t>
  </si>
  <si>
    <t>0.00% Essel Infraprojects Ltd Series I (22-May-2020) (refer note f)</t>
  </si>
  <si>
    <t>9.50% Reliance Broadcast Network Ltd (20-Jul-2020) (refer note g)</t>
  </si>
  <si>
    <t>INE946S07098</t>
  </si>
  <si>
    <t>12.90% Nufuture Digital (India) Ltd (02-Sep-2020) !!! (refer note h)</t>
  </si>
  <si>
    <t>INE080T07094</t>
  </si>
  <si>
    <t>14.15% Future Ideas Co Ltd (31-Jan-2021) !!! (refer note h)</t>
  </si>
  <si>
    <t>INE080T07102</t>
  </si>
  <si>
    <t>14.15% Future Ideas Co Ltd (31-Jan-2022) !!! (refer note h)</t>
  </si>
  <si>
    <t>INE080T07110</t>
  </si>
  <si>
    <t>14.15% Future Ideas Co Ltd (31-Jan-2023) !!! (refer note h)</t>
  </si>
  <si>
    <t>INE946S07155</t>
  </si>
  <si>
    <t>13.55% Nufuture Digital (India) Ltd (31-Dec-2020) !!! (refer note h)</t>
  </si>
  <si>
    <t>INE971Z07141</t>
  </si>
  <si>
    <t>12.65% Rivaaz Trade Ventures Pvt Ltd (07-Nov-2020) !!! (refer note h)</t>
  </si>
  <si>
    <t>INE971Z07174</t>
  </si>
  <si>
    <t>13.00% Rivaaz Trade Ventures Pvt Ltd (30-Dec-2021) (refer note h)</t>
  </si>
  <si>
    <t>INE946S07163</t>
  </si>
  <si>
    <t>13.55% Nufuture Digital (India) Ltd (31-Dec-2021) !!! (refer note h)</t>
  </si>
  <si>
    <t>INE971Z07166</t>
  </si>
  <si>
    <t>13.00% Rivaaz Trade Ventures Pvt Ltd (30-Dec-2020) (refer note h)</t>
  </si>
  <si>
    <t>INE971Z07117</t>
  </si>
  <si>
    <t>12.25% Rivaaz Trade Ventures Pvt Ltd (30-Jun-2021) (refer note h)</t>
  </si>
  <si>
    <t>INE971Z07125</t>
  </si>
  <si>
    <t>12.25% Rivaaz Trade Ventures Pvt Ltd (30-Jun-2022) (refer note h)</t>
  </si>
  <si>
    <t>INE971Z07182</t>
  </si>
  <si>
    <t>13.00% Rivaaz Trade Ventures Pvt Ltd (30-Dec-2022) (refer note h)</t>
  </si>
  <si>
    <t>INE971Z07190</t>
  </si>
  <si>
    <t>13.00% Rivaaz Trade Ventures Pvt Ltd (31-Dec-2023) (refer note h)</t>
  </si>
  <si>
    <t>INE333T07048</t>
  </si>
  <si>
    <t>11.49% Reliance Big Pvt Ltd  Series I (14-Jan-2021) (refer note i)</t>
  </si>
  <si>
    <t>INE333T07055</t>
  </si>
  <si>
    <t>11.49% Reliance Big Pvt Ltd Series II (14-Jan-2021) (refer note i)</t>
  </si>
  <si>
    <t>INE428K07011</t>
  </si>
  <si>
    <t>11.49% Reliance Infrastructure Consulting &amp; Engineers Pvt Ltd (15-Jan-2021) (refer note i)</t>
  </si>
  <si>
    <t>!!! Includes default for part redemption and interest</t>
  </si>
  <si>
    <t>Below given securities were in default beyond its maturity date and its values as on September 30, 2024:</t>
  </si>
  <si>
    <t>Name of Securities in default beyond its maturity as on September 30, 2024</t>
  </si>
  <si>
    <t>% to AUM on September 30, 2024</t>
  </si>
  <si>
    <t>Total Amount outstanding (Incl. Principal &amp; Interest) as on September 30, 2024 (Rs In Lakhs)</t>
  </si>
  <si>
    <t>f)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</si>
  <si>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g) For ISIN INE445K07106 - 9.50% Reliance Broadcast Network Ltd (20-Jul-2020), the amount due at maturity was not received. The remaining value in the portfolio of the scheme represents FISTIP’s investment in the NCDs of 9.50% Reliance Broadcast Network Ltd (20-JUL-2020) issued by Reliance Broadcast Network Ltd (RBNL). RBNL defaulted on meeting its payment obligation at maturity. For further details refer below link</t>
  </si>
  <si>
    <t>h)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December 31,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</si>
  <si>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i)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</si>
  <si>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j)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</si>
  <si>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k)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</si>
  <si>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l) Risk-o-meter</t>
  </si>
  <si>
    <t>e) *** Total value and percentage of illiquid securities is Rs.0.00 Lakh and 0.0000001% of net assets.</t>
  </si>
  <si>
    <t>e) *** Total value and percentage of illiquid securities is Rs.0.01 Lakh and 0.000002% of net assets.</t>
  </si>
  <si>
    <t>e) *** Total value and percentage of illiquid securities is Rs.0.01 Lakh and 0.000003% of net assets.</t>
  </si>
  <si>
    <t xml:space="preserve">f) During the month additional instances of fair valuation/deviation from valuation price provided by the valuation agencies </t>
  </si>
  <si>
    <t>NIL</t>
  </si>
  <si>
    <t>Additional Disclosure Valuation Policy</t>
  </si>
  <si>
    <t>Unlisted Equity Valuation</t>
  </si>
  <si>
    <t>^ Franklin India Savings Fund is renamed as Franklin India Money Market effective May 15, 2023.</t>
  </si>
  <si>
    <t>Yuanta/P-shares Taiwan Dividend Plus ETF</t>
  </si>
  <si>
    <t>d) During the month additional instances of fair valuation/deviation from valuation price provided by the valuation agencies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</si>
</sst>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0.0000"/>
    <numFmt numFmtId="166" formatCode="#,##0.00%"/>
    <numFmt numFmtId="167" formatCode="#,##0.000"/>
    <numFmt numFmtId="168" formatCode="#,##0.0000_);\(#,##0.0000\)"/>
    <numFmt numFmtId="169" formatCode="#,##0.00000000_);\(#,##0.00000000\)"/>
    <numFmt numFmtId="170" formatCode="0.000000%"/>
    <numFmt numFmtId="171" formatCode="0.0000000%"/>
  </numFmts>
  <fonts count="15"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u/>
      <sz val="11"/>
      <color theme="10"/>
      <name val="Calibri"/>
      <family val="2"/>
      <scheme val="minor"/>
    </font>
    <font>
      <sz val="9"/>
      <color theme="1"/>
      <name val="Arial"/>
      <family val="2"/>
    </font>
    <font>
      <b/>
      <sz val="8"/>
      <color theme="1"/>
      <name val="Arial"/>
      <family val="2"/>
    </font>
    <font>
      <sz val="8"/>
      <color theme="1"/>
      <name val="Arial"/>
      <family val="2"/>
    </font>
    <font>
      <b/>
      <sz val="9"/>
      <color theme="1"/>
      <name val="Arial"/>
      <family val="2"/>
    </font>
    <font>
      <u/>
      <sz val="8"/>
      <color theme="10"/>
      <name val="Arial"/>
      <family val="2"/>
    </font>
    <font>
      <sz val="8"/>
      <color rgb="FF000000"/>
      <name val="Arial"/>
      <family val="2"/>
    </font>
    <font>
      <sz val="11"/>
      <color theme="1"/>
      <name val="Calibri"/>
      <family val="2"/>
      <scheme val="minor"/>
    </font>
    <font>
      <sz val="8"/>
      <name val="Arial"/>
      <family val="2"/>
    </font>
    <font>
      <sz val="8"/>
      <color theme="1" tint="4.9989318521683403E-2"/>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5" fillId="0" borderId="0" applyNumberFormat="0" applyFill="0" applyBorder="0" applyAlignment="0" applyProtection="0"/>
    <xf numFmtId="9" fontId="12" fillId="0" borderId="0" applyFont="0" applyFill="0" applyBorder="0" applyAlignment="0" applyProtection="0"/>
  </cellStyleXfs>
  <cellXfs count="116">
    <xf numFmtId="0" fontId="0" fillId="0" borderId="0" xfId="0"/>
    <xf numFmtId="0" fontId="6"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6" fillId="2" borderId="0" xfId="0" applyNumberFormat="1" applyFont="1" applyFill="1"/>
    <xf numFmtId="0" fontId="7" fillId="0" borderId="1" xfId="0" applyFont="1" applyBorder="1" applyAlignment="1">
      <alignment vertical="center"/>
    </xf>
    <xf numFmtId="0" fontId="8" fillId="2" borderId="0" xfId="0" applyFont="1" applyFill="1"/>
    <xf numFmtId="0" fontId="3" fillId="2" borderId="0" xfId="0" applyFont="1" applyFill="1" applyAlignment="1">
      <alignment horizontal="left" vertical="top"/>
    </xf>
    <xf numFmtId="4" fontId="8" fillId="3" borderId="0" xfId="0" applyNumberFormat="1" applyFont="1" applyFill="1"/>
    <xf numFmtId="39" fontId="8" fillId="2" borderId="0" xfId="0" applyNumberFormat="1" applyFont="1" applyFill="1"/>
    <xf numFmtId="39" fontId="8" fillId="3" borderId="0" xfId="0" applyNumberFormat="1" applyFont="1" applyFill="1"/>
    <xf numFmtId="2"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2" borderId="0" xfId="0" applyFont="1" applyFill="1"/>
    <xf numFmtId="39" fontId="7" fillId="3" borderId="0" xfId="0" applyNumberFormat="1" applyFont="1" applyFill="1"/>
    <xf numFmtId="0" fontId="7" fillId="2" borderId="2" xfId="0" applyFont="1" applyFill="1" applyBorder="1"/>
    <xf numFmtId="0" fontId="8" fillId="2" borderId="2" xfId="0" applyFont="1" applyFill="1" applyBorder="1"/>
    <xf numFmtId="39" fontId="8" fillId="2" borderId="2" xfId="0" applyNumberFormat="1" applyFont="1" applyFill="1" applyBorder="1"/>
    <xf numFmtId="39" fontId="8" fillId="3" borderId="2" xfId="0" applyNumberFormat="1" applyFont="1" applyFill="1" applyBorder="1"/>
    <xf numFmtId="0" fontId="7" fillId="2" borderId="3" xfId="0" applyFont="1" applyFill="1" applyBorder="1"/>
    <xf numFmtId="0" fontId="8" fillId="2" borderId="3" xfId="0" applyFont="1" applyFill="1" applyBorder="1"/>
    <xf numFmtId="39" fontId="8" fillId="2" borderId="3" xfId="0" applyNumberFormat="1" applyFont="1" applyFill="1" applyBorder="1"/>
    <xf numFmtId="39" fontId="8" fillId="3" borderId="3" xfId="0" applyNumberFormat="1" applyFont="1" applyFill="1" applyBorder="1"/>
    <xf numFmtId="3" fontId="8"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0" fontId="7" fillId="2" borderId="0" xfId="0" applyFont="1" applyFill="1" applyAlignment="1">
      <alignment horizontal="right"/>
    </xf>
    <xf numFmtId="165" fontId="8" fillId="2" borderId="0" xfId="0" applyNumberFormat="1" applyFont="1" applyFill="1"/>
    <xf numFmtId="4" fontId="8" fillId="2" borderId="0" xfId="0" applyNumberFormat="1" applyFont="1" applyFill="1"/>
    <xf numFmtId="0" fontId="7" fillId="2" borderId="1" xfId="0" applyFont="1" applyFill="1" applyBorder="1" applyAlignment="1">
      <alignment horizontal="center"/>
    </xf>
    <xf numFmtId="165" fontId="8" fillId="2" borderId="1" xfId="0" applyNumberFormat="1" applyFont="1" applyFill="1" applyBorder="1"/>
    <xf numFmtId="0" fontId="9" fillId="2" borderId="0" xfId="0" applyFont="1" applyFill="1"/>
    <xf numFmtId="0" fontId="7" fillId="0" borderId="5" xfId="0" applyFont="1" applyBorder="1" applyAlignment="1">
      <alignment vertical="center"/>
    </xf>
    <xf numFmtId="0" fontId="7" fillId="0" borderId="5" xfId="0" applyFont="1" applyBorder="1" applyAlignment="1">
      <alignment horizontal="center" vertical="center"/>
    </xf>
    <xf numFmtId="2" fontId="7" fillId="0" borderId="5" xfId="0" applyNumberFormat="1" applyFont="1" applyBorder="1" applyAlignment="1">
      <alignment horizontal="center" vertical="center"/>
    </xf>
    <xf numFmtId="0" fontId="9" fillId="2" borderId="5" xfId="0" applyFont="1" applyFill="1" applyBorder="1"/>
    <xf numFmtId="0" fontId="7" fillId="2" borderId="6" xfId="0" applyFont="1" applyFill="1" applyBorder="1"/>
    <xf numFmtId="0" fontId="8" fillId="2" borderId="6" xfId="0" applyFont="1" applyFill="1" applyBorder="1"/>
    <xf numFmtId="39" fontId="8" fillId="2" borderId="6" xfId="0" applyNumberFormat="1" applyFont="1" applyFill="1" applyBorder="1"/>
    <xf numFmtId="39" fontId="8" fillId="3" borderId="6" xfId="0" applyNumberFormat="1" applyFont="1" applyFill="1" applyBorder="1"/>
    <xf numFmtId="3" fontId="8" fillId="2" borderId="6" xfId="0" applyNumberFormat="1" applyFont="1" applyFill="1" applyBorder="1"/>
    <xf numFmtId="4" fontId="8" fillId="2" borderId="6" xfId="0" applyNumberFormat="1" applyFont="1" applyFill="1" applyBorder="1"/>
    <xf numFmtId="39" fontId="7" fillId="2" borderId="6" xfId="0" applyNumberFormat="1" applyFont="1" applyFill="1" applyBorder="1"/>
    <xf numFmtId="39" fontId="7" fillId="3" borderId="6" xfId="0" applyNumberFormat="1" applyFont="1" applyFill="1" applyBorder="1"/>
    <xf numFmtId="0" fontId="7" fillId="2" borderId="7" xfId="0" applyFont="1" applyFill="1" applyBorder="1"/>
    <xf numFmtId="39" fontId="7" fillId="2" borderId="7" xfId="0" applyNumberFormat="1" applyFont="1" applyFill="1" applyBorder="1"/>
    <xf numFmtId="39" fontId="7" fillId="3" borderId="7" xfId="0" applyNumberFormat="1" applyFont="1" applyFill="1" applyBorder="1"/>
    <xf numFmtId="166" fontId="8" fillId="2" borderId="0" xfId="0" applyNumberFormat="1" applyFont="1" applyFill="1"/>
    <xf numFmtId="2" fontId="7" fillId="0" borderId="1" xfId="0" applyNumberFormat="1" applyFont="1" applyBorder="1" applyAlignment="1">
      <alignment horizontal="center" vertical="center" wrapText="1"/>
    </xf>
    <xf numFmtId="2" fontId="7" fillId="0" borderId="5" xfId="0" applyNumberFormat="1" applyFont="1" applyBorder="1" applyAlignment="1">
      <alignment horizontal="center" vertical="center" wrapText="1"/>
    </xf>
    <xf numFmtId="0" fontId="9" fillId="2" borderId="5" xfId="0" applyFont="1" applyFill="1" applyBorder="1" applyAlignment="1">
      <alignment wrapText="1"/>
    </xf>
    <xf numFmtId="39" fontId="7" fillId="0" borderId="6" xfId="0" applyNumberFormat="1" applyFont="1" applyBorder="1"/>
    <xf numFmtId="39" fontId="8" fillId="2" borderId="4" xfId="0" applyNumberFormat="1" applyFont="1" applyFill="1" applyBorder="1"/>
    <xf numFmtId="0" fontId="8" fillId="2" borderId="3" xfId="0" applyFont="1" applyFill="1" applyBorder="1" applyAlignment="1">
      <alignment wrapText="1"/>
    </xf>
    <xf numFmtId="165" fontId="8" fillId="2" borderId="0" xfId="0" applyNumberFormat="1" applyFont="1" applyFill="1" applyAlignment="1">
      <alignment horizontal="right"/>
    </xf>
    <xf numFmtId="0" fontId="7" fillId="2" borderId="0" xfId="0" applyFont="1" applyFill="1" applyAlignment="1">
      <alignment horizontal="left" wrapText="1"/>
    </xf>
    <xf numFmtId="0" fontId="10" fillId="2" borderId="0" xfId="1" applyFont="1" applyFill="1"/>
    <xf numFmtId="0" fontId="7" fillId="3" borderId="0" xfId="0" applyFont="1" applyFill="1"/>
    <xf numFmtId="0" fontId="10" fillId="3" borderId="0" xfId="1" applyFont="1" applyFill="1"/>
    <xf numFmtId="0" fontId="8" fillId="3" borderId="0" xfId="0" applyFont="1" applyFill="1"/>
    <xf numFmtId="0" fontId="11" fillId="0" borderId="0" xfId="0" applyFont="1" applyAlignment="1">
      <alignment vertical="center"/>
    </xf>
    <xf numFmtId="167" fontId="8" fillId="2" borderId="0" xfId="0" applyNumberFormat="1" applyFont="1" applyFill="1"/>
    <xf numFmtId="0" fontId="5" fillId="2" borderId="0" xfId="1" applyFill="1"/>
    <xf numFmtId="168" fontId="8" fillId="2" borderId="3" xfId="0" applyNumberFormat="1" applyFont="1" applyFill="1" applyBorder="1"/>
    <xf numFmtId="0" fontId="7" fillId="3" borderId="0" xfId="0" applyFont="1" applyFill="1" applyAlignment="1">
      <alignment vertical="top"/>
    </xf>
    <xf numFmtId="0" fontId="7" fillId="3" borderId="0" xfId="0" applyFont="1" applyFill="1" applyAlignment="1">
      <alignment vertical="top" wrapText="1"/>
    </xf>
    <xf numFmtId="164" fontId="7" fillId="2" borderId="3" xfId="0" applyNumberFormat="1" applyFont="1" applyFill="1" applyBorder="1"/>
    <xf numFmtId="0" fontId="7" fillId="0" borderId="1" xfId="0" applyFont="1" applyBorder="1" applyAlignment="1">
      <alignment horizontal="center" vertical="center" wrapText="1"/>
    </xf>
    <xf numFmtId="0" fontId="7" fillId="2" borderId="0" xfId="0" applyFont="1" applyFill="1" applyAlignment="1">
      <alignment vertical="top" wrapText="1"/>
    </xf>
    <xf numFmtId="39" fontId="7" fillId="2" borderId="0" xfId="0" applyNumberFormat="1" applyFont="1" applyFill="1"/>
    <xf numFmtId="0" fontId="7" fillId="0" borderId="1" xfId="0" applyFont="1" applyBorder="1" applyAlignment="1">
      <alignment horizontal="left" vertical="center"/>
    </xf>
    <xf numFmtId="0" fontId="7" fillId="0" borderId="1" xfId="0" applyFont="1" applyBorder="1" applyAlignment="1">
      <alignment horizontal="left" vertical="center" wrapText="1"/>
    </xf>
    <xf numFmtId="0" fontId="8" fillId="0" borderId="1" xfId="0" applyFont="1" applyBorder="1" applyAlignment="1">
      <alignment vertical="center"/>
    </xf>
    <xf numFmtId="4" fontId="8" fillId="0" borderId="1" xfId="0" applyNumberFormat="1" applyFont="1" applyBorder="1" applyAlignment="1">
      <alignment horizontal="center" vertical="center"/>
    </xf>
    <xf numFmtId="10" fontId="8" fillId="0" borderId="1" xfId="2" applyNumberFormat="1" applyFont="1" applyFill="1" applyBorder="1" applyAlignment="1">
      <alignment horizontal="center" vertical="center"/>
    </xf>
    <xf numFmtId="10" fontId="8" fillId="3" borderId="0" xfId="2" applyNumberFormat="1" applyFont="1" applyFill="1" applyBorder="1"/>
    <xf numFmtId="0" fontId="7" fillId="0" borderId="0" xfId="0" applyFont="1"/>
    <xf numFmtId="39" fontId="7" fillId="2" borderId="0" xfId="0" applyNumberFormat="1" applyFont="1" applyFill="1" applyAlignment="1">
      <alignment horizontal="right"/>
    </xf>
    <xf numFmtId="0" fontId="7" fillId="3" borderId="1" xfId="0" applyFont="1" applyFill="1" applyBorder="1" applyAlignment="1">
      <alignment vertical="center"/>
    </xf>
    <xf numFmtId="0" fontId="7" fillId="3" borderId="1"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13" fillId="3" borderId="1" xfId="0" applyFont="1" applyFill="1" applyBorder="1"/>
    <xf numFmtId="4" fontId="13" fillId="3" borderId="1" xfId="0" applyNumberFormat="1" applyFont="1" applyFill="1" applyBorder="1"/>
    <xf numFmtId="10" fontId="13" fillId="3" borderId="1" xfId="2" applyNumberFormat="1" applyFont="1" applyFill="1" applyBorder="1"/>
    <xf numFmtId="0" fontId="13" fillId="0" borderId="1" xfId="0" applyFont="1" applyBorder="1"/>
    <xf numFmtId="4" fontId="13" fillId="0" borderId="1" xfId="0" applyNumberFormat="1" applyFont="1" applyBorder="1"/>
    <xf numFmtId="10" fontId="13" fillId="0" borderId="1" xfId="2" applyNumberFormat="1" applyFont="1" applyFill="1" applyBorder="1"/>
    <xf numFmtId="0" fontId="14" fillId="0" borderId="1" xfId="0" applyFont="1" applyBorder="1"/>
    <xf numFmtId="4" fontId="14" fillId="0" borderId="1" xfId="0" applyNumberFormat="1" applyFont="1" applyBorder="1"/>
    <xf numFmtId="10" fontId="14" fillId="0" borderId="1" xfId="2" applyNumberFormat="1" applyFont="1" applyFill="1" applyBorder="1"/>
    <xf numFmtId="0" fontId="13" fillId="0" borderId="1" xfId="0" applyFont="1" applyBorder="1" applyAlignment="1">
      <alignment wrapText="1"/>
    </xf>
    <xf numFmtId="0" fontId="8" fillId="3" borderId="0" xfId="0" quotePrefix="1" applyFont="1" applyFill="1"/>
    <xf numFmtId="169" fontId="7" fillId="3" borderId="3" xfId="0" applyNumberFormat="1" applyFont="1" applyFill="1" applyBorder="1"/>
    <xf numFmtId="170" fontId="7" fillId="2" borderId="0" xfId="2" applyNumberFormat="1" applyFont="1" applyFill="1"/>
    <xf numFmtId="171" fontId="7" fillId="2" borderId="0" xfId="2" applyNumberFormat="1" applyFont="1" applyFill="1"/>
    <xf numFmtId="0" fontId="7" fillId="3" borderId="0" xfId="0" applyFont="1" applyFill="1" applyAlignment="1">
      <alignment horizontal="left" wrapText="1"/>
    </xf>
    <xf numFmtId="0" fontId="8" fillId="2" borderId="0" xfId="0" applyFont="1" applyFill="1" applyAlignment="1">
      <alignment horizontal="left" wrapText="1"/>
    </xf>
    <xf numFmtId="0" fontId="8" fillId="2" borderId="9" xfId="0" applyFont="1" applyFill="1" applyBorder="1"/>
    <xf numFmtId="0" fontId="8" fillId="2" borderId="10" xfId="0" applyFont="1" applyFill="1" applyBorder="1"/>
    <xf numFmtId="0" fontId="4" fillId="4" borderId="8" xfId="0" applyFont="1" applyFill="1" applyBorder="1" applyAlignment="1">
      <alignment horizontal="center" vertical="center" wrapText="1"/>
    </xf>
    <xf numFmtId="0" fontId="4" fillId="4" borderId="0" xfId="0" applyFont="1" applyFill="1" applyAlignment="1">
      <alignment horizontal="center" vertical="center" wrapText="1"/>
    </xf>
    <xf numFmtId="0" fontId="7" fillId="2" borderId="9" xfId="0" applyFont="1" applyFill="1" applyBorder="1"/>
    <xf numFmtId="0" fontId="7" fillId="2" borderId="10" xfId="0" applyFont="1" applyFill="1" applyBorder="1"/>
    <xf numFmtId="0" fontId="7" fillId="2" borderId="0" xfId="0" applyFont="1" applyFill="1" applyAlignment="1">
      <alignment horizontal="left" wrapText="1"/>
    </xf>
    <xf numFmtId="0" fontId="8" fillId="2" borderId="0" xfId="0" applyFont="1" applyFill="1" applyAlignment="1">
      <alignment wrapText="1"/>
    </xf>
    <xf numFmtId="0" fontId="7" fillId="2" borderId="0" xfId="0" applyFont="1" applyFill="1" applyAlignment="1">
      <alignment horizontal="justify" vertical="justify" wrapText="1"/>
    </xf>
    <xf numFmtId="0" fontId="7" fillId="2" borderId="0" xfId="0" applyFont="1" applyFill="1" applyAlignment="1">
      <alignment wrapText="1"/>
    </xf>
    <xf numFmtId="0" fontId="0" fillId="0" borderId="0" xfId="0" applyAlignment="1">
      <alignment wrapText="1"/>
    </xf>
    <xf numFmtId="0" fontId="7" fillId="2" borderId="0" xfId="0" applyFont="1" applyFill="1" applyAlignment="1">
      <alignment horizontal="left" vertical="center" wrapText="1"/>
    </xf>
    <xf numFmtId="0" fontId="7" fillId="2" borderId="0" xfId="0" applyFont="1" applyFill="1" applyAlignment="1">
      <alignment horizontal="justify" wrapText="1"/>
    </xf>
    <xf numFmtId="0" fontId="0" fillId="0" borderId="0" xfId="0" applyAlignment="1">
      <alignment horizontal="justify" wrapText="1"/>
    </xf>
    <xf numFmtId="0" fontId="7" fillId="2" borderId="0" xfId="0" applyFont="1" applyFill="1" applyAlignment="1">
      <alignment vertical="top" wrapText="1"/>
    </xf>
  </cellXfs>
  <cellStyles count="3">
    <cellStyle name="Hyperlink" xfId="1" builtinId="8"/>
    <cellStyle name="Normal" xfId="0" builtinId="0"/>
    <cellStyle name="Percent" xfId="2" builtinId="5"/>
  </cellStyles>
  <dxfs count="97">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
      <numFmt numFmtId="172"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3.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9.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8.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8.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22.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2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media/image30.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33.jpeg"/><Relationship Id="rId1" Type="http://schemas.openxmlformats.org/officeDocument/2006/relationships/image" Target="../media/image32.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3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112</xdr:row>
      <xdr:rowOff>85725</xdr:rowOff>
    </xdr:from>
    <xdr:to>
      <xdr:col>0</xdr:col>
      <xdr:colOff>2266950</xdr:colOff>
      <xdr:row>124</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6059150"/>
          <a:ext cx="22193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128</xdr:row>
      <xdr:rowOff>47625</xdr:rowOff>
    </xdr:from>
    <xdr:to>
      <xdr:col>0</xdr:col>
      <xdr:colOff>2305050</xdr:colOff>
      <xdr:row>139</xdr:row>
      <xdr:rowOff>95250</xdr:rowOff>
    </xdr:to>
    <xdr:pic>
      <xdr:nvPicPr>
        <xdr:cNvPr id="3" name="Picture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8307050"/>
          <a:ext cx="22098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127</xdr:row>
      <xdr:rowOff>104775</xdr:rowOff>
    </xdr:from>
    <xdr:to>
      <xdr:col>0</xdr:col>
      <xdr:colOff>2381250</xdr:colOff>
      <xdr:row>138</xdr:row>
      <xdr:rowOff>76200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8364200"/>
          <a:ext cx="231457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112</xdr:row>
      <xdr:rowOff>0</xdr:rowOff>
    </xdr:from>
    <xdr:to>
      <xdr:col>0</xdr:col>
      <xdr:colOff>2358390</xdr:colOff>
      <xdr:row>122</xdr:row>
      <xdr:rowOff>19050</xdr:rowOff>
    </xdr:to>
    <xdr:pic>
      <xdr:nvPicPr>
        <xdr:cNvPr id="3" name="Picture 2">
          <a:extLst>
            <a:ext uri="{FF2B5EF4-FFF2-40B4-BE49-F238E27FC236}">
              <a16:creationId xmlns:a16="http://schemas.microsoft.com/office/drawing/2014/main" id="{9480E256-CA64-4E56-AE0B-6D13E6496E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 y="16116300"/>
          <a:ext cx="230505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142875</xdr:colOff>
      <xdr:row>140</xdr:row>
      <xdr:rowOff>66675</xdr:rowOff>
    </xdr:from>
    <xdr:to>
      <xdr:col>0</xdr:col>
      <xdr:colOff>2314575</xdr:colOff>
      <xdr:row>151</xdr:row>
      <xdr:rowOff>19050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0183475"/>
          <a:ext cx="21717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125</xdr:row>
      <xdr:rowOff>28575</xdr:rowOff>
    </xdr:from>
    <xdr:to>
      <xdr:col>0</xdr:col>
      <xdr:colOff>2305050</xdr:colOff>
      <xdr:row>135</xdr:row>
      <xdr:rowOff>123825</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8002250"/>
          <a:ext cx="21812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146</xdr:row>
      <xdr:rowOff>0</xdr:rowOff>
    </xdr:from>
    <xdr:to>
      <xdr:col>0</xdr:col>
      <xdr:colOff>2314575</xdr:colOff>
      <xdr:row>157</xdr:row>
      <xdr:rowOff>66675</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0545425"/>
          <a:ext cx="22288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130</xdr:row>
      <xdr:rowOff>28575</xdr:rowOff>
    </xdr:from>
    <xdr:to>
      <xdr:col>0</xdr:col>
      <xdr:colOff>2276475</xdr:colOff>
      <xdr:row>141</xdr:row>
      <xdr:rowOff>66675</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8288000"/>
          <a:ext cx="223837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140</xdr:row>
      <xdr:rowOff>66675</xdr:rowOff>
    </xdr:from>
    <xdr:to>
      <xdr:col>0</xdr:col>
      <xdr:colOff>2314575</xdr:colOff>
      <xdr:row>151</xdr:row>
      <xdr:rowOff>66675</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8897600"/>
          <a:ext cx="22383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155</xdr:row>
      <xdr:rowOff>57150</xdr:rowOff>
    </xdr:from>
    <xdr:to>
      <xdr:col>0</xdr:col>
      <xdr:colOff>2314575</xdr:colOff>
      <xdr:row>166</xdr:row>
      <xdr:rowOff>57150</xdr:rowOff>
    </xdr:to>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1031200"/>
          <a:ext cx="22193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139</xdr:row>
      <xdr:rowOff>104775</xdr:rowOff>
    </xdr:from>
    <xdr:to>
      <xdr:col>0</xdr:col>
      <xdr:colOff>2314575</xdr:colOff>
      <xdr:row>150</xdr:row>
      <xdr:rowOff>95250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8649950"/>
          <a:ext cx="222885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157</xdr:row>
      <xdr:rowOff>123825</xdr:rowOff>
    </xdr:from>
    <xdr:to>
      <xdr:col>0</xdr:col>
      <xdr:colOff>2371725</xdr:colOff>
      <xdr:row>168</xdr:row>
      <xdr:rowOff>0</xdr:rowOff>
    </xdr:to>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1240750"/>
          <a:ext cx="230505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76200</xdr:colOff>
      <xdr:row>85</xdr:row>
      <xdr:rowOff>57150</xdr:rowOff>
    </xdr:from>
    <xdr:to>
      <xdr:col>0</xdr:col>
      <xdr:colOff>2314575</xdr:colOff>
      <xdr:row>96</xdr:row>
      <xdr:rowOff>123825</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2601575"/>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102</xdr:row>
      <xdr:rowOff>0</xdr:rowOff>
    </xdr:from>
    <xdr:to>
      <xdr:col>0</xdr:col>
      <xdr:colOff>2314575</xdr:colOff>
      <xdr:row>113</xdr:row>
      <xdr:rowOff>66675</xdr:rowOff>
    </xdr:to>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4973300"/>
          <a:ext cx="221932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118</xdr:row>
      <xdr:rowOff>47625</xdr:rowOff>
    </xdr:from>
    <xdr:to>
      <xdr:col>0</xdr:col>
      <xdr:colOff>2305050</xdr:colOff>
      <xdr:row>129</xdr:row>
      <xdr:rowOff>114300</xdr:rowOff>
    </xdr:to>
    <xdr:pic>
      <xdr:nvPicPr>
        <xdr:cNvPr id="4" name="Picture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7306925"/>
          <a:ext cx="221932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96</xdr:row>
      <xdr:rowOff>57150</xdr:rowOff>
    </xdr:from>
    <xdr:to>
      <xdr:col>0</xdr:col>
      <xdr:colOff>2343150</xdr:colOff>
      <xdr:row>107</xdr:row>
      <xdr:rowOff>19050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4030325"/>
          <a:ext cx="226695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111</xdr:row>
      <xdr:rowOff>114300</xdr:rowOff>
    </xdr:from>
    <xdr:to>
      <xdr:col>0</xdr:col>
      <xdr:colOff>2343150</xdr:colOff>
      <xdr:row>123</xdr:row>
      <xdr:rowOff>57150</xdr:rowOff>
    </xdr:to>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230600"/>
          <a:ext cx="226695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128</xdr:row>
      <xdr:rowOff>76200</xdr:rowOff>
    </xdr:from>
    <xdr:to>
      <xdr:col>0</xdr:col>
      <xdr:colOff>2343150</xdr:colOff>
      <xdr:row>140</xdr:row>
      <xdr:rowOff>19050</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621375"/>
          <a:ext cx="226695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95250</xdr:colOff>
      <xdr:row>75</xdr:row>
      <xdr:rowOff>0</xdr:rowOff>
    </xdr:from>
    <xdr:to>
      <xdr:col>0</xdr:col>
      <xdr:colOff>2305050</xdr:colOff>
      <xdr:row>86</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687050"/>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91</xdr:row>
      <xdr:rowOff>0</xdr:rowOff>
    </xdr:from>
    <xdr:to>
      <xdr:col>0</xdr:col>
      <xdr:colOff>2305050</xdr:colOff>
      <xdr:row>102</xdr:row>
      <xdr:rowOff>0</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2973050"/>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66675</xdr:colOff>
      <xdr:row>139</xdr:row>
      <xdr:rowOff>0</xdr:rowOff>
    </xdr:from>
    <xdr:to>
      <xdr:col>0</xdr:col>
      <xdr:colOff>2314575</xdr:colOff>
      <xdr:row>150</xdr:row>
      <xdr:rowOff>66675</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8973800"/>
          <a:ext cx="22479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155</xdr:row>
      <xdr:rowOff>0</xdr:rowOff>
    </xdr:from>
    <xdr:to>
      <xdr:col>0</xdr:col>
      <xdr:colOff>2314575</xdr:colOff>
      <xdr:row>166</xdr:row>
      <xdr:rowOff>66675</xdr:rowOff>
    </xdr:to>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1259800"/>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139</xdr:row>
      <xdr:rowOff>0</xdr:rowOff>
    </xdr:from>
    <xdr:to>
      <xdr:col>0</xdr:col>
      <xdr:colOff>2314575</xdr:colOff>
      <xdr:row>150</xdr:row>
      <xdr:rowOff>66675</xdr:rowOff>
    </xdr:to>
    <xdr:pic>
      <xdr:nvPicPr>
        <xdr:cNvPr id="4" name="Picture 3">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8973800"/>
          <a:ext cx="22479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155</xdr:row>
      <xdr:rowOff>0</xdr:rowOff>
    </xdr:from>
    <xdr:to>
      <xdr:col>0</xdr:col>
      <xdr:colOff>2314575</xdr:colOff>
      <xdr:row>166</xdr:row>
      <xdr:rowOff>66675</xdr:rowOff>
    </xdr:to>
    <xdr:pic>
      <xdr:nvPicPr>
        <xdr:cNvPr id="5" name="Picture 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1259800"/>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95250</xdr:colOff>
      <xdr:row>126</xdr:row>
      <xdr:rowOff>0</xdr:rowOff>
    </xdr:from>
    <xdr:to>
      <xdr:col>0</xdr:col>
      <xdr:colOff>2305050</xdr:colOff>
      <xdr:row>137</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7116425"/>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142</xdr:row>
      <xdr:rowOff>0</xdr:rowOff>
    </xdr:from>
    <xdr:to>
      <xdr:col>0</xdr:col>
      <xdr:colOff>2305050</xdr:colOff>
      <xdr:row>153</xdr:row>
      <xdr:rowOff>0</xdr:rowOff>
    </xdr:to>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19402425"/>
          <a:ext cx="22383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66</xdr:row>
      <xdr:rowOff>76200</xdr:rowOff>
    </xdr:from>
    <xdr:to>
      <xdr:col>0</xdr:col>
      <xdr:colOff>2428875</xdr:colOff>
      <xdr:row>77</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9620250"/>
          <a:ext cx="235267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50</xdr:row>
      <xdr:rowOff>76200</xdr:rowOff>
    </xdr:from>
    <xdr:to>
      <xdr:col>0</xdr:col>
      <xdr:colOff>2428875</xdr:colOff>
      <xdr:row>61</xdr:row>
      <xdr:rowOff>104775</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334250"/>
          <a:ext cx="234315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95250</xdr:colOff>
      <xdr:row>108</xdr:row>
      <xdr:rowOff>0</xdr:rowOff>
    </xdr:from>
    <xdr:to>
      <xdr:col>0</xdr:col>
      <xdr:colOff>2305050</xdr:colOff>
      <xdr:row>119</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258925"/>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124</xdr:row>
      <xdr:rowOff>0</xdr:rowOff>
    </xdr:from>
    <xdr:to>
      <xdr:col>0</xdr:col>
      <xdr:colOff>2305050</xdr:colOff>
      <xdr:row>135</xdr:row>
      <xdr:rowOff>0</xdr:rowOff>
    </xdr:to>
    <xdr:pic>
      <xdr:nvPicPr>
        <xdr:cNvPr id="3" name="Picture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6544925"/>
          <a:ext cx="22193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95250</xdr:colOff>
      <xdr:row>107</xdr:row>
      <xdr:rowOff>0</xdr:rowOff>
    </xdr:from>
    <xdr:to>
      <xdr:col>0</xdr:col>
      <xdr:colOff>2305050</xdr:colOff>
      <xdr:row>118</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687550"/>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123</xdr:row>
      <xdr:rowOff>0</xdr:rowOff>
    </xdr:from>
    <xdr:to>
      <xdr:col>0</xdr:col>
      <xdr:colOff>2305050</xdr:colOff>
      <xdr:row>134</xdr:row>
      <xdr:rowOff>0</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6973550"/>
          <a:ext cx="22193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85725</xdr:colOff>
      <xdr:row>69</xdr:row>
      <xdr:rowOff>0</xdr:rowOff>
    </xdr:from>
    <xdr:to>
      <xdr:col>0</xdr:col>
      <xdr:colOff>2314575</xdr:colOff>
      <xdr:row>80</xdr:row>
      <xdr:rowOff>57150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9829800"/>
          <a:ext cx="222885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85</xdr:row>
      <xdr:rowOff>0</xdr:rowOff>
    </xdr:from>
    <xdr:to>
      <xdr:col>0</xdr:col>
      <xdr:colOff>2314575</xdr:colOff>
      <xdr:row>96</xdr:row>
      <xdr:rowOff>57150</xdr:rowOff>
    </xdr:to>
    <xdr:pic>
      <xdr:nvPicPr>
        <xdr:cNvPr id="3" name="Picture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2115800"/>
          <a:ext cx="22383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104775</xdr:colOff>
      <xdr:row>106</xdr:row>
      <xdr:rowOff>0</xdr:rowOff>
    </xdr:from>
    <xdr:to>
      <xdr:col>0</xdr:col>
      <xdr:colOff>2305050</xdr:colOff>
      <xdr:row>117</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4830425"/>
          <a:ext cx="22002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122</xdr:row>
      <xdr:rowOff>0</xdr:rowOff>
    </xdr:from>
    <xdr:to>
      <xdr:col>0</xdr:col>
      <xdr:colOff>2305050</xdr:colOff>
      <xdr:row>133</xdr:row>
      <xdr:rowOff>0</xdr:rowOff>
    </xdr:to>
    <xdr:pic>
      <xdr:nvPicPr>
        <xdr:cNvPr id="3" name="Picture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116425"/>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95250</xdr:colOff>
      <xdr:row>92</xdr:row>
      <xdr:rowOff>0</xdr:rowOff>
    </xdr:from>
    <xdr:to>
      <xdr:col>0</xdr:col>
      <xdr:colOff>2305050</xdr:colOff>
      <xdr:row>103</xdr:row>
      <xdr:rowOff>57150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3258800"/>
          <a:ext cx="220980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108</xdr:row>
      <xdr:rowOff>0</xdr:rowOff>
    </xdr:from>
    <xdr:to>
      <xdr:col>0</xdr:col>
      <xdr:colOff>2305050</xdr:colOff>
      <xdr:row>119</xdr:row>
      <xdr:rowOff>57150</xdr:rowOff>
    </xdr:to>
    <xdr:pic>
      <xdr:nvPicPr>
        <xdr:cNvPr id="3" name="Picture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5544800"/>
          <a:ext cx="220980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133350</xdr:colOff>
      <xdr:row>80</xdr:row>
      <xdr:rowOff>0</xdr:rowOff>
    </xdr:from>
    <xdr:to>
      <xdr:col>0</xdr:col>
      <xdr:colOff>2343150</xdr:colOff>
      <xdr:row>91</xdr:row>
      <xdr:rowOff>66675</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2401550"/>
          <a:ext cx="22098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95</xdr:row>
      <xdr:rowOff>114300</xdr:rowOff>
    </xdr:from>
    <xdr:to>
      <xdr:col>0</xdr:col>
      <xdr:colOff>2324100</xdr:colOff>
      <xdr:row>107</xdr:row>
      <xdr:rowOff>47625</xdr:rowOff>
    </xdr:to>
    <xdr:pic>
      <xdr:nvPicPr>
        <xdr:cNvPr id="3" name="Picture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4658975"/>
          <a:ext cx="2200275"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76200</xdr:colOff>
      <xdr:row>76</xdr:row>
      <xdr:rowOff>0</xdr:rowOff>
    </xdr:from>
    <xdr:to>
      <xdr:col>0</xdr:col>
      <xdr:colOff>2314575</xdr:colOff>
      <xdr:row>87</xdr:row>
      <xdr:rowOff>66675</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1115675"/>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92</xdr:row>
      <xdr:rowOff>0</xdr:rowOff>
    </xdr:from>
    <xdr:to>
      <xdr:col>0</xdr:col>
      <xdr:colOff>2314575</xdr:colOff>
      <xdr:row>103</xdr:row>
      <xdr:rowOff>66675</xdr:rowOff>
    </xdr:to>
    <xdr:pic>
      <xdr:nvPicPr>
        <xdr:cNvPr id="3" name="Picture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3401675"/>
          <a:ext cx="22288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76200</xdr:colOff>
      <xdr:row>88</xdr:row>
      <xdr:rowOff>0</xdr:rowOff>
    </xdr:from>
    <xdr:to>
      <xdr:col>0</xdr:col>
      <xdr:colOff>2247900</xdr:colOff>
      <xdr:row>99</xdr:row>
      <xdr:rowOff>9525</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2544425"/>
          <a:ext cx="217170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104</xdr:row>
      <xdr:rowOff>0</xdr:rowOff>
    </xdr:from>
    <xdr:to>
      <xdr:col>0</xdr:col>
      <xdr:colOff>2266950</xdr:colOff>
      <xdr:row>115</xdr:row>
      <xdr:rowOff>9525</xdr:rowOff>
    </xdr:to>
    <xdr:pic>
      <xdr:nvPicPr>
        <xdr:cNvPr id="3" name="Picture 2">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830425"/>
          <a:ext cx="217170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104775</xdr:colOff>
      <xdr:row>89</xdr:row>
      <xdr:rowOff>0</xdr:rowOff>
    </xdr:from>
    <xdr:to>
      <xdr:col>0</xdr:col>
      <xdr:colOff>2314575</xdr:colOff>
      <xdr:row>100</xdr:row>
      <xdr:rowOff>57150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2687300"/>
          <a:ext cx="220980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105</xdr:row>
      <xdr:rowOff>0</xdr:rowOff>
    </xdr:from>
    <xdr:to>
      <xdr:col>0</xdr:col>
      <xdr:colOff>2314575</xdr:colOff>
      <xdr:row>116</xdr:row>
      <xdr:rowOff>66675</xdr:rowOff>
    </xdr:to>
    <xdr:pic>
      <xdr:nvPicPr>
        <xdr:cNvPr id="3" name="Picture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4973300"/>
          <a:ext cx="22098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76200</xdr:colOff>
      <xdr:row>99</xdr:row>
      <xdr:rowOff>0</xdr:rowOff>
    </xdr:from>
    <xdr:to>
      <xdr:col>0</xdr:col>
      <xdr:colOff>2314575</xdr:colOff>
      <xdr:row>110</xdr:row>
      <xdr:rowOff>66675</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4020800"/>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115</xdr:row>
      <xdr:rowOff>0</xdr:rowOff>
    </xdr:from>
    <xdr:to>
      <xdr:col>0</xdr:col>
      <xdr:colOff>2314575</xdr:colOff>
      <xdr:row>126</xdr:row>
      <xdr:rowOff>66675</xdr:rowOff>
    </xdr:to>
    <xdr:pic>
      <xdr:nvPicPr>
        <xdr:cNvPr id="3" name="Picture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06800"/>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100</xdr:row>
      <xdr:rowOff>85725</xdr:rowOff>
    </xdr:from>
    <xdr:to>
      <xdr:col>0</xdr:col>
      <xdr:colOff>2257425</xdr:colOff>
      <xdr:row>111</xdr:row>
      <xdr:rowOff>76200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4630400"/>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118</xdr:row>
      <xdr:rowOff>85725</xdr:rowOff>
    </xdr:from>
    <xdr:to>
      <xdr:col>0</xdr:col>
      <xdr:colOff>2257425</xdr:colOff>
      <xdr:row>129</xdr:row>
      <xdr:rowOff>76200</xdr:rowOff>
    </xdr:to>
    <xdr:pic>
      <xdr:nvPicPr>
        <xdr:cNvPr id="3" name="Picture 4">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7202150"/>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104775</xdr:colOff>
      <xdr:row>36</xdr:row>
      <xdr:rowOff>0</xdr:rowOff>
    </xdr:from>
    <xdr:to>
      <xdr:col>0</xdr:col>
      <xdr:colOff>2371725</xdr:colOff>
      <xdr:row>47</xdr:row>
      <xdr:rowOff>66675</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5200650"/>
          <a:ext cx="22669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52</xdr:row>
      <xdr:rowOff>0</xdr:rowOff>
    </xdr:from>
    <xdr:to>
      <xdr:col>0</xdr:col>
      <xdr:colOff>2362200</xdr:colOff>
      <xdr:row>63</xdr:row>
      <xdr:rowOff>66675</xdr:rowOff>
    </xdr:to>
    <xdr:pic>
      <xdr:nvPicPr>
        <xdr:cNvPr id="3" name="Picture 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486650"/>
          <a:ext cx="22669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95250</xdr:colOff>
      <xdr:row>52</xdr:row>
      <xdr:rowOff>0</xdr:rowOff>
    </xdr:from>
    <xdr:to>
      <xdr:col>0</xdr:col>
      <xdr:colOff>2362200</xdr:colOff>
      <xdr:row>63</xdr:row>
      <xdr:rowOff>66675</xdr:rowOff>
    </xdr:to>
    <xdr:pic>
      <xdr:nvPicPr>
        <xdr:cNvPr id="2" name="Picture 1">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505700"/>
          <a:ext cx="22669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36</xdr:row>
      <xdr:rowOff>0</xdr:rowOff>
    </xdr:from>
    <xdr:to>
      <xdr:col>0</xdr:col>
      <xdr:colOff>2266950</xdr:colOff>
      <xdr:row>47</xdr:row>
      <xdr:rowOff>0</xdr:rowOff>
    </xdr:to>
    <xdr:pic>
      <xdr:nvPicPr>
        <xdr:cNvPr id="3" name="Picture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5219700"/>
          <a:ext cx="21812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85725</xdr:colOff>
      <xdr:row>49</xdr:row>
      <xdr:rowOff>47625</xdr:rowOff>
    </xdr:from>
    <xdr:to>
      <xdr:col>0</xdr:col>
      <xdr:colOff>2181225</xdr:colOff>
      <xdr:row>59</xdr:row>
      <xdr:rowOff>104775</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172325"/>
          <a:ext cx="20955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65</xdr:row>
      <xdr:rowOff>85725</xdr:rowOff>
    </xdr:from>
    <xdr:to>
      <xdr:col>0</xdr:col>
      <xdr:colOff>2324100</xdr:colOff>
      <xdr:row>76</xdr:row>
      <xdr:rowOff>47625</xdr:rowOff>
    </xdr:to>
    <xdr:pic>
      <xdr:nvPicPr>
        <xdr:cNvPr id="3" name="Picture 2">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9496425"/>
          <a:ext cx="226695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76200</xdr:colOff>
      <xdr:row>64</xdr:row>
      <xdr:rowOff>123825</xdr:rowOff>
    </xdr:from>
    <xdr:to>
      <xdr:col>0</xdr:col>
      <xdr:colOff>2171700</xdr:colOff>
      <xdr:row>75</xdr:row>
      <xdr:rowOff>47625</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9572625"/>
          <a:ext cx="20955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49</xdr:row>
      <xdr:rowOff>38100</xdr:rowOff>
    </xdr:from>
    <xdr:to>
      <xdr:col>0</xdr:col>
      <xdr:colOff>2171700</xdr:colOff>
      <xdr:row>59</xdr:row>
      <xdr:rowOff>85725</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343775"/>
          <a:ext cx="209550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57150</xdr:colOff>
      <xdr:row>77</xdr:row>
      <xdr:rowOff>0</xdr:rowOff>
    </xdr:from>
    <xdr:to>
      <xdr:col>0</xdr:col>
      <xdr:colOff>2390775</xdr:colOff>
      <xdr:row>88</xdr:row>
      <xdr:rowOff>114300</xdr:rowOff>
    </xdr:to>
    <xdr:pic>
      <xdr:nvPicPr>
        <xdr:cNvPr id="2" name="Picture 1">
          <a:extLst>
            <a:ext uri="{FF2B5EF4-FFF2-40B4-BE49-F238E27FC236}">
              <a16:creationId xmlns:a16="http://schemas.microsoft.com/office/drawing/2014/main" id="{00000000-0008-0000-0C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9344025"/>
          <a:ext cx="233362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92</xdr:row>
      <xdr:rowOff>123825</xdr:rowOff>
    </xdr:from>
    <xdr:to>
      <xdr:col>0</xdr:col>
      <xdr:colOff>2324100</xdr:colOff>
      <xdr:row>104</xdr:row>
      <xdr:rowOff>57150</xdr:rowOff>
    </xdr:to>
    <xdr:pic>
      <xdr:nvPicPr>
        <xdr:cNvPr id="3" name="Picture 2">
          <a:extLst>
            <a:ext uri="{FF2B5EF4-FFF2-40B4-BE49-F238E27FC236}">
              <a16:creationId xmlns:a16="http://schemas.microsoft.com/office/drawing/2014/main" id="{00000000-0008-0000-0C00-000004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1610975"/>
          <a:ext cx="22860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64</xdr:row>
      <xdr:rowOff>85725</xdr:rowOff>
    </xdr:from>
    <xdr:to>
      <xdr:col>0</xdr:col>
      <xdr:colOff>2257425</xdr:colOff>
      <xdr:row>75</xdr:row>
      <xdr:rowOff>76200</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9677400"/>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80</xdr:row>
      <xdr:rowOff>123825</xdr:rowOff>
    </xdr:from>
    <xdr:to>
      <xdr:col>0</xdr:col>
      <xdr:colOff>2257425</xdr:colOff>
      <xdr:row>91</xdr:row>
      <xdr:rowOff>114300</xdr:rowOff>
    </xdr:to>
    <xdr:pic>
      <xdr:nvPicPr>
        <xdr:cNvPr id="3" name="Picture 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2001500"/>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113</xdr:row>
      <xdr:rowOff>95250</xdr:rowOff>
    </xdr:from>
    <xdr:to>
      <xdr:col>0</xdr:col>
      <xdr:colOff>2314575</xdr:colOff>
      <xdr:row>125</xdr:row>
      <xdr:rowOff>9525</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5544800"/>
          <a:ext cx="22383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97</xdr:row>
      <xdr:rowOff>66675</xdr:rowOff>
    </xdr:from>
    <xdr:to>
      <xdr:col>0</xdr:col>
      <xdr:colOff>2324100</xdr:colOff>
      <xdr:row>108</xdr:row>
      <xdr:rowOff>104775</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3230225"/>
          <a:ext cx="223837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95</xdr:row>
      <xdr:rowOff>57150</xdr:rowOff>
    </xdr:from>
    <xdr:to>
      <xdr:col>0</xdr:col>
      <xdr:colOff>2314575</xdr:colOff>
      <xdr:row>106</xdr:row>
      <xdr:rowOff>47625</xdr:rowOff>
    </xdr:to>
    <xdr:pic>
      <xdr:nvPicPr>
        <xdr:cNvPr id="2" name="Picture 3">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220825"/>
          <a:ext cx="221932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79</xdr:row>
      <xdr:rowOff>85725</xdr:rowOff>
    </xdr:from>
    <xdr:to>
      <xdr:col>0</xdr:col>
      <xdr:colOff>2333625</xdr:colOff>
      <xdr:row>91</xdr:row>
      <xdr:rowOff>0</xdr:rowOff>
    </xdr:to>
    <xdr:pic>
      <xdr:nvPicPr>
        <xdr:cNvPr id="3" name="Picture 4">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1963400"/>
          <a:ext cx="22383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81</xdr:row>
      <xdr:rowOff>57150</xdr:rowOff>
    </xdr:from>
    <xdr:to>
      <xdr:col>0</xdr:col>
      <xdr:colOff>2324100</xdr:colOff>
      <xdr:row>92</xdr:row>
      <xdr:rowOff>57150</xdr:rowOff>
    </xdr:to>
    <xdr:pic>
      <xdr:nvPicPr>
        <xdr:cNvPr id="2" name="Picture 3">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2030075"/>
          <a:ext cx="222885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65</xdr:row>
      <xdr:rowOff>121920</xdr:rowOff>
    </xdr:from>
    <xdr:to>
      <xdr:col>0</xdr:col>
      <xdr:colOff>2297430</xdr:colOff>
      <xdr:row>77</xdr:row>
      <xdr:rowOff>41910</xdr:rowOff>
    </xdr:to>
    <xdr:pic>
      <xdr:nvPicPr>
        <xdr:cNvPr id="3" name="Picture 4">
          <a:extLst>
            <a:ext uri="{FF2B5EF4-FFF2-40B4-BE49-F238E27FC236}">
              <a16:creationId xmlns:a16="http://schemas.microsoft.com/office/drawing/2014/main" id="{B9FD97DC-6BED-4ED5-8D95-33F272F5B9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9808845"/>
          <a:ext cx="2236470" cy="1634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60960</xdr:colOff>
      <xdr:row>34</xdr:row>
      <xdr:rowOff>121920</xdr:rowOff>
    </xdr:from>
    <xdr:to>
      <xdr:col>0</xdr:col>
      <xdr:colOff>2295525</xdr:colOff>
      <xdr:row>46</xdr:row>
      <xdr:rowOff>41910</xdr:rowOff>
    </xdr:to>
    <xdr:pic>
      <xdr:nvPicPr>
        <xdr:cNvPr id="2" name="Picture 4">
          <a:extLst>
            <a:ext uri="{FF2B5EF4-FFF2-40B4-BE49-F238E27FC236}">
              <a16:creationId xmlns:a16="http://schemas.microsoft.com/office/drawing/2014/main" id="{A0C28898-D326-4626-9533-9591EBED63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 y="5236845"/>
          <a:ext cx="2234565" cy="1634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64770</xdr:colOff>
      <xdr:row>50</xdr:row>
      <xdr:rowOff>120015</xdr:rowOff>
    </xdr:from>
    <xdr:to>
      <xdr:col>0</xdr:col>
      <xdr:colOff>2293620</xdr:colOff>
      <xdr:row>62</xdr:row>
      <xdr:rowOff>41910</xdr:rowOff>
    </xdr:to>
    <xdr:pic>
      <xdr:nvPicPr>
        <xdr:cNvPr id="3" name="Picture 4">
          <a:extLst>
            <a:ext uri="{FF2B5EF4-FFF2-40B4-BE49-F238E27FC236}">
              <a16:creationId xmlns:a16="http://schemas.microsoft.com/office/drawing/2014/main" id="{61E2087C-0EB1-5378-92DD-A302D12734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 y="7520940"/>
          <a:ext cx="2228850" cy="1636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66</xdr:row>
      <xdr:rowOff>95250</xdr:rowOff>
    </xdr:from>
    <xdr:to>
      <xdr:col>0</xdr:col>
      <xdr:colOff>2305050</xdr:colOff>
      <xdr:row>78</xdr:row>
      <xdr:rowOff>9525</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9925050"/>
          <a:ext cx="22193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83820</xdr:colOff>
      <xdr:row>50</xdr:row>
      <xdr:rowOff>76200</xdr:rowOff>
    </xdr:from>
    <xdr:to>
      <xdr:col>0</xdr:col>
      <xdr:colOff>2316480</xdr:colOff>
      <xdr:row>62</xdr:row>
      <xdr:rowOff>0</xdr:rowOff>
    </xdr:to>
    <xdr:pic>
      <xdr:nvPicPr>
        <xdr:cNvPr id="3" name="Picture 4">
          <a:extLst>
            <a:ext uri="{FF2B5EF4-FFF2-40B4-BE49-F238E27FC236}">
              <a16:creationId xmlns:a16="http://schemas.microsoft.com/office/drawing/2014/main" id="{C02EEF87-1E48-401C-B3FD-2991572E74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 y="7620000"/>
          <a:ext cx="223266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franklintempletonindia.com/downloadsServlet/pdf/product-labels-jg9o5k7l"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franklintempletonindia.com/downloadsServlet/pdf/product-labels-jg9o5k7l"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franklintempletonindia.com/download/en-in/valuation-policy/a457c9c7-82f0-463f-97eb-6decf7e67864/01102024_Unlisted_Equity_Valuation.pdf" TargetMode="External"/><Relationship Id="rId1" Type="http://schemas.openxmlformats.org/officeDocument/2006/relationships/hyperlink" Target="https://www.franklintempletonindia.com/download/en-in/valuation-policy/f5b41266-40b4-4c9f-9aa8-c9cef9e3ecd2/additional-disclosure-valuation-policy-ixahxj0q-en-in.pdf"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franklintempletonindia.com/downloadsServlet/pdf/product-labels-jg9o5k7l"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downloadsServlet/pdf/product-labels-jg9o5k7l"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downloadsServlet/pdf/product-labels-jg9o5k7l"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en-in/valuation-policy/f5b41266-40b4-4c9f-9aa8-c9cef9e3ecd2/additional-disclosure-valuation-policy-ixahxj0q-en-in.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download/en-in/valuation-policy/f5b41266-40b4-4c9f-9aa8-c9cef9e3ecd2/additional-disclosure-valuation-policy-ixahxj0q-en-in.pdf"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en-in/valuation-policy/f5b41266-40b4-4c9f-9aa8-c9cef9e3ecd2/additional-disclosure-valuation-policy-ixahxj0q-en-in.pdf"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downloadsServlet/pdf/product-labels-jg9o5k7l"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franklintempletonindia.com/downloadsServlet/pdf/product-labels-jg9o5k7l" TargetMode="Externa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franklintempletonindia.com/download/en-in/valuation-policy/a457c9c7-82f0-463f-97eb-6decf7e67864/01102024_Unlisted_Equity_Valuation.pdf" TargetMode="External"/><Relationship Id="rId1" Type="http://schemas.openxmlformats.org/officeDocument/2006/relationships/hyperlink" Target="https://www.franklintempletonindia.com/download/en-in/valuation-policy/f5b41266-40b4-4c9f-9aa8-c9cef9e3ecd2/additional-disclosure-valuation-policy-ixahxj0q-en-in.pdf" TargetMode="Externa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downloadsServlet/pdf/product-labels-jg9o5k7l"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s://www.franklintempletonindia.com/download/en-in/valuation-policy/f5b41266-40b4-4c9f-9aa8-c9cef9e3ecd2/additional-disclosure-valuation-policy-ixahxj0q-en-in.pdf"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franklintempletonindia.com/download/en-in/valuation-policy/f5b41266-40b4-4c9f-9aa8-c9cef9e3ecd2/additional-disclosure-valuation-policy-ixahxj0q-en-in.pdf"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 Id="rId4"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63"/>
  <sheetViews>
    <sheetView tabSelected="1" zoomScaleNormal="100" workbookViewId="0">
      <selection sqref="A1:G1"/>
    </sheetView>
  </sheetViews>
  <sheetFormatPr defaultColWidth="9.109375" defaultRowHeight="10.199999999999999" x14ac:dyDescent="0.2"/>
  <cols>
    <col min="1" max="1" width="38.6640625" style="7" bestFit="1" customWidth="1"/>
    <col min="2" max="2" width="50.88671875" style="7" bestFit="1" customWidth="1"/>
    <col min="3" max="3" width="24.6640625" style="7" bestFit="1" customWidth="1"/>
    <col min="4" max="4" width="15.44140625" style="7" bestFit="1" customWidth="1"/>
    <col min="5" max="5" width="32.44140625" style="10" customWidth="1"/>
    <col min="6" max="6" width="13.5546875" style="11" bestFit="1" customWidth="1"/>
    <col min="7" max="7" width="4.5546875" style="10" bestFit="1" customWidth="1"/>
    <col min="8" max="16384" width="9.109375" style="7"/>
  </cols>
  <sheetData>
    <row r="1" spans="1:9" s="1" customFormat="1" ht="13.8" x14ac:dyDescent="0.2">
      <c r="A1" s="103" t="s">
        <v>907</v>
      </c>
      <c r="B1" s="104"/>
      <c r="C1" s="104"/>
      <c r="D1" s="104"/>
      <c r="E1" s="104"/>
      <c r="F1" s="104"/>
      <c r="G1" s="104"/>
    </row>
    <row r="2" spans="1:9" s="1" customFormat="1" ht="11.4" x14ac:dyDescent="0.2">
      <c r="E2" s="5"/>
      <c r="F2" s="9"/>
      <c r="G2" s="10"/>
    </row>
    <row r="3" spans="1:9" s="1" customFormat="1" ht="12" x14ac:dyDescent="0.2">
      <c r="A3" s="8" t="s">
        <v>7</v>
      </c>
      <c r="B3" s="2"/>
      <c r="C3" s="3"/>
      <c r="D3" s="3"/>
      <c r="E3" s="4"/>
      <c r="F3" s="9"/>
      <c r="G3" s="10"/>
    </row>
    <row r="4" spans="1:9" s="1" customFormat="1" ht="26.25" customHeight="1" x14ac:dyDescent="0.2">
      <c r="A4" s="6" t="s">
        <v>2</v>
      </c>
      <c r="B4" s="6" t="s">
        <v>0</v>
      </c>
      <c r="C4" s="13" t="s">
        <v>908</v>
      </c>
      <c r="D4" s="13" t="s">
        <v>1</v>
      </c>
      <c r="E4" s="52"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909</v>
      </c>
      <c r="B7" s="21" t="s">
        <v>910</v>
      </c>
      <c r="C7" s="21" t="s">
        <v>911</v>
      </c>
      <c r="D7" s="24">
        <v>12500</v>
      </c>
      <c r="E7" s="22">
        <v>12860.7577055</v>
      </c>
      <c r="F7" s="23">
        <v>6.0052450052452997</v>
      </c>
      <c r="G7" s="22">
        <v>7.6299000000000001</v>
      </c>
    </row>
    <row r="8" spans="1:9" x14ac:dyDescent="0.2">
      <c r="A8" s="21" t="s">
        <v>912</v>
      </c>
      <c r="B8" s="21" t="s">
        <v>913</v>
      </c>
      <c r="C8" s="21" t="s">
        <v>26</v>
      </c>
      <c r="D8" s="24">
        <v>750</v>
      </c>
      <c r="E8" s="22">
        <v>7823.8300820000004</v>
      </c>
      <c r="F8" s="23">
        <v>3.65328525719175</v>
      </c>
      <c r="G8" s="22">
        <v>7.2949000000000002</v>
      </c>
    </row>
    <row r="9" spans="1:9" x14ac:dyDescent="0.2">
      <c r="A9" s="21" t="s">
        <v>914</v>
      </c>
      <c r="B9" s="21" t="s">
        <v>915</v>
      </c>
      <c r="C9" s="21" t="s">
        <v>26</v>
      </c>
      <c r="D9" s="24">
        <v>500</v>
      </c>
      <c r="E9" s="22">
        <v>5319.1906011000001</v>
      </c>
      <c r="F9" s="23">
        <v>2.4837605622212102</v>
      </c>
      <c r="G9" s="22">
        <v>7.2752999999999997</v>
      </c>
    </row>
    <row r="10" spans="1:9" x14ac:dyDescent="0.2">
      <c r="A10" s="21" t="s">
        <v>916</v>
      </c>
      <c r="B10" s="21" t="s">
        <v>917</v>
      </c>
      <c r="C10" s="21" t="s">
        <v>26</v>
      </c>
      <c r="D10" s="24">
        <v>500</v>
      </c>
      <c r="E10" s="22">
        <v>5271.5020492000003</v>
      </c>
      <c r="F10" s="23">
        <v>2.4614927110834599</v>
      </c>
      <c r="G10" s="22">
        <v>7.2100999999999997</v>
      </c>
    </row>
    <row r="11" spans="1:9" x14ac:dyDescent="0.2">
      <c r="A11" s="21" t="s">
        <v>918</v>
      </c>
      <c r="B11" s="21" t="s">
        <v>919</v>
      </c>
      <c r="C11" s="21" t="s">
        <v>63</v>
      </c>
      <c r="D11" s="24">
        <v>250</v>
      </c>
      <c r="E11" s="22">
        <v>2685.5817350000002</v>
      </c>
      <c r="F11" s="23">
        <v>1.2540144732988501</v>
      </c>
      <c r="G11" s="22">
        <v>7.3498999999999999</v>
      </c>
    </row>
    <row r="12" spans="1:9" x14ac:dyDescent="0.2">
      <c r="A12" s="20" t="s">
        <v>28</v>
      </c>
      <c r="B12" s="20"/>
      <c r="C12" s="20"/>
      <c r="D12" s="20"/>
      <c r="E12" s="25">
        <f>SUM(E6:E11)</f>
        <v>33960.8621728</v>
      </c>
      <c r="F12" s="26">
        <f>SUM(F6:F11)</f>
        <v>15.857798009040572</v>
      </c>
      <c r="G12" s="25"/>
      <c r="H12" s="14"/>
      <c r="I12" s="14"/>
    </row>
    <row r="13" spans="1:9" x14ac:dyDescent="0.2">
      <c r="A13" s="21"/>
      <c r="B13" s="21"/>
      <c r="C13" s="21"/>
      <c r="D13" s="21"/>
      <c r="E13" s="22"/>
      <c r="F13" s="23"/>
      <c r="G13" s="22"/>
    </row>
    <row r="14" spans="1:9" x14ac:dyDescent="0.2">
      <c r="A14" s="20" t="s">
        <v>29</v>
      </c>
      <c r="B14" s="21"/>
      <c r="C14" s="21"/>
      <c r="D14" s="21"/>
      <c r="E14" s="22"/>
      <c r="F14" s="23"/>
      <c r="G14" s="22"/>
    </row>
    <row r="15" spans="1:9" x14ac:dyDescent="0.2">
      <c r="A15" s="20" t="s">
        <v>920</v>
      </c>
      <c r="B15" s="21"/>
      <c r="C15" s="21"/>
      <c r="D15" s="21"/>
      <c r="E15" s="22"/>
      <c r="F15" s="23"/>
      <c r="G15" s="22"/>
    </row>
    <row r="16" spans="1:9" x14ac:dyDescent="0.2">
      <c r="A16" s="21" t="s">
        <v>921</v>
      </c>
      <c r="B16" s="21" t="s">
        <v>922</v>
      </c>
      <c r="C16" s="21" t="s">
        <v>923</v>
      </c>
      <c r="D16" s="24">
        <v>2000</v>
      </c>
      <c r="E16" s="22">
        <v>9913.9500000000007</v>
      </c>
      <c r="F16" s="23">
        <v>4.6292528078878803</v>
      </c>
      <c r="G16" s="22">
        <v>7.2001999999999997</v>
      </c>
    </row>
    <row r="17" spans="1:9" x14ac:dyDescent="0.2">
      <c r="A17" s="21" t="s">
        <v>924</v>
      </c>
      <c r="B17" s="21" t="s">
        <v>925</v>
      </c>
      <c r="C17" s="21" t="s">
        <v>926</v>
      </c>
      <c r="D17" s="24">
        <v>2000</v>
      </c>
      <c r="E17" s="22">
        <v>9873.17</v>
      </c>
      <c r="F17" s="23">
        <v>4.61021085896685</v>
      </c>
      <c r="G17" s="22">
        <v>7.2138</v>
      </c>
    </row>
    <row r="18" spans="1:9" x14ac:dyDescent="0.2">
      <c r="A18" s="21" t="s">
        <v>927</v>
      </c>
      <c r="B18" s="21" t="s">
        <v>928</v>
      </c>
      <c r="C18" s="21" t="s">
        <v>926</v>
      </c>
      <c r="D18" s="24">
        <v>1500</v>
      </c>
      <c r="E18" s="22">
        <v>7375.53</v>
      </c>
      <c r="F18" s="23">
        <v>3.44395452490292</v>
      </c>
      <c r="G18" s="22">
        <v>7.0801999999999996</v>
      </c>
    </row>
    <row r="19" spans="1:9" x14ac:dyDescent="0.2">
      <c r="A19" s="21" t="s">
        <v>929</v>
      </c>
      <c r="B19" s="21" t="s">
        <v>930</v>
      </c>
      <c r="C19" s="21" t="s">
        <v>926</v>
      </c>
      <c r="D19" s="24">
        <v>1000</v>
      </c>
      <c r="E19" s="22">
        <v>4957.9449999999997</v>
      </c>
      <c r="F19" s="23">
        <v>2.31507933897222</v>
      </c>
      <c r="G19" s="22">
        <v>7.2000999999999999</v>
      </c>
    </row>
    <row r="20" spans="1:9" x14ac:dyDescent="0.2">
      <c r="A20" s="21" t="s">
        <v>931</v>
      </c>
      <c r="B20" s="21" t="s">
        <v>932</v>
      </c>
      <c r="C20" s="21" t="s">
        <v>926</v>
      </c>
      <c r="D20" s="24">
        <v>1000</v>
      </c>
      <c r="E20" s="22">
        <v>4947.0349999999999</v>
      </c>
      <c r="F20" s="23">
        <v>2.3099849872623599</v>
      </c>
      <c r="G20" s="22">
        <v>7.1052</v>
      </c>
    </row>
    <row r="21" spans="1:9" x14ac:dyDescent="0.2">
      <c r="A21" s="21" t="s">
        <v>933</v>
      </c>
      <c r="B21" s="21" t="s">
        <v>934</v>
      </c>
      <c r="C21" s="21" t="s">
        <v>926</v>
      </c>
      <c r="D21" s="24">
        <v>1000</v>
      </c>
      <c r="E21" s="22">
        <v>4937.3950000000004</v>
      </c>
      <c r="F21" s="23">
        <v>2.30548365357921</v>
      </c>
      <c r="G21" s="22">
        <v>7.1201999999999996</v>
      </c>
    </row>
    <row r="22" spans="1:9" x14ac:dyDescent="0.2">
      <c r="A22" s="21" t="s">
        <v>935</v>
      </c>
      <c r="B22" s="21" t="s">
        <v>936</v>
      </c>
      <c r="C22" s="21" t="s">
        <v>926</v>
      </c>
      <c r="D22" s="24">
        <v>1000</v>
      </c>
      <c r="E22" s="22">
        <v>4929.2150000000001</v>
      </c>
      <c r="F22" s="23">
        <v>2.3016640571551301</v>
      </c>
      <c r="G22" s="22">
        <v>7.1801000000000004</v>
      </c>
    </row>
    <row r="23" spans="1:9" x14ac:dyDescent="0.2">
      <c r="A23" s="20" t="s">
        <v>28</v>
      </c>
      <c r="B23" s="20"/>
      <c r="C23" s="20"/>
      <c r="D23" s="20"/>
      <c r="E23" s="25">
        <f>SUM(E15:E22)</f>
        <v>46934.240000000005</v>
      </c>
      <c r="F23" s="26">
        <f>SUM(F15:F22)</f>
        <v>21.915630228726567</v>
      </c>
      <c r="G23" s="25"/>
      <c r="H23" s="14"/>
      <c r="I23" s="14"/>
    </row>
    <row r="24" spans="1:9" x14ac:dyDescent="0.2">
      <c r="A24" s="21"/>
      <c r="B24" s="21"/>
      <c r="C24" s="21"/>
      <c r="D24" s="21"/>
      <c r="E24" s="22"/>
      <c r="F24" s="23"/>
      <c r="G24" s="22"/>
    </row>
    <row r="25" spans="1:9" x14ac:dyDescent="0.2">
      <c r="A25" s="20" t="s">
        <v>937</v>
      </c>
      <c r="B25" s="21"/>
      <c r="C25" s="21"/>
      <c r="D25" s="21"/>
      <c r="E25" s="22"/>
      <c r="F25" s="23"/>
      <c r="G25" s="22"/>
    </row>
    <row r="26" spans="1:9" x14ac:dyDescent="0.2">
      <c r="A26" s="21" t="s">
        <v>938</v>
      </c>
      <c r="B26" s="21" t="s">
        <v>939</v>
      </c>
      <c r="C26" s="21" t="s">
        <v>926</v>
      </c>
      <c r="D26" s="24">
        <v>2000</v>
      </c>
      <c r="E26" s="22">
        <v>9968.4699999999993</v>
      </c>
      <c r="F26" s="23">
        <v>4.6547105581373804</v>
      </c>
      <c r="G26" s="22">
        <v>7.2154999999999996</v>
      </c>
    </row>
    <row r="27" spans="1:9" x14ac:dyDescent="0.2">
      <c r="A27" s="21" t="s">
        <v>940</v>
      </c>
      <c r="B27" s="21" t="s">
        <v>941</v>
      </c>
      <c r="C27" s="21" t="s">
        <v>942</v>
      </c>
      <c r="D27" s="24">
        <v>2000</v>
      </c>
      <c r="E27" s="22">
        <v>9954.1200000000008</v>
      </c>
      <c r="F27" s="23">
        <v>4.64800992137876</v>
      </c>
      <c r="G27" s="22">
        <v>7.3144999999999998</v>
      </c>
    </row>
    <row r="28" spans="1:9" x14ac:dyDescent="0.2">
      <c r="A28" s="21" t="s">
        <v>943</v>
      </c>
      <c r="B28" s="21" t="s">
        <v>944</v>
      </c>
      <c r="C28" s="21" t="s">
        <v>945</v>
      </c>
      <c r="D28" s="24">
        <v>2000</v>
      </c>
      <c r="E28" s="22">
        <v>9952.4599999999991</v>
      </c>
      <c r="F28" s="23">
        <v>4.6472347954540698</v>
      </c>
      <c r="G28" s="22">
        <v>7.5804</v>
      </c>
    </row>
    <row r="29" spans="1:9" x14ac:dyDescent="0.2">
      <c r="A29" s="21" t="s">
        <v>946</v>
      </c>
      <c r="B29" s="21" t="s">
        <v>947</v>
      </c>
      <c r="C29" s="21" t="s">
        <v>945</v>
      </c>
      <c r="D29" s="24">
        <v>2000</v>
      </c>
      <c r="E29" s="22">
        <v>9877.26</v>
      </c>
      <c r="F29" s="23">
        <v>4.61212065717889</v>
      </c>
      <c r="G29" s="22">
        <v>7.1997999999999998</v>
      </c>
    </row>
    <row r="30" spans="1:9" x14ac:dyDescent="0.2">
      <c r="A30" s="21" t="s">
        <v>948</v>
      </c>
      <c r="B30" s="21" t="s">
        <v>949</v>
      </c>
      <c r="C30" s="21" t="s">
        <v>926</v>
      </c>
      <c r="D30" s="24">
        <v>2000</v>
      </c>
      <c r="E30" s="22">
        <v>9870.9599999999991</v>
      </c>
      <c r="F30" s="23">
        <v>4.6091789142116903</v>
      </c>
      <c r="G30" s="22">
        <v>7.2298999999999998</v>
      </c>
    </row>
    <row r="31" spans="1:9" x14ac:dyDescent="0.2">
      <c r="A31" s="21" t="s">
        <v>950</v>
      </c>
      <c r="B31" s="21" t="s">
        <v>951</v>
      </c>
      <c r="C31" s="21" t="s">
        <v>926</v>
      </c>
      <c r="D31" s="24">
        <v>2000</v>
      </c>
      <c r="E31" s="22">
        <v>9840.01</v>
      </c>
      <c r="F31" s="23">
        <v>4.5947270182061501</v>
      </c>
      <c r="G31" s="22">
        <v>7.1501000000000001</v>
      </c>
    </row>
    <row r="32" spans="1:9" x14ac:dyDescent="0.2">
      <c r="A32" s="21" t="s">
        <v>952</v>
      </c>
      <c r="B32" s="21" t="s">
        <v>953</v>
      </c>
      <c r="C32" s="21" t="s">
        <v>926</v>
      </c>
      <c r="D32" s="24">
        <v>1500</v>
      </c>
      <c r="E32" s="22">
        <v>7432.3575000000001</v>
      </c>
      <c r="F32" s="23">
        <v>3.4704897468820799</v>
      </c>
      <c r="G32" s="22">
        <v>7.5498000000000003</v>
      </c>
    </row>
    <row r="33" spans="1:9" x14ac:dyDescent="0.2">
      <c r="A33" s="21" t="s">
        <v>954</v>
      </c>
      <c r="B33" s="21" t="s">
        <v>955</v>
      </c>
      <c r="C33" s="21" t="s">
        <v>945</v>
      </c>
      <c r="D33" s="24">
        <v>1500</v>
      </c>
      <c r="E33" s="22">
        <v>7404.66</v>
      </c>
      <c r="F33" s="23">
        <v>3.4575565840512699</v>
      </c>
      <c r="G33" s="22">
        <v>7.58</v>
      </c>
    </row>
    <row r="34" spans="1:9" x14ac:dyDescent="0.2">
      <c r="A34" s="21" t="s">
        <v>956</v>
      </c>
      <c r="B34" s="21" t="s">
        <v>957</v>
      </c>
      <c r="C34" s="21" t="s">
        <v>926</v>
      </c>
      <c r="D34" s="24">
        <v>1000</v>
      </c>
      <c r="E34" s="22">
        <v>4936.9799999999996</v>
      </c>
      <c r="F34" s="23">
        <v>2.3052898720980401</v>
      </c>
      <c r="G34" s="22">
        <v>7.5151000000000003</v>
      </c>
    </row>
    <row r="35" spans="1:9" x14ac:dyDescent="0.2">
      <c r="A35" s="21" t="s">
        <v>958</v>
      </c>
      <c r="B35" s="21" t="s">
        <v>959</v>
      </c>
      <c r="C35" s="21" t="s">
        <v>945</v>
      </c>
      <c r="D35" s="24">
        <v>1000</v>
      </c>
      <c r="E35" s="22">
        <v>4931.5450000000001</v>
      </c>
      <c r="F35" s="23">
        <v>2.30275203510966</v>
      </c>
      <c r="G35" s="22">
        <v>7.7946999999999997</v>
      </c>
    </row>
    <row r="36" spans="1:9" x14ac:dyDescent="0.2">
      <c r="A36" s="21" t="s">
        <v>960</v>
      </c>
      <c r="B36" s="21" t="s">
        <v>961</v>
      </c>
      <c r="C36" s="21" t="s">
        <v>926</v>
      </c>
      <c r="D36" s="24">
        <v>1000</v>
      </c>
      <c r="E36" s="22">
        <v>4924.2650000000003</v>
      </c>
      <c r="F36" s="23">
        <v>2.2993526876809001</v>
      </c>
      <c r="G36" s="22">
        <v>7.69</v>
      </c>
    </row>
    <row r="37" spans="1:9" x14ac:dyDescent="0.2">
      <c r="A37" s="21" t="s">
        <v>962</v>
      </c>
      <c r="B37" s="21" t="s">
        <v>963</v>
      </c>
      <c r="C37" s="21" t="s">
        <v>926</v>
      </c>
      <c r="D37" s="24">
        <v>1000</v>
      </c>
      <c r="E37" s="22">
        <v>4919.2950000000001</v>
      </c>
      <c r="F37" s="23">
        <v>2.2970319793401002</v>
      </c>
      <c r="G37" s="22">
        <v>7.5799000000000003</v>
      </c>
    </row>
    <row r="38" spans="1:9" x14ac:dyDescent="0.2">
      <c r="A38" s="20" t="s">
        <v>28</v>
      </c>
      <c r="B38" s="20"/>
      <c r="C38" s="20"/>
      <c r="D38" s="20"/>
      <c r="E38" s="25">
        <f>SUM(E25:E37)</f>
        <v>94012.382499999992</v>
      </c>
      <c r="F38" s="26">
        <f>SUM(F25:F37)</f>
        <v>43.898454769728986</v>
      </c>
      <c r="G38" s="25"/>
      <c r="H38" s="14"/>
      <c r="I38" s="14"/>
    </row>
    <row r="39" spans="1:9" x14ac:dyDescent="0.2">
      <c r="A39" s="21"/>
      <c r="B39" s="21"/>
      <c r="C39" s="21"/>
      <c r="D39" s="21"/>
      <c r="E39" s="22"/>
      <c r="F39" s="23"/>
      <c r="G39" s="22"/>
    </row>
    <row r="40" spans="1:9" x14ac:dyDescent="0.2">
      <c r="A40" s="20" t="s">
        <v>30</v>
      </c>
      <c r="B40" s="21"/>
      <c r="C40" s="21"/>
      <c r="D40" s="21"/>
      <c r="E40" s="22"/>
      <c r="F40" s="23"/>
      <c r="G40" s="22"/>
    </row>
    <row r="41" spans="1:9" x14ac:dyDescent="0.2">
      <c r="A41" s="21" t="s">
        <v>964</v>
      </c>
      <c r="B41" s="21" t="s">
        <v>965</v>
      </c>
      <c r="C41" s="21" t="s">
        <v>32</v>
      </c>
      <c r="D41" s="24">
        <v>12500000</v>
      </c>
      <c r="E41" s="22">
        <v>12359.137500000001</v>
      </c>
      <c r="F41" s="23">
        <v>5.7710167970332096</v>
      </c>
      <c r="G41" s="22">
        <v>6.4001000000000001</v>
      </c>
    </row>
    <row r="42" spans="1:9" x14ac:dyDescent="0.2">
      <c r="A42" s="21" t="s">
        <v>966</v>
      </c>
      <c r="B42" s="21" t="s">
        <v>967</v>
      </c>
      <c r="C42" s="21" t="s">
        <v>32</v>
      </c>
      <c r="D42" s="24">
        <v>10000000</v>
      </c>
      <c r="E42" s="22">
        <v>9946.11</v>
      </c>
      <c r="F42" s="23">
        <v>4.6442697053204602</v>
      </c>
      <c r="G42" s="22">
        <v>6.3800999999999997</v>
      </c>
    </row>
    <row r="43" spans="1:9" x14ac:dyDescent="0.2">
      <c r="A43" s="21" t="s">
        <v>968</v>
      </c>
      <c r="B43" s="21" t="s">
        <v>969</v>
      </c>
      <c r="C43" s="21" t="s">
        <v>32</v>
      </c>
      <c r="D43" s="24">
        <v>5000000</v>
      </c>
      <c r="E43" s="22">
        <v>4992.1400000000003</v>
      </c>
      <c r="F43" s="23">
        <v>2.3310464660775398</v>
      </c>
      <c r="G43" s="22">
        <v>6.3853999999999997</v>
      </c>
    </row>
    <row r="44" spans="1:9" x14ac:dyDescent="0.2">
      <c r="A44" s="21" t="s">
        <v>970</v>
      </c>
      <c r="B44" s="21" t="s">
        <v>971</v>
      </c>
      <c r="C44" s="21" t="s">
        <v>32</v>
      </c>
      <c r="D44" s="24">
        <v>5000000</v>
      </c>
      <c r="E44" s="22">
        <v>4980.0749999999998</v>
      </c>
      <c r="F44" s="23">
        <v>2.3254127948236798</v>
      </c>
      <c r="G44" s="22">
        <v>6.3493000000000004</v>
      </c>
    </row>
    <row r="45" spans="1:9" x14ac:dyDescent="0.2">
      <c r="A45" s="21" t="s">
        <v>972</v>
      </c>
      <c r="B45" s="21" t="s">
        <v>973</v>
      </c>
      <c r="C45" s="21" t="s">
        <v>32</v>
      </c>
      <c r="D45" s="24">
        <v>5000000</v>
      </c>
      <c r="E45" s="22">
        <v>4937.665</v>
      </c>
      <c r="F45" s="23">
        <v>2.3056097282777999</v>
      </c>
      <c r="G45" s="22">
        <v>6.3998999999999997</v>
      </c>
    </row>
    <row r="46" spans="1:9" x14ac:dyDescent="0.2">
      <c r="A46" s="21" t="s">
        <v>974</v>
      </c>
      <c r="B46" s="21" t="s">
        <v>975</v>
      </c>
      <c r="C46" s="21" t="s">
        <v>32</v>
      </c>
      <c r="D46" s="24">
        <v>2500000</v>
      </c>
      <c r="E46" s="22">
        <v>2483.8850000000002</v>
      </c>
      <c r="F46" s="23">
        <v>1.1598335285855399</v>
      </c>
      <c r="G46" s="22">
        <v>6.4001000000000001</v>
      </c>
    </row>
    <row r="47" spans="1:9" x14ac:dyDescent="0.2">
      <c r="A47" s="21" t="s">
        <v>976</v>
      </c>
      <c r="B47" s="21" t="s">
        <v>977</v>
      </c>
      <c r="C47" s="21" t="s">
        <v>32</v>
      </c>
      <c r="D47" s="24">
        <v>2022600</v>
      </c>
      <c r="E47" s="22">
        <v>2016.627262</v>
      </c>
      <c r="F47" s="23">
        <v>0.94165064531057296</v>
      </c>
      <c r="G47" s="22">
        <v>6.359</v>
      </c>
    </row>
    <row r="48" spans="1:9" x14ac:dyDescent="0.2">
      <c r="A48" s="21" t="s">
        <v>93</v>
      </c>
      <c r="B48" s="21" t="s">
        <v>1264</v>
      </c>
      <c r="C48" s="21" t="s">
        <v>32</v>
      </c>
      <c r="D48" s="24">
        <v>500000</v>
      </c>
      <c r="E48" s="22">
        <v>496.77699999999999</v>
      </c>
      <c r="F48" s="23">
        <v>0.23196670571710801</v>
      </c>
      <c r="G48" s="22">
        <v>6.4001000000000001</v>
      </c>
    </row>
    <row r="49" spans="1:9" x14ac:dyDescent="0.2">
      <c r="A49" s="20" t="s">
        <v>28</v>
      </c>
      <c r="B49" s="20"/>
      <c r="C49" s="20"/>
      <c r="D49" s="20"/>
      <c r="E49" s="25">
        <f>SUM(E40:E48)</f>
        <v>42212.416762000008</v>
      </c>
      <c r="F49" s="26">
        <f>SUM(F40:F48)</f>
        <v>19.710806371145914</v>
      </c>
      <c r="G49" s="25"/>
      <c r="H49" s="14"/>
      <c r="I49" s="14"/>
    </row>
    <row r="50" spans="1:9" x14ac:dyDescent="0.2">
      <c r="A50" s="21"/>
      <c r="B50" s="21"/>
      <c r="C50" s="21"/>
      <c r="D50" s="21"/>
      <c r="E50" s="22"/>
      <c r="F50" s="23"/>
      <c r="G50" s="22"/>
    </row>
    <row r="51" spans="1:9" x14ac:dyDescent="0.2">
      <c r="A51" s="20" t="s">
        <v>31</v>
      </c>
      <c r="B51" s="21"/>
      <c r="C51" s="21"/>
      <c r="D51" s="21"/>
      <c r="E51" s="22"/>
      <c r="F51" s="23"/>
      <c r="G51" s="22"/>
    </row>
    <row r="52" spans="1:9" x14ac:dyDescent="0.2">
      <c r="A52" s="21" t="s">
        <v>978</v>
      </c>
      <c r="B52" s="21" t="s">
        <v>979</v>
      </c>
      <c r="C52" s="21" t="s">
        <v>32</v>
      </c>
      <c r="D52" s="24">
        <v>10000000</v>
      </c>
      <c r="E52" s="22">
        <v>10246.790000000001</v>
      </c>
      <c r="F52" s="23">
        <v>4.7846702252217801</v>
      </c>
      <c r="G52" s="22">
        <v>6.5176999999999996</v>
      </c>
    </row>
    <row r="53" spans="1:9" x14ac:dyDescent="0.2">
      <c r="A53" s="21" t="s">
        <v>980</v>
      </c>
      <c r="B53" s="21" t="s">
        <v>981</v>
      </c>
      <c r="C53" s="21" t="s">
        <v>32</v>
      </c>
      <c r="D53" s="24">
        <v>2500000</v>
      </c>
      <c r="E53" s="22">
        <v>2593.9845832999999</v>
      </c>
      <c r="F53" s="23">
        <v>1.21124379443707</v>
      </c>
      <c r="G53" s="22">
        <v>6.5206</v>
      </c>
    </row>
    <row r="54" spans="1:9" x14ac:dyDescent="0.2">
      <c r="A54" s="20" t="s">
        <v>28</v>
      </c>
      <c r="B54" s="20"/>
      <c r="C54" s="20"/>
      <c r="D54" s="20"/>
      <c r="E54" s="25">
        <f>SUM(E52:E53)</f>
        <v>12840.774583300001</v>
      </c>
      <c r="F54" s="26">
        <f>SUM(F52:F53)</f>
        <v>5.9959140196588496</v>
      </c>
      <c r="G54" s="25"/>
      <c r="H54" s="14"/>
      <c r="I54" s="14"/>
    </row>
    <row r="55" spans="1:9" x14ac:dyDescent="0.2">
      <c r="A55" s="21"/>
      <c r="B55" s="21"/>
      <c r="C55" s="21"/>
      <c r="D55" s="21"/>
      <c r="E55" s="22"/>
      <c r="F55" s="23"/>
      <c r="G55" s="22"/>
    </row>
    <row r="56" spans="1:9" x14ac:dyDescent="0.2">
      <c r="A56" s="20" t="s">
        <v>982</v>
      </c>
      <c r="B56" s="21"/>
      <c r="C56" s="21"/>
      <c r="D56" s="21"/>
      <c r="E56" s="22"/>
      <c r="F56" s="23"/>
      <c r="G56" s="22"/>
    </row>
    <row r="57" spans="1:9" x14ac:dyDescent="0.2">
      <c r="A57" s="21" t="s">
        <v>983</v>
      </c>
      <c r="B57" s="21" t="s">
        <v>984</v>
      </c>
      <c r="C57" s="21" t="s">
        <v>985</v>
      </c>
      <c r="D57" s="24">
        <v>5135.567</v>
      </c>
      <c r="E57" s="22">
        <v>534.39082229999997</v>
      </c>
      <c r="F57" s="23">
        <v>0.24953022908545899</v>
      </c>
      <c r="G57" s="22">
        <v>6.62</v>
      </c>
    </row>
    <row r="58" spans="1:9" x14ac:dyDescent="0.2">
      <c r="A58" s="20" t="s">
        <v>28</v>
      </c>
      <c r="B58" s="20"/>
      <c r="C58" s="20"/>
      <c r="D58" s="20"/>
      <c r="E58" s="25">
        <f>SUM(E57:E57)</f>
        <v>534.39082229999997</v>
      </c>
      <c r="F58" s="26">
        <f>SUM(F57:F57)</f>
        <v>0.24953022908545899</v>
      </c>
      <c r="G58" s="25"/>
      <c r="H58" s="14"/>
      <c r="I58" s="14"/>
    </row>
    <row r="59" spans="1:9" x14ac:dyDescent="0.2">
      <c r="A59" s="21"/>
      <c r="B59" s="21"/>
      <c r="C59" s="21"/>
      <c r="D59" s="21"/>
      <c r="E59" s="22"/>
      <c r="F59" s="23"/>
      <c r="G59" s="22"/>
    </row>
    <row r="60" spans="1:9" x14ac:dyDescent="0.2">
      <c r="A60" s="20" t="s">
        <v>33</v>
      </c>
      <c r="B60" s="20"/>
      <c r="C60" s="20"/>
      <c r="D60" s="20"/>
      <c r="E60" s="25">
        <f>E12+E23+E38+E49+E54+E58</f>
        <v>230495.06684039999</v>
      </c>
      <c r="F60" s="26">
        <f>F12+F23+F38+F49+F54+F58</f>
        <v>107.62813362738635</v>
      </c>
      <c r="G60" s="25"/>
      <c r="H60" s="14"/>
      <c r="I60" s="14"/>
    </row>
    <row r="61" spans="1:9" x14ac:dyDescent="0.2">
      <c r="A61" s="20"/>
      <c r="B61" s="20"/>
      <c r="C61" s="20"/>
      <c r="D61" s="20"/>
      <c r="E61" s="25"/>
      <c r="F61" s="26"/>
      <c r="G61" s="25"/>
      <c r="H61" s="14"/>
      <c r="I61" s="14"/>
    </row>
    <row r="62" spans="1:9" x14ac:dyDescent="0.2">
      <c r="A62" s="20" t="s">
        <v>35</v>
      </c>
      <c r="B62" s="20"/>
      <c r="C62" s="20"/>
      <c r="D62" s="20"/>
      <c r="E62" s="25">
        <f>E64-(E12+E23+E38+E49+E54+E58)</f>
        <v>-16336.315710900002</v>
      </c>
      <c r="F62" s="26">
        <f>F64-(F12+F23+F38+F49+F54+F58)</f>
        <v>-7.6281336273863474</v>
      </c>
      <c r="G62" s="25"/>
      <c r="H62" s="14"/>
      <c r="I62" s="14"/>
    </row>
    <row r="63" spans="1:9" x14ac:dyDescent="0.2">
      <c r="A63" s="20"/>
      <c r="B63" s="20"/>
      <c r="C63" s="20"/>
      <c r="D63" s="20"/>
      <c r="E63" s="25"/>
      <c r="F63" s="26"/>
      <c r="G63" s="25"/>
      <c r="H63" s="14"/>
      <c r="I63" s="14"/>
    </row>
    <row r="64" spans="1:9" x14ac:dyDescent="0.2">
      <c r="A64" s="27" t="s">
        <v>34</v>
      </c>
      <c r="B64" s="27"/>
      <c r="C64" s="27"/>
      <c r="D64" s="27"/>
      <c r="E64" s="28">
        <v>214158.75112949999</v>
      </c>
      <c r="F64" s="29">
        <v>100</v>
      </c>
      <c r="G64" s="28"/>
      <c r="H64" s="14"/>
      <c r="I64" s="14"/>
    </row>
    <row r="65" spans="1:4" x14ac:dyDescent="0.2">
      <c r="A65" s="7" t="s">
        <v>1263</v>
      </c>
    </row>
    <row r="67" spans="1:4" x14ac:dyDescent="0.2">
      <c r="A67" s="14" t="s">
        <v>986</v>
      </c>
    </row>
    <row r="68" spans="1:4" x14ac:dyDescent="0.2">
      <c r="A68" s="14" t="s">
        <v>36</v>
      </c>
    </row>
    <row r="69" spans="1:4" x14ac:dyDescent="0.2">
      <c r="A69" s="14" t="s">
        <v>987</v>
      </c>
    </row>
    <row r="71" spans="1:4" x14ac:dyDescent="0.2">
      <c r="A71" s="14" t="s">
        <v>37</v>
      </c>
    </row>
    <row r="72" spans="1:4" x14ac:dyDescent="0.2">
      <c r="A72" s="14" t="s">
        <v>38</v>
      </c>
    </row>
    <row r="73" spans="1:4" x14ac:dyDescent="0.2">
      <c r="A73" s="14" t="s">
        <v>39</v>
      </c>
      <c r="B73" s="14"/>
      <c r="C73" s="30" t="s">
        <v>988</v>
      </c>
      <c r="D73" s="14" t="s">
        <v>40</v>
      </c>
    </row>
    <row r="74" spans="1:4" x14ac:dyDescent="0.2">
      <c r="A74" s="7" t="s">
        <v>1258</v>
      </c>
      <c r="C74" s="58">
        <v>5460.4444000000003</v>
      </c>
      <c r="D74" s="31">
        <v>5639.5208000000002</v>
      </c>
    </row>
    <row r="75" spans="1:4" x14ac:dyDescent="0.2">
      <c r="A75" s="7" t="s">
        <v>1259</v>
      </c>
      <c r="C75" s="58" t="s">
        <v>990</v>
      </c>
      <c r="D75" s="31">
        <v>1509.3204000000001</v>
      </c>
    </row>
    <row r="76" spans="1:4" x14ac:dyDescent="0.2">
      <c r="A76" s="7" t="s">
        <v>1260</v>
      </c>
      <c r="C76" s="58" t="s">
        <v>992</v>
      </c>
      <c r="D76" s="31">
        <v>1244.6622</v>
      </c>
    </row>
    <row r="77" spans="1:4" x14ac:dyDescent="0.2">
      <c r="A77" s="7" t="s">
        <v>1261</v>
      </c>
      <c r="C77" s="58" t="s">
        <v>994</v>
      </c>
      <c r="D77" s="31">
        <v>1000</v>
      </c>
    </row>
    <row r="78" spans="1:4" x14ac:dyDescent="0.2">
      <c r="A78" s="7" t="s">
        <v>1262</v>
      </c>
      <c r="C78" s="58" t="s">
        <v>996</v>
      </c>
      <c r="D78" s="31">
        <v>1055.0345</v>
      </c>
    </row>
    <row r="79" spans="1:4" x14ac:dyDescent="0.2">
      <c r="A79" s="7" t="s">
        <v>997</v>
      </c>
      <c r="C79" s="58">
        <v>3600.2583</v>
      </c>
      <c r="D79" s="31">
        <v>3730.7435999999998</v>
      </c>
    </row>
    <row r="80" spans="1:4" x14ac:dyDescent="0.2">
      <c r="A80" s="7" t="s">
        <v>998</v>
      </c>
      <c r="C80" s="58" t="s">
        <v>999</v>
      </c>
      <c r="D80" s="31">
        <v>1000</v>
      </c>
    </row>
    <row r="81" spans="1:4" x14ac:dyDescent="0.2">
      <c r="A81" s="7" t="s">
        <v>1000</v>
      </c>
      <c r="C81" s="58" t="s">
        <v>1001</v>
      </c>
      <c r="D81" s="31">
        <v>1025.8416</v>
      </c>
    </row>
    <row r="82" spans="1:4" x14ac:dyDescent="0.2">
      <c r="A82" s="7" t="s">
        <v>1002</v>
      </c>
      <c r="C82" s="58">
        <v>3626.8849</v>
      </c>
      <c r="D82" s="31">
        <v>3759.5807</v>
      </c>
    </row>
    <row r="83" spans="1:4" x14ac:dyDescent="0.2">
      <c r="A83" s="7" t="s">
        <v>1003</v>
      </c>
      <c r="C83" s="58" t="s">
        <v>1004</v>
      </c>
      <c r="D83" s="31">
        <v>1001.6033</v>
      </c>
    </row>
    <row r="84" spans="1:4" x14ac:dyDescent="0.2">
      <c r="A84" s="7" t="s">
        <v>1005</v>
      </c>
      <c r="C84" s="58" t="s">
        <v>1006</v>
      </c>
      <c r="D84" s="31">
        <v>1021.7093</v>
      </c>
    </row>
    <row r="85" spans="1:4" x14ac:dyDescent="0.2">
      <c r="A85" s="7" t="s">
        <v>1007</v>
      </c>
      <c r="C85" s="58" t="s">
        <v>1008</v>
      </c>
      <c r="D85" s="31">
        <v>15.867000000000001</v>
      </c>
    </row>
    <row r="86" spans="1:4" x14ac:dyDescent="0.2">
      <c r="A86" s="7" t="s">
        <v>1009</v>
      </c>
      <c r="C86" s="58" t="s">
        <v>1008</v>
      </c>
      <c r="D86" s="31">
        <v>15.867000000000001</v>
      </c>
    </row>
    <row r="87" spans="1:4" x14ac:dyDescent="0.2">
      <c r="A87" s="7" t="s">
        <v>1010</v>
      </c>
      <c r="C87" s="58" t="s">
        <v>1011</v>
      </c>
      <c r="D87" s="31">
        <v>10</v>
      </c>
    </row>
    <row r="88" spans="1:4" x14ac:dyDescent="0.2">
      <c r="A88" s="7" t="s">
        <v>1012</v>
      </c>
      <c r="C88" s="58" t="s">
        <v>1011</v>
      </c>
      <c r="D88" s="31">
        <v>10</v>
      </c>
    </row>
    <row r="89" spans="1:4" x14ac:dyDescent="0.2">
      <c r="C89" s="58"/>
      <c r="D89" s="31"/>
    </row>
    <row r="90" spans="1:4" x14ac:dyDescent="0.2">
      <c r="A90" s="7" t="s">
        <v>1013</v>
      </c>
      <c r="C90" s="58"/>
      <c r="D90" s="31"/>
    </row>
    <row r="91" spans="1:4" x14ac:dyDescent="0.2">
      <c r="A91" s="7" t="s">
        <v>1257</v>
      </c>
      <c r="C91" s="58"/>
      <c r="D91" s="31"/>
    </row>
    <row r="93" spans="1:4" x14ac:dyDescent="0.2">
      <c r="A93" s="14" t="s">
        <v>46</v>
      </c>
    </row>
    <row r="94" spans="1:4" x14ac:dyDescent="0.2">
      <c r="A94" s="105" t="s">
        <v>50</v>
      </c>
      <c r="B94" s="106"/>
      <c r="C94" s="33" t="s">
        <v>51</v>
      </c>
    </row>
    <row r="95" spans="1:4" x14ac:dyDescent="0.2">
      <c r="A95" s="101" t="s">
        <v>989</v>
      </c>
      <c r="B95" s="102"/>
      <c r="C95" s="34">
        <v>49.528645339999997</v>
      </c>
    </row>
    <row r="96" spans="1:4" x14ac:dyDescent="0.2">
      <c r="A96" s="101" t="s">
        <v>991</v>
      </c>
      <c r="B96" s="102"/>
      <c r="C96" s="34">
        <v>41.557486179999998</v>
      </c>
    </row>
    <row r="97" spans="1:5" x14ac:dyDescent="0.2">
      <c r="A97" s="101" t="s">
        <v>993</v>
      </c>
      <c r="B97" s="102"/>
      <c r="C97" s="34">
        <v>34.13515684</v>
      </c>
    </row>
    <row r="98" spans="1:5" x14ac:dyDescent="0.2">
      <c r="A98" s="101" t="s">
        <v>995</v>
      </c>
      <c r="B98" s="102"/>
      <c r="C98" s="34">
        <v>36.689683189999997</v>
      </c>
    </row>
    <row r="99" spans="1:5" x14ac:dyDescent="0.2">
      <c r="A99" s="101" t="s">
        <v>998</v>
      </c>
      <c r="B99" s="102"/>
      <c r="C99" s="34">
        <v>36.181199470000003</v>
      </c>
    </row>
    <row r="100" spans="1:5" x14ac:dyDescent="0.2">
      <c r="A100" s="101" t="s">
        <v>1000</v>
      </c>
      <c r="B100" s="102"/>
      <c r="C100" s="34">
        <v>35.953703849999997</v>
      </c>
    </row>
    <row r="101" spans="1:5" x14ac:dyDescent="0.2">
      <c r="A101" s="101" t="s">
        <v>1003</v>
      </c>
      <c r="B101" s="102"/>
      <c r="C101" s="34">
        <v>36.548977790000002</v>
      </c>
    </row>
    <row r="102" spans="1:5" x14ac:dyDescent="0.2">
      <c r="A102" s="101" t="s">
        <v>1005</v>
      </c>
      <c r="B102" s="102"/>
      <c r="C102" s="34">
        <v>37.923958679999998</v>
      </c>
    </row>
    <row r="103" spans="1:5" x14ac:dyDescent="0.2">
      <c r="A103" s="7" t="s">
        <v>52</v>
      </c>
    </row>
    <row r="104" spans="1:5" x14ac:dyDescent="0.2">
      <c r="A104" s="7" t="s">
        <v>45</v>
      </c>
    </row>
    <row r="106" spans="1:5" x14ac:dyDescent="0.2">
      <c r="A106" s="14" t="s">
        <v>1014</v>
      </c>
      <c r="D106" s="32">
        <v>0.15544719930819201</v>
      </c>
      <c r="E106" s="10" t="s">
        <v>48</v>
      </c>
    </row>
    <row r="108" spans="1:5" x14ac:dyDescent="0.2">
      <c r="A108" s="14" t="s">
        <v>859</v>
      </c>
      <c r="D108" s="30" t="s">
        <v>47</v>
      </c>
    </row>
    <row r="110" spans="1:5" x14ac:dyDescent="0.2">
      <c r="A110" s="14" t="s">
        <v>1015</v>
      </c>
    </row>
    <row r="112" spans="1:5" x14ac:dyDescent="0.2">
      <c r="A112" s="61" t="s">
        <v>875</v>
      </c>
    </row>
    <row r="113" spans="1:1" x14ac:dyDescent="0.2">
      <c r="A113" s="63"/>
    </row>
    <row r="114" spans="1:1" x14ac:dyDescent="0.2">
      <c r="A114" s="63"/>
    </row>
    <row r="115" spans="1:1" x14ac:dyDescent="0.2">
      <c r="A115" s="63"/>
    </row>
    <row r="116" spans="1:1" x14ac:dyDescent="0.2">
      <c r="A116" s="63"/>
    </row>
    <row r="117" spans="1:1" x14ac:dyDescent="0.2">
      <c r="A117" s="63"/>
    </row>
    <row r="118" spans="1:1" x14ac:dyDescent="0.2">
      <c r="A118" s="63"/>
    </row>
    <row r="119" spans="1:1" x14ac:dyDescent="0.2">
      <c r="A119" s="63"/>
    </row>
    <row r="120" spans="1:1" x14ac:dyDescent="0.2">
      <c r="A120" s="63"/>
    </row>
    <row r="121" spans="1:1" x14ac:dyDescent="0.2">
      <c r="A121" s="63"/>
    </row>
    <row r="122" spans="1:1" x14ac:dyDescent="0.2">
      <c r="A122" s="63"/>
    </row>
    <row r="123" spans="1:1" x14ac:dyDescent="0.2">
      <c r="A123" s="63"/>
    </row>
    <row r="124" spans="1:1" x14ac:dyDescent="0.2">
      <c r="A124" s="63"/>
    </row>
    <row r="125" spans="1:1" x14ac:dyDescent="0.2">
      <c r="A125" s="63"/>
    </row>
    <row r="126" spans="1:1" x14ac:dyDescent="0.2">
      <c r="A126" s="61" t="s">
        <v>1016</v>
      </c>
    </row>
    <row r="127" spans="1:1" x14ac:dyDescent="0.2">
      <c r="A127" s="63"/>
    </row>
    <row r="128" spans="1:1" x14ac:dyDescent="0.2">
      <c r="A128" s="61" t="s">
        <v>1017</v>
      </c>
    </row>
    <row r="129" spans="1:1" x14ac:dyDescent="0.2">
      <c r="A129" s="63"/>
    </row>
    <row r="130" spans="1:1" x14ac:dyDescent="0.2">
      <c r="A130" s="63"/>
    </row>
    <row r="131" spans="1:1" x14ac:dyDescent="0.2">
      <c r="A131" s="63"/>
    </row>
    <row r="132" spans="1:1" x14ac:dyDescent="0.2">
      <c r="A132" s="63"/>
    </row>
    <row r="133" spans="1:1" x14ac:dyDescent="0.2">
      <c r="A133" s="63"/>
    </row>
    <row r="134" spans="1:1" x14ac:dyDescent="0.2">
      <c r="A134" s="63"/>
    </row>
    <row r="135" spans="1:1" x14ac:dyDescent="0.2">
      <c r="A135" s="63"/>
    </row>
    <row r="136" spans="1:1" x14ac:dyDescent="0.2">
      <c r="A136" s="63"/>
    </row>
    <row r="137" spans="1:1" x14ac:dyDescent="0.2">
      <c r="A137" s="63"/>
    </row>
    <row r="138" spans="1:1" x14ac:dyDescent="0.2">
      <c r="A138" s="63"/>
    </row>
    <row r="139" spans="1:1" x14ac:dyDescent="0.2">
      <c r="A139" s="63"/>
    </row>
    <row r="140" spans="1:1" x14ac:dyDescent="0.2">
      <c r="A140" s="63"/>
    </row>
    <row r="141" spans="1:1" x14ac:dyDescent="0.2">
      <c r="A141" s="63"/>
    </row>
    <row r="142" spans="1:1" x14ac:dyDescent="0.2">
      <c r="A142" s="63"/>
    </row>
    <row r="143" spans="1:1" x14ac:dyDescent="0.2">
      <c r="A143" s="7" t="s">
        <v>874</v>
      </c>
    </row>
    <row r="144" spans="1:1" x14ac:dyDescent="0.2">
      <c r="A144" s="63"/>
    </row>
    <row r="145" spans="1:1" x14ac:dyDescent="0.2">
      <c r="A145" s="62"/>
    </row>
    <row r="146" spans="1:1" x14ac:dyDescent="0.2">
      <c r="A146" s="63"/>
    </row>
    <row r="147" spans="1:1" x14ac:dyDescent="0.2">
      <c r="A147" s="63"/>
    </row>
    <row r="148" spans="1:1" x14ac:dyDescent="0.2">
      <c r="A148" s="63"/>
    </row>
    <row r="149" spans="1:1" x14ac:dyDescent="0.2">
      <c r="A149" s="63"/>
    </row>
    <row r="150" spans="1:1" x14ac:dyDescent="0.2">
      <c r="A150" s="63"/>
    </row>
    <row r="151" spans="1:1" x14ac:dyDescent="0.2">
      <c r="A151" s="63"/>
    </row>
    <row r="152" spans="1:1" x14ac:dyDescent="0.2">
      <c r="A152" s="63"/>
    </row>
    <row r="153" spans="1:1" x14ac:dyDescent="0.2">
      <c r="A153" s="63"/>
    </row>
    <row r="154" spans="1:1" x14ac:dyDescent="0.2">
      <c r="A154" s="63"/>
    </row>
    <row r="155" spans="1:1" x14ac:dyDescent="0.2">
      <c r="A155" s="63"/>
    </row>
    <row r="156" spans="1:1" x14ac:dyDescent="0.2">
      <c r="A156" s="63"/>
    </row>
    <row r="157" spans="1:1" x14ac:dyDescent="0.2">
      <c r="A157" s="63"/>
    </row>
    <row r="158" spans="1:1" x14ac:dyDescent="0.2">
      <c r="A158" s="63"/>
    </row>
    <row r="159" spans="1:1" x14ac:dyDescent="0.2">
      <c r="A159" s="63"/>
    </row>
    <row r="160" spans="1:1" x14ac:dyDescent="0.2">
      <c r="A160" s="62"/>
    </row>
    <row r="161" spans="1:1" x14ac:dyDescent="0.2">
      <c r="A161" s="62"/>
    </row>
    <row r="162" spans="1:1" x14ac:dyDescent="0.2">
      <c r="A162" s="63"/>
    </row>
    <row r="163" spans="1:1" x14ac:dyDescent="0.2">
      <c r="A163" s="62"/>
    </row>
  </sheetData>
  <mergeCells count="10">
    <mergeCell ref="A99:B99"/>
    <mergeCell ref="A100:B100"/>
    <mergeCell ref="A101:B101"/>
    <mergeCell ref="A102:B102"/>
    <mergeCell ref="A1:G1"/>
    <mergeCell ref="A94:B94"/>
    <mergeCell ref="A95:B95"/>
    <mergeCell ref="A96:B96"/>
    <mergeCell ref="A97:B97"/>
    <mergeCell ref="A98:B98"/>
  </mergeCells>
  <conditionalFormatting sqref="F2:F3">
    <cfRule type="cellIs" dxfId="96" priority="2" stopIfTrue="1" operator="between">
      <formula>0.009</formula>
      <formula>-0.009</formula>
    </cfRule>
  </conditionalFormatting>
  <conditionalFormatting sqref="F5:F65538">
    <cfRule type="cellIs" dxfId="9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43"/>
  <sheetViews>
    <sheetView zoomScaleNormal="100" workbookViewId="0">
      <selection sqref="A1:G1"/>
    </sheetView>
  </sheetViews>
  <sheetFormatPr defaultColWidth="9.109375" defaultRowHeight="10.199999999999999" x14ac:dyDescent="0.2"/>
  <cols>
    <col min="1" max="1" width="38.6640625" style="7" bestFit="1" customWidth="1"/>
    <col min="2" max="2" width="54.33203125" style="7" bestFit="1" customWidth="1"/>
    <col min="3" max="3" width="25.5546875" style="7" bestFit="1" customWidth="1"/>
    <col min="4" max="4" width="15.44140625" style="7" bestFit="1" customWidth="1"/>
    <col min="5" max="5" width="32.44140625" style="10" customWidth="1"/>
    <col min="6" max="6" width="13.5546875" style="11" bestFit="1" customWidth="1"/>
    <col min="7" max="7" width="4.5546875" style="10" bestFit="1" customWidth="1"/>
    <col min="8" max="16384" width="9.109375" style="7"/>
  </cols>
  <sheetData>
    <row r="1" spans="1:7" s="1" customFormat="1" ht="13.8" x14ac:dyDescent="0.2">
      <c r="A1" s="103" t="s">
        <v>1224</v>
      </c>
      <c r="B1" s="104"/>
      <c r="C1" s="104"/>
      <c r="D1" s="104"/>
      <c r="E1" s="104"/>
      <c r="F1" s="104"/>
      <c r="G1" s="104"/>
    </row>
    <row r="2" spans="1:7" s="1" customFormat="1" ht="11.4" x14ac:dyDescent="0.2">
      <c r="E2" s="5"/>
      <c r="F2" s="9"/>
      <c r="G2" s="10"/>
    </row>
    <row r="3" spans="1:7" s="1" customFormat="1" ht="12" x14ac:dyDescent="0.2">
      <c r="A3" s="8" t="s">
        <v>7</v>
      </c>
      <c r="B3" s="2"/>
      <c r="C3" s="3"/>
      <c r="D3" s="3"/>
      <c r="E3" s="4"/>
      <c r="F3" s="9"/>
      <c r="G3" s="10"/>
    </row>
    <row r="4" spans="1:7" s="1" customFormat="1" ht="26.25" customHeight="1" x14ac:dyDescent="0.2">
      <c r="A4" s="6" t="s">
        <v>2</v>
      </c>
      <c r="B4" s="6" t="s">
        <v>0</v>
      </c>
      <c r="C4" s="13" t="s">
        <v>4</v>
      </c>
      <c r="D4" s="13" t="s">
        <v>1</v>
      </c>
      <c r="E4" s="52" t="s">
        <v>6</v>
      </c>
      <c r="F4" s="12" t="s">
        <v>3</v>
      </c>
      <c r="G4" s="12" t="s">
        <v>5</v>
      </c>
    </row>
    <row r="5" spans="1:7" x14ac:dyDescent="0.2">
      <c r="A5" s="16" t="s">
        <v>94</v>
      </c>
      <c r="B5" s="17"/>
      <c r="C5" s="17"/>
      <c r="D5" s="17"/>
      <c r="E5" s="18"/>
      <c r="F5" s="19"/>
      <c r="G5" s="18"/>
    </row>
    <row r="6" spans="1:7" x14ac:dyDescent="0.2">
      <c r="A6" s="20" t="s">
        <v>25</v>
      </c>
      <c r="B6" s="21"/>
      <c r="C6" s="21"/>
      <c r="D6" s="21"/>
      <c r="E6" s="22"/>
      <c r="F6" s="23"/>
      <c r="G6" s="22"/>
    </row>
    <row r="7" spans="1:7" x14ac:dyDescent="0.2">
      <c r="A7" s="21" t="s">
        <v>96</v>
      </c>
      <c r="B7" s="21" t="s">
        <v>95</v>
      </c>
      <c r="C7" s="21" t="s">
        <v>97</v>
      </c>
      <c r="D7" s="24">
        <v>104500</v>
      </c>
      <c r="E7" s="22">
        <v>1809.99225</v>
      </c>
      <c r="F7" s="23">
        <v>3.4366590612240602</v>
      </c>
      <c r="G7" s="22"/>
    </row>
    <row r="8" spans="1:7" x14ac:dyDescent="0.2">
      <c r="A8" s="21" t="s">
        <v>99</v>
      </c>
      <c r="B8" s="21" t="s">
        <v>98</v>
      </c>
      <c r="C8" s="21" t="s">
        <v>97</v>
      </c>
      <c r="D8" s="24">
        <v>115800</v>
      </c>
      <c r="E8" s="22">
        <v>1474.134</v>
      </c>
      <c r="F8" s="23">
        <v>2.7989600334247098</v>
      </c>
      <c r="G8" s="22"/>
    </row>
    <row r="9" spans="1:7" x14ac:dyDescent="0.2">
      <c r="A9" s="21" t="s">
        <v>101</v>
      </c>
      <c r="B9" s="21" t="s">
        <v>100</v>
      </c>
      <c r="C9" s="21" t="s">
        <v>102</v>
      </c>
      <c r="D9" s="24">
        <v>54600</v>
      </c>
      <c r="E9" s="22">
        <v>1024.0776000000001</v>
      </c>
      <c r="F9" s="23">
        <v>1.94443128882822</v>
      </c>
      <c r="G9" s="22"/>
    </row>
    <row r="10" spans="1:7" x14ac:dyDescent="0.2">
      <c r="A10" s="21" t="s">
        <v>104</v>
      </c>
      <c r="B10" s="21" t="s">
        <v>103</v>
      </c>
      <c r="C10" s="21" t="s">
        <v>105</v>
      </c>
      <c r="D10" s="24">
        <v>27100</v>
      </c>
      <c r="E10" s="22">
        <v>996.07405000000006</v>
      </c>
      <c r="F10" s="23">
        <v>1.8912605341722599</v>
      </c>
      <c r="G10" s="22"/>
    </row>
    <row r="11" spans="1:7" x14ac:dyDescent="0.2">
      <c r="A11" s="21" t="s">
        <v>107</v>
      </c>
      <c r="B11" s="21" t="s">
        <v>106</v>
      </c>
      <c r="C11" s="21" t="s">
        <v>108</v>
      </c>
      <c r="D11" s="24">
        <v>53300</v>
      </c>
      <c r="E11" s="22">
        <v>911.19015000000002</v>
      </c>
      <c r="F11" s="23">
        <v>1.7300902175109401</v>
      </c>
      <c r="G11" s="22"/>
    </row>
    <row r="12" spans="1:7" x14ac:dyDescent="0.2">
      <c r="A12" s="21" t="s">
        <v>110</v>
      </c>
      <c r="B12" s="21" t="s">
        <v>109</v>
      </c>
      <c r="C12" s="21" t="s">
        <v>111</v>
      </c>
      <c r="D12" s="24">
        <v>24300</v>
      </c>
      <c r="E12" s="22">
        <v>717.61545000000001</v>
      </c>
      <c r="F12" s="23">
        <v>1.3625470709705401</v>
      </c>
      <c r="G12" s="22"/>
    </row>
    <row r="13" spans="1:7" x14ac:dyDescent="0.2">
      <c r="A13" s="21" t="s">
        <v>113</v>
      </c>
      <c r="B13" s="21" t="s">
        <v>112</v>
      </c>
      <c r="C13" s="21" t="s">
        <v>97</v>
      </c>
      <c r="D13" s="24">
        <v>54700</v>
      </c>
      <c r="E13" s="22">
        <v>674.01340000000005</v>
      </c>
      <c r="F13" s="23">
        <v>1.2797592136079301</v>
      </c>
      <c r="G13" s="22"/>
    </row>
    <row r="14" spans="1:7" x14ac:dyDescent="0.2">
      <c r="A14" s="21" t="s">
        <v>115</v>
      </c>
      <c r="B14" s="21" t="s">
        <v>114</v>
      </c>
      <c r="C14" s="21" t="s">
        <v>102</v>
      </c>
      <c r="D14" s="24">
        <v>35700</v>
      </c>
      <c r="E14" s="22">
        <v>641.20770000000005</v>
      </c>
      <c r="F14" s="23">
        <v>1.21747054570628</v>
      </c>
      <c r="G14" s="22"/>
    </row>
    <row r="15" spans="1:7" x14ac:dyDescent="0.2">
      <c r="A15" s="21" t="s">
        <v>117</v>
      </c>
      <c r="B15" s="21" t="s">
        <v>116</v>
      </c>
      <c r="C15" s="21" t="s">
        <v>118</v>
      </c>
      <c r="D15" s="24">
        <v>132000</v>
      </c>
      <c r="E15" s="22">
        <v>585.024</v>
      </c>
      <c r="F15" s="23">
        <v>1.1107937233618199</v>
      </c>
      <c r="G15" s="22"/>
    </row>
    <row r="16" spans="1:7" x14ac:dyDescent="0.2">
      <c r="A16" s="21" t="s">
        <v>120</v>
      </c>
      <c r="B16" s="21" t="s">
        <v>119</v>
      </c>
      <c r="C16" s="21" t="s">
        <v>121</v>
      </c>
      <c r="D16" s="24">
        <v>190000</v>
      </c>
      <c r="E16" s="22">
        <v>519.27</v>
      </c>
      <c r="F16" s="23">
        <v>0.98594563082898201</v>
      </c>
      <c r="G16" s="22"/>
    </row>
    <row r="17" spans="1:7" x14ac:dyDescent="0.2">
      <c r="A17" s="21" t="s">
        <v>123</v>
      </c>
      <c r="B17" s="21" t="s">
        <v>122</v>
      </c>
      <c r="C17" s="21" t="s">
        <v>124</v>
      </c>
      <c r="D17" s="24">
        <v>51000</v>
      </c>
      <c r="E17" s="22">
        <v>497.07150000000001</v>
      </c>
      <c r="F17" s="23">
        <v>0.94379701048512099</v>
      </c>
      <c r="G17" s="22"/>
    </row>
    <row r="18" spans="1:7" x14ac:dyDescent="0.2">
      <c r="A18" s="21" t="s">
        <v>126</v>
      </c>
      <c r="B18" s="21" t="s">
        <v>125</v>
      </c>
      <c r="C18" s="21" t="s">
        <v>127</v>
      </c>
      <c r="D18" s="24">
        <v>28800</v>
      </c>
      <c r="E18" s="22">
        <v>457.89120000000003</v>
      </c>
      <c r="F18" s="23">
        <v>0.869404795260731</v>
      </c>
      <c r="G18" s="22"/>
    </row>
    <row r="19" spans="1:7" x14ac:dyDescent="0.2">
      <c r="A19" s="21" t="s">
        <v>129</v>
      </c>
      <c r="B19" s="21" t="s">
        <v>128</v>
      </c>
      <c r="C19" s="21" t="s">
        <v>130</v>
      </c>
      <c r="D19" s="24">
        <v>23000</v>
      </c>
      <c r="E19" s="22">
        <v>443.14100000000002</v>
      </c>
      <c r="F19" s="23">
        <v>0.84139837231341297</v>
      </c>
      <c r="G19" s="22"/>
    </row>
    <row r="20" spans="1:7" x14ac:dyDescent="0.2">
      <c r="A20" s="21" t="s">
        <v>132</v>
      </c>
      <c r="B20" s="21" t="s">
        <v>131</v>
      </c>
      <c r="C20" s="21" t="s">
        <v>133</v>
      </c>
      <c r="D20" s="24">
        <v>6000</v>
      </c>
      <c r="E20" s="22">
        <v>431.94900000000001</v>
      </c>
      <c r="F20" s="23">
        <v>0.82014795634438398</v>
      </c>
      <c r="G20" s="22"/>
    </row>
    <row r="21" spans="1:7" x14ac:dyDescent="0.2">
      <c r="A21" s="21" t="s">
        <v>135</v>
      </c>
      <c r="B21" s="21" t="s">
        <v>134</v>
      </c>
      <c r="C21" s="21" t="s">
        <v>97</v>
      </c>
      <c r="D21" s="24">
        <v>53000</v>
      </c>
      <c r="E21" s="22">
        <v>417.58699999999999</v>
      </c>
      <c r="F21" s="23">
        <v>0.79287861447990904</v>
      </c>
      <c r="G21" s="22"/>
    </row>
    <row r="22" spans="1:7" x14ac:dyDescent="0.2">
      <c r="A22" s="21" t="s">
        <v>137</v>
      </c>
      <c r="B22" s="21" t="s">
        <v>136</v>
      </c>
      <c r="C22" s="21" t="s">
        <v>138</v>
      </c>
      <c r="D22" s="24">
        <v>60300</v>
      </c>
      <c r="E22" s="22">
        <v>411.1857</v>
      </c>
      <c r="F22" s="23">
        <v>0.78072437147217599</v>
      </c>
      <c r="G22" s="22"/>
    </row>
    <row r="23" spans="1:7" x14ac:dyDescent="0.2">
      <c r="A23" s="21" t="s">
        <v>140</v>
      </c>
      <c r="B23" s="21" t="s">
        <v>139</v>
      </c>
      <c r="C23" s="21" t="s">
        <v>97</v>
      </c>
      <c r="D23" s="24">
        <v>27500</v>
      </c>
      <c r="E23" s="22">
        <v>398.09</v>
      </c>
      <c r="F23" s="23">
        <v>0.75585937215072996</v>
      </c>
      <c r="G23" s="22"/>
    </row>
    <row r="24" spans="1:7" x14ac:dyDescent="0.2">
      <c r="A24" s="21" t="s">
        <v>142</v>
      </c>
      <c r="B24" s="21" t="s">
        <v>141</v>
      </c>
      <c r="C24" s="21" t="s">
        <v>143</v>
      </c>
      <c r="D24" s="24">
        <v>92500</v>
      </c>
      <c r="E24" s="22">
        <v>385.03125</v>
      </c>
      <c r="F24" s="23">
        <v>0.73106453034090502</v>
      </c>
      <c r="G24" s="22"/>
    </row>
    <row r="25" spans="1:7" x14ac:dyDescent="0.2">
      <c r="A25" s="21" t="s">
        <v>145</v>
      </c>
      <c r="B25" s="21" t="s">
        <v>144</v>
      </c>
      <c r="C25" s="21" t="s">
        <v>146</v>
      </c>
      <c r="D25" s="24">
        <v>23000</v>
      </c>
      <c r="E25" s="22">
        <v>372.58850000000001</v>
      </c>
      <c r="F25" s="23">
        <v>0.70743929684388496</v>
      </c>
      <c r="G25" s="22"/>
    </row>
    <row r="26" spans="1:7" x14ac:dyDescent="0.2">
      <c r="A26" s="21" t="s">
        <v>148</v>
      </c>
      <c r="B26" s="21" t="s">
        <v>147</v>
      </c>
      <c r="C26" s="21" t="s">
        <v>124</v>
      </c>
      <c r="D26" s="24">
        <v>2800</v>
      </c>
      <c r="E26" s="22">
        <v>370.66399999999999</v>
      </c>
      <c r="F26" s="23">
        <v>0.703785220223764</v>
      </c>
      <c r="G26" s="22"/>
    </row>
    <row r="27" spans="1:7" x14ac:dyDescent="0.2">
      <c r="A27" s="21" t="s">
        <v>150</v>
      </c>
      <c r="B27" s="21" t="s">
        <v>149</v>
      </c>
      <c r="C27" s="21" t="s">
        <v>151</v>
      </c>
      <c r="D27" s="24">
        <v>48000</v>
      </c>
      <c r="E27" s="22">
        <v>344.64</v>
      </c>
      <c r="F27" s="23">
        <v>0.65437306643730697</v>
      </c>
      <c r="G27" s="22"/>
    </row>
    <row r="28" spans="1:7" x14ac:dyDescent="0.2">
      <c r="A28" s="21" t="s">
        <v>153</v>
      </c>
      <c r="B28" s="21" t="s">
        <v>152</v>
      </c>
      <c r="C28" s="21" t="s">
        <v>154</v>
      </c>
      <c r="D28" s="24">
        <v>132100</v>
      </c>
      <c r="E28" s="22">
        <v>317.42309</v>
      </c>
      <c r="F28" s="23">
        <v>0.60269591678651702</v>
      </c>
      <c r="G28" s="22"/>
    </row>
    <row r="29" spans="1:7" x14ac:dyDescent="0.2">
      <c r="A29" s="21" t="s">
        <v>156</v>
      </c>
      <c r="B29" s="21" t="s">
        <v>155</v>
      </c>
      <c r="C29" s="21" t="s">
        <v>157</v>
      </c>
      <c r="D29" s="24">
        <v>34199</v>
      </c>
      <c r="E29" s="22">
        <v>314.52820300000002</v>
      </c>
      <c r="F29" s="23">
        <v>0.59719935201406105</v>
      </c>
      <c r="G29" s="22"/>
    </row>
    <row r="30" spans="1:7" x14ac:dyDescent="0.2">
      <c r="A30" s="21" t="s">
        <v>159</v>
      </c>
      <c r="B30" s="21" t="s">
        <v>158</v>
      </c>
      <c r="C30" s="21" t="s">
        <v>138</v>
      </c>
      <c r="D30" s="24">
        <v>84000</v>
      </c>
      <c r="E30" s="22">
        <v>300.00599999999997</v>
      </c>
      <c r="F30" s="23">
        <v>0.56962583034351999</v>
      </c>
      <c r="G30" s="22"/>
    </row>
    <row r="31" spans="1:7" x14ac:dyDescent="0.2">
      <c r="A31" s="21" t="s">
        <v>161</v>
      </c>
      <c r="B31" s="21" t="s">
        <v>160</v>
      </c>
      <c r="C31" s="21" t="s">
        <v>162</v>
      </c>
      <c r="D31" s="24">
        <v>21000</v>
      </c>
      <c r="E31" s="22">
        <v>299.4495</v>
      </c>
      <c r="F31" s="23">
        <v>0.568569195560929</v>
      </c>
      <c r="G31" s="22"/>
    </row>
    <row r="32" spans="1:7" x14ac:dyDescent="0.2">
      <c r="A32" s="21" t="s">
        <v>164</v>
      </c>
      <c r="B32" s="21" t="s">
        <v>163</v>
      </c>
      <c r="C32" s="21" t="s">
        <v>102</v>
      </c>
      <c r="D32" s="24">
        <v>18700</v>
      </c>
      <c r="E32" s="22">
        <v>294.93639999999999</v>
      </c>
      <c r="F32" s="23">
        <v>0.56000010582631199</v>
      </c>
      <c r="G32" s="22"/>
    </row>
    <row r="33" spans="1:7" x14ac:dyDescent="0.2">
      <c r="A33" s="21" t="s">
        <v>166</v>
      </c>
      <c r="B33" s="21" t="s">
        <v>165</v>
      </c>
      <c r="C33" s="21" t="s">
        <v>167</v>
      </c>
      <c r="D33" s="24">
        <v>23889</v>
      </c>
      <c r="E33" s="22">
        <v>293.66747700000002</v>
      </c>
      <c r="F33" s="23">
        <v>0.55759078295438003</v>
      </c>
      <c r="G33" s="22"/>
    </row>
    <row r="34" spans="1:7" x14ac:dyDescent="0.2">
      <c r="A34" s="21" t="s">
        <v>169</v>
      </c>
      <c r="B34" s="21" t="s">
        <v>168</v>
      </c>
      <c r="C34" s="21" t="s">
        <v>130</v>
      </c>
      <c r="D34" s="24">
        <v>21100</v>
      </c>
      <c r="E34" s="22">
        <v>281.19970000000001</v>
      </c>
      <c r="F34" s="23">
        <v>0.53391803032222296</v>
      </c>
      <c r="G34" s="22"/>
    </row>
    <row r="35" spans="1:7" x14ac:dyDescent="0.2">
      <c r="A35" s="21" t="s">
        <v>171</v>
      </c>
      <c r="B35" s="21" t="s">
        <v>170</v>
      </c>
      <c r="C35" s="21" t="s">
        <v>108</v>
      </c>
      <c r="D35" s="24">
        <v>18000</v>
      </c>
      <c r="E35" s="22">
        <v>259.83</v>
      </c>
      <c r="F35" s="23">
        <v>0.49334306479922702</v>
      </c>
      <c r="G35" s="22"/>
    </row>
    <row r="36" spans="1:7" x14ac:dyDescent="0.2">
      <c r="A36" s="21" t="s">
        <v>173</v>
      </c>
      <c r="B36" s="21" t="s">
        <v>172</v>
      </c>
      <c r="C36" s="21" t="s">
        <v>174</v>
      </c>
      <c r="D36" s="24">
        <v>85000</v>
      </c>
      <c r="E36" s="22">
        <v>252.96</v>
      </c>
      <c r="F36" s="23">
        <v>0.48029889416777299</v>
      </c>
      <c r="G36" s="22"/>
    </row>
    <row r="37" spans="1:7" x14ac:dyDescent="0.2">
      <c r="A37" s="21" t="s">
        <v>176</v>
      </c>
      <c r="B37" s="21" t="s">
        <v>175</v>
      </c>
      <c r="C37" s="21" t="s">
        <v>177</v>
      </c>
      <c r="D37" s="24">
        <v>8057</v>
      </c>
      <c r="E37" s="22">
        <v>252.127701</v>
      </c>
      <c r="F37" s="23">
        <v>0.47871859574384401</v>
      </c>
      <c r="G37" s="22"/>
    </row>
    <row r="38" spans="1:7" x14ac:dyDescent="0.2">
      <c r="A38" s="21" t="s">
        <v>179</v>
      </c>
      <c r="B38" s="21" t="s">
        <v>178</v>
      </c>
      <c r="C38" s="21" t="s">
        <v>180</v>
      </c>
      <c r="D38" s="24">
        <v>8000</v>
      </c>
      <c r="E38" s="22">
        <v>236.66399999999999</v>
      </c>
      <c r="F38" s="23">
        <v>0.44935743789263799</v>
      </c>
      <c r="G38" s="22"/>
    </row>
    <row r="39" spans="1:7" x14ac:dyDescent="0.2">
      <c r="A39" s="21" t="s">
        <v>182</v>
      </c>
      <c r="B39" s="21" t="s">
        <v>181</v>
      </c>
      <c r="C39" s="21" t="s">
        <v>162</v>
      </c>
      <c r="D39" s="24">
        <v>5300</v>
      </c>
      <c r="E39" s="22">
        <v>229.81065000000001</v>
      </c>
      <c r="F39" s="23">
        <v>0.43634488086249601</v>
      </c>
      <c r="G39" s="22"/>
    </row>
    <row r="40" spans="1:7" x14ac:dyDescent="0.2">
      <c r="A40" s="21" t="s">
        <v>184</v>
      </c>
      <c r="B40" s="21" t="s">
        <v>183</v>
      </c>
      <c r="C40" s="21" t="s">
        <v>185</v>
      </c>
      <c r="D40" s="24">
        <v>80000</v>
      </c>
      <c r="E40" s="22">
        <v>228.08</v>
      </c>
      <c r="F40" s="23">
        <v>0.43305887010509803</v>
      </c>
      <c r="G40" s="22"/>
    </row>
    <row r="41" spans="1:7" x14ac:dyDescent="0.2">
      <c r="A41" s="21" t="s">
        <v>187</v>
      </c>
      <c r="B41" s="21" t="s">
        <v>186</v>
      </c>
      <c r="C41" s="21" t="s">
        <v>188</v>
      </c>
      <c r="D41" s="24">
        <v>1900</v>
      </c>
      <c r="E41" s="22">
        <v>224.238</v>
      </c>
      <c r="F41" s="23">
        <v>0.42576400786841001</v>
      </c>
      <c r="G41" s="22"/>
    </row>
    <row r="42" spans="1:7" x14ac:dyDescent="0.2">
      <c r="A42" s="21" t="s">
        <v>190</v>
      </c>
      <c r="B42" s="21" t="s">
        <v>189</v>
      </c>
      <c r="C42" s="21" t="s">
        <v>191</v>
      </c>
      <c r="D42" s="24">
        <v>127000</v>
      </c>
      <c r="E42" s="22">
        <v>214.05850000000001</v>
      </c>
      <c r="F42" s="23">
        <v>0.40643604062781502</v>
      </c>
      <c r="G42" s="22"/>
    </row>
    <row r="43" spans="1:7" x14ac:dyDescent="0.2">
      <c r="A43" s="21" t="s">
        <v>193</v>
      </c>
      <c r="B43" s="21" t="s">
        <v>192</v>
      </c>
      <c r="C43" s="21" t="s">
        <v>188</v>
      </c>
      <c r="D43" s="24">
        <v>11000</v>
      </c>
      <c r="E43" s="22">
        <v>212.65199999999999</v>
      </c>
      <c r="F43" s="23">
        <v>0.40376549827073499</v>
      </c>
      <c r="G43" s="22"/>
    </row>
    <row r="44" spans="1:7" x14ac:dyDescent="0.2">
      <c r="A44" s="21" t="s">
        <v>195</v>
      </c>
      <c r="B44" s="21" t="s">
        <v>194</v>
      </c>
      <c r="C44" s="21" t="s">
        <v>196</v>
      </c>
      <c r="D44" s="24">
        <v>27000</v>
      </c>
      <c r="E44" s="22">
        <v>208.899</v>
      </c>
      <c r="F44" s="23">
        <v>0.39663962165067002</v>
      </c>
      <c r="G44" s="22"/>
    </row>
    <row r="45" spans="1:7" x14ac:dyDescent="0.2">
      <c r="A45" s="21" t="s">
        <v>198</v>
      </c>
      <c r="B45" s="21" t="s">
        <v>197</v>
      </c>
      <c r="C45" s="21" t="s">
        <v>199</v>
      </c>
      <c r="D45" s="24">
        <v>30000</v>
      </c>
      <c r="E45" s="22">
        <v>208.62</v>
      </c>
      <c r="F45" s="23">
        <v>0.39610988022327898</v>
      </c>
      <c r="G45" s="22"/>
    </row>
    <row r="46" spans="1:7" x14ac:dyDescent="0.2">
      <c r="A46" s="21" t="s">
        <v>201</v>
      </c>
      <c r="B46" s="21" t="s">
        <v>200</v>
      </c>
      <c r="C46" s="21" t="s">
        <v>202</v>
      </c>
      <c r="D46" s="24">
        <v>11200</v>
      </c>
      <c r="E46" s="22">
        <v>206.66800000000001</v>
      </c>
      <c r="F46" s="23">
        <v>0.39240358894633698</v>
      </c>
      <c r="G46" s="22"/>
    </row>
    <row r="47" spans="1:7" x14ac:dyDescent="0.2">
      <c r="A47" s="21" t="s">
        <v>204</v>
      </c>
      <c r="B47" s="21" t="s">
        <v>203</v>
      </c>
      <c r="C47" s="21" t="s">
        <v>102</v>
      </c>
      <c r="D47" s="24">
        <v>20800</v>
      </c>
      <c r="E47" s="22">
        <v>200.11680000000001</v>
      </c>
      <c r="F47" s="23">
        <v>0.37996472859105501</v>
      </c>
      <c r="G47" s="22"/>
    </row>
    <row r="48" spans="1:7" x14ac:dyDescent="0.2">
      <c r="A48" s="21" t="s">
        <v>206</v>
      </c>
      <c r="B48" s="21" t="s">
        <v>205</v>
      </c>
      <c r="C48" s="21" t="s">
        <v>138</v>
      </c>
      <c r="D48" s="24">
        <v>154500</v>
      </c>
      <c r="E48" s="22">
        <v>188.28915000000001</v>
      </c>
      <c r="F48" s="23">
        <v>0.35750739456352698</v>
      </c>
      <c r="G48" s="22"/>
    </row>
    <row r="49" spans="1:9" x14ac:dyDescent="0.2">
      <c r="A49" s="21" t="s">
        <v>208</v>
      </c>
      <c r="B49" s="21" t="s">
        <v>207</v>
      </c>
      <c r="C49" s="21" t="s">
        <v>167</v>
      </c>
      <c r="D49" s="24">
        <v>3000</v>
      </c>
      <c r="E49" s="22">
        <v>163.08600000000001</v>
      </c>
      <c r="F49" s="23">
        <v>0.30965380081532801</v>
      </c>
      <c r="G49" s="22"/>
    </row>
    <row r="50" spans="1:9" x14ac:dyDescent="0.2">
      <c r="A50" s="21" t="s">
        <v>210</v>
      </c>
      <c r="B50" s="21" t="s">
        <v>209</v>
      </c>
      <c r="C50" s="21" t="s">
        <v>143</v>
      </c>
      <c r="D50" s="24">
        <v>3365</v>
      </c>
      <c r="E50" s="22">
        <v>161.82621499999999</v>
      </c>
      <c r="F50" s="23">
        <v>0.30726182839917898</v>
      </c>
      <c r="G50" s="22"/>
    </row>
    <row r="51" spans="1:9" x14ac:dyDescent="0.2">
      <c r="A51" s="21" t="s">
        <v>212</v>
      </c>
      <c r="B51" s="21" t="s">
        <v>211</v>
      </c>
      <c r="C51" s="21" t="s">
        <v>138</v>
      </c>
      <c r="D51" s="24">
        <v>88000</v>
      </c>
      <c r="E51" s="22">
        <v>148.7552</v>
      </c>
      <c r="F51" s="23">
        <v>0.282443698852411</v>
      </c>
      <c r="G51" s="22"/>
    </row>
    <row r="52" spans="1:9" x14ac:dyDescent="0.2">
      <c r="A52" s="21" t="s">
        <v>214</v>
      </c>
      <c r="B52" s="21" t="s">
        <v>213</v>
      </c>
      <c r="C52" s="21" t="s">
        <v>108</v>
      </c>
      <c r="D52" s="24">
        <v>35137</v>
      </c>
      <c r="E52" s="22">
        <v>137.9302935</v>
      </c>
      <c r="F52" s="23">
        <v>0.26189028874243497</v>
      </c>
      <c r="G52" s="22"/>
    </row>
    <row r="53" spans="1:9" x14ac:dyDescent="0.2">
      <c r="A53" s="21" t="s">
        <v>216</v>
      </c>
      <c r="B53" s="21" t="s">
        <v>215</v>
      </c>
      <c r="C53" s="21" t="s">
        <v>217</v>
      </c>
      <c r="D53" s="24">
        <v>5000</v>
      </c>
      <c r="E53" s="22">
        <v>124.8925</v>
      </c>
      <c r="F53" s="23">
        <v>0.23713523734917999</v>
      </c>
      <c r="G53" s="22"/>
    </row>
    <row r="54" spans="1:9" x14ac:dyDescent="0.2">
      <c r="A54" s="21" t="s">
        <v>219</v>
      </c>
      <c r="B54" s="21" t="s">
        <v>218</v>
      </c>
      <c r="C54" s="21" t="s">
        <v>133</v>
      </c>
      <c r="D54" s="24">
        <v>5000</v>
      </c>
      <c r="E54" s="22">
        <v>109.60250000000001</v>
      </c>
      <c r="F54" s="23">
        <v>0.208103888156322</v>
      </c>
      <c r="G54" s="22"/>
    </row>
    <row r="55" spans="1:9" x14ac:dyDescent="0.2">
      <c r="A55" s="21" t="s">
        <v>221</v>
      </c>
      <c r="B55" s="21" t="s">
        <v>220</v>
      </c>
      <c r="C55" s="21" t="s">
        <v>217</v>
      </c>
      <c r="D55" s="24">
        <v>20000</v>
      </c>
      <c r="E55" s="22">
        <v>102.85</v>
      </c>
      <c r="F55" s="23">
        <v>0.195282816513107</v>
      </c>
      <c r="G55" s="22"/>
    </row>
    <row r="56" spans="1:9" x14ac:dyDescent="0.2">
      <c r="A56" s="21" t="s">
        <v>223</v>
      </c>
      <c r="B56" s="21" t="s">
        <v>222</v>
      </c>
      <c r="C56" s="21" t="s">
        <v>224</v>
      </c>
      <c r="D56" s="24">
        <v>9000</v>
      </c>
      <c r="E56" s="22">
        <v>93.563999999999993</v>
      </c>
      <c r="F56" s="23">
        <v>0.17765135094051801</v>
      </c>
      <c r="G56" s="22"/>
    </row>
    <row r="57" spans="1:9" x14ac:dyDescent="0.2">
      <c r="A57" s="21" t="s">
        <v>226</v>
      </c>
      <c r="B57" s="21" t="s">
        <v>225</v>
      </c>
      <c r="C57" s="21" t="s">
        <v>196</v>
      </c>
      <c r="D57" s="24">
        <v>9000</v>
      </c>
      <c r="E57" s="22">
        <v>88.465500000000006</v>
      </c>
      <c r="F57" s="23">
        <v>0.16797075356577801</v>
      </c>
      <c r="G57" s="22"/>
    </row>
    <row r="58" spans="1:9" x14ac:dyDescent="0.2">
      <c r="A58" s="21" t="s">
        <v>228</v>
      </c>
      <c r="B58" s="21" t="s">
        <v>227</v>
      </c>
      <c r="C58" s="21" t="s">
        <v>130</v>
      </c>
      <c r="D58" s="24">
        <v>36000</v>
      </c>
      <c r="E58" s="22">
        <v>82.443600000000004</v>
      </c>
      <c r="F58" s="23">
        <v>0.156536882950704</v>
      </c>
      <c r="G58" s="22"/>
    </row>
    <row r="59" spans="1:9" x14ac:dyDescent="0.2">
      <c r="A59" s="20" t="s">
        <v>28</v>
      </c>
      <c r="B59" s="20"/>
      <c r="C59" s="20"/>
      <c r="D59" s="20"/>
      <c r="E59" s="25">
        <f>SUM(E7:E58)</f>
        <v>20320.077729500004</v>
      </c>
      <c r="F59" s="26">
        <f>SUM(F7:F58)</f>
        <v>38.582032190393882</v>
      </c>
      <c r="G59" s="25"/>
      <c r="H59" s="14"/>
      <c r="I59" s="14"/>
    </row>
    <row r="60" spans="1:9" x14ac:dyDescent="0.2">
      <c r="A60" s="21"/>
      <c r="B60" s="21"/>
      <c r="C60" s="21"/>
      <c r="D60" s="21"/>
      <c r="E60" s="22"/>
      <c r="F60" s="23"/>
      <c r="G60" s="22"/>
    </row>
    <row r="61" spans="1:9" x14ac:dyDescent="0.2">
      <c r="A61" s="20" t="s">
        <v>24</v>
      </c>
      <c r="B61" s="21"/>
      <c r="C61" s="21"/>
      <c r="D61" s="21"/>
      <c r="E61" s="22"/>
      <c r="F61" s="23"/>
      <c r="G61" s="22"/>
    </row>
    <row r="62" spans="1:9" x14ac:dyDescent="0.2">
      <c r="A62" s="20" t="s">
        <v>25</v>
      </c>
      <c r="B62" s="21"/>
      <c r="C62" s="21"/>
      <c r="D62" s="21"/>
      <c r="E62" s="22"/>
      <c r="F62" s="23"/>
      <c r="G62" s="22"/>
    </row>
    <row r="63" spans="1:9" x14ac:dyDescent="0.2">
      <c r="A63" s="21" t="s">
        <v>69</v>
      </c>
      <c r="B63" s="21" t="s">
        <v>68</v>
      </c>
      <c r="C63" s="21" t="s">
        <v>26</v>
      </c>
      <c r="D63" s="24">
        <v>5000</v>
      </c>
      <c r="E63" s="22">
        <v>5224.1683561999998</v>
      </c>
      <c r="F63" s="23">
        <v>9.9192057417343893</v>
      </c>
      <c r="G63" s="22">
        <v>7.47</v>
      </c>
    </row>
    <row r="64" spans="1:9" x14ac:dyDescent="0.2">
      <c r="A64" s="21" t="s">
        <v>230</v>
      </c>
      <c r="B64" s="21" t="s">
        <v>229</v>
      </c>
      <c r="C64" s="21" t="s">
        <v>231</v>
      </c>
      <c r="D64" s="24">
        <v>250</v>
      </c>
      <c r="E64" s="22">
        <v>2695.8917623000002</v>
      </c>
      <c r="F64" s="23">
        <v>5.1187295707965603</v>
      </c>
      <c r="G64" s="22">
        <v>8.5075000000000003</v>
      </c>
    </row>
    <row r="65" spans="1:9" x14ac:dyDescent="0.2">
      <c r="A65" s="21" t="s">
        <v>233</v>
      </c>
      <c r="B65" s="21" t="s">
        <v>232</v>
      </c>
      <c r="C65" s="21" t="s">
        <v>26</v>
      </c>
      <c r="D65" s="24">
        <v>250</v>
      </c>
      <c r="E65" s="22">
        <v>2598.8834588999998</v>
      </c>
      <c r="F65" s="23">
        <v>4.9345384700371104</v>
      </c>
      <c r="G65" s="22">
        <v>7.6849999999999996</v>
      </c>
    </row>
    <row r="66" spans="1:9" x14ac:dyDescent="0.2">
      <c r="A66" s="21" t="s">
        <v>71</v>
      </c>
      <c r="B66" s="21" t="s">
        <v>70</v>
      </c>
      <c r="C66" s="21" t="s">
        <v>60</v>
      </c>
      <c r="D66" s="24">
        <v>2500</v>
      </c>
      <c r="E66" s="22">
        <v>2581.5696232999999</v>
      </c>
      <c r="F66" s="23">
        <v>4.9016644342508897</v>
      </c>
      <c r="G66" s="22">
        <v>7.92</v>
      </c>
    </row>
    <row r="67" spans="1:9" x14ac:dyDescent="0.2">
      <c r="A67" s="21" t="s">
        <v>235</v>
      </c>
      <c r="B67" s="21" t="s">
        <v>234</v>
      </c>
      <c r="C67" s="21" t="s">
        <v>26</v>
      </c>
      <c r="D67" s="24">
        <v>2500</v>
      </c>
      <c r="E67" s="22">
        <v>2575.8726711999998</v>
      </c>
      <c r="F67" s="23">
        <v>4.8908475470206598</v>
      </c>
      <c r="G67" s="22">
        <v>7.9950000000000001</v>
      </c>
    </row>
    <row r="68" spans="1:9" x14ac:dyDescent="0.2">
      <c r="A68" s="21" t="s">
        <v>1225</v>
      </c>
      <c r="B68" s="21" t="s">
        <v>1226</v>
      </c>
      <c r="C68" s="21" t="s">
        <v>63</v>
      </c>
      <c r="D68" s="24">
        <v>2500</v>
      </c>
      <c r="E68" s="22">
        <v>2550.5107533999999</v>
      </c>
      <c r="F68" s="23">
        <v>4.8426924985018696</v>
      </c>
      <c r="G68" s="22">
        <v>7.56</v>
      </c>
    </row>
    <row r="69" spans="1:9" x14ac:dyDescent="0.2">
      <c r="A69" s="21" t="s">
        <v>237</v>
      </c>
      <c r="B69" s="21" t="s">
        <v>236</v>
      </c>
      <c r="C69" s="21" t="s">
        <v>26</v>
      </c>
      <c r="D69" s="24">
        <v>2500</v>
      </c>
      <c r="E69" s="22">
        <v>2509.0471575000001</v>
      </c>
      <c r="F69" s="23">
        <v>4.7639649555741803</v>
      </c>
      <c r="G69" s="22">
        <v>7.6475</v>
      </c>
    </row>
    <row r="70" spans="1:9" x14ac:dyDescent="0.2">
      <c r="A70" s="21" t="s">
        <v>1227</v>
      </c>
      <c r="B70" s="21" t="s">
        <v>1228</v>
      </c>
      <c r="C70" s="21" t="s">
        <v>63</v>
      </c>
      <c r="D70" s="24">
        <v>250</v>
      </c>
      <c r="E70" s="22">
        <v>2489.4820890000001</v>
      </c>
      <c r="F70" s="23">
        <v>4.7268164705770799</v>
      </c>
      <c r="G70" s="22">
        <v>8.1325000000000003</v>
      </c>
    </row>
    <row r="71" spans="1:9" x14ac:dyDescent="0.2">
      <c r="A71" s="21" t="s">
        <v>1137</v>
      </c>
      <c r="B71" s="21" t="s">
        <v>851</v>
      </c>
      <c r="C71" s="21" t="s">
        <v>26</v>
      </c>
      <c r="D71" s="24">
        <v>2500</v>
      </c>
      <c r="E71" s="22">
        <v>1356.25</v>
      </c>
      <c r="F71" s="23">
        <v>2.5751319387058902</v>
      </c>
      <c r="G71" s="22">
        <v>6.2482999999999995</v>
      </c>
    </row>
    <row r="72" spans="1:9" x14ac:dyDescent="0.2">
      <c r="A72" s="21" t="s">
        <v>1171</v>
      </c>
      <c r="B72" s="21" t="s">
        <v>1172</v>
      </c>
      <c r="C72" s="21" t="s">
        <v>26</v>
      </c>
      <c r="D72" s="24">
        <v>5</v>
      </c>
      <c r="E72" s="22">
        <v>519.33758220000004</v>
      </c>
      <c r="F72" s="23">
        <v>0.98607395015190102</v>
      </c>
      <c r="G72" s="22">
        <v>7.86</v>
      </c>
    </row>
    <row r="73" spans="1:9" x14ac:dyDescent="0.2">
      <c r="A73" s="21" t="s">
        <v>81</v>
      </c>
      <c r="B73" s="21" t="s">
        <v>80</v>
      </c>
      <c r="C73" s="21" t="s">
        <v>26</v>
      </c>
      <c r="D73" s="24">
        <v>500</v>
      </c>
      <c r="E73" s="22">
        <v>517.03290819999995</v>
      </c>
      <c r="F73" s="23">
        <v>0.98169803153386903</v>
      </c>
      <c r="G73" s="22">
        <v>7.9</v>
      </c>
    </row>
    <row r="74" spans="1:9" x14ac:dyDescent="0.2">
      <c r="A74" s="20" t="s">
        <v>28</v>
      </c>
      <c r="B74" s="20"/>
      <c r="C74" s="20"/>
      <c r="D74" s="20"/>
      <c r="E74" s="25">
        <f>SUM(E62:E73)</f>
        <v>25618.046362199999</v>
      </c>
      <c r="F74" s="26">
        <f>SUM(F62:F73)</f>
        <v>48.64136360888439</v>
      </c>
      <c r="G74" s="25"/>
      <c r="H74" s="14"/>
      <c r="I74" s="14"/>
    </row>
    <row r="75" spans="1:9" x14ac:dyDescent="0.2">
      <c r="A75" s="21"/>
      <c r="B75" s="21"/>
      <c r="C75" s="21"/>
      <c r="D75" s="21"/>
      <c r="E75" s="22"/>
      <c r="F75" s="23"/>
      <c r="G75" s="22"/>
    </row>
    <row r="76" spans="1:9" x14ac:dyDescent="0.2">
      <c r="A76" s="20" t="s">
        <v>31</v>
      </c>
      <c r="B76" s="21"/>
      <c r="C76" s="21"/>
      <c r="D76" s="21"/>
      <c r="E76" s="22"/>
      <c r="F76" s="23"/>
      <c r="G76" s="22"/>
    </row>
    <row r="77" spans="1:9" x14ac:dyDescent="0.2">
      <c r="A77" s="21" t="s">
        <v>238</v>
      </c>
      <c r="B77" s="21" t="s">
        <v>1269</v>
      </c>
      <c r="C77" s="21" t="s">
        <v>32</v>
      </c>
      <c r="D77" s="24">
        <v>3500000</v>
      </c>
      <c r="E77" s="22">
        <v>3541.0540277999999</v>
      </c>
      <c r="F77" s="23">
        <v>6.7234516672227898</v>
      </c>
      <c r="G77" s="22">
        <v>6.7648979720500098</v>
      </c>
    </row>
    <row r="78" spans="1:9" x14ac:dyDescent="0.2">
      <c r="A78" s="21" t="s">
        <v>1229</v>
      </c>
      <c r="B78" s="21" t="s">
        <v>1230</v>
      </c>
      <c r="C78" s="21" t="s">
        <v>32</v>
      </c>
      <c r="D78" s="24">
        <v>1000000</v>
      </c>
      <c r="E78" s="22">
        <v>1037.6305556</v>
      </c>
      <c r="F78" s="23">
        <v>1.9701644861218</v>
      </c>
      <c r="G78" s="22">
        <v>6.7801944512499901</v>
      </c>
    </row>
    <row r="79" spans="1:9" x14ac:dyDescent="0.2">
      <c r="A79" s="21" t="s">
        <v>240</v>
      </c>
      <c r="B79" s="21" t="s">
        <v>239</v>
      </c>
      <c r="C79" s="21" t="s">
        <v>32</v>
      </c>
      <c r="D79" s="24">
        <v>500000</v>
      </c>
      <c r="E79" s="22">
        <v>502.31794439999999</v>
      </c>
      <c r="F79" s="23">
        <v>0.95375851208075901</v>
      </c>
      <c r="G79" s="22">
        <v>6.7476205078125</v>
      </c>
    </row>
    <row r="80" spans="1:9" x14ac:dyDescent="0.2">
      <c r="A80" s="20" t="s">
        <v>28</v>
      </c>
      <c r="B80" s="20"/>
      <c r="C80" s="20"/>
      <c r="D80" s="20"/>
      <c r="E80" s="25">
        <f>SUM(E77:E79)</f>
        <v>5081.0025277999994</v>
      </c>
      <c r="F80" s="26">
        <f>SUM(F77:F79)</f>
        <v>9.6473746654253478</v>
      </c>
      <c r="G80" s="25"/>
      <c r="H80" s="14"/>
      <c r="I80" s="14"/>
    </row>
    <row r="81" spans="1:9" x14ac:dyDescent="0.2">
      <c r="A81" s="21"/>
      <c r="B81" s="21"/>
      <c r="C81" s="21"/>
      <c r="D81" s="21"/>
      <c r="E81" s="22"/>
      <c r="F81" s="23"/>
      <c r="G81" s="22"/>
    </row>
    <row r="82" spans="1:9" x14ac:dyDescent="0.2">
      <c r="A82" s="20" t="s">
        <v>33</v>
      </c>
      <c r="B82" s="20"/>
      <c r="C82" s="20"/>
      <c r="D82" s="20"/>
      <c r="E82" s="25">
        <f>E59+E74+E80</f>
        <v>51019.126619500006</v>
      </c>
      <c r="F82" s="26">
        <f>F59+F74+F80</f>
        <v>96.870770464703625</v>
      </c>
      <c r="G82" s="25"/>
      <c r="H82" s="14"/>
      <c r="I82" s="14"/>
    </row>
    <row r="83" spans="1:9" x14ac:dyDescent="0.2">
      <c r="A83" s="20"/>
      <c r="B83" s="20"/>
      <c r="C83" s="20"/>
      <c r="D83" s="20"/>
      <c r="E83" s="25"/>
      <c r="F83" s="26"/>
      <c r="G83" s="25"/>
      <c r="H83" s="14"/>
      <c r="I83" s="14"/>
    </row>
    <row r="84" spans="1:9" x14ac:dyDescent="0.2">
      <c r="A84" s="20" t="s">
        <v>35</v>
      </c>
      <c r="B84" s="20"/>
      <c r="C84" s="20"/>
      <c r="D84" s="20"/>
      <c r="E84" s="25">
        <f>E86-(E59+E74+E80)</f>
        <v>1648.0777133999945</v>
      </c>
      <c r="F84" s="26">
        <f>F86-(F59+F74+F80)</f>
        <v>3.1292295352963748</v>
      </c>
      <c r="G84" s="25"/>
      <c r="H84" s="14"/>
      <c r="I84" s="14"/>
    </row>
    <row r="85" spans="1:9" x14ac:dyDescent="0.2">
      <c r="A85" s="20"/>
      <c r="B85" s="20"/>
      <c r="C85" s="20"/>
      <c r="D85" s="20"/>
      <c r="E85" s="25"/>
      <c r="F85" s="26"/>
      <c r="G85" s="25"/>
      <c r="H85" s="14"/>
      <c r="I85" s="14"/>
    </row>
    <row r="86" spans="1:9" x14ac:dyDescent="0.2">
      <c r="A86" s="27" t="s">
        <v>34</v>
      </c>
      <c r="B86" s="27"/>
      <c r="C86" s="27"/>
      <c r="D86" s="27"/>
      <c r="E86" s="28">
        <v>52667.204332900001</v>
      </c>
      <c r="F86" s="29">
        <v>100</v>
      </c>
      <c r="G86" s="28"/>
      <c r="H86" s="14"/>
      <c r="I86" s="14"/>
    </row>
    <row r="87" spans="1:9" x14ac:dyDescent="0.2">
      <c r="A87" s="7" t="s">
        <v>1268</v>
      </c>
    </row>
    <row r="89" spans="1:9" x14ac:dyDescent="0.2">
      <c r="A89" s="14" t="s">
        <v>36</v>
      </c>
    </row>
    <row r="91" spans="1:9" x14ac:dyDescent="0.2">
      <c r="A91" s="14" t="s">
        <v>37</v>
      </c>
    </row>
    <row r="92" spans="1:9" x14ac:dyDescent="0.2">
      <c r="A92" s="14" t="s">
        <v>38</v>
      </c>
    </row>
    <row r="93" spans="1:9" x14ac:dyDescent="0.2">
      <c r="A93" s="14" t="s">
        <v>39</v>
      </c>
      <c r="B93" s="14"/>
      <c r="C93" s="30" t="s">
        <v>1110</v>
      </c>
      <c r="D93" s="14" t="s">
        <v>40</v>
      </c>
    </row>
    <row r="94" spans="1:9" x14ac:dyDescent="0.2">
      <c r="A94" s="7" t="s">
        <v>41</v>
      </c>
      <c r="C94" s="31">
        <v>194.2</v>
      </c>
      <c r="D94" s="31">
        <v>213.66</v>
      </c>
    </row>
    <row r="95" spans="1:9" x14ac:dyDescent="0.2">
      <c r="A95" s="7" t="s">
        <v>42</v>
      </c>
      <c r="C95" s="31">
        <v>17.389900000000001</v>
      </c>
      <c r="D95" s="31">
        <v>19.132400000000001</v>
      </c>
    </row>
    <row r="96" spans="1:9" x14ac:dyDescent="0.2">
      <c r="A96" s="7" t="s">
        <v>43</v>
      </c>
      <c r="C96" s="31">
        <v>210.68940000000001</v>
      </c>
      <c r="D96" s="31">
        <v>232.71449999999999</v>
      </c>
    </row>
    <row r="97" spans="1:5" x14ac:dyDescent="0.2">
      <c r="A97" s="7" t="s">
        <v>44</v>
      </c>
      <c r="C97" s="31">
        <v>19.104700000000001</v>
      </c>
      <c r="D97" s="31">
        <v>21.097999999999999</v>
      </c>
    </row>
    <row r="99" spans="1:5" x14ac:dyDescent="0.2">
      <c r="A99" s="7" t="s">
        <v>1013</v>
      </c>
    </row>
    <row r="101" spans="1:5" x14ac:dyDescent="0.2">
      <c r="A101" s="7" t="s">
        <v>45</v>
      </c>
    </row>
    <row r="103" spans="1:5" x14ac:dyDescent="0.2">
      <c r="A103" s="14" t="s">
        <v>46</v>
      </c>
      <c r="D103" s="30" t="s">
        <v>47</v>
      </c>
    </row>
    <row r="105" spans="1:5" x14ac:dyDescent="0.2">
      <c r="A105" s="14" t="s">
        <v>1014</v>
      </c>
      <c r="D105" s="32">
        <v>2.380291600039298</v>
      </c>
      <c r="E105" s="10" t="s">
        <v>48</v>
      </c>
    </row>
    <row r="107" spans="1:5" x14ac:dyDescent="0.2">
      <c r="A107" s="14" t="s">
        <v>859</v>
      </c>
      <c r="D107" s="30" t="s">
        <v>47</v>
      </c>
    </row>
    <row r="109" spans="1:5" x14ac:dyDescent="0.2">
      <c r="A109" s="14" t="s">
        <v>1015</v>
      </c>
    </row>
    <row r="110" spans="1:5" x14ac:dyDescent="0.2">
      <c r="A110" s="61"/>
    </row>
    <row r="111" spans="1:5" x14ac:dyDescent="0.2">
      <c r="A111" s="61" t="s">
        <v>875</v>
      </c>
    </row>
    <row r="112" spans="1:5" x14ac:dyDescent="0.2">
      <c r="A112" s="62"/>
    </row>
    <row r="113" spans="1:1" x14ac:dyDescent="0.2">
      <c r="A113" s="63"/>
    </row>
    <row r="114" spans="1:1" x14ac:dyDescent="0.2">
      <c r="A114" s="63"/>
    </row>
    <row r="115" spans="1:1" x14ac:dyDescent="0.2">
      <c r="A115" s="63"/>
    </row>
    <row r="116" spans="1:1" x14ac:dyDescent="0.2">
      <c r="A116" s="63"/>
    </row>
    <row r="117" spans="1:1" x14ac:dyDescent="0.2">
      <c r="A117" s="63"/>
    </row>
    <row r="118" spans="1:1" x14ac:dyDescent="0.2">
      <c r="A118" s="63"/>
    </row>
    <row r="119" spans="1:1" x14ac:dyDescent="0.2">
      <c r="A119" s="63"/>
    </row>
    <row r="120" spans="1:1" x14ac:dyDescent="0.2">
      <c r="A120" s="63"/>
    </row>
    <row r="121" spans="1:1" x14ac:dyDescent="0.2">
      <c r="A121" s="63"/>
    </row>
    <row r="122" spans="1:1" x14ac:dyDescent="0.2">
      <c r="A122" s="63"/>
    </row>
    <row r="123" spans="1:1" x14ac:dyDescent="0.2">
      <c r="A123" s="63"/>
    </row>
    <row r="124" spans="1:1" x14ac:dyDescent="0.2">
      <c r="A124" s="63"/>
    </row>
    <row r="125" spans="1:1" x14ac:dyDescent="0.2">
      <c r="A125" s="61" t="s">
        <v>1231</v>
      </c>
    </row>
    <row r="126" spans="1:1" x14ac:dyDescent="0.2">
      <c r="A126" s="63"/>
    </row>
    <row r="127" spans="1:1" x14ac:dyDescent="0.2">
      <c r="A127" s="61" t="s">
        <v>876</v>
      </c>
    </row>
    <row r="128" spans="1:1" x14ac:dyDescent="0.2">
      <c r="A128" s="63"/>
    </row>
    <row r="129" spans="1:1" x14ac:dyDescent="0.2">
      <c r="A129" s="63"/>
    </row>
    <row r="130" spans="1:1" x14ac:dyDescent="0.2">
      <c r="A130" s="63"/>
    </row>
    <row r="131" spans="1:1" x14ac:dyDescent="0.2">
      <c r="A131" s="63"/>
    </row>
    <row r="132" spans="1:1" x14ac:dyDescent="0.2">
      <c r="A132" s="63"/>
    </row>
    <row r="133" spans="1:1" x14ac:dyDescent="0.2">
      <c r="A133" s="63"/>
    </row>
    <row r="134" spans="1:1" x14ac:dyDescent="0.2">
      <c r="A134" s="63"/>
    </row>
    <row r="135" spans="1:1" x14ac:dyDescent="0.2">
      <c r="A135" s="63"/>
    </row>
    <row r="136" spans="1:1" x14ac:dyDescent="0.2">
      <c r="A136" s="63"/>
    </row>
    <row r="137" spans="1:1" x14ac:dyDescent="0.2">
      <c r="A137" s="63"/>
    </row>
    <row r="138" spans="1:1" x14ac:dyDescent="0.2">
      <c r="A138" s="63"/>
    </row>
    <row r="139" spans="1:1" x14ac:dyDescent="0.2">
      <c r="A139" s="63"/>
    </row>
    <row r="140" spans="1:1" x14ac:dyDescent="0.2">
      <c r="A140" s="63"/>
    </row>
    <row r="141" spans="1:1" x14ac:dyDescent="0.2">
      <c r="A141" s="63"/>
    </row>
    <row r="142" spans="1:1" x14ac:dyDescent="0.2">
      <c r="A142" s="7" t="s">
        <v>874</v>
      </c>
    </row>
    <row r="143" spans="1:1" x14ac:dyDescent="0.2">
      <c r="A143" s="62"/>
    </row>
  </sheetData>
  <mergeCells count="1">
    <mergeCell ref="A1:G1"/>
  </mergeCells>
  <conditionalFormatting sqref="F2:F3">
    <cfRule type="cellIs" dxfId="78" priority="2" stopIfTrue="1" operator="between">
      <formula>0.009</formula>
      <formula>-0.009</formula>
    </cfRule>
  </conditionalFormatting>
  <conditionalFormatting sqref="F5:F65537">
    <cfRule type="cellIs" dxfId="77" priority="1" stopIfTrue="1" operator="between">
      <formula>0.009</formula>
      <formula>-0.009</formula>
    </cfRule>
  </conditionalFormatting>
  <hyperlinks>
    <hyperlink ref="A110" r:id="rId1" tooltip="https://www.franklintempletonindia.com/downloadsServlet/pdf/product-labels-jg9o5k7l" display="https://www.franklintempletonindia.com/downloadsServlet/pdf/product-labels-jg9o5k7l" xr:uid="{00000000-0004-0000-0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57"/>
  <sheetViews>
    <sheetView zoomScaleNormal="100" workbookViewId="0">
      <selection sqref="A1:G1"/>
    </sheetView>
  </sheetViews>
  <sheetFormatPr defaultColWidth="9.109375" defaultRowHeight="10.199999999999999" x14ac:dyDescent="0.2"/>
  <cols>
    <col min="1" max="1" width="38.6640625" style="7" bestFit="1" customWidth="1"/>
    <col min="2" max="2" width="54.33203125" style="7" bestFit="1" customWidth="1"/>
    <col min="3" max="3" width="25.5546875" style="7" bestFit="1" customWidth="1"/>
    <col min="4" max="4" width="15.44140625" style="7" bestFit="1" customWidth="1"/>
    <col min="5" max="5" width="32.44140625" style="10" customWidth="1"/>
    <col min="6" max="6" width="13.5546875" style="11" bestFit="1" customWidth="1"/>
    <col min="7" max="7" width="4.5546875" style="10" bestFit="1" customWidth="1"/>
    <col min="8" max="16384" width="9.109375" style="7"/>
  </cols>
  <sheetData>
    <row r="1" spans="1:7" s="1" customFormat="1" ht="13.8" x14ac:dyDescent="0.2">
      <c r="A1" s="103" t="s">
        <v>1232</v>
      </c>
      <c r="B1" s="104"/>
      <c r="C1" s="104"/>
      <c r="D1" s="104"/>
      <c r="E1" s="104"/>
      <c r="F1" s="104"/>
      <c r="G1" s="104"/>
    </row>
    <row r="2" spans="1:7" s="1" customFormat="1" ht="12" x14ac:dyDescent="0.25">
      <c r="A2" s="35"/>
      <c r="E2" s="5"/>
      <c r="F2" s="9"/>
      <c r="G2" s="10"/>
    </row>
    <row r="3" spans="1:7" s="1" customFormat="1" ht="12" x14ac:dyDescent="0.2">
      <c r="A3" s="8" t="s">
        <v>7</v>
      </c>
      <c r="B3" s="2"/>
      <c r="C3" s="3"/>
      <c r="D3" s="3"/>
      <c r="E3" s="4"/>
      <c r="F3" s="9"/>
      <c r="G3" s="10"/>
    </row>
    <row r="4" spans="1:7" s="1" customFormat="1" ht="26.25" customHeight="1" x14ac:dyDescent="0.2">
      <c r="A4" s="6" t="s">
        <v>2</v>
      </c>
      <c r="B4" s="6" t="s">
        <v>0</v>
      </c>
      <c r="C4" s="13" t="s">
        <v>4</v>
      </c>
      <c r="D4" s="13" t="s">
        <v>1</v>
      </c>
      <c r="E4" s="52" t="s">
        <v>6</v>
      </c>
      <c r="F4" s="12" t="s">
        <v>3</v>
      </c>
      <c r="G4" s="12" t="s">
        <v>5</v>
      </c>
    </row>
    <row r="5" spans="1:7" x14ac:dyDescent="0.2">
      <c r="A5" s="16" t="s">
        <v>94</v>
      </c>
      <c r="B5" s="17"/>
      <c r="C5" s="17"/>
      <c r="D5" s="17"/>
      <c r="E5" s="18"/>
      <c r="F5" s="19"/>
      <c r="G5" s="18"/>
    </row>
    <row r="6" spans="1:7" x14ac:dyDescent="0.2">
      <c r="A6" s="20" t="s">
        <v>25</v>
      </c>
      <c r="B6" s="21"/>
      <c r="C6" s="21"/>
      <c r="D6" s="21"/>
      <c r="E6" s="22"/>
      <c r="F6" s="23"/>
      <c r="G6" s="22"/>
    </row>
    <row r="7" spans="1:7" x14ac:dyDescent="0.2">
      <c r="A7" s="21" t="s">
        <v>96</v>
      </c>
      <c r="B7" s="21" t="s">
        <v>95</v>
      </c>
      <c r="C7" s="21" t="s">
        <v>97</v>
      </c>
      <c r="D7" s="24">
        <v>25700</v>
      </c>
      <c r="E7" s="22">
        <v>445.13684999999998</v>
      </c>
      <c r="F7" s="23">
        <v>2.0558972910485802</v>
      </c>
      <c r="G7" s="22"/>
    </row>
    <row r="8" spans="1:7" x14ac:dyDescent="0.2">
      <c r="A8" s="21" t="s">
        <v>99</v>
      </c>
      <c r="B8" s="21" t="s">
        <v>98</v>
      </c>
      <c r="C8" s="21" t="s">
        <v>97</v>
      </c>
      <c r="D8" s="24">
        <v>27600</v>
      </c>
      <c r="E8" s="22">
        <v>351.34800000000001</v>
      </c>
      <c r="F8" s="23">
        <v>1.62272658715031</v>
      </c>
      <c r="G8" s="22"/>
    </row>
    <row r="9" spans="1:7" x14ac:dyDescent="0.2">
      <c r="A9" s="21" t="s">
        <v>104</v>
      </c>
      <c r="B9" s="21" t="s">
        <v>103</v>
      </c>
      <c r="C9" s="21" t="s">
        <v>105</v>
      </c>
      <c r="D9" s="24">
        <v>6800</v>
      </c>
      <c r="E9" s="22">
        <v>249.9374</v>
      </c>
      <c r="F9" s="23">
        <v>1.15435427013451</v>
      </c>
      <c r="G9" s="22"/>
    </row>
    <row r="10" spans="1:7" x14ac:dyDescent="0.2">
      <c r="A10" s="21" t="s">
        <v>101</v>
      </c>
      <c r="B10" s="21" t="s">
        <v>100</v>
      </c>
      <c r="C10" s="21" t="s">
        <v>102</v>
      </c>
      <c r="D10" s="24">
        <v>12800</v>
      </c>
      <c r="E10" s="22">
        <v>240.07679999999999</v>
      </c>
      <c r="F10" s="23">
        <v>1.1088123635767599</v>
      </c>
      <c r="G10" s="22"/>
    </row>
    <row r="11" spans="1:7" x14ac:dyDescent="0.2">
      <c r="A11" s="21" t="s">
        <v>107</v>
      </c>
      <c r="B11" s="21" t="s">
        <v>106</v>
      </c>
      <c r="C11" s="21" t="s">
        <v>108</v>
      </c>
      <c r="D11" s="24">
        <v>12500</v>
      </c>
      <c r="E11" s="22">
        <v>213.69374999999999</v>
      </c>
      <c r="F11" s="23">
        <v>0.98696030611487895</v>
      </c>
      <c r="G11" s="22"/>
    </row>
    <row r="12" spans="1:7" x14ac:dyDescent="0.2">
      <c r="A12" s="21" t="s">
        <v>110</v>
      </c>
      <c r="B12" s="21" t="s">
        <v>109</v>
      </c>
      <c r="C12" s="21" t="s">
        <v>111</v>
      </c>
      <c r="D12" s="24">
        <v>6600</v>
      </c>
      <c r="E12" s="22">
        <v>194.90790000000001</v>
      </c>
      <c r="F12" s="23">
        <v>0.90019647578934003</v>
      </c>
      <c r="G12" s="22"/>
    </row>
    <row r="13" spans="1:7" x14ac:dyDescent="0.2">
      <c r="A13" s="21" t="s">
        <v>113</v>
      </c>
      <c r="B13" s="21" t="s">
        <v>112</v>
      </c>
      <c r="C13" s="21" t="s">
        <v>97</v>
      </c>
      <c r="D13" s="24">
        <v>14200</v>
      </c>
      <c r="E13" s="22">
        <v>174.97239999999999</v>
      </c>
      <c r="F13" s="23">
        <v>0.80812290235748596</v>
      </c>
      <c r="G13" s="22"/>
    </row>
    <row r="14" spans="1:7" x14ac:dyDescent="0.2">
      <c r="A14" s="21" t="s">
        <v>117</v>
      </c>
      <c r="B14" s="21" t="s">
        <v>116</v>
      </c>
      <c r="C14" s="21" t="s">
        <v>118</v>
      </c>
      <c r="D14" s="24">
        <v>36700</v>
      </c>
      <c r="E14" s="22">
        <v>162.65440000000001</v>
      </c>
      <c r="F14" s="23">
        <v>0.75123131310546998</v>
      </c>
      <c r="G14" s="22"/>
    </row>
    <row r="15" spans="1:7" x14ac:dyDescent="0.2">
      <c r="A15" s="21" t="s">
        <v>115</v>
      </c>
      <c r="B15" s="21" t="s">
        <v>114</v>
      </c>
      <c r="C15" s="21" t="s">
        <v>102</v>
      </c>
      <c r="D15" s="24">
        <v>8600</v>
      </c>
      <c r="E15" s="22">
        <v>154.46459999999999</v>
      </c>
      <c r="F15" s="23">
        <v>0.71340611927074304</v>
      </c>
      <c r="G15" s="22"/>
    </row>
    <row r="16" spans="1:7" x14ac:dyDescent="0.2">
      <c r="A16" s="21" t="s">
        <v>120</v>
      </c>
      <c r="B16" s="21" t="s">
        <v>119</v>
      </c>
      <c r="C16" s="21" t="s">
        <v>121</v>
      </c>
      <c r="D16" s="24">
        <v>46000</v>
      </c>
      <c r="E16" s="22">
        <v>125.718</v>
      </c>
      <c r="F16" s="23">
        <v>0.58063783224427701</v>
      </c>
      <c r="G16" s="22"/>
    </row>
    <row r="17" spans="1:7" x14ac:dyDescent="0.2">
      <c r="A17" s="21" t="s">
        <v>123</v>
      </c>
      <c r="B17" s="21" t="s">
        <v>122</v>
      </c>
      <c r="C17" s="21" t="s">
        <v>124</v>
      </c>
      <c r="D17" s="24">
        <v>11600</v>
      </c>
      <c r="E17" s="22">
        <v>113.0594</v>
      </c>
      <c r="F17" s="23">
        <v>0.52217315683385501</v>
      </c>
      <c r="G17" s="22"/>
    </row>
    <row r="18" spans="1:7" x14ac:dyDescent="0.2">
      <c r="A18" s="21" t="s">
        <v>148</v>
      </c>
      <c r="B18" s="21" t="s">
        <v>147</v>
      </c>
      <c r="C18" s="21" t="s">
        <v>124</v>
      </c>
      <c r="D18" s="24">
        <v>850</v>
      </c>
      <c r="E18" s="22">
        <v>112.523</v>
      </c>
      <c r="F18" s="23">
        <v>0.51969575397017698</v>
      </c>
      <c r="G18" s="22"/>
    </row>
    <row r="19" spans="1:7" x14ac:dyDescent="0.2">
      <c r="A19" s="21" t="s">
        <v>126</v>
      </c>
      <c r="B19" s="21" t="s">
        <v>125</v>
      </c>
      <c r="C19" s="21" t="s">
        <v>127</v>
      </c>
      <c r="D19" s="24">
        <v>6800</v>
      </c>
      <c r="E19" s="22">
        <v>108.11320000000001</v>
      </c>
      <c r="F19" s="23">
        <v>0.49932876823519301</v>
      </c>
      <c r="G19" s="22"/>
    </row>
    <row r="20" spans="1:7" x14ac:dyDescent="0.2">
      <c r="A20" s="21" t="s">
        <v>129</v>
      </c>
      <c r="B20" s="21" t="s">
        <v>128</v>
      </c>
      <c r="C20" s="21" t="s">
        <v>130</v>
      </c>
      <c r="D20" s="24">
        <v>5400</v>
      </c>
      <c r="E20" s="22">
        <v>104.04179999999999</v>
      </c>
      <c r="F20" s="23">
        <v>0.48052470779675599</v>
      </c>
      <c r="G20" s="22"/>
    </row>
    <row r="21" spans="1:7" x14ac:dyDescent="0.2">
      <c r="A21" s="21" t="s">
        <v>140</v>
      </c>
      <c r="B21" s="21" t="s">
        <v>139</v>
      </c>
      <c r="C21" s="21" t="s">
        <v>97</v>
      </c>
      <c r="D21" s="24">
        <v>7100</v>
      </c>
      <c r="E21" s="22">
        <v>102.7796</v>
      </c>
      <c r="F21" s="23">
        <v>0.47469514423498499</v>
      </c>
      <c r="G21" s="22"/>
    </row>
    <row r="22" spans="1:7" x14ac:dyDescent="0.2">
      <c r="A22" s="21" t="s">
        <v>135</v>
      </c>
      <c r="B22" s="21" t="s">
        <v>134</v>
      </c>
      <c r="C22" s="21" t="s">
        <v>97</v>
      </c>
      <c r="D22" s="24">
        <v>12800</v>
      </c>
      <c r="E22" s="22">
        <v>100.85120000000001</v>
      </c>
      <c r="F22" s="23">
        <v>0.465788686959974</v>
      </c>
      <c r="G22" s="22"/>
    </row>
    <row r="23" spans="1:7" x14ac:dyDescent="0.2">
      <c r="A23" s="21" t="s">
        <v>132</v>
      </c>
      <c r="B23" s="21" t="s">
        <v>131</v>
      </c>
      <c r="C23" s="21" t="s">
        <v>133</v>
      </c>
      <c r="D23" s="24">
        <v>1400</v>
      </c>
      <c r="E23" s="22">
        <v>100.7881</v>
      </c>
      <c r="F23" s="23">
        <v>0.46549725496762101</v>
      </c>
      <c r="G23" s="22"/>
    </row>
    <row r="24" spans="1:7" x14ac:dyDescent="0.2">
      <c r="A24" s="21" t="s">
        <v>142</v>
      </c>
      <c r="B24" s="21" t="s">
        <v>141</v>
      </c>
      <c r="C24" s="21" t="s">
        <v>143</v>
      </c>
      <c r="D24" s="24">
        <v>22000</v>
      </c>
      <c r="E24" s="22">
        <v>91.575000000000003</v>
      </c>
      <c r="F24" s="23">
        <v>0.42294587479732099</v>
      </c>
      <c r="G24" s="22"/>
    </row>
    <row r="25" spans="1:7" x14ac:dyDescent="0.2">
      <c r="A25" s="21" t="s">
        <v>137</v>
      </c>
      <c r="B25" s="21" t="s">
        <v>136</v>
      </c>
      <c r="C25" s="21" t="s">
        <v>138</v>
      </c>
      <c r="D25" s="24">
        <v>13100</v>
      </c>
      <c r="E25" s="22">
        <v>89.328900000000004</v>
      </c>
      <c r="F25" s="23">
        <v>0.41257209669868899</v>
      </c>
      <c r="G25" s="22"/>
    </row>
    <row r="26" spans="1:7" x14ac:dyDescent="0.2">
      <c r="A26" s="21" t="s">
        <v>145</v>
      </c>
      <c r="B26" s="21" t="s">
        <v>144</v>
      </c>
      <c r="C26" s="21" t="s">
        <v>146</v>
      </c>
      <c r="D26" s="24">
        <v>5500</v>
      </c>
      <c r="E26" s="22">
        <v>89.097250000000003</v>
      </c>
      <c r="F26" s="23">
        <v>0.41150220413088301</v>
      </c>
      <c r="G26" s="22"/>
    </row>
    <row r="27" spans="1:7" x14ac:dyDescent="0.2">
      <c r="A27" s="21" t="s">
        <v>161</v>
      </c>
      <c r="B27" s="21" t="s">
        <v>160</v>
      </c>
      <c r="C27" s="21" t="s">
        <v>162</v>
      </c>
      <c r="D27" s="24">
        <v>5700</v>
      </c>
      <c r="E27" s="22">
        <v>81.279150000000001</v>
      </c>
      <c r="F27" s="23">
        <v>0.37539373409263099</v>
      </c>
      <c r="G27" s="22"/>
    </row>
    <row r="28" spans="1:7" x14ac:dyDescent="0.2">
      <c r="A28" s="21" t="s">
        <v>159</v>
      </c>
      <c r="B28" s="21" t="s">
        <v>158</v>
      </c>
      <c r="C28" s="21" t="s">
        <v>138</v>
      </c>
      <c r="D28" s="24">
        <v>21500</v>
      </c>
      <c r="E28" s="22">
        <v>76.78725</v>
      </c>
      <c r="F28" s="23">
        <v>0.35464756346743798</v>
      </c>
      <c r="G28" s="22"/>
    </row>
    <row r="29" spans="1:7" x14ac:dyDescent="0.2">
      <c r="A29" s="21" t="s">
        <v>153</v>
      </c>
      <c r="B29" s="21" t="s">
        <v>152</v>
      </c>
      <c r="C29" s="21" t="s">
        <v>154</v>
      </c>
      <c r="D29" s="24">
        <v>31600</v>
      </c>
      <c r="E29" s="22">
        <v>75.931640000000002</v>
      </c>
      <c r="F29" s="23">
        <v>0.35069586573404599</v>
      </c>
      <c r="G29" s="22"/>
    </row>
    <row r="30" spans="1:7" x14ac:dyDescent="0.2">
      <c r="A30" s="21" t="s">
        <v>171</v>
      </c>
      <c r="B30" s="21" t="s">
        <v>170</v>
      </c>
      <c r="C30" s="21" t="s">
        <v>108</v>
      </c>
      <c r="D30" s="24">
        <v>5200</v>
      </c>
      <c r="E30" s="22">
        <v>75.061999999999998</v>
      </c>
      <c r="F30" s="23">
        <v>0.34667936941344801</v>
      </c>
      <c r="G30" s="22"/>
    </row>
    <row r="31" spans="1:7" x14ac:dyDescent="0.2">
      <c r="A31" s="21" t="s">
        <v>179</v>
      </c>
      <c r="B31" s="21" t="s">
        <v>178</v>
      </c>
      <c r="C31" s="21" t="s">
        <v>180</v>
      </c>
      <c r="D31" s="24">
        <v>2500</v>
      </c>
      <c r="E31" s="22">
        <v>73.957499999999996</v>
      </c>
      <c r="F31" s="23">
        <v>0.34157815490388099</v>
      </c>
      <c r="G31" s="22"/>
    </row>
    <row r="32" spans="1:7" x14ac:dyDescent="0.2">
      <c r="A32" s="21" t="s">
        <v>150</v>
      </c>
      <c r="B32" s="21" t="s">
        <v>149</v>
      </c>
      <c r="C32" s="21" t="s">
        <v>151</v>
      </c>
      <c r="D32" s="24">
        <v>10200</v>
      </c>
      <c r="E32" s="22">
        <v>73.236000000000004</v>
      </c>
      <c r="F32" s="23">
        <v>0.33824585407214403</v>
      </c>
      <c r="G32" s="22"/>
    </row>
    <row r="33" spans="1:7" x14ac:dyDescent="0.2">
      <c r="A33" s="21" t="s">
        <v>164</v>
      </c>
      <c r="B33" s="21" t="s">
        <v>163</v>
      </c>
      <c r="C33" s="21" t="s">
        <v>102</v>
      </c>
      <c r="D33" s="24">
        <v>4500</v>
      </c>
      <c r="E33" s="22">
        <v>70.974000000000004</v>
      </c>
      <c r="F33" s="23">
        <v>0.32779864065372699</v>
      </c>
      <c r="G33" s="22"/>
    </row>
    <row r="34" spans="1:7" x14ac:dyDescent="0.2">
      <c r="A34" s="21" t="s">
        <v>187</v>
      </c>
      <c r="B34" s="21" t="s">
        <v>186</v>
      </c>
      <c r="C34" s="21" t="s">
        <v>188</v>
      </c>
      <c r="D34" s="24">
        <v>600</v>
      </c>
      <c r="E34" s="22">
        <v>70.811999999999998</v>
      </c>
      <c r="F34" s="23">
        <v>0.32705043173516701</v>
      </c>
      <c r="G34" s="22"/>
    </row>
    <row r="35" spans="1:7" x14ac:dyDescent="0.2">
      <c r="A35" s="21" t="s">
        <v>166</v>
      </c>
      <c r="B35" s="21" t="s">
        <v>165</v>
      </c>
      <c r="C35" s="21" t="s">
        <v>167</v>
      </c>
      <c r="D35" s="24">
        <v>5747</v>
      </c>
      <c r="E35" s="22">
        <v>70.647870999999995</v>
      </c>
      <c r="F35" s="23">
        <v>0.32629238987347298</v>
      </c>
      <c r="G35" s="22"/>
    </row>
    <row r="36" spans="1:7" x14ac:dyDescent="0.2">
      <c r="A36" s="21" t="s">
        <v>169</v>
      </c>
      <c r="B36" s="21" t="s">
        <v>168</v>
      </c>
      <c r="C36" s="21" t="s">
        <v>130</v>
      </c>
      <c r="D36" s="24">
        <v>5200</v>
      </c>
      <c r="E36" s="22">
        <v>69.300399999999996</v>
      </c>
      <c r="F36" s="23">
        <v>0.32006899592469901</v>
      </c>
      <c r="G36" s="22"/>
    </row>
    <row r="37" spans="1:7" x14ac:dyDescent="0.2">
      <c r="A37" s="21" t="s">
        <v>182</v>
      </c>
      <c r="B37" s="21" t="s">
        <v>181</v>
      </c>
      <c r="C37" s="21" t="s">
        <v>162</v>
      </c>
      <c r="D37" s="24">
        <v>1500</v>
      </c>
      <c r="E37" s="22">
        <v>65.040750000000003</v>
      </c>
      <c r="F37" s="23">
        <v>0.30039548901145402</v>
      </c>
      <c r="G37" s="22"/>
    </row>
    <row r="38" spans="1:7" x14ac:dyDescent="0.2">
      <c r="A38" s="21" t="s">
        <v>176</v>
      </c>
      <c r="B38" s="21" t="s">
        <v>175</v>
      </c>
      <c r="C38" s="21" t="s">
        <v>177</v>
      </c>
      <c r="D38" s="24">
        <v>2000</v>
      </c>
      <c r="E38" s="22">
        <v>62.585999999999999</v>
      </c>
      <c r="F38" s="23">
        <v>0.28905804553715703</v>
      </c>
      <c r="G38" s="22"/>
    </row>
    <row r="39" spans="1:7" x14ac:dyDescent="0.2">
      <c r="A39" s="21" t="s">
        <v>190</v>
      </c>
      <c r="B39" s="21" t="s">
        <v>189</v>
      </c>
      <c r="C39" s="21" t="s">
        <v>191</v>
      </c>
      <c r="D39" s="24">
        <v>35400</v>
      </c>
      <c r="E39" s="22">
        <v>59.666699999999999</v>
      </c>
      <c r="F39" s="23">
        <v>0.27557504371028502</v>
      </c>
      <c r="G39" s="22"/>
    </row>
    <row r="40" spans="1:7" x14ac:dyDescent="0.2">
      <c r="A40" s="21" t="s">
        <v>173</v>
      </c>
      <c r="B40" s="21" t="s">
        <v>172</v>
      </c>
      <c r="C40" s="21" t="s">
        <v>174</v>
      </c>
      <c r="D40" s="24">
        <v>20000</v>
      </c>
      <c r="E40" s="22">
        <v>59.52</v>
      </c>
      <c r="F40" s="23">
        <v>0.27489749896736598</v>
      </c>
      <c r="G40" s="22"/>
    </row>
    <row r="41" spans="1:7" x14ac:dyDescent="0.2">
      <c r="A41" s="21" t="s">
        <v>193</v>
      </c>
      <c r="B41" s="21" t="s">
        <v>192</v>
      </c>
      <c r="C41" s="21" t="s">
        <v>188</v>
      </c>
      <c r="D41" s="24">
        <v>3000</v>
      </c>
      <c r="E41" s="22">
        <v>57.996000000000002</v>
      </c>
      <c r="F41" s="23">
        <v>0.267858792844613</v>
      </c>
      <c r="G41" s="22"/>
    </row>
    <row r="42" spans="1:7" x14ac:dyDescent="0.2">
      <c r="A42" s="21" t="s">
        <v>216</v>
      </c>
      <c r="B42" s="21" t="s">
        <v>215</v>
      </c>
      <c r="C42" s="21" t="s">
        <v>217</v>
      </c>
      <c r="D42" s="24">
        <v>2300</v>
      </c>
      <c r="E42" s="22">
        <v>57.45055</v>
      </c>
      <c r="F42" s="23">
        <v>0.26533959189011502</v>
      </c>
      <c r="G42" s="22"/>
    </row>
    <row r="43" spans="1:7" x14ac:dyDescent="0.2">
      <c r="A43" s="21" t="s">
        <v>184</v>
      </c>
      <c r="B43" s="21" t="s">
        <v>183</v>
      </c>
      <c r="C43" s="21" t="s">
        <v>185</v>
      </c>
      <c r="D43" s="24">
        <v>20000</v>
      </c>
      <c r="E43" s="22">
        <v>57.02</v>
      </c>
      <c r="F43" s="23">
        <v>0.26335106503896499</v>
      </c>
      <c r="G43" s="22"/>
    </row>
    <row r="44" spans="1:7" x14ac:dyDescent="0.2">
      <c r="A44" s="21" t="s">
        <v>208</v>
      </c>
      <c r="B44" s="21" t="s">
        <v>207</v>
      </c>
      <c r="C44" s="21" t="s">
        <v>167</v>
      </c>
      <c r="D44" s="24">
        <v>1000</v>
      </c>
      <c r="E44" s="22">
        <v>54.362000000000002</v>
      </c>
      <c r="F44" s="23">
        <v>0.25107489648629</v>
      </c>
      <c r="G44" s="22"/>
    </row>
    <row r="45" spans="1:7" x14ac:dyDescent="0.2">
      <c r="A45" s="21" t="s">
        <v>201</v>
      </c>
      <c r="B45" s="21" t="s">
        <v>200</v>
      </c>
      <c r="C45" s="21" t="s">
        <v>202</v>
      </c>
      <c r="D45" s="24">
        <v>2900</v>
      </c>
      <c r="E45" s="22">
        <v>53.512250000000002</v>
      </c>
      <c r="F45" s="23">
        <v>0.247150263594026</v>
      </c>
      <c r="G45" s="22"/>
    </row>
    <row r="46" spans="1:7" x14ac:dyDescent="0.2">
      <c r="A46" s="21" t="s">
        <v>195</v>
      </c>
      <c r="B46" s="21" t="s">
        <v>194</v>
      </c>
      <c r="C46" s="21" t="s">
        <v>196</v>
      </c>
      <c r="D46" s="24">
        <v>6500</v>
      </c>
      <c r="E46" s="22">
        <v>50.290500000000002</v>
      </c>
      <c r="F46" s="23">
        <v>0.23227037419049601</v>
      </c>
      <c r="G46" s="22"/>
    </row>
    <row r="47" spans="1:7" x14ac:dyDescent="0.2">
      <c r="A47" s="21" t="s">
        <v>198</v>
      </c>
      <c r="B47" s="21" t="s">
        <v>197</v>
      </c>
      <c r="C47" s="21" t="s">
        <v>199</v>
      </c>
      <c r="D47" s="24">
        <v>7000</v>
      </c>
      <c r="E47" s="22">
        <v>48.677999999999997</v>
      </c>
      <c r="F47" s="23">
        <v>0.224822924306678</v>
      </c>
      <c r="G47" s="22"/>
    </row>
    <row r="48" spans="1:7" x14ac:dyDescent="0.2">
      <c r="A48" s="21" t="s">
        <v>206</v>
      </c>
      <c r="B48" s="21" t="s">
        <v>205</v>
      </c>
      <c r="C48" s="21" t="s">
        <v>138</v>
      </c>
      <c r="D48" s="24">
        <v>35709</v>
      </c>
      <c r="E48" s="22">
        <v>43.518558300000002</v>
      </c>
      <c r="F48" s="23">
        <v>0.20099366322808301</v>
      </c>
      <c r="G48" s="22"/>
    </row>
    <row r="49" spans="1:9" x14ac:dyDescent="0.2">
      <c r="A49" s="21" t="s">
        <v>212</v>
      </c>
      <c r="B49" s="21" t="s">
        <v>211</v>
      </c>
      <c r="C49" s="21" t="s">
        <v>138</v>
      </c>
      <c r="D49" s="24">
        <v>25000</v>
      </c>
      <c r="E49" s="22">
        <v>42.26</v>
      </c>
      <c r="F49" s="23">
        <v>0.195180919125687</v>
      </c>
      <c r="G49" s="22"/>
    </row>
    <row r="50" spans="1:9" x14ac:dyDescent="0.2">
      <c r="A50" s="21" t="s">
        <v>214</v>
      </c>
      <c r="B50" s="21" t="s">
        <v>213</v>
      </c>
      <c r="C50" s="21" t="s">
        <v>108</v>
      </c>
      <c r="D50" s="24">
        <v>10249</v>
      </c>
      <c r="E50" s="22">
        <v>40.232449500000001</v>
      </c>
      <c r="F50" s="23">
        <v>0.18581652797178899</v>
      </c>
      <c r="G50" s="22"/>
    </row>
    <row r="51" spans="1:9" x14ac:dyDescent="0.2">
      <c r="A51" s="21" t="s">
        <v>204</v>
      </c>
      <c r="B51" s="21" t="s">
        <v>203</v>
      </c>
      <c r="C51" s="21" t="s">
        <v>102</v>
      </c>
      <c r="D51" s="24">
        <v>4000</v>
      </c>
      <c r="E51" s="22">
        <v>38.484000000000002</v>
      </c>
      <c r="F51" s="23">
        <v>0.177741185320231</v>
      </c>
      <c r="G51" s="22"/>
    </row>
    <row r="52" spans="1:9" x14ac:dyDescent="0.2">
      <c r="A52" s="21" t="s">
        <v>221</v>
      </c>
      <c r="B52" s="21" t="s">
        <v>220</v>
      </c>
      <c r="C52" s="21" t="s">
        <v>217</v>
      </c>
      <c r="D52" s="24">
        <v>5500</v>
      </c>
      <c r="E52" s="22">
        <v>28.283750000000001</v>
      </c>
      <c r="F52" s="23">
        <v>0.13063058024896201</v>
      </c>
      <c r="G52" s="22"/>
    </row>
    <row r="53" spans="1:9" x14ac:dyDescent="0.2">
      <c r="A53" s="21" t="s">
        <v>156</v>
      </c>
      <c r="B53" s="21" t="s">
        <v>155</v>
      </c>
      <c r="C53" s="21" t="s">
        <v>157</v>
      </c>
      <c r="D53" s="24">
        <v>3000</v>
      </c>
      <c r="E53" s="22">
        <v>27.591000000000001</v>
      </c>
      <c r="F53" s="23">
        <v>0.12743106340740301</v>
      </c>
      <c r="G53" s="22"/>
    </row>
    <row r="54" spans="1:9" x14ac:dyDescent="0.2">
      <c r="A54" s="21" t="s">
        <v>228</v>
      </c>
      <c r="B54" s="21" t="s">
        <v>227</v>
      </c>
      <c r="C54" s="21" t="s">
        <v>130</v>
      </c>
      <c r="D54" s="24">
        <v>10000</v>
      </c>
      <c r="E54" s="22">
        <v>22.901</v>
      </c>
      <c r="F54" s="23">
        <v>0.105769953357723</v>
      </c>
      <c r="G54" s="22"/>
    </row>
    <row r="55" spans="1:9" x14ac:dyDescent="0.2">
      <c r="A55" s="21" t="s">
        <v>219</v>
      </c>
      <c r="B55" s="21" t="s">
        <v>218</v>
      </c>
      <c r="C55" s="21" t="s">
        <v>133</v>
      </c>
      <c r="D55" s="24">
        <v>1000</v>
      </c>
      <c r="E55" s="22">
        <v>21.920500000000001</v>
      </c>
      <c r="F55" s="23">
        <v>0.101241441971004</v>
      </c>
      <c r="G55" s="22"/>
    </row>
    <row r="56" spans="1:9" x14ac:dyDescent="0.2">
      <c r="A56" s="21" t="s">
        <v>223</v>
      </c>
      <c r="B56" s="21" t="s">
        <v>222</v>
      </c>
      <c r="C56" s="21" t="s">
        <v>224</v>
      </c>
      <c r="D56" s="24">
        <v>2000</v>
      </c>
      <c r="E56" s="22">
        <v>20.792000000000002</v>
      </c>
      <c r="F56" s="23">
        <v>9.6029381695723795E-2</v>
      </c>
      <c r="G56" s="22"/>
    </row>
    <row r="57" spans="1:9" x14ac:dyDescent="0.2">
      <c r="A57" s="21" t="s">
        <v>226</v>
      </c>
      <c r="B57" s="21" t="s">
        <v>225</v>
      </c>
      <c r="C57" s="21" t="s">
        <v>196</v>
      </c>
      <c r="D57" s="24">
        <v>2000</v>
      </c>
      <c r="E57" s="22">
        <v>19.658999999999999</v>
      </c>
      <c r="F57" s="23">
        <v>9.0796537839372499E-2</v>
      </c>
      <c r="G57" s="22"/>
    </row>
    <row r="58" spans="1:9" x14ac:dyDescent="0.2">
      <c r="A58" s="20" t="s">
        <v>28</v>
      </c>
      <c r="B58" s="20"/>
      <c r="C58" s="20"/>
      <c r="D58" s="20"/>
      <c r="E58" s="25">
        <f>SUM(E7:E57)</f>
        <v>4994.8203688000003</v>
      </c>
      <c r="F58" s="26">
        <f>SUM(F7:F57)</f>
        <v>23.068945349031889</v>
      </c>
      <c r="G58" s="25"/>
      <c r="H58" s="14"/>
      <c r="I58" s="14"/>
    </row>
    <row r="59" spans="1:9" x14ac:dyDescent="0.2">
      <c r="A59" s="21"/>
      <c r="B59" s="21"/>
      <c r="C59" s="21"/>
      <c r="D59" s="21"/>
      <c r="E59" s="22"/>
      <c r="F59" s="23"/>
      <c r="G59" s="22"/>
    </row>
    <row r="60" spans="1:9" x14ac:dyDescent="0.2">
      <c r="A60" s="20" t="s">
        <v>24</v>
      </c>
      <c r="B60" s="21"/>
      <c r="C60" s="21"/>
      <c r="D60" s="21"/>
      <c r="E60" s="22"/>
      <c r="F60" s="23"/>
      <c r="G60" s="22"/>
    </row>
    <row r="61" spans="1:9" x14ac:dyDescent="0.2">
      <c r="A61" s="20" t="s">
        <v>25</v>
      </c>
      <c r="B61" s="21"/>
      <c r="C61" s="21"/>
      <c r="D61" s="21"/>
      <c r="E61" s="22"/>
      <c r="F61" s="23"/>
      <c r="G61" s="22"/>
    </row>
    <row r="62" spans="1:9" x14ac:dyDescent="0.2">
      <c r="A62" s="21" t="s">
        <v>69</v>
      </c>
      <c r="B62" s="21" t="s">
        <v>68</v>
      </c>
      <c r="C62" s="21" t="s">
        <v>26</v>
      </c>
      <c r="D62" s="24">
        <v>2000</v>
      </c>
      <c r="E62" s="22">
        <v>2089.6673424999999</v>
      </c>
      <c r="F62" s="23">
        <v>9.6512823610052507</v>
      </c>
      <c r="G62" s="22">
        <v>7.47</v>
      </c>
    </row>
    <row r="63" spans="1:9" x14ac:dyDescent="0.2">
      <c r="A63" s="21" t="s">
        <v>56</v>
      </c>
      <c r="B63" s="21" t="s">
        <v>55</v>
      </c>
      <c r="C63" s="21" t="s">
        <v>57</v>
      </c>
      <c r="D63" s="24">
        <v>1500</v>
      </c>
      <c r="E63" s="22">
        <v>1583.9175656</v>
      </c>
      <c r="F63" s="23">
        <v>7.3154398076935303</v>
      </c>
      <c r="G63" s="22">
        <v>7.6029</v>
      </c>
    </row>
    <row r="64" spans="1:9" x14ac:dyDescent="0.2">
      <c r="A64" s="21" t="s">
        <v>242</v>
      </c>
      <c r="B64" s="21" t="s">
        <v>241</v>
      </c>
      <c r="C64" s="21" t="s">
        <v>27</v>
      </c>
      <c r="D64" s="24">
        <v>1500</v>
      </c>
      <c r="E64" s="22">
        <v>1513.2909863</v>
      </c>
      <c r="F64" s="23">
        <v>6.9892457551029699</v>
      </c>
      <c r="G64" s="22">
        <v>7.56</v>
      </c>
    </row>
    <row r="65" spans="1:9" x14ac:dyDescent="0.2">
      <c r="A65" s="21" t="s">
        <v>237</v>
      </c>
      <c r="B65" s="21" t="s">
        <v>236</v>
      </c>
      <c r="C65" s="21" t="s">
        <v>26</v>
      </c>
      <c r="D65" s="24">
        <v>1500</v>
      </c>
      <c r="E65" s="22">
        <v>1505.4282945</v>
      </c>
      <c r="F65" s="23">
        <v>6.95293133455574</v>
      </c>
      <c r="G65" s="22">
        <v>7.6475</v>
      </c>
    </row>
    <row r="66" spans="1:9" x14ac:dyDescent="0.2">
      <c r="A66" s="21" t="s">
        <v>1137</v>
      </c>
      <c r="B66" s="21" t="s">
        <v>851</v>
      </c>
      <c r="C66" s="21" t="s">
        <v>26</v>
      </c>
      <c r="D66" s="24">
        <v>2000</v>
      </c>
      <c r="E66" s="22">
        <v>1085</v>
      </c>
      <c r="F66" s="23">
        <v>5.0111523249259502</v>
      </c>
      <c r="G66" s="22">
        <v>6.2482999999999995</v>
      </c>
    </row>
    <row r="67" spans="1:9" x14ac:dyDescent="0.2">
      <c r="A67" s="21" t="s">
        <v>1233</v>
      </c>
      <c r="B67" s="21" t="s">
        <v>1234</v>
      </c>
      <c r="C67" s="21" t="s">
        <v>231</v>
      </c>
      <c r="D67" s="24">
        <v>100</v>
      </c>
      <c r="E67" s="22">
        <v>1075.2830492000001</v>
      </c>
      <c r="F67" s="23">
        <v>4.9662738727668598</v>
      </c>
      <c r="G67" s="22">
        <v>7.8198999999999996</v>
      </c>
    </row>
    <row r="68" spans="1:9" x14ac:dyDescent="0.2">
      <c r="A68" s="21" t="s">
        <v>1235</v>
      </c>
      <c r="B68" s="21" t="s">
        <v>1236</v>
      </c>
      <c r="C68" s="21" t="s">
        <v>26</v>
      </c>
      <c r="D68" s="24">
        <v>1000</v>
      </c>
      <c r="E68" s="22">
        <v>1053.1957104000001</v>
      </c>
      <c r="F68" s="23">
        <v>4.8642618735234997</v>
      </c>
      <c r="G68" s="22">
        <v>8.2799999999999994</v>
      </c>
    </row>
    <row r="69" spans="1:9" x14ac:dyDescent="0.2">
      <c r="A69" s="21" t="s">
        <v>233</v>
      </c>
      <c r="B69" s="21" t="s">
        <v>232</v>
      </c>
      <c r="C69" s="21" t="s">
        <v>26</v>
      </c>
      <c r="D69" s="24">
        <v>100</v>
      </c>
      <c r="E69" s="22">
        <v>1039.5533836</v>
      </c>
      <c r="F69" s="23">
        <v>4.8012537835131601</v>
      </c>
      <c r="G69" s="22">
        <v>7.6849999999999996</v>
      </c>
    </row>
    <row r="70" spans="1:9" x14ac:dyDescent="0.2">
      <c r="A70" s="21" t="s">
        <v>1237</v>
      </c>
      <c r="B70" s="21" t="s">
        <v>1238</v>
      </c>
      <c r="C70" s="21" t="s">
        <v>1239</v>
      </c>
      <c r="D70" s="24">
        <v>500</v>
      </c>
      <c r="E70" s="22">
        <v>521.78791100000001</v>
      </c>
      <c r="F70" s="23">
        <v>2.4099158555999098</v>
      </c>
      <c r="G70" s="22">
        <v>8.4512</v>
      </c>
    </row>
    <row r="71" spans="1:9" x14ac:dyDescent="0.2">
      <c r="A71" s="21" t="s">
        <v>81</v>
      </c>
      <c r="B71" s="21" t="s">
        <v>80</v>
      </c>
      <c r="C71" s="21" t="s">
        <v>26</v>
      </c>
      <c r="D71" s="24">
        <v>500</v>
      </c>
      <c r="E71" s="22">
        <v>517.03290819999995</v>
      </c>
      <c r="F71" s="23">
        <v>2.3879545253360899</v>
      </c>
      <c r="G71" s="22">
        <v>7.9</v>
      </c>
    </row>
    <row r="72" spans="1:9" x14ac:dyDescent="0.2">
      <c r="A72" s="21" t="s">
        <v>235</v>
      </c>
      <c r="B72" s="21" t="s">
        <v>234</v>
      </c>
      <c r="C72" s="21" t="s">
        <v>26</v>
      </c>
      <c r="D72" s="24">
        <v>500</v>
      </c>
      <c r="E72" s="22">
        <v>515.17453420000004</v>
      </c>
      <c r="F72" s="23">
        <v>2.3793714882939798</v>
      </c>
      <c r="G72" s="22">
        <v>7.9950000000000001</v>
      </c>
    </row>
    <row r="73" spans="1:9" x14ac:dyDescent="0.2">
      <c r="A73" s="20" t="s">
        <v>28</v>
      </c>
      <c r="B73" s="20"/>
      <c r="C73" s="20"/>
      <c r="D73" s="20"/>
      <c r="E73" s="25">
        <f>SUM(E61:E72)</f>
        <v>12499.331685499998</v>
      </c>
      <c r="F73" s="26">
        <f>SUM(F61:F72)</f>
        <v>57.729082982316946</v>
      </c>
      <c r="G73" s="25"/>
      <c r="H73" s="14"/>
      <c r="I73" s="14"/>
    </row>
    <row r="74" spans="1:9" x14ac:dyDescent="0.2">
      <c r="A74" s="21"/>
      <c r="B74" s="21"/>
      <c r="C74" s="21"/>
      <c r="D74" s="21"/>
      <c r="E74" s="22"/>
      <c r="F74" s="23"/>
      <c r="G74" s="22"/>
    </row>
    <row r="75" spans="1:9" x14ac:dyDescent="0.2">
      <c r="A75" s="20" t="s">
        <v>31</v>
      </c>
      <c r="B75" s="21"/>
      <c r="C75" s="21"/>
      <c r="D75" s="21"/>
      <c r="E75" s="22"/>
      <c r="F75" s="23"/>
      <c r="G75" s="22"/>
    </row>
    <row r="76" spans="1:9" x14ac:dyDescent="0.2">
      <c r="A76" s="21" t="s">
        <v>244</v>
      </c>
      <c r="B76" s="21" t="s">
        <v>243</v>
      </c>
      <c r="C76" s="21" t="s">
        <v>32</v>
      </c>
      <c r="D76" s="24">
        <v>1000000</v>
      </c>
      <c r="E76" s="22">
        <v>1045.5619999999999</v>
      </c>
      <c r="F76" s="23">
        <v>4.8290050204186397</v>
      </c>
      <c r="G76" s="22">
        <v>6.78182113045</v>
      </c>
    </row>
    <row r="77" spans="1:9" x14ac:dyDescent="0.2">
      <c r="A77" s="21" t="s">
        <v>54</v>
      </c>
      <c r="B77" s="21" t="s">
        <v>53</v>
      </c>
      <c r="C77" s="21" t="s">
        <v>32</v>
      </c>
      <c r="D77" s="24">
        <v>500000</v>
      </c>
      <c r="E77" s="22">
        <v>529.20772220000003</v>
      </c>
      <c r="F77" s="23">
        <v>2.4441847995127102</v>
      </c>
      <c r="G77" s="22">
        <v>6.8634963752000102</v>
      </c>
    </row>
    <row r="78" spans="1:9" x14ac:dyDescent="0.2">
      <c r="A78" s="21" t="s">
        <v>1229</v>
      </c>
      <c r="B78" s="21" t="s">
        <v>1230</v>
      </c>
      <c r="C78" s="21" t="s">
        <v>32</v>
      </c>
      <c r="D78" s="24">
        <v>500000</v>
      </c>
      <c r="E78" s="22">
        <v>518.81527779999999</v>
      </c>
      <c r="F78" s="23">
        <v>2.39618653046504</v>
      </c>
      <c r="G78" s="22">
        <v>6.7801944512499901</v>
      </c>
    </row>
    <row r="79" spans="1:9" x14ac:dyDescent="0.2">
      <c r="A79" s="21" t="s">
        <v>238</v>
      </c>
      <c r="B79" s="21" t="s">
        <v>1269</v>
      </c>
      <c r="C79" s="21" t="s">
        <v>32</v>
      </c>
      <c r="D79" s="24">
        <v>500000</v>
      </c>
      <c r="E79" s="22">
        <v>505.86486109999998</v>
      </c>
      <c r="F79" s="23">
        <v>2.3363740781563198</v>
      </c>
      <c r="G79" s="22">
        <v>6.7648979720500098</v>
      </c>
    </row>
    <row r="80" spans="1:9" x14ac:dyDescent="0.2">
      <c r="A80" s="20" t="s">
        <v>28</v>
      </c>
      <c r="B80" s="20"/>
      <c r="C80" s="20"/>
      <c r="D80" s="20"/>
      <c r="E80" s="25">
        <f>SUM(E76:E79)</f>
        <v>2599.4498610999999</v>
      </c>
      <c r="F80" s="26">
        <f>SUM(F76:F79)</f>
        <v>12.005750428552711</v>
      </c>
      <c r="G80" s="25"/>
      <c r="H80" s="14"/>
      <c r="I80" s="14"/>
    </row>
    <row r="81" spans="1:9" x14ac:dyDescent="0.2">
      <c r="A81" s="21"/>
      <c r="B81" s="21"/>
      <c r="C81" s="21"/>
      <c r="D81" s="21"/>
      <c r="E81" s="22"/>
      <c r="F81" s="23"/>
      <c r="G81" s="22"/>
    </row>
    <row r="82" spans="1:9" x14ac:dyDescent="0.2">
      <c r="A82" s="20" t="s">
        <v>982</v>
      </c>
      <c r="B82" s="21"/>
      <c r="C82" s="21"/>
      <c r="D82" s="21"/>
      <c r="E82" s="22"/>
      <c r="F82" s="23"/>
      <c r="G82" s="22"/>
    </row>
    <row r="83" spans="1:9" x14ac:dyDescent="0.2">
      <c r="A83" s="21" t="s">
        <v>983</v>
      </c>
      <c r="B83" s="21" t="s">
        <v>984</v>
      </c>
      <c r="C83" s="21" t="s">
        <v>985</v>
      </c>
      <c r="D83" s="24">
        <v>636.86800000000005</v>
      </c>
      <c r="E83" s="22">
        <v>66.270465200000004</v>
      </c>
      <c r="F83" s="23">
        <v>0.30607501913447399</v>
      </c>
      <c r="G83" s="22">
        <v>6.62</v>
      </c>
    </row>
    <row r="84" spans="1:9" x14ac:dyDescent="0.2">
      <c r="A84" s="20" t="s">
        <v>28</v>
      </c>
      <c r="B84" s="20"/>
      <c r="C84" s="20"/>
      <c r="D84" s="20"/>
      <c r="E84" s="25">
        <f>SUM(E83:E83)</f>
        <v>66.270465200000004</v>
      </c>
      <c r="F84" s="26">
        <f>SUM(F83:F83)</f>
        <v>0.30607501913447399</v>
      </c>
      <c r="G84" s="25"/>
      <c r="H84" s="14"/>
      <c r="I84" s="14"/>
    </row>
    <row r="85" spans="1:9" x14ac:dyDescent="0.2">
      <c r="A85" s="21"/>
      <c r="B85" s="21"/>
      <c r="C85" s="21"/>
      <c r="D85" s="21"/>
      <c r="E85" s="22"/>
      <c r="F85" s="23"/>
      <c r="G85" s="22"/>
    </row>
    <row r="86" spans="1:9" x14ac:dyDescent="0.2">
      <c r="A86" s="20" t="s">
        <v>33</v>
      </c>
      <c r="B86" s="20"/>
      <c r="C86" s="20"/>
      <c r="D86" s="20"/>
      <c r="E86" s="25">
        <f>E58+E73+E80+E84</f>
        <v>20159.872380599994</v>
      </c>
      <c r="F86" s="26">
        <f>F58+F73+F80+F84</f>
        <v>93.109853779036015</v>
      </c>
      <c r="G86" s="25"/>
      <c r="H86" s="14"/>
      <c r="I86" s="14"/>
    </row>
    <row r="87" spans="1:9" x14ac:dyDescent="0.2">
      <c r="A87" s="20"/>
      <c r="B87" s="20"/>
      <c r="C87" s="20"/>
      <c r="D87" s="20"/>
      <c r="E87" s="25"/>
      <c r="F87" s="26"/>
      <c r="G87" s="25"/>
      <c r="H87" s="14"/>
      <c r="I87" s="14"/>
    </row>
    <row r="88" spans="1:9" x14ac:dyDescent="0.2">
      <c r="A88" s="20" t="s">
        <v>35</v>
      </c>
      <c r="B88" s="20"/>
      <c r="C88" s="20"/>
      <c r="D88" s="20"/>
      <c r="E88" s="25">
        <f>E90-(E58+E73+E80+E84)</f>
        <v>1491.834245900005</v>
      </c>
      <c r="F88" s="26">
        <f>F90-(F58+F73+F80+F84)</f>
        <v>6.8901462209639845</v>
      </c>
      <c r="G88" s="25"/>
      <c r="H88" s="14"/>
      <c r="I88" s="14"/>
    </row>
    <row r="89" spans="1:9" x14ac:dyDescent="0.2">
      <c r="A89" s="20"/>
      <c r="B89" s="20"/>
      <c r="C89" s="20"/>
      <c r="D89" s="20"/>
      <c r="E89" s="25"/>
      <c r="F89" s="26"/>
      <c r="G89" s="25"/>
      <c r="H89" s="14"/>
      <c r="I89" s="14"/>
    </row>
    <row r="90" spans="1:9" x14ac:dyDescent="0.2">
      <c r="A90" s="27" t="s">
        <v>34</v>
      </c>
      <c r="B90" s="27"/>
      <c r="C90" s="27"/>
      <c r="D90" s="27"/>
      <c r="E90" s="28">
        <v>21651.706626499999</v>
      </c>
      <c r="F90" s="29">
        <v>100</v>
      </c>
      <c r="G90" s="28"/>
      <c r="H90" s="14"/>
      <c r="I90" s="14"/>
    </row>
    <row r="91" spans="1:9" x14ac:dyDescent="0.2">
      <c r="A91" s="7" t="s">
        <v>1272</v>
      </c>
      <c r="B91" s="14"/>
      <c r="C91" s="14"/>
      <c r="D91" s="14"/>
      <c r="E91" s="73"/>
      <c r="F91" s="15"/>
      <c r="G91" s="73"/>
      <c r="H91" s="14"/>
      <c r="I91" s="14"/>
    </row>
    <row r="93" spans="1:9" x14ac:dyDescent="0.2">
      <c r="A93" s="14" t="s">
        <v>36</v>
      </c>
    </row>
    <row r="94" spans="1:9" x14ac:dyDescent="0.2">
      <c r="A94" s="14" t="s">
        <v>987</v>
      </c>
    </row>
    <row r="96" spans="1:9" x14ac:dyDescent="0.2">
      <c r="A96" s="14" t="s">
        <v>37</v>
      </c>
    </row>
    <row r="97" spans="1:4" x14ac:dyDescent="0.2">
      <c r="A97" s="14" t="s">
        <v>38</v>
      </c>
    </row>
    <row r="98" spans="1:4" x14ac:dyDescent="0.2">
      <c r="A98" s="14" t="s">
        <v>39</v>
      </c>
      <c r="B98" s="14"/>
      <c r="C98" s="30" t="s">
        <v>1110</v>
      </c>
      <c r="D98" s="14" t="s">
        <v>40</v>
      </c>
    </row>
    <row r="99" spans="1:4" x14ac:dyDescent="0.2">
      <c r="A99" s="7" t="s">
        <v>41</v>
      </c>
      <c r="C99" s="31">
        <v>80.721299999999999</v>
      </c>
      <c r="D99" s="31">
        <v>87.084800000000001</v>
      </c>
    </row>
    <row r="100" spans="1:4" x14ac:dyDescent="0.2">
      <c r="A100" s="7" t="s">
        <v>82</v>
      </c>
      <c r="C100" s="31">
        <v>13.0547</v>
      </c>
      <c r="D100" s="31">
        <v>13.556800000000001</v>
      </c>
    </row>
    <row r="101" spans="1:4" x14ac:dyDescent="0.2">
      <c r="A101" s="7" t="s">
        <v>83</v>
      </c>
      <c r="C101" s="31">
        <v>12.131399999999999</v>
      </c>
      <c r="D101" s="31">
        <v>12.578200000000001</v>
      </c>
    </row>
    <row r="102" spans="1:4" x14ac:dyDescent="0.2">
      <c r="A102" s="7" t="s">
        <v>43</v>
      </c>
      <c r="C102" s="31">
        <v>87.905699999999996</v>
      </c>
      <c r="D102" s="31">
        <v>95.177599999999998</v>
      </c>
    </row>
    <row r="103" spans="1:4" x14ac:dyDescent="0.2">
      <c r="A103" s="7" t="s">
        <v>84</v>
      </c>
      <c r="C103" s="31">
        <v>14.739699999999999</v>
      </c>
      <c r="D103" s="31">
        <v>15.366199999999999</v>
      </c>
    </row>
    <row r="104" spans="1:4" x14ac:dyDescent="0.2">
      <c r="A104" s="7" t="s">
        <v>85</v>
      </c>
      <c r="C104" s="31">
        <v>13.8035</v>
      </c>
      <c r="D104" s="31">
        <v>14.383699999999999</v>
      </c>
    </row>
    <row r="105" spans="1:4" x14ac:dyDescent="0.2">
      <c r="C105" s="31"/>
      <c r="D105" s="31"/>
    </row>
    <row r="106" spans="1:4" x14ac:dyDescent="0.2">
      <c r="A106" s="7" t="s">
        <v>1013</v>
      </c>
      <c r="C106" s="31"/>
      <c r="D106" s="31"/>
    </row>
    <row r="108" spans="1:4" x14ac:dyDescent="0.2">
      <c r="A108" s="14" t="s">
        <v>46</v>
      </c>
    </row>
    <row r="109" spans="1:4" x14ac:dyDescent="0.2">
      <c r="A109" s="105" t="s">
        <v>50</v>
      </c>
      <c r="B109" s="106"/>
      <c r="C109" s="33" t="s">
        <v>51</v>
      </c>
    </row>
    <row r="110" spans="1:4" x14ac:dyDescent="0.2">
      <c r="A110" s="101" t="s">
        <v>82</v>
      </c>
      <c r="B110" s="102"/>
      <c r="C110" s="34">
        <v>0.51</v>
      </c>
    </row>
    <row r="111" spans="1:4" x14ac:dyDescent="0.2">
      <c r="A111" s="101" t="s">
        <v>83</v>
      </c>
      <c r="B111" s="102"/>
      <c r="C111" s="34">
        <v>0.5</v>
      </c>
    </row>
    <row r="112" spans="1:4" x14ac:dyDescent="0.2">
      <c r="A112" s="101" t="s">
        <v>84</v>
      </c>
      <c r="B112" s="102"/>
      <c r="C112" s="34">
        <v>0.56999999999999995</v>
      </c>
    </row>
    <row r="113" spans="1:7" x14ac:dyDescent="0.2">
      <c r="A113" s="101" t="s">
        <v>85</v>
      </c>
      <c r="B113" s="102"/>
      <c r="C113" s="34">
        <v>0.55000000000000004</v>
      </c>
    </row>
    <row r="114" spans="1:7" x14ac:dyDescent="0.2">
      <c r="A114" s="7" t="s">
        <v>52</v>
      </c>
    </row>
    <row r="115" spans="1:7" x14ac:dyDescent="0.2">
      <c r="A115" s="7" t="s">
        <v>45</v>
      </c>
    </row>
    <row r="117" spans="1:7" x14ac:dyDescent="0.2">
      <c r="A117" s="14" t="s">
        <v>1014</v>
      </c>
      <c r="D117" s="32">
        <v>3.4776450621922046</v>
      </c>
      <c r="E117" s="10" t="s">
        <v>48</v>
      </c>
    </row>
    <row r="119" spans="1:7" x14ac:dyDescent="0.2">
      <c r="A119" s="14" t="s">
        <v>859</v>
      </c>
      <c r="D119" s="30" t="s">
        <v>47</v>
      </c>
    </row>
    <row r="121" spans="1:7" ht="24" customHeight="1" x14ac:dyDescent="0.2">
      <c r="A121" s="109" t="s">
        <v>1240</v>
      </c>
      <c r="B121" s="109"/>
      <c r="C121" s="109"/>
      <c r="D121" s="109"/>
      <c r="E121" s="109"/>
      <c r="F121" s="109"/>
      <c r="G121" s="109"/>
    </row>
    <row r="123" spans="1:7" x14ac:dyDescent="0.2">
      <c r="A123" s="14" t="s">
        <v>1161</v>
      </c>
    </row>
    <row r="124" spans="1:7" x14ac:dyDescent="0.2">
      <c r="A124" s="61"/>
    </row>
    <row r="125" spans="1:7" x14ac:dyDescent="0.2">
      <c r="A125" s="61" t="s">
        <v>875</v>
      </c>
    </row>
    <row r="126" spans="1:7" x14ac:dyDescent="0.2">
      <c r="A126" s="62"/>
    </row>
    <row r="127" spans="1:7" x14ac:dyDescent="0.2">
      <c r="A127" s="63"/>
    </row>
    <row r="128" spans="1:7" x14ac:dyDescent="0.2">
      <c r="A128" s="63"/>
    </row>
    <row r="129" spans="1:1" x14ac:dyDescent="0.2">
      <c r="A129" s="63"/>
    </row>
    <row r="130" spans="1:1" x14ac:dyDescent="0.2">
      <c r="A130" s="63"/>
    </row>
    <row r="131" spans="1:1" x14ac:dyDescent="0.2">
      <c r="A131" s="63"/>
    </row>
    <row r="132" spans="1:1" x14ac:dyDescent="0.2">
      <c r="A132" s="63"/>
    </row>
    <row r="133" spans="1:1" x14ac:dyDescent="0.2">
      <c r="A133" s="63"/>
    </row>
    <row r="134" spans="1:1" x14ac:dyDescent="0.2">
      <c r="A134" s="63"/>
    </row>
    <row r="135" spans="1:1" x14ac:dyDescent="0.2">
      <c r="A135" s="63"/>
    </row>
    <row r="136" spans="1:1" x14ac:dyDescent="0.2">
      <c r="A136" s="63"/>
    </row>
    <row r="137" spans="1:1" x14ac:dyDescent="0.2">
      <c r="A137" s="63"/>
    </row>
    <row r="138" spans="1:1" x14ac:dyDescent="0.2">
      <c r="A138" s="61" t="s">
        <v>1241</v>
      </c>
    </row>
    <row r="139" spans="1:1" x14ac:dyDescent="0.2">
      <c r="A139" s="63"/>
    </row>
    <row r="140" spans="1:1" x14ac:dyDescent="0.2">
      <c r="A140" s="61" t="s">
        <v>876</v>
      </c>
    </row>
    <row r="141" spans="1:1" x14ac:dyDescent="0.2">
      <c r="A141" s="63"/>
    </row>
    <row r="142" spans="1:1" x14ac:dyDescent="0.2">
      <c r="A142" s="63"/>
    </row>
    <row r="143" spans="1:1" x14ac:dyDescent="0.2">
      <c r="A143" s="63"/>
    </row>
    <row r="144" spans="1:1" x14ac:dyDescent="0.2">
      <c r="A144" s="63"/>
    </row>
    <row r="145" spans="1:1" x14ac:dyDescent="0.2">
      <c r="A145" s="63"/>
    </row>
    <row r="146" spans="1:1" x14ac:dyDescent="0.2">
      <c r="A146" s="63"/>
    </row>
    <row r="147" spans="1:1" x14ac:dyDescent="0.2">
      <c r="A147" s="63"/>
    </row>
    <row r="148" spans="1:1" x14ac:dyDescent="0.2">
      <c r="A148" s="63"/>
    </row>
    <row r="149" spans="1:1" x14ac:dyDescent="0.2">
      <c r="A149" s="63"/>
    </row>
    <row r="150" spans="1:1" x14ac:dyDescent="0.2">
      <c r="A150" s="63"/>
    </row>
    <row r="151" spans="1:1" x14ac:dyDescent="0.2">
      <c r="A151" s="63"/>
    </row>
    <row r="152" spans="1:1" x14ac:dyDescent="0.2">
      <c r="A152" s="63"/>
    </row>
    <row r="153" spans="1:1" x14ac:dyDescent="0.2">
      <c r="A153" s="7" t="s">
        <v>874</v>
      </c>
    </row>
    <row r="154" spans="1:1" x14ac:dyDescent="0.2">
      <c r="A154" s="63"/>
    </row>
    <row r="155" spans="1:1" x14ac:dyDescent="0.2">
      <c r="A155" s="62"/>
    </row>
    <row r="156" spans="1:1" x14ac:dyDescent="0.2">
      <c r="A156" s="63"/>
    </row>
    <row r="157" spans="1:1" x14ac:dyDescent="0.2">
      <c r="A157" s="62"/>
    </row>
  </sheetData>
  <mergeCells count="7">
    <mergeCell ref="A121:G121"/>
    <mergeCell ref="A113:B113"/>
    <mergeCell ref="A1:G1"/>
    <mergeCell ref="A109:B109"/>
    <mergeCell ref="A110:B110"/>
    <mergeCell ref="A111:B111"/>
    <mergeCell ref="A112:B112"/>
  </mergeCells>
  <conditionalFormatting sqref="F2:F3">
    <cfRule type="cellIs" dxfId="76" priority="2" stopIfTrue="1" operator="between">
      <formula>0.009</formula>
      <formula>-0.009</formula>
    </cfRule>
  </conditionalFormatting>
  <conditionalFormatting sqref="F5:F120 F122:F65537">
    <cfRule type="cellIs" dxfId="75" priority="1" stopIfTrue="1" operator="between">
      <formula>0.009</formula>
      <formula>-0.009</formula>
    </cfRule>
  </conditionalFormatting>
  <hyperlinks>
    <hyperlink ref="A124" r:id="rId1" tooltip="https://www.franklintempletonindia.com/downloadsServlet/pdf/product-labels-jg9o5k7l" display="https://www.franklintempletonindia.com/downloadsServlet/pdf/product-labels-jg9o5k7l" xr:uid="{00000000-0004-0000-0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60"/>
  <sheetViews>
    <sheetView zoomScaleNormal="100" workbookViewId="0">
      <selection sqref="A1:G1"/>
    </sheetView>
  </sheetViews>
  <sheetFormatPr defaultColWidth="9.109375" defaultRowHeight="10.199999999999999" x14ac:dyDescent="0.2"/>
  <cols>
    <col min="1" max="1" width="38.6640625" style="7" bestFit="1" customWidth="1"/>
    <col min="2" max="2" width="52.5546875" style="7" bestFit="1" customWidth="1"/>
    <col min="3" max="3" width="25.5546875" style="7" bestFit="1" customWidth="1"/>
    <col min="4" max="4" width="15.44140625" style="7" bestFit="1" customWidth="1"/>
    <col min="5" max="5" width="33.33203125" style="10" customWidth="1"/>
    <col min="6" max="6" width="31.33203125" style="11" bestFit="1" customWidth="1"/>
    <col min="7" max="7" width="34.109375" style="10" customWidth="1"/>
    <col min="8" max="8" width="31.5546875" style="7" customWidth="1"/>
    <col min="9" max="16384" width="9.109375" style="7"/>
  </cols>
  <sheetData>
    <row r="1" spans="1:11" s="1" customFormat="1" ht="13.8" x14ac:dyDescent="0.2">
      <c r="A1" s="103" t="s">
        <v>8</v>
      </c>
      <c r="B1" s="104"/>
      <c r="C1" s="104"/>
      <c r="D1" s="104"/>
      <c r="E1" s="104"/>
      <c r="F1" s="104"/>
      <c r="G1" s="104"/>
    </row>
    <row r="2" spans="1:11" s="1" customFormat="1" ht="11.4" x14ac:dyDescent="0.2">
      <c r="E2" s="5"/>
      <c r="F2" s="9"/>
      <c r="G2" s="10"/>
    </row>
    <row r="3" spans="1:11" s="1" customFormat="1" ht="12" x14ac:dyDescent="0.2">
      <c r="A3" s="8" t="s">
        <v>7</v>
      </c>
      <c r="B3" s="2"/>
      <c r="C3" s="3"/>
      <c r="D3" s="3"/>
      <c r="E3" s="4"/>
      <c r="F3" s="9"/>
      <c r="G3" s="10"/>
    </row>
    <row r="4" spans="1:11" s="1" customFormat="1" ht="25.5" customHeight="1" x14ac:dyDescent="0.25">
      <c r="A4" s="36" t="s">
        <v>2</v>
      </c>
      <c r="B4" s="36" t="s">
        <v>0</v>
      </c>
      <c r="C4" s="37" t="s">
        <v>4</v>
      </c>
      <c r="D4" s="37" t="s">
        <v>1</v>
      </c>
      <c r="E4" s="53" t="s">
        <v>6</v>
      </c>
      <c r="F4" s="38" t="s">
        <v>245</v>
      </c>
      <c r="G4" s="53" t="s">
        <v>246</v>
      </c>
      <c r="H4" s="54" t="s">
        <v>247</v>
      </c>
      <c r="I4" s="39" t="s">
        <v>5</v>
      </c>
      <c r="J4" s="35"/>
      <c r="K4" s="35"/>
    </row>
    <row r="5" spans="1:11" x14ac:dyDescent="0.2">
      <c r="A5" s="40" t="s">
        <v>94</v>
      </c>
      <c r="B5" s="41"/>
      <c r="C5" s="41"/>
      <c r="D5" s="41"/>
      <c r="E5" s="42"/>
      <c r="F5" s="43"/>
      <c r="G5" s="42"/>
      <c r="H5" s="41"/>
      <c r="I5" s="41"/>
    </row>
    <row r="6" spans="1:11" x14ac:dyDescent="0.2">
      <c r="A6" s="40" t="s">
        <v>25</v>
      </c>
      <c r="B6" s="41"/>
      <c r="C6" s="41"/>
      <c r="D6" s="41"/>
      <c r="E6" s="42"/>
      <c r="F6" s="43"/>
      <c r="G6" s="42"/>
      <c r="H6" s="41"/>
      <c r="I6" s="41"/>
    </row>
    <row r="7" spans="1:11" x14ac:dyDescent="0.2">
      <c r="A7" s="41" t="s">
        <v>249</v>
      </c>
      <c r="B7" s="41" t="s">
        <v>248</v>
      </c>
      <c r="C7" s="41" t="s">
        <v>118</v>
      </c>
      <c r="D7" s="44">
        <v>527850</v>
      </c>
      <c r="E7" s="42">
        <v>2547.4041000000002</v>
      </c>
      <c r="F7" s="43">
        <v>3.6265779591782898</v>
      </c>
      <c r="G7" s="42">
        <v>-2562.9756750000001</v>
      </c>
      <c r="H7" s="42">
        <v>-3.6487462247804001</v>
      </c>
      <c r="I7" s="45"/>
    </row>
    <row r="8" spans="1:11" x14ac:dyDescent="0.2">
      <c r="A8" s="41" t="s">
        <v>110</v>
      </c>
      <c r="B8" s="41" t="s">
        <v>109</v>
      </c>
      <c r="C8" s="41" t="s">
        <v>111</v>
      </c>
      <c r="D8" s="44">
        <v>83000</v>
      </c>
      <c r="E8" s="42">
        <v>2451.1145000000001</v>
      </c>
      <c r="F8" s="43">
        <v>3.4894965510663698</v>
      </c>
      <c r="G8" s="42">
        <v>-2471.076</v>
      </c>
      <c r="H8" s="42">
        <v>-3.51791447499612</v>
      </c>
      <c r="I8" s="45"/>
    </row>
    <row r="9" spans="1:11" x14ac:dyDescent="0.2">
      <c r="A9" s="41" t="s">
        <v>135</v>
      </c>
      <c r="B9" s="41" t="s">
        <v>134</v>
      </c>
      <c r="C9" s="41" t="s">
        <v>97</v>
      </c>
      <c r="D9" s="44">
        <v>279950</v>
      </c>
      <c r="E9" s="42">
        <v>2205.7260500000002</v>
      </c>
      <c r="F9" s="43">
        <v>3.14015254859462</v>
      </c>
      <c r="G9" s="42">
        <v>-1837.0822499999999</v>
      </c>
      <c r="H9" s="42">
        <v>-2.6153377067453398</v>
      </c>
      <c r="I9" s="45"/>
    </row>
    <row r="10" spans="1:11" x14ac:dyDescent="0.2">
      <c r="A10" s="41" t="s">
        <v>113</v>
      </c>
      <c r="B10" s="41" t="s">
        <v>112</v>
      </c>
      <c r="C10" s="41" t="s">
        <v>97</v>
      </c>
      <c r="D10" s="44">
        <v>175000</v>
      </c>
      <c r="E10" s="42">
        <v>2156.35</v>
      </c>
      <c r="F10" s="43">
        <v>3.0698589918553201</v>
      </c>
      <c r="G10" s="42">
        <v>-2174.375</v>
      </c>
      <c r="H10" s="42">
        <v>-3.0955200433210801</v>
      </c>
      <c r="I10" s="45"/>
    </row>
    <row r="11" spans="1:11" x14ac:dyDescent="0.2">
      <c r="A11" s="41" t="s">
        <v>251</v>
      </c>
      <c r="B11" s="41" t="s">
        <v>250</v>
      </c>
      <c r="C11" s="41" t="s">
        <v>252</v>
      </c>
      <c r="D11" s="44">
        <v>41400</v>
      </c>
      <c r="E11" s="42">
        <v>1982.0043000000001</v>
      </c>
      <c r="F11" s="43">
        <v>2.82165405534858</v>
      </c>
      <c r="G11" s="42">
        <v>-1998.2745</v>
      </c>
      <c r="H11" s="42">
        <v>-2.8448169091382201</v>
      </c>
      <c r="I11" s="45"/>
    </row>
    <row r="12" spans="1:11" x14ac:dyDescent="0.2">
      <c r="A12" s="41" t="s">
        <v>254</v>
      </c>
      <c r="B12" s="41" t="s">
        <v>253</v>
      </c>
      <c r="C12" s="41" t="s">
        <v>196</v>
      </c>
      <c r="D12" s="44">
        <v>25375</v>
      </c>
      <c r="E12" s="42">
        <v>1954.63625</v>
      </c>
      <c r="F12" s="43">
        <v>2.7826918950396999</v>
      </c>
      <c r="G12" s="42">
        <v>-1969.3791249999999</v>
      </c>
      <c r="H12" s="42">
        <v>-2.8036803929109002</v>
      </c>
      <c r="I12" s="45"/>
    </row>
    <row r="13" spans="1:11" x14ac:dyDescent="0.2">
      <c r="A13" s="41" t="s">
        <v>256</v>
      </c>
      <c r="B13" s="41" t="s">
        <v>255</v>
      </c>
      <c r="C13" s="41" t="s">
        <v>97</v>
      </c>
      <c r="D13" s="44">
        <v>104900</v>
      </c>
      <c r="E13" s="42">
        <v>1944.7935500000001</v>
      </c>
      <c r="F13" s="43">
        <v>2.76867946612087</v>
      </c>
      <c r="G13" s="42">
        <v>-1952.019</v>
      </c>
      <c r="H13" s="42">
        <v>-2.7789658818941398</v>
      </c>
      <c r="I13" s="45"/>
    </row>
    <row r="14" spans="1:11" x14ac:dyDescent="0.2">
      <c r="A14" s="41" t="s">
        <v>104</v>
      </c>
      <c r="B14" s="41" t="s">
        <v>103</v>
      </c>
      <c r="C14" s="41" t="s">
        <v>105</v>
      </c>
      <c r="D14" s="44">
        <v>51350</v>
      </c>
      <c r="E14" s="42">
        <v>1887.3949250000001</v>
      </c>
      <c r="F14" s="43">
        <v>2.68696467720609</v>
      </c>
      <c r="G14" s="42">
        <v>-839.25045</v>
      </c>
      <c r="H14" s="42">
        <v>-1.1947877387024901</v>
      </c>
      <c r="I14" s="45"/>
    </row>
    <row r="15" spans="1:11" x14ac:dyDescent="0.2">
      <c r="A15" s="41" t="s">
        <v>140</v>
      </c>
      <c r="B15" s="41" t="s">
        <v>139</v>
      </c>
      <c r="C15" s="41" t="s">
        <v>97</v>
      </c>
      <c r="D15" s="44">
        <v>129700</v>
      </c>
      <c r="E15" s="42">
        <v>1877.5372</v>
      </c>
      <c r="F15" s="43">
        <v>2.6729308581458802</v>
      </c>
      <c r="G15" s="42">
        <v>-1346.5687499999999</v>
      </c>
      <c r="H15" s="42">
        <v>-1.91702468770788</v>
      </c>
      <c r="I15" s="45"/>
    </row>
    <row r="16" spans="1:11" x14ac:dyDescent="0.2">
      <c r="A16" s="41" t="s">
        <v>258</v>
      </c>
      <c r="B16" s="41" t="s">
        <v>257</v>
      </c>
      <c r="C16" s="41" t="s">
        <v>180</v>
      </c>
      <c r="D16" s="44">
        <v>329600</v>
      </c>
      <c r="E16" s="42">
        <v>1707.8224</v>
      </c>
      <c r="F16" s="43">
        <v>2.4313186408198701</v>
      </c>
      <c r="G16" s="42">
        <v>-1721.9952000000001</v>
      </c>
      <c r="H16" s="42">
        <v>-2.45149555900095</v>
      </c>
      <c r="I16" s="45"/>
    </row>
    <row r="17" spans="1:9" x14ac:dyDescent="0.2">
      <c r="A17" s="41" t="s">
        <v>260</v>
      </c>
      <c r="B17" s="41" t="s">
        <v>259</v>
      </c>
      <c r="C17" s="41" t="s">
        <v>124</v>
      </c>
      <c r="D17" s="44">
        <v>53200</v>
      </c>
      <c r="E17" s="42">
        <v>1646.4867999999999</v>
      </c>
      <c r="F17" s="43">
        <v>2.3439990298194102</v>
      </c>
      <c r="G17" s="42">
        <v>-1660.239</v>
      </c>
      <c r="H17" s="42">
        <v>-2.3635771664056802</v>
      </c>
      <c r="I17" s="45"/>
    </row>
    <row r="18" spans="1:9" x14ac:dyDescent="0.2">
      <c r="A18" s="41" t="s">
        <v>262</v>
      </c>
      <c r="B18" s="41" t="s">
        <v>261</v>
      </c>
      <c r="C18" s="41" t="s">
        <v>111</v>
      </c>
      <c r="D18" s="44">
        <v>437400</v>
      </c>
      <c r="E18" s="42">
        <v>1618.1613</v>
      </c>
      <c r="F18" s="43">
        <v>2.30367380855487</v>
      </c>
      <c r="G18" s="42">
        <v>-1627.3467000000001</v>
      </c>
      <c r="H18" s="42">
        <v>-2.3167504810726798</v>
      </c>
      <c r="I18" s="45"/>
    </row>
    <row r="19" spans="1:9" x14ac:dyDescent="0.2">
      <c r="A19" s="41" t="s">
        <v>264</v>
      </c>
      <c r="B19" s="41" t="s">
        <v>263</v>
      </c>
      <c r="C19" s="41" t="s">
        <v>111</v>
      </c>
      <c r="D19" s="44">
        <v>340200</v>
      </c>
      <c r="E19" s="42">
        <v>1498.7511</v>
      </c>
      <c r="F19" s="43">
        <v>2.13367706582329</v>
      </c>
      <c r="G19" s="42">
        <v>-1507.7664</v>
      </c>
      <c r="H19" s="42">
        <v>-2.1465115777389201</v>
      </c>
      <c r="I19" s="45"/>
    </row>
    <row r="20" spans="1:9" x14ac:dyDescent="0.2">
      <c r="A20" s="41" t="s">
        <v>117</v>
      </c>
      <c r="B20" s="41" t="s">
        <v>116</v>
      </c>
      <c r="C20" s="41" t="s">
        <v>118</v>
      </c>
      <c r="D20" s="44">
        <v>332000</v>
      </c>
      <c r="E20" s="42">
        <v>1471.424</v>
      </c>
      <c r="F20" s="43">
        <v>2.09477320343716</v>
      </c>
      <c r="G20" s="42">
        <v>-655.25250000000005</v>
      </c>
      <c r="H20" s="42">
        <v>-0.93284150488588502</v>
      </c>
      <c r="I20" s="45"/>
    </row>
    <row r="21" spans="1:9" x14ac:dyDescent="0.2">
      <c r="A21" s="41" t="s">
        <v>96</v>
      </c>
      <c r="B21" s="41" t="s">
        <v>95</v>
      </c>
      <c r="C21" s="41" t="s">
        <v>97</v>
      </c>
      <c r="D21" s="44">
        <v>80700</v>
      </c>
      <c r="E21" s="42">
        <v>1397.7643499999999</v>
      </c>
      <c r="F21" s="43">
        <v>1.98990862259944</v>
      </c>
      <c r="G21" s="42"/>
      <c r="H21" s="42"/>
      <c r="I21" s="45"/>
    </row>
    <row r="22" spans="1:9" x14ac:dyDescent="0.2">
      <c r="A22" s="41" t="s">
        <v>101</v>
      </c>
      <c r="B22" s="41" t="s">
        <v>100</v>
      </c>
      <c r="C22" s="41" t="s">
        <v>102</v>
      </c>
      <c r="D22" s="44">
        <v>72700</v>
      </c>
      <c r="E22" s="42">
        <v>1363.5612000000001</v>
      </c>
      <c r="F22" s="43">
        <v>1.9412157631020199</v>
      </c>
      <c r="G22" s="42">
        <v>-374.78</v>
      </c>
      <c r="H22" s="42">
        <v>-0.53355056135021595</v>
      </c>
      <c r="I22" s="45"/>
    </row>
    <row r="23" spans="1:9" x14ac:dyDescent="0.2">
      <c r="A23" s="41" t="s">
        <v>266</v>
      </c>
      <c r="B23" s="41" t="s">
        <v>265</v>
      </c>
      <c r="C23" s="41" t="s">
        <v>185</v>
      </c>
      <c r="D23" s="44">
        <v>29700</v>
      </c>
      <c r="E23" s="42">
        <v>1312.9330500000001</v>
      </c>
      <c r="F23" s="43">
        <v>1.86913967085424</v>
      </c>
      <c r="G23" s="42">
        <v>-1321.8133499999999</v>
      </c>
      <c r="H23" s="42">
        <v>-1.8817819918157599</v>
      </c>
      <c r="I23" s="45"/>
    </row>
    <row r="24" spans="1:9" x14ac:dyDescent="0.2">
      <c r="A24" s="41" t="s">
        <v>179</v>
      </c>
      <c r="B24" s="41" t="s">
        <v>178</v>
      </c>
      <c r="C24" s="41" t="s">
        <v>180</v>
      </c>
      <c r="D24" s="44">
        <v>40000</v>
      </c>
      <c r="E24" s="42">
        <v>1183.32</v>
      </c>
      <c r="F24" s="43">
        <v>1.68461777644735</v>
      </c>
      <c r="G24" s="42">
        <v>-893.52</v>
      </c>
      <c r="H24" s="42">
        <v>-1.2720478616191999</v>
      </c>
      <c r="I24" s="45"/>
    </row>
    <row r="25" spans="1:9" x14ac:dyDescent="0.2">
      <c r="A25" s="41" t="s">
        <v>148</v>
      </c>
      <c r="B25" s="41" t="s">
        <v>147</v>
      </c>
      <c r="C25" s="41" t="s">
        <v>124</v>
      </c>
      <c r="D25" s="44">
        <v>7150</v>
      </c>
      <c r="E25" s="42">
        <v>946.51700000000005</v>
      </c>
      <c r="F25" s="43">
        <v>1.34749633565698</v>
      </c>
      <c r="G25" s="42">
        <v>-720.48149999999998</v>
      </c>
      <c r="H25" s="42">
        <v>-1.02570390300295</v>
      </c>
      <c r="I25" s="45"/>
    </row>
    <row r="26" spans="1:9" x14ac:dyDescent="0.2">
      <c r="A26" s="41" t="s">
        <v>132</v>
      </c>
      <c r="B26" s="41" t="s">
        <v>131</v>
      </c>
      <c r="C26" s="41" t="s">
        <v>133</v>
      </c>
      <c r="D26" s="44">
        <v>11975</v>
      </c>
      <c r="E26" s="42">
        <v>862.09821250000005</v>
      </c>
      <c r="F26" s="43">
        <v>1.2273146518447999</v>
      </c>
      <c r="G26" s="42">
        <v>-499.28312499999998</v>
      </c>
      <c r="H26" s="42">
        <v>-0.71079777900752406</v>
      </c>
      <c r="I26" s="45"/>
    </row>
    <row r="27" spans="1:9" x14ac:dyDescent="0.2">
      <c r="A27" s="41" t="s">
        <v>150</v>
      </c>
      <c r="B27" s="41" t="s">
        <v>149</v>
      </c>
      <c r="C27" s="41" t="s">
        <v>151</v>
      </c>
      <c r="D27" s="44">
        <v>114300</v>
      </c>
      <c r="E27" s="42">
        <v>820.67399999999998</v>
      </c>
      <c r="F27" s="43">
        <v>1.1683416227801</v>
      </c>
      <c r="G27" s="42">
        <v>-589.37670000000003</v>
      </c>
      <c r="H27" s="42">
        <v>-0.83905829855311798</v>
      </c>
      <c r="I27" s="45"/>
    </row>
    <row r="28" spans="1:9" x14ac:dyDescent="0.2">
      <c r="A28" s="41" t="s">
        <v>268</v>
      </c>
      <c r="B28" s="41" t="s">
        <v>267</v>
      </c>
      <c r="C28" s="41" t="s">
        <v>97</v>
      </c>
      <c r="D28" s="44">
        <v>263250</v>
      </c>
      <c r="E28" s="42">
        <v>652.33349999999996</v>
      </c>
      <c r="F28" s="43">
        <v>0.92868590936696405</v>
      </c>
      <c r="G28" s="42">
        <v>-655.62412500000005</v>
      </c>
      <c r="H28" s="42">
        <v>-0.93337056387345596</v>
      </c>
      <c r="I28" s="45"/>
    </row>
    <row r="29" spans="1:9" x14ac:dyDescent="0.2">
      <c r="A29" s="41" t="s">
        <v>107</v>
      </c>
      <c r="B29" s="41" t="s">
        <v>106</v>
      </c>
      <c r="C29" s="41" t="s">
        <v>108</v>
      </c>
      <c r="D29" s="44">
        <v>35900</v>
      </c>
      <c r="E29" s="42">
        <v>613.72844999999995</v>
      </c>
      <c r="F29" s="43">
        <v>0.87372634349244305</v>
      </c>
      <c r="G29" s="42"/>
      <c r="H29" s="42"/>
      <c r="I29" s="45"/>
    </row>
    <row r="30" spans="1:9" x14ac:dyDescent="0.2">
      <c r="A30" s="41" t="s">
        <v>115</v>
      </c>
      <c r="B30" s="41" t="s">
        <v>114</v>
      </c>
      <c r="C30" s="41" t="s">
        <v>102</v>
      </c>
      <c r="D30" s="44">
        <v>33600</v>
      </c>
      <c r="E30" s="42">
        <v>603.4896</v>
      </c>
      <c r="F30" s="43">
        <v>0.85914994089603802</v>
      </c>
      <c r="G30" s="42"/>
      <c r="H30" s="42"/>
      <c r="I30" s="45"/>
    </row>
    <row r="31" spans="1:9" x14ac:dyDescent="0.2">
      <c r="A31" s="41" t="s">
        <v>270</v>
      </c>
      <c r="B31" s="41" t="s">
        <v>269</v>
      </c>
      <c r="C31" s="41" t="s">
        <v>196</v>
      </c>
      <c r="D31" s="44">
        <v>123500</v>
      </c>
      <c r="E31" s="42">
        <v>602.74175000000002</v>
      </c>
      <c r="F31" s="43">
        <v>0.85808527419208902</v>
      </c>
      <c r="G31" s="42">
        <v>-607.49649999999997</v>
      </c>
      <c r="H31" s="42">
        <v>-0.86485431077776598</v>
      </c>
      <c r="I31" s="45"/>
    </row>
    <row r="32" spans="1:9" x14ac:dyDescent="0.2">
      <c r="A32" s="41" t="s">
        <v>120</v>
      </c>
      <c r="B32" s="41" t="s">
        <v>119</v>
      </c>
      <c r="C32" s="41" t="s">
        <v>121</v>
      </c>
      <c r="D32" s="44">
        <v>215000</v>
      </c>
      <c r="E32" s="42">
        <v>587.59500000000003</v>
      </c>
      <c r="F32" s="43">
        <v>0.83652180504984197</v>
      </c>
      <c r="G32" s="42"/>
      <c r="H32" s="42"/>
      <c r="I32" s="45"/>
    </row>
    <row r="33" spans="1:9" x14ac:dyDescent="0.2">
      <c r="A33" s="41" t="s">
        <v>145</v>
      </c>
      <c r="B33" s="41" t="s">
        <v>144</v>
      </c>
      <c r="C33" s="41" t="s">
        <v>146</v>
      </c>
      <c r="D33" s="44">
        <v>36000</v>
      </c>
      <c r="E33" s="42">
        <v>583.18200000000002</v>
      </c>
      <c r="F33" s="43">
        <v>0.83023929630540905</v>
      </c>
      <c r="G33" s="42"/>
      <c r="H33" s="42"/>
      <c r="I33" s="45"/>
    </row>
    <row r="34" spans="1:9" x14ac:dyDescent="0.2">
      <c r="A34" s="41" t="s">
        <v>99</v>
      </c>
      <c r="B34" s="41" t="s">
        <v>98</v>
      </c>
      <c r="C34" s="41" t="s">
        <v>97</v>
      </c>
      <c r="D34" s="44">
        <v>44800</v>
      </c>
      <c r="E34" s="42">
        <v>570.30399999999997</v>
      </c>
      <c r="F34" s="43">
        <v>0.81190570291977504</v>
      </c>
      <c r="G34" s="42"/>
      <c r="H34" s="42"/>
      <c r="I34" s="45"/>
    </row>
    <row r="35" spans="1:9" x14ac:dyDescent="0.2">
      <c r="A35" s="41" t="s">
        <v>272</v>
      </c>
      <c r="B35" s="41" t="s">
        <v>271</v>
      </c>
      <c r="C35" s="41" t="s">
        <v>143</v>
      </c>
      <c r="D35" s="44">
        <v>25000</v>
      </c>
      <c r="E35" s="42">
        <v>503.22500000000002</v>
      </c>
      <c r="F35" s="43">
        <v>0.71640957691302198</v>
      </c>
      <c r="G35" s="42">
        <v>-497.55824999999999</v>
      </c>
      <c r="H35" s="42">
        <v>-0.70834218365956303</v>
      </c>
      <c r="I35" s="45"/>
    </row>
    <row r="36" spans="1:9" x14ac:dyDescent="0.2">
      <c r="A36" s="41" t="s">
        <v>274</v>
      </c>
      <c r="B36" s="41" t="s">
        <v>273</v>
      </c>
      <c r="C36" s="41" t="s">
        <v>188</v>
      </c>
      <c r="D36" s="44">
        <v>76500</v>
      </c>
      <c r="E36" s="42">
        <v>483.90075000000002</v>
      </c>
      <c r="F36" s="43">
        <v>0.68889886546851598</v>
      </c>
      <c r="G36" s="42">
        <v>-486.69299999999998</v>
      </c>
      <c r="H36" s="42">
        <v>-0.69287401503607604</v>
      </c>
      <c r="I36" s="45"/>
    </row>
    <row r="37" spans="1:9" x14ac:dyDescent="0.2">
      <c r="A37" s="41" t="s">
        <v>276</v>
      </c>
      <c r="B37" s="41" t="s">
        <v>275</v>
      </c>
      <c r="C37" s="41" t="s">
        <v>130</v>
      </c>
      <c r="D37" s="44">
        <v>29250</v>
      </c>
      <c r="E37" s="42">
        <v>483.82425000000001</v>
      </c>
      <c r="F37" s="43">
        <v>0.68878995726118497</v>
      </c>
      <c r="G37" s="42">
        <v>-487.91924999999998</v>
      </c>
      <c r="H37" s="42">
        <v>-0.69461974953593097</v>
      </c>
      <c r="I37" s="45"/>
    </row>
    <row r="38" spans="1:9" x14ac:dyDescent="0.2">
      <c r="A38" s="41" t="s">
        <v>278</v>
      </c>
      <c r="B38" s="41" t="s">
        <v>277</v>
      </c>
      <c r="C38" s="41" t="s">
        <v>118</v>
      </c>
      <c r="D38" s="44">
        <v>133200</v>
      </c>
      <c r="E38" s="42">
        <v>469.99619999999999</v>
      </c>
      <c r="F38" s="43">
        <v>0.669103837831443</v>
      </c>
      <c r="G38" s="42">
        <v>-473.52600000000001</v>
      </c>
      <c r="H38" s="42">
        <v>-0.674128990644971</v>
      </c>
      <c r="I38" s="45"/>
    </row>
    <row r="39" spans="1:9" x14ac:dyDescent="0.2">
      <c r="A39" s="41" t="s">
        <v>142</v>
      </c>
      <c r="B39" s="41" t="s">
        <v>141</v>
      </c>
      <c r="C39" s="41" t="s">
        <v>143</v>
      </c>
      <c r="D39" s="44">
        <v>110000</v>
      </c>
      <c r="E39" s="42">
        <v>457.875</v>
      </c>
      <c r="F39" s="43">
        <v>0.651847652698196</v>
      </c>
      <c r="G39" s="42"/>
      <c r="H39" s="42"/>
      <c r="I39" s="45"/>
    </row>
    <row r="40" spans="1:9" x14ac:dyDescent="0.2">
      <c r="A40" s="41" t="s">
        <v>280</v>
      </c>
      <c r="B40" s="41" t="s">
        <v>279</v>
      </c>
      <c r="C40" s="41" t="s">
        <v>102</v>
      </c>
      <c r="D40" s="44">
        <v>8050</v>
      </c>
      <c r="E40" s="42">
        <v>343.61425000000003</v>
      </c>
      <c r="F40" s="43">
        <v>0.48918185595664998</v>
      </c>
      <c r="G40" s="42">
        <v>-345.32889999999998</v>
      </c>
      <c r="H40" s="42">
        <v>-0.49162289461938302</v>
      </c>
      <c r="I40" s="45"/>
    </row>
    <row r="41" spans="1:9" x14ac:dyDescent="0.2">
      <c r="A41" s="41" t="s">
        <v>164</v>
      </c>
      <c r="B41" s="41" t="s">
        <v>163</v>
      </c>
      <c r="C41" s="41" t="s">
        <v>102</v>
      </c>
      <c r="D41" s="44">
        <v>21200</v>
      </c>
      <c r="E41" s="42">
        <v>334.3664</v>
      </c>
      <c r="F41" s="43">
        <v>0.4760162773271</v>
      </c>
      <c r="G41" s="42"/>
      <c r="H41" s="42"/>
      <c r="I41" s="45"/>
    </row>
    <row r="42" spans="1:9" x14ac:dyDescent="0.2">
      <c r="A42" s="41" t="s">
        <v>282</v>
      </c>
      <c r="B42" s="41" t="s">
        <v>281</v>
      </c>
      <c r="C42" s="41" t="s">
        <v>143</v>
      </c>
      <c r="D42" s="44">
        <v>8225</v>
      </c>
      <c r="E42" s="42">
        <v>314.51988749999998</v>
      </c>
      <c r="F42" s="43">
        <v>0.44776205382206002</v>
      </c>
      <c r="G42" s="42">
        <v>-316.76942500000001</v>
      </c>
      <c r="H42" s="42">
        <v>-0.45096457795862899</v>
      </c>
      <c r="I42" s="45"/>
    </row>
    <row r="43" spans="1:9" x14ac:dyDescent="0.2">
      <c r="A43" s="41" t="s">
        <v>284</v>
      </c>
      <c r="B43" s="41" t="s">
        <v>283</v>
      </c>
      <c r="C43" s="41" t="s">
        <v>111</v>
      </c>
      <c r="D43" s="44">
        <v>165750</v>
      </c>
      <c r="E43" s="42">
        <v>298.59862500000003</v>
      </c>
      <c r="F43" s="43">
        <v>0.42509596026242702</v>
      </c>
      <c r="G43" s="42">
        <v>-300.23955000000001</v>
      </c>
      <c r="H43" s="42">
        <v>-0.427432041309665</v>
      </c>
      <c r="I43" s="45"/>
    </row>
    <row r="44" spans="1:9" x14ac:dyDescent="0.2">
      <c r="A44" s="41" t="s">
        <v>286</v>
      </c>
      <c r="B44" s="41" t="s">
        <v>285</v>
      </c>
      <c r="C44" s="41" t="s">
        <v>196</v>
      </c>
      <c r="D44" s="44">
        <v>50000</v>
      </c>
      <c r="E44" s="42">
        <v>277.25</v>
      </c>
      <c r="F44" s="43">
        <v>0.39470327427917001</v>
      </c>
      <c r="G44" s="42">
        <v>-279.14999999999998</v>
      </c>
      <c r="H44" s="42">
        <v>-0.39740818400371603</v>
      </c>
      <c r="I44" s="45"/>
    </row>
    <row r="45" spans="1:9" x14ac:dyDescent="0.2">
      <c r="A45" s="41" t="s">
        <v>288</v>
      </c>
      <c r="B45" s="41" t="s">
        <v>287</v>
      </c>
      <c r="C45" s="41" t="s">
        <v>97</v>
      </c>
      <c r="D45" s="44">
        <v>137200</v>
      </c>
      <c r="E45" s="42">
        <v>272.67128000000002</v>
      </c>
      <c r="F45" s="43">
        <v>0.38818484046128898</v>
      </c>
      <c r="G45" s="42">
        <v>-274.49603999999999</v>
      </c>
      <c r="H45" s="42">
        <v>-0.39078263576074301</v>
      </c>
      <c r="I45" s="45"/>
    </row>
    <row r="46" spans="1:9" x14ac:dyDescent="0.2">
      <c r="A46" s="41" t="s">
        <v>126</v>
      </c>
      <c r="B46" s="41" t="s">
        <v>125</v>
      </c>
      <c r="C46" s="41" t="s">
        <v>127</v>
      </c>
      <c r="D46" s="44">
        <v>16000</v>
      </c>
      <c r="E46" s="42">
        <v>254.38399999999999</v>
      </c>
      <c r="F46" s="43">
        <v>0.36215039756260498</v>
      </c>
      <c r="G46" s="42"/>
      <c r="H46" s="42"/>
      <c r="I46" s="45"/>
    </row>
    <row r="47" spans="1:9" x14ac:dyDescent="0.2">
      <c r="A47" s="41" t="s">
        <v>290</v>
      </c>
      <c r="B47" s="41" t="s">
        <v>289</v>
      </c>
      <c r="C47" s="41" t="s">
        <v>97</v>
      </c>
      <c r="D47" s="44">
        <v>222750</v>
      </c>
      <c r="E47" s="42">
        <v>247.98757499999999</v>
      </c>
      <c r="F47" s="43">
        <v>0.35304421220216797</v>
      </c>
      <c r="G47" s="42">
        <v>-249.48</v>
      </c>
      <c r="H47" s="42">
        <v>-0.35516888319988199</v>
      </c>
      <c r="I47" s="45"/>
    </row>
    <row r="48" spans="1:9" x14ac:dyDescent="0.2">
      <c r="A48" s="41" t="s">
        <v>214</v>
      </c>
      <c r="B48" s="41" t="s">
        <v>213</v>
      </c>
      <c r="C48" s="41" t="s">
        <v>108</v>
      </c>
      <c r="D48" s="44">
        <v>58402</v>
      </c>
      <c r="E48" s="42">
        <v>229.25705099999999</v>
      </c>
      <c r="F48" s="43">
        <v>0.32637875087930301</v>
      </c>
      <c r="G48" s="42">
        <v>-40.259399999999999</v>
      </c>
      <c r="H48" s="42">
        <v>-5.7314759244417701E-2</v>
      </c>
      <c r="I48" s="45"/>
    </row>
    <row r="49" spans="1:9" x14ac:dyDescent="0.2">
      <c r="A49" s="41" t="s">
        <v>292</v>
      </c>
      <c r="B49" s="41" t="s">
        <v>291</v>
      </c>
      <c r="C49" s="41" t="s">
        <v>130</v>
      </c>
      <c r="D49" s="44">
        <v>55000</v>
      </c>
      <c r="E49" s="42">
        <v>199.70500000000001</v>
      </c>
      <c r="F49" s="43">
        <v>0.28430736660025802</v>
      </c>
      <c r="G49" s="42">
        <v>-201.465</v>
      </c>
      <c r="H49" s="42">
        <v>-0.286812967187206</v>
      </c>
      <c r="I49" s="45"/>
    </row>
    <row r="50" spans="1:9" x14ac:dyDescent="0.2">
      <c r="A50" s="41" t="s">
        <v>294</v>
      </c>
      <c r="B50" s="41" t="s">
        <v>293</v>
      </c>
      <c r="C50" s="41" t="s">
        <v>124</v>
      </c>
      <c r="D50" s="44">
        <v>3300</v>
      </c>
      <c r="E50" s="42">
        <v>188.50919999999999</v>
      </c>
      <c r="F50" s="43">
        <v>0.26836861486653502</v>
      </c>
      <c r="G50" s="42">
        <v>-189.7467</v>
      </c>
      <c r="H50" s="42">
        <v>-0.27013036527923301</v>
      </c>
      <c r="I50" s="45"/>
    </row>
    <row r="51" spans="1:9" x14ac:dyDescent="0.2">
      <c r="A51" s="41" t="s">
        <v>123</v>
      </c>
      <c r="B51" s="41" t="s">
        <v>122</v>
      </c>
      <c r="C51" s="41" t="s">
        <v>124</v>
      </c>
      <c r="D51" s="44">
        <v>18800</v>
      </c>
      <c r="E51" s="42">
        <v>183.23419999999999</v>
      </c>
      <c r="F51" s="43">
        <v>0.26085893128917698</v>
      </c>
      <c r="G51" s="42"/>
      <c r="H51" s="42"/>
      <c r="I51" s="45"/>
    </row>
    <row r="52" spans="1:9" x14ac:dyDescent="0.2">
      <c r="A52" s="41" t="s">
        <v>296</v>
      </c>
      <c r="B52" s="41" t="s">
        <v>295</v>
      </c>
      <c r="C52" s="41" t="s">
        <v>188</v>
      </c>
      <c r="D52" s="44">
        <v>4500</v>
      </c>
      <c r="E52" s="42">
        <v>113.10525</v>
      </c>
      <c r="F52" s="43">
        <v>0.161020784538013</v>
      </c>
      <c r="G52" s="42">
        <v>-113.8815</v>
      </c>
      <c r="H52" s="42">
        <v>-0.16212588252415999</v>
      </c>
      <c r="I52" s="45"/>
    </row>
    <row r="53" spans="1:9" x14ac:dyDescent="0.2">
      <c r="A53" s="41" t="s">
        <v>187</v>
      </c>
      <c r="B53" s="41" t="s">
        <v>186</v>
      </c>
      <c r="C53" s="41" t="s">
        <v>188</v>
      </c>
      <c r="D53" s="44">
        <v>950</v>
      </c>
      <c r="E53" s="42">
        <v>112.119</v>
      </c>
      <c r="F53" s="43">
        <v>0.15961672284546899</v>
      </c>
      <c r="G53" s="42"/>
      <c r="H53" s="42"/>
      <c r="I53" s="45"/>
    </row>
    <row r="54" spans="1:9" x14ac:dyDescent="0.2">
      <c r="A54" s="41" t="s">
        <v>198</v>
      </c>
      <c r="B54" s="41" t="s">
        <v>197</v>
      </c>
      <c r="C54" s="41" t="s">
        <v>199</v>
      </c>
      <c r="D54" s="44">
        <v>15650</v>
      </c>
      <c r="E54" s="42">
        <v>108.8301</v>
      </c>
      <c r="F54" s="43">
        <v>0.15493452411227901</v>
      </c>
      <c r="G54" s="42"/>
      <c r="H54" s="42"/>
      <c r="I54" s="45"/>
    </row>
    <row r="55" spans="1:9" x14ac:dyDescent="0.2">
      <c r="A55" s="41" t="s">
        <v>176</v>
      </c>
      <c r="B55" s="41" t="s">
        <v>175</v>
      </c>
      <c r="C55" s="41" t="s">
        <v>177</v>
      </c>
      <c r="D55" s="44">
        <v>3200</v>
      </c>
      <c r="E55" s="42">
        <v>100.13760000000001</v>
      </c>
      <c r="F55" s="43">
        <v>0.142559562122481</v>
      </c>
      <c r="G55" s="42"/>
      <c r="H55" s="42"/>
      <c r="I55" s="45"/>
    </row>
    <row r="56" spans="1:9" x14ac:dyDescent="0.2">
      <c r="A56" s="41" t="s">
        <v>184</v>
      </c>
      <c r="B56" s="41" t="s">
        <v>183</v>
      </c>
      <c r="C56" s="41" t="s">
        <v>185</v>
      </c>
      <c r="D56" s="44">
        <v>35000</v>
      </c>
      <c r="E56" s="42">
        <v>99.784999999999997</v>
      </c>
      <c r="F56" s="43">
        <v>0.14205758782307301</v>
      </c>
      <c r="G56" s="42"/>
      <c r="H56" s="42"/>
      <c r="I56" s="45"/>
    </row>
    <row r="57" spans="1:9" x14ac:dyDescent="0.2">
      <c r="A57" s="41" t="s">
        <v>159</v>
      </c>
      <c r="B57" s="41" t="s">
        <v>158</v>
      </c>
      <c r="C57" s="41" t="s">
        <v>138</v>
      </c>
      <c r="D57" s="44">
        <v>27500</v>
      </c>
      <c r="E57" s="42">
        <v>98.216250000000002</v>
      </c>
      <c r="F57" s="43">
        <v>0.13982425775445101</v>
      </c>
      <c r="G57" s="42"/>
      <c r="H57" s="42"/>
      <c r="I57" s="45"/>
    </row>
    <row r="58" spans="1:9" x14ac:dyDescent="0.2">
      <c r="A58" s="41" t="s">
        <v>193</v>
      </c>
      <c r="B58" s="41" t="s">
        <v>192</v>
      </c>
      <c r="C58" s="41" t="s">
        <v>188</v>
      </c>
      <c r="D58" s="44">
        <v>5000</v>
      </c>
      <c r="E58" s="42">
        <v>96.66</v>
      </c>
      <c r="F58" s="43">
        <v>0.137608723144543</v>
      </c>
      <c r="G58" s="42"/>
      <c r="H58" s="42"/>
      <c r="I58" s="45"/>
    </row>
    <row r="59" spans="1:9" x14ac:dyDescent="0.2">
      <c r="A59" s="41" t="s">
        <v>137</v>
      </c>
      <c r="B59" s="41" t="s">
        <v>136</v>
      </c>
      <c r="C59" s="41" t="s">
        <v>138</v>
      </c>
      <c r="D59" s="44">
        <v>14000</v>
      </c>
      <c r="E59" s="42">
        <v>95.465999999999994</v>
      </c>
      <c r="F59" s="43">
        <v>0.13590890092817001</v>
      </c>
      <c r="G59" s="42"/>
      <c r="H59" s="42"/>
      <c r="I59" s="45"/>
    </row>
    <row r="60" spans="1:9" x14ac:dyDescent="0.2">
      <c r="A60" s="41" t="s">
        <v>173</v>
      </c>
      <c r="B60" s="41" t="s">
        <v>172</v>
      </c>
      <c r="C60" s="41" t="s">
        <v>174</v>
      </c>
      <c r="D60" s="44">
        <v>32000</v>
      </c>
      <c r="E60" s="42">
        <v>95.231999999999999</v>
      </c>
      <c r="F60" s="43">
        <v>0.13557576994104201</v>
      </c>
      <c r="G60" s="42"/>
      <c r="H60" s="42"/>
      <c r="I60" s="45"/>
    </row>
    <row r="61" spans="1:9" x14ac:dyDescent="0.2">
      <c r="A61" s="41" t="s">
        <v>195</v>
      </c>
      <c r="B61" s="41" t="s">
        <v>194</v>
      </c>
      <c r="C61" s="41" t="s">
        <v>196</v>
      </c>
      <c r="D61" s="44">
        <v>12000</v>
      </c>
      <c r="E61" s="42">
        <v>92.843999999999994</v>
      </c>
      <c r="F61" s="43">
        <v>0.13217612550829699</v>
      </c>
      <c r="G61" s="42"/>
      <c r="H61" s="42"/>
      <c r="I61" s="45"/>
    </row>
    <row r="62" spans="1:9" x14ac:dyDescent="0.2">
      <c r="A62" s="41" t="s">
        <v>190</v>
      </c>
      <c r="B62" s="41" t="s">
        <v>189</v>
      </c>
      <c r="C62" s="41" t="s">
        <v>191</v>
      </c>
      <c r="D62" s="44">
        <v>55000</v>
      </c>
      <c r="E62" s="42">
        <v>92.702500000000001</v>
      </c>
      <c r="F62" s="43">
        <v>0.13197468091565301</v>
      </c>
      <c r="G62" s="42">
        <v>-93.197500000000005</v>
      </c>
      <c r="H62" s="42">
        <v>-0.13267938108073199</v>
      </c>
      <c r="I62" s="45"/>
    </row>
    <row r="63" spans="1:9" x14ac:dyDescent="0.2">
      <c r="A63" s="41" t="s">
        <v>298</v>
      </c>
      <c r="B63" s="41" t="s">
        <v>297</v>
      </c>
      <c r="C63" s="41" t="s">
        <v>299</v>
      </c>
      <c r="D63" s="44">
        <v>6400</v>
      </c>
      <c r="E63" s="42">
        <v>92.684799999999996</v>
      </c>
      <c r="F63" s="43">
        <v>0.13194948254611399</v>
      </c>
      <c r="G63" s="42">
        <v>-93.206400000000002</v>
      </c>
      <c r="H63" s="42">
        <v>-0.13269205144733601</v>
      </c>
      <c r="I63" s="45"/>
    </row>
    <row r="64" spans="1:9" x14ac:dyDescent="0.2">
      <c r="A64" s="41" t="s">
        <v>301</v>
      </c>
      <c r="B64" s="41" t="s">
        <v>300</v>
      </c>
      <c r="C64" s="41" t="s">
        <v>302</v>
      </c>
      <c r="D64" s="44">
        <v>5600</v>
      </c>
      <c r="E64" s="42">
        <v>42.347200000000001</v>
      </c>
      <c r="F64" s="43">
        <v>6.0287027940684801E-2</v>
      </c>
      <c r="G64" s="42">
        <v>-42.576799999999999</v>
      </c>
      <c r="H64" s="42">
        <v>-6.0613894926345703E-2</v>
      </c>
      <c r="I64" s="45"/>
    </row>
    <row r="65" spans="1:9" x14ac:dyDescent="0.2">
      <c r="A65" s="41" t="s">
        <v>304</v>
      </c>
      <c r="B65" s="41" t="s">
        <v>303</v>
      </c>
      <c r="C65" s="41" t="s">
        <v>102</v>
      </c>
      <c r="D65" s="44">
        <v>7500</v>
      </c>
      <c r="E65" s="42">
        <v>40.608750000000001</v>
      </c>
      <c r="F65" s="43">
        <v>5.78121067245599E-2</v>
      </c>
      <c r="G65" s="42">
        <v>-40.848750000000003</v>
      </c>
      <c r="H65" s="42">
        <v>-5.8153779531871001E-2</v>
      </c>
      <c r="I65" s="45"/>
    </row>
    <row r="66" spans="1:9" x14ac:dyDescent="0.2">
      <c r="A66" s="41" t="s">
        <v>306</v>
      </c>
      <c r="B66" s="41" t="s">
        <v>305</v>
      </c>
      <c r="C66" s="41" t="s">
        <v>191</v>
      </c>
      <c r="D66" s="44">
        <v>1350</v>
      </c>
      <c r="E66" s="42">
        <v>13.905675</v>
      </c>
      <c r="F66" s="43">
        <v>1.97966292283571E-2</v>
      </c>
      <c r="G66" s="42">
        <v>-13.9833</v>
      </c>
      <c r="H66" s="42">
        <v>-1.99071390269717E-2</v>
      </c>
      <c r="I66" s="45"/>
    </row>
    <row r="67" spans="1:9" x14ac:dyDescent="0.2">
      <c r="A67" s="40" t="s">
        <v>28</v>
      </c>
      <c r="B67" s="40"/>
      <c r="C67" s="40"/>
      <c r="D67" s="40"/>
      <c r="E67" s="46">
        <f>SUM(E7:E66)</f>
        <v>45887.411381000005</v>
      </c>
      <c r="F67" s="47">
        <f>SUM(F7:F66)</f>
        <v>65.327002778272089</v>
      </c>
      <c r="G67" s="46">
        <f>SUM(G7:G66)</f>
        <v>-34526.301615000011</v>
      </c>
      <c r="H67" s="46">
        <f>SUM(H7:H66)</f>
        <v>-49.152909995277504</v>
      </c>
      <c r="I67" s="40"/>
    </row>
    <row r="68" spans="1:9" x14ac:dyDescent="0.2">
      <c r="A68" s="41"/>
      <c r="B68" s="41"/>
      <c r="C68" s="41"/>
      <c r="D68" s="41"/>
      <c r="E68" s="42"/>
      <c r="F68" s="43"/>
      <c r="G68" s="42"/>
      <c r="H68" s="41"/>
      <c r="I68" s="41"/>
    </row>
    <row r="69" spans="1:9" x14ac:dyDescent="0.2">
      <c r="A69" s="40" t="s">
        <v>24</v>
      </c>
      <c r="B69" s="41"/>
      <c r="C69" s="41"/>
      <c r="D69" s="41"/>
      <c r="E69" s="42"/>
      <c r="F69" s="43"/>
      <c r="G69" s="42"/>
      <c r="H69" s="41"/>
      <c r="I69" s="41"/>
    </row>
    <row r="70" spans="1:9" x14ac:dyDescent="0.2">
      <c r="A70" s="40" t="s">
        <v>25</v>
      </c>
      <c r="B70" s="41"/>
      <c r="C70" s="41"/>
      <c r="D70" s="41"/>
      <c r="E70" s="42"/>
      <c r="F70" s="43"/>
      <c r="G70" s="42"/>
      <c r="H70" s="41"/>
      <c r="I70" s="41"/>
    </row>
    <row r="71" spans="1:9" x14ac:dyDescent="0.2">
      <c r="A71" s="41" t="s">
        <v>56</v>
      </c>
      <c r="B71" s="41" t="s">
        <v>55</v>
      </c>
      <c r="C71" s="41" t="s">
        <v>57</v>
      </c>
      <c r="D71" s="44">
        <v>3000</v>
      </c>
      <c r="E71" s="42">
        <v>3167.8351311000001</v>
      </c>
      <c r="F71" s="43">
        <v>4.5098463430901798</v>
      </c>
      <c r="G71" s="45"/>
      <c r="H71" s="45"/>
      <c r="I71" s="45">
        <v>7.6029</v>
      </c>
    </row>
    <row r="72" spans="1:9" x14ac:dyDescent="0.2">
      <c r="A72" s="41" t="s">
        <v>308</v>
      </c>
      <c r="B72" s="41" t="s">
        <v>307</v>
      </c>
      <c r="C72" s="41" t="s">
        <v>26</v>
      </c>
      <c r="D72" s="44">
        <v>2500</v>
      </c>
      <c r="E72" s="42">
        <v>2582.7250684999999</v>
      </c>
      <c r="F72" s="43">
        <v>3.6768621861130502</v>
      </c>
      <c r="G72" s="45"/>
      <c r="H72" s="45"/>
      <c r="I72" s="45">
        <v>7.7</v>
      </c>
    </row>
    <row r="73" spans="1:9" x14ac:dyDescent="0.2">
      <c r="A73" s="41" t="s">
        <v>310</v>
      </c>
      <c r="B73" s="41" t="s">
        <v>309</v>
      </c>
      <c r="C73" s="41" t="s">
        <v>57</v>
      </c>
      <c r="D73" s="44">
        <v>2000</v>
      </c>
      <c r="E73" s="42">
        <v>2013.9339178</v>
      </c>
      <c r="F73" s="43">
        <v>2.8671102309739802</v>
      </c>
      <c r="G73" s="45"/>
      <c r="H73" s="45"/>
      <c r="I73" s="45">
        <v>7.44</v>
      </c>
    </row>
    <row r="74" spans="1:9" x14ac:dyDescent="0.2">
      <c r="A74" s="41" t="s">
        <v>89</v>
      </c>
      <c r="B74" s="41" t="s">
        <v>88</v>
      </c>
      <c r="C74" s="41" t="s">
        <v>63</v>
      </c>
      <c r="D74" s="44">
        <v>1000</v>
      </c>
      <c r="E74" s="42">
        <v>1027.1128630000001</v>
      </c>
      <c r="F74" s="43">
        <v>1.4622355638605999</v>
      </c>
      <c r="G74" s="45"/>
      <c r="H74" s="45"/>
      <c r="I74" s="45">
        <v>7.57</v>
      </c>
    </row>
    <row r="75" spans="1:9" x14ac:dyDescent="0.2">
      <c r="A75" s="41" t="s">
        <v>242</v>
      </c>
      <c r="B75" s="41" t="s">
        <v>241</v>
      </c>
      <c r="C75" s="41" t="s">
        <v>27</v>
      </c>
      <c r="D75" s="44">
        <v>1000</v>
      </c>
      <c r="E75" s="42">
        <v>1008.8606575</v>
      </c>
      <c r="F75" s="43">
        <v>1.43625105430725</v>
      </c>
      <c r="G75" s="45"/>
      <c r="H75" s="45"/>
      <c r="I75" s="45">
        <v>7.56</v>
      </c>
    </row>
    <row r="76" spans="1:9" x14ac:dyDescent="0.2">
      <c r="A76" s="41" t="s">
        <v>1137</v>
      </c>
      <c r="B76" s="41" t="s">
        <v>851</v>
      </c>
      <c r="C76" s="41" t="s">
        <v>26</v>
      </c>
      <c r="D76" s="44">
        <v>500</v>
      </c>
      <c r="E76" s="42">
        <v>271.25</v>
      </c>
      <c r="F76" s="43">
        <v>0.38616145409639202</v>
      </c>
      <c r="G76" s="45"/>
      <c r="H76" s="45"/>
      <c r="I76" s="45">
        <v>6.2482999999999995</v>
      </c>
    </row>
    <row r="77" spans="1:9" x14ac:dyDescent="0.2">
      <c r="A77" s="40" t="s">
        <v>28</v>
      </c>
      <c r="B77" s="40"/>
      <c r="C77" s="40"/>
      <c r="D77" s="40"/>
      <c r="E77" s="46">
        <f>SUM(E70:E76)</f>
        <v>10071.717637899999</v>
      </c>
      <c r="F77" s="47">
        <f>SUM(F70:F76)</f>
        <v>14.338466832441453</v>
      </c>
      <c r="G77" s="46"/>
      <c r="H77" s="40"/>
      <c r="I77" s="40"/>
    </row>
    <row r="78" spans="1:9" x14ac:dyDescent="0.2">
      <c r="A78" s="41"/>
      <c r="B78" s="41"/>
      <c r="C78" s="41"/>
      <c r="D78" s="41"/>
      <c r="E78" s="42"/>
      <c r="F78" s="43"/>
      <c r="G78" s="42"/>
      <c r="H78" s="41"/>
      <c r="I78" s="41"/>
    </row>
    <row r="79" spans="1:9" x14ac:dyDescent="0.2">
      <c r="A79" s="40" t="s">
        <v>29</v>
      </c>
      <c r="B79" s="41"/>
      <c r="C79" s="41"/>
      <c r="D79" s="41"/>
      <c r="E79" s="42"/>
      <c r="F79" s="43"/>
      <c r="G79" s="42"/>
      <c r="H79" s="41"/>
      <c r="I79" s="41"/>
    </row>
    <row r="80" spans="1:9" x14ac:dyDescent="0.2">
      <c r="A80" s="40" t="s">
        <v>30</v>
      </c>
      <c r="B80" s="41"/>
      <c r="C80" s="41"/>
      <c r="D80" s="41"/>
      <c r="E80" s="42"/>
      <c r="F80" s="43"/>
      <c r="G80" s="42"/>
      <c r="H80" s="41"/>
      <c r="I80" s="41"/>
    </row>
    <row r="81" spans="1:9" x14ac:dyDescent="0.2">
      <c r="A81" s="41" t="s">
        <v>311</v>
      </c>
      <c r="B81" s="41" t="s">
        <v>1282</v>
      </c>
      <c r="C81" s="41" t="s">
        <v>32</v>
      </c>
      <c r="D81" s="44">
        <v>2500000</v>
      </c>
      <c r="E81" s="42">
        <v>2480.86</v>
      </c>
      <c r="F81" s="43">
        <v>3.5318433364408302</v>
      </c>
      <c r="G81" s="45"/>
      <c r="H81" s="45"/>
      <c r="I81" s="45">
        <v>6.4</v>
      </c>
    </row>
    <row r="82" spans="1:9" x14ac:dyDescent="0.2">
      <c r="A82" s="41" t="s">
        <v>313</v>
      </c>
      <c r="B82" s="41" t="s">
        <v>312</v>
      </c>
      <c r="C82" s="41" t="s">
        <v>32</v>
      </c>
      <c r="D82" s="44">
        <v>1000000</v>
      </c>
      <c r="E82" s="42">
        <v>980.10299999999995</v>
      </c>
      <c r="F82" s="43">
        <v>1.3953105977667699</v>
      </c>
      <c r="G82" s="45"/>
      <c r="H82" s="45"/>
      <c r="I82" s="45">
        <v>6.4999000000000002</v>
      </c>
    </row>
    <row r="83" spans="1:9" x14ac:dyDescent="0.2">
      <c r="A83" s="40" t="s">
        <v>28</v>
      </c>
      <c r="B83" s="40"/>
      <c r="C83" s="40"/>
      <c r="D83" s="40"/>
      <c r="E83" s="46">
        <f>SUM(E80:E82)</f>
        <v>3460.9630000000002</v>
      </c>
      <c r="F83" s="47">
        <f>SUM(F80:F82)</f>
        <v>4.9271539342075998</v>
      </c>
      <c r="G83" s="46"/>
      <c r="H83" s="40"/>
      <c r="I83" s="40"/>
    </row>
    <row r="84" spans="1:9" x14ac:dyDescent="0.2">
      <c r="A84" s="41"/>
      <c r="B84" s="41"/>
      <c r="C84" s="41"/>
      <c r="D84" s="41"/>
      <c r="E84" s="42"/>
      <c r="F84" s="43"/>
      <c r="G84" s="42"/>
      <c r="H84" s="41"/>
      <c r="I84" s="41"/>
    </row>
    <row r="85" spans="1:9" x14ac:dyDescent="0.2">
      <c r="A85" s="40" t="s">
        <v>31</v>
      </c>
      <c r="B85" s="41"/>
      <c r="C85" s="41"/>
      <c r="D85" s="41"/>
      <c r="E85" s="42"/>
      <c r="F85" s="43"/>
      <c r="G85" s="42"/>
      <c r="H85" s="41"/>
      <c r="I85" s="41"/>
    </row>
    <row r="86" spans="1:9" x14ac:dyDescent="0.2">
      <c r="A86" s="41" t="s">
        <v>314</v>
      </c>
      <c r="B86" s="41" t="s">
        <v>1281</v>
      </c>
      <c r="C86" s="41" t="s">
        <v>32</v>
      </c>
      <c r="D86" s="44">
        <v>2500000</v>
      </c>
      <c r="E86" s="42">
        <v>2641.9927778000001</v>
      </c>
      <c r="F86" s="43">
        <v>3.7612378720273401</v>
      </c>
      <c r="G86" s="45"/>
      <c r="H86" s="45"/>
      <c r="I86" s="45">
        <v>6.7821761335124897</v>
      </c>
    </row>
    <row r="87" spans="1:9" x14ac:dyDescent="0.2">
      <c r="A87" s="41" t="s">
        <v>244</v>
      </c>
      <c r="B87" s="41" t="s">
        <v>1280</v>
      </c>
      <c r="C87" s="41" t="s">
        <v>32</v>
      </c>
      <c r="D87" s="44">
        <v>1000000</v>
      </c>
      <c r="E87" s="42">
        <v>1045.5619999999999</v>
      </c>
      <c r="F87" s="43">
        <v>1.48850043232417</v>
      </c>
      <c r="G87" s="45"/>
      <c r="H87" s="45"/>
      <c r="I87" s="45">
        <v>6.78182113045</v>
      </c>
    </row>
    <row r="88" spans="1:9" x14ac:dyDescent="0.2">
      <c r="A88" s="40" t="s">
        <v>28</v>
      </c>
      <c r="B88" s="40"/>
      <c r="C88" s="40"/>
      <c r="D88" s="40"/>
      <c r="E88" s="46">
        <f>SUM(E86:E87)</f>
        <v>3687.5547778</v>
      </c>
      <c r="F88" s="47">
        <f>SUM(F86:F87)</f>
        <v>5.24973830435151</v>
      </c>
      <c r="G88" s="46"/>
      <c r="H88" s="40"/>
      <c r="I88" s="40"/>
    </row>
    <row r="89" spans="1:9" x14ac:dyDescent="0.2">
      <c r="A89" s="41"/>
      <c r="B89" s="41"/>
      <c r="C89" s="41"/>
      <c r="D89" s="41"/>
      <c r="E89" s="42"/>
      <c r="F89" s="43"/>
      <c r="G89" s="42"/>
      <c r="H89" s="41"/>
      <c r="I89" s="41"/>
    </row>
    <row r="90" spans="1:9" x14ac:dyDescent="0.2">
      <c r="A90" s="40" t="s">
        <v>33</v>
      </c>
      <c r="B90" s="40"/>
      <c r="C90" s="40"/>
      <c r="D90" s="40"/>
      <c r="E90" s="46">
        <f>E67+E77+E83+E88</f>
        <v>63107.646796700006</v>
      </c>
      <c r="F90" s="47">
        <f>F67+F77+F83+F88</f>
        <v>89.842361849272649</v>
      </c>
      <c r="G90" s="46"/>
      <c r="H90" s="40"/>
      <c r="I90" s="40"/>
    </row>
    <row r="91" spans="1:9" x14ac:dyDescent="0.2">
      <c r="A91" s="40"/>
      <c r="B91" s="40"/>
      <c r="C91" s="40"/>
      <c r="D91" s="40"/>
      <c r="E91" s="46"/>
      <c r="F91" s="47"/>
      <c r="G91" s="46"/>
      <c r="H91" s="40"/>
      <c r="I91" s="40"/>
    </row>
    <row r="92" spans="1:9" x14ac:dyDescent="0.2">
      <c r="A92" s="40" t="s">
        <v>315</v>
      </c>
      <c r="B92" s="40"/>
      <c r="C92" s="40"/>
      <c r="D92" s="40"/>
      <c r="E92" s="55">
        <v>4453.3168570999997</v>
      </c>
      <c r="F92" s="55">
        <f>E92/E96*100</f>
        <v>6.339905301713225</v>
      </c>
      <c r="G92" s="46"/>
      <c r="H92" s="40"/>
      <c r="I92" s="40"/>
    </row>
    <row r="93" spans="1:9" x14ac:dyDescent="0.2">
      <c r="A93" s="40"/>
      <c r="B93" s="40"/>
      <c r="C93" s="40"/>
      <c r="D93" s="40"/>
      <c r="E93" s="46"/>
      <c r="F93" s="47"/>
      <c r="G93" s="46"/>
      <c r="H93" s="40"/>
      <c r="I93" s="40"/>
    </row>
    <row r="94" spans="1:9" x14ac:dyDescent="0.2">
      <c r="A94" s="40" t="s">
        <v>35</v>
      </c>
      <c r="B94" s="40"/>
      <c r="C94" s="40"/>
      <c r="D94" s="40"/>
      <c r="E94" s="46">
        <f>E96-(E67+E77+E83+E88+E92)</f>
        <v>2681.6763410999993</v>
      </c>
      <c r="F94" s="47">
        <f>F96-(F67+F77+F83+F88+F92)</f>
        <v>3.8177328490141207</v>
      </c>
      <c r="G94" s="46"/>
      <c r="H94" s="40"/>
      <c r="I94" s="40"/>
    </row>
    <row r="95" spans="1:9" x14ac:dyDescent="0.2">
      <c r="A95" s="41"/>
      <c r="B95" s="41"/>
      <c r="C95" s="41"/>
      <c r="D95" s="41"/>
      <c r="E95" s="42"/>
      <c r="F95" s="43"/>
      <c r="G95" s="42"/>
      <c r="H95" s="41"/>
      <c r="I95" s="41"/>
    </row>
    <row r="96" spans="1:9" x14ac:dyDescent="0.2">
      <c r="A96" s="48" t="s">
        <v>34</v>
      </c>
      <c r="B96" s="48"/>
      <c r="C96" s="48"/>
      <c r="D96" s="48"/>
      <c r="E96" s="49">
        <v>70242.639994900004</v>
      </c>
      <c r="F96" s="50">
        <v>100</v>
      </c>
      <c r="G96" s="49"/>
      <c r="H96" s="48"/>
      <c r="I96" s="48"/>
    </row>
    <row r="97" spans="1:4" x14ac:dyDescent="0.2">
      <c r="A97" s="7" t="s">
        <v>1283</v>
      </c>
    </row>
    <row r="99" spans="1:4" x14ac:dyDescent="0.2">
      <c r="A99" s="14" t="s">
        <v>36</v>
      </c>
    </row>
    <row r="101" spans="1:4" x14ac:dyDescent="0.2">
      <c r="A101" s="14" t="s">
        <v>37</v>
      </c>
    </row>
    <row r="102" spans="1:4" x14ac:dyDescent="0.2">
      <c r="A102" s="14" t="s">
        <v>38</v>
      </c>
    </row>
    <row r="103" spans="1:4" x14ac:dyDescent="0.2">
      <c r="A103" s="14" t="s">
        <v>39</v>
      </c>
      <c r="B103" s="14"/>
      <c r="C103" s="30" t="s">
        <v>861</v>
      </c>
      <c r="D103" s="14" t="s">
        <v>40</v>
      </c>
    </row>
    <row r="104" spans="1:4" x14ac:dyDescent="0.2">
      <c r="A104" s="7" t="s">
        <v>41</v>
      </c>
      <c r="C104" s="31">
        <v>14.851699999999999</v>
      </c>
      <c r="D104" s="31">
        <v>15.7727</v>
      </c>
    </row>
    <row r="105" spans="1:4" x14ac:dyDescent="0.2">
      <c r="A105" s="7" t="s">
        <v>42</v>
      </c>
      <c r="C105" s="31">
        <v>12.849500000000001</v>
      </c>
      <c r="D105" s="31">
        <v>13.6464</v>
      </c>
    </row>
    <row r="106" spans="1:4" x14ac:dyDescent="0.2">
      <c r="A106" s="7" t="s">
        <v>82</v>
      </c>
      <c r="C106" s="31">
        <v>12.654</v>
      </c>
      <c r="D106" s="31">
        <v>13.438800000000001</v>
      </c>
    </row>
    <row r="107" spans="1:4" x14ac:dyDescent="0.2">
      <c r="A107" s="7" t="s">
        <v>83</v>
      </c>
      <c r="C107" s="31">
        <v>11.8277</v>
      </c>
      <c r="D107" s="31">
        <v>12.561299999999999</v>
      </c>
    </row>
    <row r="108" spans="1:4" x14ac:dyDescent="0.2">
      <c r="A108" s="7" t="s">
        <v>43</v>
      </c>
      <c r="C108" s="31">
        <v>16.063300000000002</v>
      </c>
      <c r="D108" s="31">
        <v>17.130600000000001</v>
      </c>
    </row>
    <row r="109" spans="1:4" x14ac:dyDescent="0.2">
      <c r="A109" s="7" t="s">
        <v>44</v>
      </c>
      <c r="C109" s="31">
        <v>13.961600000000001</v>
      </c>
      <c r="D109" s="31">
        <v>14.8889</v>
      </c>
    </row>
    <row r="110" spans="1:4" x14ac:dyDescent="0.2">
      <c r="A110" s="7" t="s">
        <v>84</v>
      </c>
      <c r="C110" s="31">
        <v>13.2234</v>
      </c>
      <c r="D110" s="31">
        <v>14.101599999999999</v>
      </c>
    </row>
    <row r="111" spans="1:4" x14ac:dyDescent="0.2">
      <c r="A111" s="7" t="s">
        <v>85</v>
      </c>
      <c r="C111" s="31">
        <v>12.9445</v>
      </c>
      <c r="D111" s="31">
        <v>13.8043</v>
      </c>
    </row>
    <row r="112" spans="1:4" x14ac:dyDescent="0.2">
      <c r="C112" s="31"/>
      <c r="D112" s="31"/>
    </row>
    <row r="113" spans="1:9" x14ac:dyDescent="0.2">
      <c r="A113" s="7" t="s">
        <v>862</v>
      </c>
    </row>
    <row r="114" spans="1:9" x14ac:dyDescent="0.2">
      <c r="A114" s="7" t="s">
        <v>45</v>
      </c>
    </row>
    <row r="116" spans="1:9" x14ac:dyDescent="0.2">
      <c r="A116" s="14" t="s">
        <v>46</v>
      </c>
      <c r="D116" s="30" t="s">
        <v>47</v>
      </c>
    </row>
    <row r="118" spans="1:9" x14ac:dyDescent="0.2">
      <c r="A118" s="14" t="s">
        <v>316</v>
      </c>
      <c r="D118" s="32" t="s">
        <v>317</v>
      </c>
    </row>
    <row r="120" spans="1:9" x14ac:dyDescent="0.2">
      <c r="A120" s="14" t="s">
        <v>318</v>
      </c>
      <c r="D120" s="32">
        <f>ABS(+H67)</f>
        <v>49.152909995277504</v>
      </c>
    </row>
    <row r="122" spans="1:9" x14ac:dyDescent="0.2">
      <c r="A122" s="14" t="s">
        <v>319</v>
      </c>
      <c r="D122" s="51">
        <v>3.5590000000000002</v>
      </c>
    </row>
    <row r="124" spans="1:9" x14ac:dyDescent="0.2">
      <c r="A124" s="14" t="s">
        <v>320</v>
      </c>
      <c r="D124" s="32">
        <v>3.1379424515277901</v>
      </c>
      <c r="E124" s="10" t="s">
        <v>48</v>
      </c>
    </row>
    <row r="126" spans="1:9" x14ac:dyDescent="0.2">
      <c r="A126" s="14" t="s">
        <v>321</v>
      </c>
      <c r="D126" s="30" t="s">
        <v>47</v>
      </c>
    </row>
    <row r="128" spans="1:9" x14ac:dyDescent="0.2">
      <c r="A128" s="14" t="s">
        <v>872</v>
      </c>
      <c r="F128" s="10"/>
      <c r="H128" s="10"/>
      <c r="I128" s="10"/>
    </row>
    <row r="129" spans="1:9" x14ac:dyDescent="0.2">
      <c r="A129" s="60"/>
      <c r="F129" s="10"/>
      <c r="H129" s="10"/>
      <c r="I129" s="10"/>
    </row>
    <row r="130" spans="1:9" x14ac:dyDescent="0.2">
      <c r="A130" s="61" t="s">
        <v>875</v>
      </c>
      <c r="F130" s="10"/>
      <c r="H130" s="10"/>
      <c r="I130" s="10"/>
    </row>
    <row r="131" spans="1:9" x14ac:dyDescent="0.2">
      <c r="A131" s="62"/>
      <c r="F131" s="10"/>
      <c r="H131" s="10"/>
      <c r="I131" s="10"/>
    </row>
    <row r="132" spans="1:9" x14ac:dyDescent="0.2">
      <c r="A132" s="63"/>
      <c r="F132" s="10"/>
      <c r="H132" s="10"/>
      <c r="I132" s="10"/>
    </row>
    <row r="133" spans="1:9" x14ac:dyDescent="0.2">
      <c r="A133" s="63"/>
      <c r="F133" s="10"/>
      <c r="H133" s="10"/>
      <c r="I133" s="10"/>
    </row>
    <row r="134" spans="1:9" x14ac:dyDescent="0.2">
      <c r="A134" s="63"/>
      <c r="F134" s="10"/>
      <c r="H134" s="10"/>
      <c r="I134" s="10"/>
    </row>
    <row r="135" spans="1:9" x14ac:dyDescent="0.2">
      <c r="A135" s="63"/>
      <c r="F135" s="10"/>
      <c r="H135" s="10"/>
      <c r="I135" s="10"/>
    </row>
    <row r="136" spans="1:9" x14ac:dyDescent="0.2">
      <c r="A136" s="63"/>
      <c r="F136" s="10"/>
      <c r="H136" s="10"/>
      <c r="I136" s="10"/>
    </row>
    <row r="137" spans="1:9" x14ac:dyDescent="0.2">
      <c r="A137" s="63"/>
      <c r="F137" s="10"/>
      <c r="H137" s="10"/>
      <c r="I137" s="10"/>
    </row>
    <row r="138" spans="1:9" x14ac:dyDescent="0.2">
      <c r="A138" s="63"/>
      <c r="F138" s="10"/>
      <c r="H138" s="10"/>
      <c r="I138" s="10"/>
    </row>
    <row r="139" spans="1:9" x14ac:dyDescent="0.2">
      <c r="A139" s="63"/>
      <c r="F139" s="10"/>
      <c r="H139" s="10"/>
      <c r="I139" s="10"/>
    </row>
    <row r="140" spans="1:9" x14ac:dyDescent="0.2">
      <c r="A140" s="63"/>
      <c r="F140" s="10"/>
      <c r="H140" s="10"/>
      <c r="I140" s="10"/>
    </row>
    <row r="141" spans="1:9" x14ac:dyDescent="0.2">
      <c r="A141" s="63"/>
      <c r="F141" s="10"/>
      <c r="H141" s="10"/>
      <c r="I141" s="10"/>
    </row>
    <row r="142" spans="1:9" x14ac:dyDescent="0.2">
      <c r="A142" s="63"/>
      <c r="F142" s="10"/>
      <c r="H142" s="10"/>
      <c r="I142" s="10"/>
    </row>
    <row r="143" spans="1:9" x14ac:dyDescent="0.2">
      <c r="A143" s="61" t="s">
        <v>873</v>
      </c>
      <c r="F143" s="10"/>
      <c r="H143" s="10"/>
      <c r="I143" s="10"/>
    </row>
    <row r="144" spans="1:9" x14ac:dyDescent="0.2">
      <c r="A144" s="63"/>
      <c r="F144" s="10"/>
      <c r="H144" s="10"/>
      <c r="I144" s="10"/>
    </row>
    <row r="145" spans="1:9" x14ac:dyDescent="0.2">
      <c r="A145" s="61" t="s">
        <v>876</v>
      </c>
      <c r="F145" s="10"/>
      <c r="H145" s="10"/>
      <c r="I145" s="10"/>
    </row>
    <row r="146" spans="1:9" x14ac:dyDescent="0.2">
      <c r="A146" s="63"/>
      <c r="F146" s="10"/>
      <c r="H146" s="10"/>
      <c r="I146" s="10"/>
    </row>
    <row r="147" spans="1:9" x14ac:dyDescent="0.2">
      <c r="A147" s="63"/>
      <c r="F147" s="10"/>
      <c r="H147" s="10"/>
      <c r="I147" s="10"/>
    </row>
    <row r="148" spans="1:9" x14ac:dyDescent="0.2">
      <c r="A148" s="63"/>
      <c r="F148" s="10"/>
      <c r="H148" s="10"/>
      <c r="I148" s="10"/>
    </row>
    <row r="149" spans="1:9" x14ac:dyDescent="0.2">
      <c r="A149" s="63"/>
      <c r="F149" s="10"/>
      <c r="H149" s="10"/>
      <c r="I149" s="10"/>
    </row>
    <row r="150" spans="1:9" x14ac:dyDescent="0.2">
      <c r="A150" s="63"/>
      <c r="F150" s="10"/>
      <c r="H150" s="10"/>
      <c r="I150" s="10"/>
    </row>
    <row r="151" spans="1:9" x14ac:dyDescent="0.2">
      <c r="A151" s="63"/>
      <c r="F151" s="10"/>
      <c r="H151" s="10"/>
      <c r="I151" s="10"/>
    </row>
    <row r="152" spans="1:9" x14ac:dyDescent="0.2">
      <c r="A152" s="63"/>
      <c r="F152" s="10"/>
      <c r="H152" s="10"/>
      <c r="I152" s="10"/>
    </row>
    <row r="153" spans="1:9" x14ac:dyDescent="0.2">
      <c r="A153" s="63"/>
      <c r="F153" s="10"/>
      <c r="H153" s="10"/>
      <c r="I153" s="10"/>
    </row>
    <row r="154" spans="1:9" x14ac:dyDescent="0.2">
      <c r="A154" s="63"/>
      <c r="F154" s="10"/>
      <c r="H154" s="10"/>
      <c r="I154" s="10"/>
    </row>
    <row r="155" spans="1:9" x14ac:dyDescent="0.2">
      <c r="A155" s="63"/>
      <c r="F155" s="10"/>
      <c r="H155" s="10"/>
      <c r="I155" s="10"/>
    </row>
    <row r="156" spans="1:9" x14ac:dyDescent="0.2">
      <c r="A156" s="63"/>
      <c r="F156" s="10"/>
      <c r="H156" s="10"/>
      <c r="I156" s="10"/>
    </row>
    <row r="157" spans="1:9" x14ac:dyDescent="0.2">
      <c r="A157" s="63"/>
      <c r="F157" s="10"/>
      <c r="H157" s="10"/>
      <c r="I157" s="10"/>
    </row>
    <row r="158" spans="1:9" x14ac:dyDescent="0.2">
      <c r="A158" s="63"/>
      <c r="F158" s="10"/>
      <c r="H158" s="10"/>
      <c r="I158" s="10"/>
    </row>
    <row r="159" spans="1:9" x14ac:dyDescent="0.2">
      <c r="F159" s="10"/>
      <c r="H159" s="10"/>
      <c r="I159" s="10"/>
    </row>
    <row r="160" spans="1:9" x14ac:dyDescent="0.2">
      <c r="A160" s="7" t="s">
        <v>874</v>
      </c>
      <c r="F160" s="10"/>
      <c r="H160" s="10"/>
      <c r="I160" s="10"/>
    </row>
  </sheetData>
  <mergeCells count="1">
    <mergeCell ref="A1:G1"/>
  </mergeCells>
  <conditionalFormatting sqref="F2:F3 F5:F127 F365:F65537">
    <cfRule type="cellIs" dxfId="7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69"/>
  <sheetViews>
    <sheetView zoomScaleNormal="100" workbookViewId="0">
      <selection sqref="A1:G1"/>
    </sheetView>
  </sheetViews>
  <sheetFormatPr defaultColWidth="9.109375" defaultRowHeight="10.199999999999999" x14ac:dyDescent="0.2"/>
  <cols>
    <col min="1" max="1" width="38.6640625" style="7" bestFit="1" customWidth="1"/>
    <col min="2" max="2" width="54.33203125" style="7" bestFit="1" customWidth="1"/>
    <col min="3" max="3" width="25.5546875" style="7" bestFit="1" customWidth="1"/>
    <col min="4" max="4" width="15.44140625" style="7" bestFit="1" customWidth="1"/>
    <col min="5" max="5" width="33.33203125" style="10" customWidth="1"/>
    <col min="6" max="6" width="13.5546875" style="11" bestFit="1" customWidth="1"/>
    <col min="7" max="7" width="4.5546875" style="10" bestFit="1" customWidth="1"/>
    <col min="8" max="8" width="10" style="7" bestFit="1" customWidth="1"/>
    <col min="9" max="16384" width="9.109375" style="7"/>
  </cols>
  <sheetData>
    <row r="1" spans="1:7" s="1" customFormat="1" ht="13.8" x14ac:dyDescent="0.2">
      <c r="A1" s="103" t="s">
        <v>9</v>
      </c>
      <c r="B1" s="104"/>
      <c r="C1" s="104"/>
      <c r="D1" s="104"/>
      <c r="E1" s="104"/>
      <c r="F1" s="104"/>
      <c r="G1" s="104"/>
    </row>
    <row r="2" spans="1:7" s="1" customFormat="1" ht="11.4" x14ac:dyDescent="0.2">
      <c r="E2" s="5"/>
      <c r="F2" s="9"/>
      <c r="G2" s="10"/>
    </row>
    <row r="3" spans="1:7" s="1" customFormat="1" ht="12" x14ac:dyDescent="0.2">
      <c r="A3" s="8" t="s">
        <v>7</v>
      </c>
      <c r="B3" s="2"/>
      <c r="C3" s="3"/>
      <c r="D3" s="3"/>
      <c r="E3" s="4"/>
      <c r="F3" s="9"/>
      <c r="G3" s="10"/>
    </row>
    <row r="4" spans="1:7" s="1" customFormat="1" ht="25.5" customHeight="1" x14ac:dyDescent="0.2">
      <c r="A4" s="6" t="s">
        <v>2</v>
      </c>
      <c r="B4" s="6" t="s">
        <v>0</v>
      </c>
      <c r="C4" s="13" t="s">
        <v>4</v>
      </c>
      <c r="D4" s="13" t="s">
        <v>1</v>
      </c>
      <c r="E4" s="52" t="s">
        <v>6</v>
      </c>
      <c r="F4" s="12" t="s">
        <v>3</v>
      </c>
      <c r="G4" s="12" t="s">
        <v>5</v>
      </c>
    </row>
    <row r="5" spans="1:7" x14ac:dyDescent="0.2">
      <c r="A5" s="16" t="s">
        <v>94</v>
      </c>
      <c r="B5" s="17"/>
      <c r="C5" s="17"/>
      <c r="D5" s="17"/>
      <c r="E5" s="18"/>
      <c r="F5" s="19"/>
      <c r="G5" s="18"/>
    </row>
    <row r="6" spans="1:7" x14ac:dyDescent="0.2">
      <c r="A6" s="20" t="s">
        <v>25</v>
      </c>
      <c r="B6" s="21"/>
      <c r="C6" s="21"/>
      <c r="D6" s="21"/>
      <c r="E6" s="22"/>
      <c r="F6" s="23"/>
      <c r="G6" s="22"/>
    </row>
    <row r="7" spans="1:7" x14ac:dyDescent="0.2">
      <c r="A7" s="21" t="s">
        <v>96</v>
      </c>
      <c r="B7" s="21" t="s">
        <v>95</v>
      </c>
      <c r="C7" s="21" t="s">
        <v>97</v>
      </c>
      <c r="D7" s="24">
        <v>750000</v>
      </c>
      <c r="E7" s="22">
        <v>12990.375</v>
      </c>
      <c r="F7" s="23">
        <v>6.2888073414392602</v>
      </c>
      <c r="G7" s="22"/>
    </row>
    <row r="8" spans="1:7" x14ac:dyDescent="0.2">
      <c r="A8" s="21" t="s">
        <v>99</v>
      </c>
      <c r="B8" s="21" t="s">
        <v>98</v>
      </c>
      <c r="C8" s="21" t="s">
        <v>97</v>
      </c>
      <c r="D8" s="24">
        <v>794000</v>
      </c>
      <c r="E8" s="22">
        <v>10107.620000000001</v>
      </c>
      <c r="F8" s="23">
        <v>4.8932286296953196</v>
      </c>
      <c r="G8" s="22"/>
    </row>
    <row r="9" spans="1:7" x14ac:dyDescent="0.2">
      <c r="A9" s="21" t="s">
        <v>101</v>
      </c>
      <c r="B9" s="21" t="s">
        <v>100</v>
      </c>
      <c r="C9" s="21" t="s">
        <v>102</v>
      </c>
      <c r="D9" s="24">
        <v>370600</v>
      </c>
      <c r="E9" s="22">
        <v>6950.9736000000003</v>
      </c>
      <c r="F9" s="23">
        <v>3.3650555742871502</v>
      </c>
      <c r="G9" s="22"/>
    </row>
    <row r="10" spans="1:7" x14ac:dyDescent="0.2">
      <c r="A10" s="21" t="s">
        <v>104</v>
      </c>
      <c r="B10" s="21" t="s">
        <v>103</v>
      </c>
      <c r="C10" s="21" t="s">
        <v>105</v>
      </c>
      <c r="D10" s="24">
        <v>187000</v>
      </c>
      <c r="E10" s="22">
        <v>6873.2785000000003</v>
      </c>
      <c r="F10" s="23">
        <v>3.3274423787270702</v>
      </c>
      <c r="G10" s="22"/>
    </row>
    <row r="11" spans="1:7" x14ac:dyDescent="0.2">
      <c r="A11" s="21" t="s">
        <v>107</v>
      </c>
      <c r="B11" s="21" t="s">
        <v>106</v>
      </c>
      <c r="C11" s="21" t="s">
        <v>108</v>
      </c>
      <c r="D11" s="24">
        <v>353000</v>
      </c>
      <c r="E11" s="22">
        <v>6034.7115000000003</v>
      </c>
      <c r="F11" s="23">
        <v>2.9214813263410702</v>
      </c>
      <c r="G11" s="22"/>
    </row>
    <row r="12" spans="1:7" x14ac:dyDescent="0.2">
      <c r="A12" s="21" t="s">
        <v>113</v>
      </c>
      <c r="B12" s="21" t="s">
        <v>112</v>
      </c>
      <c r="C12" s="21" t="s">
        <v>97</v>
      </c>
      <c r="D12" s="24">
        <v>403000</v>
      </c>
      <c r="E12" s="22">
        <v>4965.7659999999996</v>
      </c>
      <c r="F12" s="23">
        <v>2.4039910839116998</v>
      </c>
      <c r="G12" s="22"/>
    </row>
    <row r="13" spans="1:7" x14ac:dyDescent="0.2">
      <c r="A13" s="21" t="s">
        <v>110</v>
      </c>
      <c r="B13" s="21" t="s">
        <v>109</v>
      </c>
      <c r="C13" s="21" t="s">
        <v>111</v>
      </c>
      <c r="D13" s="24">
        <v>162400</v>
      </c>
      <c r="E13" s="22">
        <v>4795.9156000000003</v>
      </c>
      <c r="F13" s="23">
        <v>2.3217643242941901</v>
      </c>
      <c r="G13" s="22"/>
    </row>
    <row r="14" spans="1:7" x14ac:dyDescent="0.2">
      <c r="A14" s="21" t="s">
        <v>115</v>
      </c>
      <c r="B14" s="21" t="s">
        <v>114</v>
      </c>
      <c r="C14" s="21" t="s">
        <v>102</v>
      </c>
      <c r="D14" s="24">
        <v>242600</v>
      </c>
      <c r="E14" s="22">
        <v>4357.3386</v>
      </c>
      <c r="F14" s="23">
        <v>2.10944356701147</v>
      </c>
      <c r="G14" s="22"/>
    </row>
    <row r="15" spans="1:7" x14ac:dyDescent="0.2">
      <c r="A15" s="21" t="s">
        <v>117</v>
      </c>
      <c r="B15" s="21" t="s">
        <v>116</v>
      </c>
      <c r="C15" s="21" t="s">
        <v>118</v>
      </c>
      <c r="D15" s="24">
        <v>855000</v>
      </c>
      <c r="E15" s="22">
        <v>3789.36</v>
      </c>
      <c r="F15" s="23">
        <v>1.83447783357727</v>
      </c>
      <c r="G15" s="22"/>
    </row>
    <row r="16" spans="1:7" x14ac:dyDescent="0.2">
      <c r="A16" s="21" t="s">
        <v>120</v>
      </c>
      <c r="B16" s="21" t="s">
        <v>119</v>
      </c>
      <c r="C16" s="21" t="s">
        <v>121</v>
      </c>
      <c r="D16" s="24">
        <v>1300000</v>
      </c>
      <c r="E16" s="22">
        <v>3552.9</v>
      </c>
      <c r="F16" s="23">
        <v>1.7200045112939</v>
      </c>
      <c r="G16" s="22"/>
    </row>
    <row r="17" spans="1:7" x14ac:dyDescent="0.2">
      <c r="A17" s="21" t="s">
        <v>123</v>
      </c>
      <c r="B17" s="21" t="s">
        <v>122</v>
      </c>
      <c r="C17" s="21" t="s">
        <v>124</v>
      </c>
      <c r="D17" s="24">
        <v>332000</v>
      </c>
      <c r="E17" s="22">
        <v>3235.8380000000002</v>
      </c>
      <c r="F17" s="23">
        <v>1.5665107258341799</v>
      </c>
      <c r="G17" s="22"/>
    </row>
    <row r="18" spans="1:7" x14ac:dyDescent="0.2">
      <c r="A18" s="21" t="s">
        <v>126</v>
      </c>
      <c r="B18" s="21" t="s">
        <v>125</v>
      </c>
      <c r="C18" s="21" t="s">
        <v>127</v>
      </c>
      <c r="D18" s="24">
        <v>200000</v>
      </c>
      <c r="E18" s="22">
        <v>3179.8</v>
      </c>
      <c r="F18" s="23">
        <v>1.5393820104738001</v>
      </c>
      <c r="G18" s="22"/>
    </row>
    <row r="19" spans="1:7" x14ac:dyDescent="0.2">
      <c r="A19" s="21" t="s">
        <v>132</v>
      </c>
      <c r="B19" s="21" t="s">
        <v>131</v>
      </c>
      <c r="C19" s="21" t="s">
        <v>133</v>
      </c>
      <c r="D19" s="24">
        <v>42500</v>
      </c>
      <c r="E19" s="22">
        <v>3059.6387500000001</v>
      </c>
      <c r="F19" s="23">
        <v>1.4812104064087499</v>
      </c>
      <c r="G19" s="22"/>
    </row>
    <row r="20" spans="1:7" x14ac:dyDescent="0.2">
      <c r="A20" s="21" t="s">
        <v>129</v>
      </c>
      <c r="B20" s="21" t="s">
        <v>128</v>
      </c>
      <c r="C20" s="21" t="s">
        <v>130</v>
      </c>
      <c r="D20" s="24">
        <v>157000</v>
      </c>
      <c r="E20" s="22">
        <v>3024.9189999999999</v>
      </c>
      <c r="F20" s="23">
        <v>1.46440212961205</v>
      </c>
      <c r="G20" s="22"/>
    </row>
    <row r="21" spans="1:7" x14ac:dyDescent="0.2">
      <c r="A21" s="21" t="s">
        <v>142</v>
      </c>
      <c r="B21" s="21" t="s">
        <v>141</v>
      </c>
      <c r="C21" s="21" t="s">
        <v>143</v>
      </c>
      <c r="D21" s="24">
        <v>711000</v>
      </c>
      <c r="E21" s="22">
        <v>2959.5374999999999</v>
      </c>
      <c r="F21" s="23">
        <v>1.4327501059257199</v>
      </c>
      <c r="G21" s="22"/>
    </row>
    <row r="22" spans="1:7" x14ac:dyDescent="0.2">
      <c r="A22" s="21" t="s">
        <v>135</v>
      </c>
      <c r="B22" s="21" t="s">
        <v>134</v>
      </c>
      <c r="C22" s="21" t="s">
        <v>97</v>
      </c>
      <c r="D22" s="24">
        <v>373000</v>
      </c>
      <c r="E22" s="22">
        <v>2938.8670000000002</v>
      </c>
      <c r="F22" s="23">
        <v>1.42274325145452</v>
      </c>
      <c r="G22" s="22"/>
    </row>
    <row r="23" spans="1:7" x14ac:dyDescent="0.2">
      <c r="A23" s="21" t="s">
        <v>140</v>
      </c>
      <c r="B23" s="21" t="s">
        <v>139</v>
      </c>
      <c r="C23" s="21" t="s">
        <v>97</v>
      </c>
      <c r="D23" s="24">
        <v>197400</v>
      </c>
      <c r="E23" s="22">
        <v>2857.5623999999998</v>
      </c>
      <c r="F23" s="23">
        <v>1.38338265059637</v>
      </c>
      <c r="G23" s="22"/>
    </row>
    <row r="24" spans="1:7" x14ac:dyDescent="0.2">
      <c r="A24" s="21" t="s">
        <v>137</v>
      </c>
      <c r="B24" s="21" t="s">
        <v>136</v>
      </c>
      <c r="C24" s="21" t="s">
        <v>138</v>
      </c>
      <c r="D24" s="24">
        <v>396000</v>
      </c>
      <c r="E24" s="22">
        <v>2700.3240000000001</v>
      </c>
      <c r="F24" s="23">
        <v>1.3072615221242401</v>
      </c>
      <c r="G24" s="22"/>
    </row>
    <row r="25" spans="1:7" x14ac:dyDescent="0.2">
      <c r="A25" s="21" t="s">
        <v>145</v>
      </c>
      <c r="B25" s="21" t="s">
        <v>144</v>
      </c>
      <c r="C25" s="21" t="s">
        <v>146</v>
      </c>
      <c r="D25" s="24">
        <v>160000</v>
      </c>
      <c r="E25" s="22">
        <v>2591.92</v>
      </c>
      <c r="F25" s="23">
        <v>1.25478175375409</v>
      </c>
      <c r="G25" s="22"/>
    </row>
    <row r="26" spans="1:7" x14ac:dyDescent="0.2">
      <c r="A26" s="21" t="s">
        <v>150</v>
      </c>
      <c r="B26" s="21" t="s">
        <v>149</v>
      </c>
      <c r="C26" s="21" t="s">
        <v>151</v>
      </c>
      <c r="D26" s="24">
        <v>340000</v>
      </c>
      <c r="E26" s="22">
        <v>2441.1999999999998</v>
      </c>
      <c r="F26" s="23">
        <v>1.18181626642199</v>
      </c>
      <c r="G26" s="22"/>
    </row>
    <row r="27" spans="1:7" x14ac:dyDescent="0.2">
      <c r="A27" s="21" t="s">
        <v>148</v>
      </c>
      <c r="B27" s="21" t="s">
        <v>147</v>
      </c>
      <c r="C27" s="21" t="s">
        <v>124</v>
      </c>
      <c r="D27" s="24">
        <v>18000</v>
      </c>
      <c r="E27" s="22">
        <v>2382.84</v>
      </c>
      <c r="F27" s="23">
        <v>1.15356344104578</v>
      </c>
      <c r="G27" s="22"/>
    </row>
    <row r="28" spans="1:7" x14ac:dyDescent="0.2">
      <c r="A28" s="21" t="s">
        <v>153</v>
      </c>
      <c r="B28" s="21" t="s">
        <v>152</v>
      </c>
      <c r="C28" s="21" t="s">
        <v>154</v>
      </c>
      <c r="D28" s="24">
        <v>904000</v>
      </c>
      <c r="E28" s="22">
        <v>2172.2215999999999</v>
      </c>
      <c r="F28" s="23">
        <v>1.0516003691435301</v>
      </c>
      <c r="G28" s="22"/>
    </row>
    <row r="29" spans="1:7" x14ac:dyDescent="0.2">
      <c r="A29" s="21" t="s">
        <v>159</v>
      </c>
      <c r="B29" s="21" t="s">
        <v>158</v>
      </c>
      <c r="C29" s="21" t="s">
        <v>138</v>
      </c>
      <c r="D29" s="24">
        <v>595000</v>
      </c>
      <c r="E29" s="22">
        <v>2125.0425</v>
      </c>
      <c r="F29" s="23">
        <v>1.0287603610265601</v>
      </c>
      <c r="G29" s="22"/>
    </row>
    <row r="30" spans="1:7" x14ac:dyDescent="0.2">
      <c r="A30" s="21" t="s">
        <v>161</v>
      </c>
      <c r="B30" s="21" t="s">
        <v>160</v>
      </c>
      <c r="C30" s="21" t="s">
        <v>162</v>
      </c>
      <c r="D30" s="24">
        <v>145000</v>
      </c>
      <c r="E30" s="22">
        <v>2067.6275000000001</v>
      </c>
      <c r="F30" s="23">
        <v>1.00096502228471</v>
      </c>
      <c r="G30" s="22"/>
    </row>
    <row r="31" spans="1:7" x14ac:dyDescent="0.2">
      <c r="A31" s="21" t="s">
        <v>166</v>
      </c>
      <c r="B31" s="21" t="s">
        <v>165</v>
      </c>
      <c r="C31" s="21" t="s">
        <v>167</v>
      </c>
      <c r="D31" s="24">
        <v>164204</v>
      </c>
      <c r="E31" s="22">
        <v>2018.5597720000001</v>
      </c>
      <c r="F31" s="23">
        <v>0.97721070510185903</v>
      </c>
      <c r="G31" s="22"/>
    </row>
    <row r="32" spans="1:7" x14ac:dyDescent="0.2">
      <c r="A32" s="21" t="s">
        <v>164</v>
      </c>
      <c r="B32" s="21" t="s">
        <v>163</v>
      </c>
      <c r="C32" s="21" t="s">
        <v>102</v>
      </c>
      <c r="D32" s="24">
        <v>126800</v>
      </c>
      <c r="E32" s="22">
        <v>1999.8896</v>
      </c>
      <c r="F32" s="23">
        <v>0.96817223510083605</v>
      </c>
      <c r="G32" s="22"/>
    </row>
    <row r="33" spans="1:7" x14ac:dyDescent="0.2">
      <c r="A33" s="21" t="s">
        <v>179</v>
      </c>
      <c r="B33" s="21" t="s">
        <v>178</v>
      </c>
      <c r="C33" s="21" t="s">
        <v>180</v>
      </c>
      <c r="D33" s="24">
        <v>65000</v>
      </c>
      <c r="E33" s="22">
        <v>1922.895</v>
      </c>
      <c r="F33" s="23">
        <v>0.93089816058557595</v>
      </c>
      <c r="G33" s="22"/>
    </row>
    <row r="34" spans="1:7" x14ac:dyDescent="0.2">
      <c r="A34" s="21" t="s">
        <v>169</v>
      </c>
      <c r="B34" s="21" t="s">
        <v>168</v>
      </c>
      <c r="C34" s="21" t="s">
        <v>130</v>
      </c>
      <c r="D34" s="24">
        <v>135000</v>
      </c>
      <c r="E34" s="22">
        <v>1799.145</v>
      </c>
      <c r="F34" s="23">
        <v>0.87098919656389695</v>
      </c>
      <c r="G34" s="22"/>
    </row>
    <row r="35" spans="1:7" x14ac:dyDescent="0.2">
      <c r="A35" s="21" t="s">
        <v>173</v>
      </c>
      <c r="B35" s="21" t="s">
        <v>172</v>
      </c>
      <c r="C35" s="21" t="s">
        <v>174</v>
      </c>
      <c r="D35" s="24">
        <v>600000</v>
      </c>
      <c r="E35" s="22">
        <v>1785.6</v>
      </c>
      <c r="F35" s="23">
        <v>0.864431888138252</v>
      </c>
      <c r="G35" s="22"/>
    </row>
    <row r="36" spans="1:7" x14ac:dyDescent="0.2">
      <c r="A36" s="21" t="s">
        <v>176</v>
      </c>
      <c r="B36" s="21" t="s">
        <v>175</v>
      </c>
      <c r="C36" s="21" t="s">
        <v>177</v>
      </c>
      <c r="D36" s="24">
        <v>56199</v>
      </c>
      <c r="E36" s="22">
        <v>1758.635307</v>
      </c>
      <c r="F36" s="23">
        <v>0.85137793401467499</v>
      </c>
      <c r="G36" s="22"/>
    </row>
    <row r="37" spans="1:7" x14ac:dyDescent="0.2">
      <c r="A37" s="21" t="s">
        <v>171</v>
      </c>
      <c r="B37" s="21" t="s">
        <v>170</v>
      </c>
      <c r="C37" s="21" t="s">
        <v>108</v>
      </c>
      <c r="D37" s="24">
        <v>120000</v>
      </c>
      <c r="E37" s="22">
        <v>1732.2</v>
      </c>
      <c r="F37" s="23">
        <v>0.838580262451321</v>
      </c>
      <c r="G37" s="22"/>
    </row>
    <row r="38" spans="1:7" x14ac:dyDescent="0.2">
      <c r="A38" s="21" t="s">
        <v>184</v>
      </c>
      <c r="B38" s="21" t="s">
        <v>183</v>
      </c>
      <c r="C38" s="21" t="s">
        <v>185</v>
      </c>
      <c r="D38" s="24">
        <v>550000</v>
      </c>
      <c r="E38" s="22">
        <v>1568.05</v>
      </c>
      <c r="F38" s="23">
        <v>0.75911313967024296</v>
      </c>
      <c r="G38" s="22"/>
    </row>
    <row r="39" spans="1:7" x14ac:dyDescent="0.2">
      <c r="A39" s="21" t="s">
        <v>182</v>
      </c>
      <c r="B39" s="21" t="s">
        <v>181</v>
      </c>
      <c r="C39" s="21" t="s">
        <v>162</v>
      </c>
      <c r="D39" s="24">
        <v>34000</v>
      </c>
      <c r="E39" s="22">
        <v>1474.2570000000001</v>
      </c>
      <c r="F39" s="23">
        <v>0.71370674401379597</v>
      </c>
      <c r="G39" s="22"/>
    </row>
    <row r="40" spans="1:7" x14ac:dyDescent="0.2">
      <c r="A40" s="21" t="s">
        <v>198</v>
      </c>
      <c r="B40" s="21" t="s">
        <v>197</v>
      </c>
      <c r="C40" s="21" t="s">
        <v>199</v>
      </c>
      <c r="D40" s="24">
        <v>209400</v>
      </c>
      <c r="E40" s="22">
        <v>1456.1676</v>
      </c>
      <c r="F40" s="23">
        <v>0.70494943319542303</v>
      </c>
      <c r="G40" s="22"/>
    </row>
    <row r="41" spans="1:7" x14ac:dyDescent="0.2">
      <c r="A41" s="21" t="s">
        <v>206</v>
      </c>
      <c r="B41" s="21" t="s">
        <v>205</v>
      </c>
      <c r="C41" s="21" t="s">
        <v>138</v>
      </c>
      <c r="D41" s="24">
        <v>1150000</v>
      </c>
      <c r="E41" s="22">
        <v>1401.5050000000001</v>
      </c>
      <c r="F41" s="23">
        <v>0.67848656663597695</v>
      </c>
      <c r="G41" s="22"/>
    </row>
    <row r="42" spans="1:7" x14ac:dyDescent="0.2">
      <c r="A42" s="21" t="s">
        <v>201</v>
      </c>
      <c r="B42" s="21" t="s">
        <v>200</v>
      </c>
      <c r="C42" s="21" t="s">
        <v>202</v>
      </c>
      <c r="D42" s="24">
        <v>75000</v>
      </c>
      <c r="E42" s="22">
        <v>1383.9375</v>
      </c>
      <c r="F42" s="23">
        <v>0.66998191430910203</v>
      </c>
      <c r="G42" s="22"/>
    </row>
    <row r="43" spans="1:7" x14ac:dyDescent="0.2">
      <c r="A43" s="21" t="s">
        <v>210</v>
      </c>
      <c r="B43" s="21" t="s">
        <v>209</v>
      </c>
      <c r="C43" s="21" t="s">
        <v>143</v>
      </c>
      <c r="D43" s="24">
        <v>28686</v>
      </c>
      <c r="E43" s="22">
        <v>1379.5384260000001</v>
      </c>
      <c r="F43" s="23">
        <v>0.66785226609904302</v>
      </c>
      <c r="G43" s="22"/>
    </row>
    <row r="44" spans="1:7" x14ac:dyDescent="0.2">
      <c r="A44" s="21" t="s">
        <v>204</v>
      </c>
      <c r="B44" s="21" t="s">
        <v>203</v>
      </c>
      <c r="C44" s="21" t="s">
        <v>102</v>
      </c>
      <c r="D44" s="24">
        <v>143000</v>
      </c>
      <c r="E44" s="22">
        <v>1375.8030000000001</v>
      </c>
      <c r="F44" s="23">
        <v>0.66604389840740996</v>
      </c>
      <c r="G44" s="22"/>
    </row>
    <row r="45" spans="1:7" x14ac:dyDescent="0.2">
      <c r="A45" s="21" t="s">
        <v>195</v>
      </c>
      <c r="B45" s="21" t="s">
        <v>194</v>
      </c>
      <c r="C45" s="21" t="s">
        <v>196</v>
      </c>
      <c r="D45" s="24">
        <v>176000</v>
      </c>
      <c r="E45" s="22">
        <v>1361.712</v>
      </c>
      <c r="F45" s="23">
        <v>0.659222264370808</v>
      </c>
      <c r="G45" s="22"/>
    </row>
    <row r="46" spans="1:7" x14ac:dyDescent="0.2">
      <c r="A46" s="21" t="s">
        <v>208</v>
      </c>
      <c r="B46" s="21" t="s">
        <v>207</v>
      </c>
      <c r="C46" s="21" t="s">
        <v>167</v>
      </c>
      <c r="D46" s="24">
        <v>25000</v>
      </c>
      <c r="E46" s="22">
        <v>1359.05</v>
      </c>
      <c r="F46" s="23">
        <v>0.65793355598918601</v>
      </c>
      <c r="G46" s="22"/>
    </row>
    <row r="47" spans="1:7" x14ac:dyDescent="0.2">
      <c r="A47" s="21" t="s">
        <v>187</v>
      </c>
      <c r="B47" s="21" t="s">
        <v>186</v>
      </c>
      <c r="C47" s="21" t="s">
        <v>188</v>
      </c>
      <c r="D47" s="24">
        <v>11500</v>
      </c>
      <c r="E47" s="22">
        <v>1357.23</v>
      </c>
      <c r="F47" s="23">
        <v>0.65705247061933203</v>
      </c>
      <c r="G47" s="22"/>
    </row>
    <row r="48" spans="1:7" x14ac:dyDescent="0.2">
      <c r="A48" s="21" t="s">
        <v>190</v>
      </c>
      <c r="B48" s="21" t="s">
        <v>189</v>
      </c>
      <c r="C48" s="21" t="s">
        <v>191</v>
      </c>
      <c r="D48" s="24">
        <v>787000</v>
      </c>
      <c r="E48" s="22">
        <v>1326.4884999999999</v>
      </c>
      <c r="F48" s="23">
        <v>0.64217011573066596</v>
      </c>
      <c r="G48" s="22"/>
    </row>
    <row r="49" spans="1:9" x14ac:dyDescent="0.2">
      <c r="A49" s="21" t="s">
        <v>193</v>
      </c>
      <c r="B49" s="21" t="s">
        <v>192</v>
      </c>
      <c r="C49" s="21" t="s">
        <v>188</v>
      </c>
      <c r="D49" s="24">
        <v>68000</v>
      </c>
      <c r="E49" s="22">
        <v>1314.576</v>
      </c>
      <c r="F49" s="23">
        <v>0.63640312151726597</v>
      </c>
      <c r="G49" s="22"/>
    </row>
    <row r="50" spans="1:9" x14ac:dyDescent="0.2">
      <c r="A50" s="21" t="s">
        <v>216</v>
      </c>
      <c r="B50" s="21" t="s">
        <v>215</v>
      </c>
      <c r="C50" s="21" t="s">
        <v>217</v>
      </c>
      <c r="D50" s="24">
        <v>50000</v>
      </c>
      <c r="E50" s="22">
        <v>1248.925</v>
      </c>
      <c r="F50" s="23">
        <v>0.60462062942039996</v>
      </c>
      <c r="G50" s="22"/>
    </row>
    <row r="51" spans="1:9" x14ac:dyDescent="0.2">
      <c r="A51" s="21" t="s">
        <v>221</v>
      </c>
      <c r="B51" s="21" t="s">
        <v>220</v>
      </c>
      <c r="C51" s="21" t="s">
        <v>217</v>
      </c>
      <c r="D51" s="24">
        <v>205000</v>
      </c>
      <c r="E51" s="22">
        <v>1054.2125000000001</v>
      </c>
      <c r="F51" s="23">
        <v>0.510357807949119</v>
      </c>
      <c r="G51" s="22"/>
    </row>
    <row r="52" spans="1:9" x14ac:dyDescent="0.2">
      <c r="A52" s="21" t="s">
        <v>214</v>
      </c>
      <c r="B52" s="21" t="s">
        <v>213</v>
      </c>
      <c r="C52" s="21" t="s">
        <v>108</v>
      </c>
      <c r="D52" s="24">
        <v>250646</v>
      </c>
      <c r="E52" s="22">
        <v>983.91087300000004</v>
      </c>
      <c r="F52" s="23">
        <v>0.47632388760480798</v>
      </c>
      <c r="G52" s="22"/>
    </row>
    <row r="53" spans="1:9" x14ac:dyDescent="0.2">
      <c r="A53" s="21" t="s">
        <v>156</v>
      </c>
      <c r="B53" s="21" t="s">
        <v>155</v>
      </c>
      <c r="C53" s="21" t="s">
        <v>157</v>
      </c>
      <c r="D53" s="24">
        <v>102699</v>
      </c>
      <c r="E53" s="22">
        <v>944.52270299999998</v>
      </c>
      <c r="F53" s="23">
        <v>0.45725556874089102</v>
      </c>
      <c r="G53" s="22"/>
    </row>
    <row r="54" spans="1:9" x14ac:dyDescent="0.2">
      <c r="A54" s="21" t="s">
        <v>212</v>
      </c>
      <c r="B54" s="21" t="s">
        <v>211</v>
      </c>
      <c r="C54" s="21" t="s">
        <v>138</v>
      </c>
      <c r="D54" s="24">
        <v>501000</v>
      </c>
      <c r="E54" s="22">
        <v>846.8904</v>
      </c>
      <c r="F54" s="23">
        <v>0.40999051720327001</v>
      </c>
      <c r="G54" s="22"/>
    </row>
    <row r="55" spans="1:9" x14ac:dyDescent="0.2">
      <c r="A55" s="21" t="s">
        <v>219</v>
      </c>
      <c r="B55" s="21" t="s">
        <v>218</v>
      </c>
      <c r="C55" s="21" t="s">
        <v>133</v>
      </c>
      <c r="D55" s="24">
        <v>35000</v>
      </c>
      <c r="E55" s="22">
        <v>767.21749999999997</v>
      </c>
      <c r="F55" s="23">
        <v>0.37141984326708599</v>
      </c>
      <c r="G55" s="22"/>
    </row>
    <row r="56" spans="1:9" x14ac:dyDescent="0.2">
      <c r="A56" s="21" t="s">
        <v>223</v>
      </c>
      <c r="B56" s="21" t="s">
        <v>222</v>
      </c>
      <c r="C56" s="21" t="s">
        <v>224</v>
      </c>
      <c r="D56" s="24">
        <v>62000</v>
      </c>
      <c r="E56" s="22">
        <v>644.55200000000002</v>
      </c>
      <c r="F56" s="23">
        <v>0.31203589962101602</v>
      </c>
      <c r="G56" s="22"/>
    </row>
    <row r="57" spans="1:9" x14ac:dyDescent="0.2">
      <c r="A57" s="21" t="s">
        <v>226</v>
      </c>
      <c r="B57" s="21" t="s">
        <v>225</v>
      </c>
      <c r="C57" s="21" t="s">
        <v>196</v>
      </c>
      <c r="D57" s="24">
        <v>60000</v>
      </c>
      <c r="E57" s="22">
        <v>589.77</v>
      </c>
      <c r="F57" s="23">
        <v>0.28551522998840501</v>
      </c>
      <c r="G57" s="22"/>
    </row>
    <row r="58" spans="1:9" x14ac:dyDescent="0.2">
      <c r="A58" s="21" t="s">
        <v>228</v>
      </c>
      <c r="B58" s="21" t="s">
        <v>227</v>
      </c>
      <c r="C58" s="21" t="s">
        <v>130</v>
      </c>
      <c r="D58" s="24">
        <v>250000</v>
      </c>
      <c r="E58" s="22">
        <v>572.52499999999998</v>
      </c>
      <c r="F58" s="23">
        <v>0.27716670405261701</v>
      </c>
      <c r="G58" s="22"/>
    </row>
    <row r="59" spans="1:9" x14ac:dyDescent="0.2">
      <c r="A59" s="21" t="s">
        <v>323</v>
      </c>
      <c r="B59" s="21" t="s">
        <v>322</v>
      </c>
      <c r="C59" s="21" t="s">
        <v>188</v>
      </c>
      <c r="D59" s="24">
        <v>68788</v>
      </c>
      <c r="E59" s="22">
        <v>530.76820799999996</v>
      </c>
      <c r="F59" s="23">
        <v>0.25695170486402102</v>
      </c>
      <c r="G59" s="22"/>
    </row>
    <row r="60" spans="1:9" x14ac:dyDescent="0.2">
      <c r="A60" s="21" t="s">
        <v>325</v>
      </c>
      <c r="B60" s="21" t="s">
        <v>324</v>
      </c>
      <c r="C60" s="21" t="s">
        <v>130</v>
      </c>
      <c r="D60" s="24">
        <v>19597</v>
      </c>
      <c r="E60" s="22">
        <v>163.8015245</v>
      </c>
      <c r="F60" s="23">
        <v>7.9298421316901402E-2</v>
      </c>
      <c r="G60" s="22"/>
    </row>
    <row r="61" spans="1:9" x14ac:dyDescent="0.2">
      <c r="A61" s="20" t="s">
        <v>28</v>
      </c>
      <c r="B61" s="20"/>
      <c r="C61" s="20"/>
      <c r="D61" s="20"/>
      <c r="E61" s="25">
        <f>SUM(E7:E60)</f>
        <v>140277.91246349996</v>
      </c>
      <c r="F61" s="26">
        <f>SUM(F7:F60)</f>
        <v>67.910338673227926</v>
      </c>
      <c r="G61" s="25"/>
      <c r="H61" s="14"/>
      <c r="I61" s="14"/>
    </row>
    <row r="62" spans="1:9" x14ac:dyDescent="0.2">
      <c r="A62" s="21"/>
      <c r="B62" s="21"/>
      <c r="C62" s="21"/>
      <c r="D62" s="21"/>
      <c r="E62" s="22"/>
      <c r="F62" s="23"/>
      <c r="G62" s="22"/>
    </row>
    <row r="63" spans="1:9" x14ac:dyDescent="0.2">
      <c r="A63" s="20" t="s">
        <v>1300</v>
      </c>
      <c r="B63" s="21"/>
      <c r="C63" s="21"/>
      <c r="D63" s="21"/>
      <c r="E63" s="22"/>
      <c r="F63" s="23"/>
      <c r="G63" s="22"/>
    </row>
    <row r="64" spans="1:9" x14ac:dyDescent="0.2">
      <c r="A64" s="21"/>
      <c r="B64" s="21" t="s">
        <v>326</v>
      </c>
      <c r="C64" s="21" t="s">
        <v>196</v>
      </c>
      <c r="D64" s="24">
        <v>27500</v>
      </c>
      <c r="E64" s="22">
        <v>2.7499999999999998E-3</v>
      </c>
      <c r="F64" s="23">
        <v>1.3313103115928501E-6</v>
      </c>
      <c r="G64" s="22"/>
    </row>
    <row r="65" spans="1:9" x14ac:dyDescent="0.2">
      <c r="A65" s="21" t="s">
        <v>328</v>
      </c>
      <c r="B65" s="21" t="s">
        <v>327</v>
      </c>
      <c r="C65" s="21" t="s">
        <v>329</v>
      </c>
      <c r="D65" s="24">
        <v>27000</v>
      </c>
      <c r="E65" s="22">
        <v>2.7000000000000001E-3</v>
      </c>
      <c r="F65" s="23">
        <v>1.30710466956389E-6</v>
      </c>
      <c r="G65" s="22"/>
    </row>
    <row r="66" spans="1:9" x14ac:dyDescent="0.2">
      <c r="A66" s="20" t="s">
        <v>28</v>
      </c>
      <c r="B66" s="20"/>
      <c r="C66" s="20"/>
      <c r="D66" s="20"/>
      <c r="E66" s="25">
        <f>SUM(E63:E65)</f>
        <v>5.45E-3</v>
      </c>
      <c r="F66" s="26">
        <f>SUM(F63:F65)</f>
        <v>2.6384149811567401E-6</v>
      </c>
      <c r="G66" s="25"/>
      <c r="H66" s="97"/>
      <c r="I66" s="14"/>
    </row>
    <row r="67" spans="1:9" x14ac:dyDescent="0.2">
      <c r="A67" s="21"/>
      <c r="B67" s="21"/>
      <c r="C67" s="21"/>
      <c r="D67" s="21"/>
      <c r="E67" s="22"/>
      <c r="F67" s="23"/>
      <c r="G67" s="22"/>
    </row>
    <row r="68" spans="1:9" x14ac:dyDescent="0.2">
      <c r="A68" s="20" t="s">
        <v>24</v>
      </c>
      <c r="B68" s="21"/>
      <c r="C68" s="21"/>
      <c r="D68" s="21"/>
      <c r="E68" s="22"/>
      <c r="F68" s="23"/>
      <c r="G68" s="22"/>
    </row>
    <row r="69" spans="1:9" x14ac:dyDescent="0.2">
      <c r="A69" s="20" t="s">
        <v>25</v>
      </c>
      <c r="B69" s="21"/>
      <c r="C69" s="21"/>
      <c r="D69" s="21"/>
      <c r="E69" s="22"/>
      <c r="F69" s="23"/>
      <c r="G69" s="22"/>
    </row>
    <row r="70" spans="1:9" x14ac:dyDescent="0.2">
      <c r="A70" s="21" t="s">
        <v>75</v>
      </c>
      <c r="B70" s="21" t="s">
        <v>74</v>
      </c>
      <c r="C70" s="21" t="s">
        <v>26</v>
      </c>
      <c r="D70" s="24">
        <v>7500</v>
      </c>
      <c r="E70" s="22">
        <v>7585.5946233000004</v>
      </c>
      <c r="F70" s="23">
        <v>3.6722837605682099</v>
      </c>
      <c r="G70" s="22">
        <v>7.6449999999999996</v>
      </c>
    </row>
    <row r="71" spans="1:9" x14ac:dyDescent="0.2">
      <c r="A71" s="21" t="s">
        <v>56</v>
      </c>
      <c r="B71" s="21" t="s">
        <v>55</v>
      </c>
      <c r="C71" s="21" t="s">
        <v>57</v>
      </c>
      <c r="D71" s="24">
        <v>5000</v>
      </c>
      <c r="E71" s="22">
        <v>5279.7252185999996</v>
      </c>
      <c r="F71" s="23">
        <v>2.55598277305418</v>
      </c>
      <c r="G71" s="22">
        <v>7.6029</v>
      </c>
    </row>
    <row r="72" spans="1:9" x14ac:dyDescent="0.2">
      <c r="A72" s="21" t="s">
        <v>62</v>
      </c>
      <c r="B72" s="21" t="s">
        <v>61</v>
      </c>
      <c r="C72" s="21" t="s">
        <v>63</v>
      </c>
      <c r="D72" s="24">
        <v>5000</v>
      </c>
      <c r="E72" s="22">
        <v>5242.5191095999999</v>
      </c>
      <c r="F72" s="23">
        <v>2.5379708179392901</v>
      </c>
      <c r="G72" s="22">
        <v>7.9649999999999999</v>
      </c>
    </row>
    <row r="73" spans="1:9" x14ac:dyDescent="0.2">
      <c r="A73" s="21" t="s">
        <v>308</v>
      </c>
      <c r="B73" s="21" t="s">
        <v>307</v>
      </c>
      <c r="C73" s="21" t="s">
        <v>26</v>
      </c>
      <c r="D73" s="24">
        <v>5000</v>
      </c>
      <c r="E73" s="22">
        <v>5165.4501369999998</v>
      </c>
      <c r="F73" s="23">
        <v>2.5006607386933801</v>
      </c>
      <c r="G73" s="22">
        <v>7.7</v>
      </c>
    </row>
    <row r="74" spans="1:9" x14ac:dyDescent="0.2">
      <c r="A74" s="21" t="s">
        <v>230</v>
      </c>
      <c r="B74" s="21" t="s">
        <v>229</v>
      </c>
      <c r="C74" s="21" t="s">
        <v>231</v>
      </c>
      <c r="D74" s="24">
        <v>350</v>
      </c>
      <c r="E74" s="22">
        <v>3774.2484672000001</v>
      </c>
      <c r="F74" s="23">
        <v>1.8271621465079499</v>
      </c>
      <c r="G74" s="22">
        <v>8.5075000000000003</v>
      </c>
    </row>
    <row r="75" spans="1:9" x14ac:dyDescent="0.2">
      <c r="A75" s="21" t="s">
        <v>233</v>
      </c>
      <c r="B75" s="21" t="s">
        <v>232</v>
      </c>
      <c r="C75" s="21" t="s">
        <v>26</v>
      </c>
      <c r="D75" s="24">
        <v>300</v>
      </c>
      <c r="E75" s="22">
        <v>3118.6601507</v>
      </c>
      <c r="F75" s="23">
        <v>1.50978342435659</v>
      </c>
      <c r="G75" s="22">
        <v>7.6849999999999996</v>
      </c>
    </row>
    <row r="76" spans="1:9" x14ac:dyDescent="0.2">
      <c r="A76" s="21" t="s">
        <v>73</v>
      </c>
      <c r="B76" s="21" t="s">
        <v>72</v>
      </c>
      <c r="C76" s="21" t="s">
        <v>26</v>
      </c>
      <c r="D76" s="24">
        <v>250</v>
      </c>
      <c r="E76" s="22">
        <v>2565.3929917999999</v>
      </c>
      <c r="F76" s="23">
        <v>1.2419396884623199</v>
      </c>
      <c r="G76" s="22">
        <v>7.8049999999999997</v>
      </c>
    </row>
    <row r="77" spans="1:9" x14ac:dyDescent="0.2">
      <c r="A77" s="21" t="s">
        <v>65</v>
      </c>
      <c r="B77" s="21" t="s">
        <v>64</v>
      </c>
      <c r="C77" s="21" t="s">
        <v>26</v>
      </c>
      <c r="D77" s="24">
        <v>2500</v>
      </c>
      <c r="E77" s="22">
        <v>2553.6652055</v>
      </c>
      <c r="F77" s="23">
        <v>1.23626211652292</v>
      </c>
      <c r="G77" s="22">
        <v>7.58</v>
      </c>
    </row>
    <row r="78" spans="1:9" x14ac:dyDescent="0.2">
      <c r="A78" s="21" t="s">
        <v>67</v>
      </c>
      <c r="B78" s="21" t="s">
        <v>66</v>
      </c>
      <c r="C78" s="21" t="s">
        <v>26</v>
      </c>
      <c r="D78" s="24">
        <v>2500</v>
      </c>
      <c r="E78" s="22">
        <v>2552.8138924</v>
      </c>
      <c r="F78" s="23">
        <v>1.2358499849198501</v>
      </c>
      <c r="G78" s="22">
        <v>7.8849999999999998</v>
      </c>
    </row>
    <row r="79" spans="1:9" x14ac:dyDescent="0.2">
      <c r="A79" s="21" t="s">
        <v>331</v>
      </c>
      <c r="B79" s="21" t="s">
        <v>330</v>
      </c>
      <c r="C79" s="21" t="s">
        <v>231</v>
      </c>
      <c r="D79" s="24">
        <v>2500</v>
      </c>
      <c r="E79" s="22">
        <v>2518.3893151000002</v>
      </c>
      <c r="F79" s="23">
        <v>1.21918460501741</v>
      </c>
      <c r="G79" s="22">
        <v>9.0299999999999994</v>
      </c>
    </row>
    <row r="80" spans="1:9" x14ac:dyDescent="0.2">
      <c r="A80" s="21" t="s">
        <v>79</v>
      </c>
      <c r="B80" s="21" t="s">
        <v>78</v>
      </c>
      <c r="C80" s="21" t="s">
        <v>26</v>
      </c>
      <c r="D80" s="24">
        <v>250</v>
      </c>
      <c r="E80" s="22">
        <v>2438.1992123</v>
      </c>
      <c r="F80" s="23">
        <v>1.1803635465645601</v>
      </c>
      <c r="G80" s="22">
        <v>7.8049999999999997</v>
      </c>
    </row>
    <row r="81" spans="1:9" x14ac:dyDescent="0.2">
      <c r="A81" s="21" t="s">
        <v>59</v>
      </c>
      <c r="B81" s="21" t="s">
        <v>58</v>
      </c>
      <c r="C81" s="21" t="s">
        <v>60</v>
      </c>
      <c r="D81" s="24">
        <v>2000</v>
      </c>
      <c r="E81" s="22">
        <v>2127.0673769999999</v>
      </c>
      <c r="F81" s="23">
        <v>1.02974062998286</v>
      </c>
      <c r="G81" s="22">
        <v>7.94</v>
      </c>
    </row>
    <row r="82" spans="1:9" x14ac:dyDescent="0.2">
      <c r="A82" s="21" t="s">
        <v>235</v>
      </c>
      <c r="B82" s="21" t="s">
        <v>234</v>
      </c>
      <c r="C82" s="21" t="s">
        <v>26</v>
      </c>
      <c r="D82" s="24">
        <v>2000</v>
      </c>
      <c r="E82" s="22">
        <v>2060.6981369999999</v>
      </c>
      <c r="F82" s="23">
        <v>0.997610428679373</v>
      </c>
      <c r="G82" s="22">
        <v>7.9950000000000001</v>
      </c>
    </row>
    <row r="83" spans="1:9" x14ac:dyDescent="0.2">
      <c r="A83" s="21" t="s">
        <v>77</v>
      </c>
      <c r="B83" s="21" t="s">
        <v>76</v>
      </c>
      <c r="C83" s="21" t="s">
        <v>26</v>
      </c>
      <c r="D83" s="24">
        <v>2000</v>
      </c>
      <c r="E83" s="22">
        <v>2004.9708218999999</v>
      </c>
      <c r="F83" s="23">
        <v>0.97063211986845799</v>
      </c>
      <c r="G83" s="22">
        <v>7.64</v>
      </c>
    </row>
    <row r="84" spans="1:9" x14ac:dyDescent="0.2">
      <c r="A84" s="21" t="s">
        <v>1137</v>
      </c>
      <c r="B84" s="21" t="s">
        <v>851</v>
      </c>
      <c r="C84" s="21" t="s">
        <v>26</v>
      </c>
      <c r="D84" s="24">
        <v>3500</v>
      </c>
      <c r="E84" s="22">
        <v>1898.75</v>
      </c>
      <c r="F84" s="23">
        <v>0.91920925604978998</v>
      </c>
      <c r="G84" s="22">
        <v>6.2482999999999995</v>
      </c>
    </row>
    <row r="85" spans="1:9" x14ac:dyDescent="0.2">
      <c r="A85" s="21" t="s">
        <v>333</v>
      </c>
      <c r="B85" s="21" t="s">
        <v>332</v>
      </c>
      <c r="C85" s="21" t="s">
        <v>63</v>
      </c>
      <c r="D85" s="24">
        <v>100</v>
      </c>
      <c r="E85" s="22">
        <v>1060.0083224</v>
      </c>
      <c r="F85" s="23">
        <v>0.51316363999467596</v>
      </c>
      <c r="G85" s="22">
        <v>7.75</v>
      </c>
    </row>
    <row r="86" spans="1:9" x14ac:dyDescent="0.2">
      <c r="A86" s="21" t="s">
        <v>81</v>
      </c>
      <c r="B86" s="21" t="s">
        <v>80</v>
      </c>
      <c r="C86" s="21" t="s">
        <v>26</v>
      </c>
      <c r="D86" s="24">
        <v>1000</v>
      </c>
      <c r="E86" s="22">
        <v>1034.0658163999999</v>
      </c>
      <c r="F86" s="23">
        <v>0.50060453972327201</v>
      </c>
      <c r="G86" s="22">
        <v>7.9</v>
      </c>
    </row>
    <row r="87" spans="1:9" x14ac:dyDescent="0.2">
      <c r="A87" s="21" t="s">
        <v>335</v>
      </c>
      <c r="B87" s="21" t="s">
        <v>334</v>
      </c>
      <c r="C87" s="21" t="s">
        <v>26</v>
      </c>
      <c r="D87" s="24">
        <v>100</v>
      </c>
      <c r="E87" s="22">
        <v>1011.1370685000001</v>
      </c>
      <c r="F87" s="23">
        <v>0.48950443844647801</v>
      </c>
      <c r="G87" s="22">
        <v>7.7649999999999997</v>
      </c>
    </row>
    <row r="88" spans="1:9" x14ac:dyDescent="0.2">
      <c r="A88" s="21" t="s">
        <v>237</v>
      </c>
      <c r="B88" s="21" t="s">
        <v>236</v>
      </c>
      <c r="C88" s="21" t="s">
        <v>26</v>
      </c>
      <c r="D88" s="24">
        <v>1000</v>
      </c>
      <c r="E88" s="22">
        <v>1003.618863</v>
      </c>
      <c r="F88" s="23">
        <v>0.48586477862581501</v>
      </c>
      <c r="G88" s="22">
        <v>7.6475</v>
      </c>
    </row>
    <row r="89" spans="1:9" x14ac:dyDescent="0.2">
      <c r="A89" s="21" t="s">
        <v>69</v>
      </c>
      <c r="B89" s="21" t="s">
        <v>68</v>
      </c>
      <c r="C89" s="21" t="s">
        <v>26</v>
      </c>
      <c r="D89" s="24">
        <v>500</v>
      </c>
      <c r="E89" s="22">
        <v>522.41683560000001</v>
      </c>
      <c r="F89" s="23">
        <v>0.25290869824872197</v>
      </c>
      <c r="G89" s="22">
        <v>7.47</v>
      </c>
    </row>
    <row r="90" spans="1:9" x14ac:dyDescent="0.2">
      <c r="A90" s="21" t="s">
        <v>337</v>
      </c>
      <c r="B90" s="21" t="s">
        <v>336</v>
      </c>
      <c r="C90" s="21" t="s">
        <v>26</v>
      </c>
      <c r="D90" s="24">
        <v>50</v>
      </c>
      <c r="E90" s="22">
        <v>509.99825340000001</v>
      </c>
      <c r="F90" s="23">
        <v>0.24689670314391399</v>
      </c>
      <c r="G90" s="22">
        <v>7.92</v>
      </c>
    </row>
    <row r="91" spans="1:9" x14ac:dyDescent="0.2">
      <c r="A91" s="20" t="s">
        <v>28</v>
      </c>
      <c r="B91" s="20"/>
      <c r="C91" s="20"/>
      <c r="D91" s="20"/>
      <c r="E91" s="25">
        <f>SUM(E69:E90)</f>
        <v>56027.389818700009</v>
      </c>
      <c r="F91" s="26">
        <f>SUM(F69:F90)</f>
        <v>27.123578835370019</v>
      </c>
      <c r="G91" s="25"/>
      <c r="H91" s="14"/>
      <c r="I91" s="14"/>
    </row>
    <row r="92" spans="1:9" x14ac:dyDescent="0.2">
      <c r="A92" s="21"/>
      <c r="B92" s="21"/>
      <c r="C92" s="21"/>
      <c r="D92" s="21"/>
      <c r="E92" s="22"/>
      <c r="F92" s="23"/>
      <c r="G92" s="22"/>
    </row>
    <row r="93" spans="1:9" x14ac:dyDescent="0.2">
      <c r="A93" s="20" t="s">
        <v>31</v>
      </c>
      <c r="B93" s="21"/>
      <c r="C93" s="21"/>
      <c r="D93" s="21"/>
      <c r="E93" s="22"/>
      <c r="F93" s="23"/>
      <c r="G93" s="22"/>
    </row>
    <row r="94" spans="1:9" x14ac:dyDescent="0.2">
      <c r="A94" s="21" t="s">
        <v>54</v>
      </c>
      <c r="B94" s="21" t="s">
        <v>53</v>
      </c>
      <c r="C94" s="21" t="s">
        <v>32</v>
      </c>
      <c r="D94" s="24">
        <v>2500000</v>
      </c>
      <c r="E94" s="22">
        <v>2646.0386110999998</v>
      </c>
      <c r="F94" s="23">
        <v>1.2809812683019099</v>
      </c>
      <c r="G94" s="22">
        <v>6.8634963752000102</v>
      </c>
    </row>
    <row r="95" spans="1:9" x14ac:dyDescent="0.2">
      <c r="A95" s="21" t="s">
        <v>238</v>
      </c>
      <c r="B95" s="21" t="s">
        <v>1269</v>
      </c>
      <c r="C95" s="21" t="s">
        <v>32</v>
      </c>
      <c r="D95" s="24">
        <v>1500000</v>
      </c>
      <c r="E95" s="22">
        <v>1517.5945833000001</v>
      </c>
      <c r="F95" s="23">
        <v>0.73468702456899804</v>
      </c>
      <c r="G95" s="22">
        <v>6.7648979720500098</v>
      </c>
    </row>
    <row r="96" spans="1:9" x14ac:dyDescent="0.2">
      <c r="A96" s="21" t="s">
        <v>240</v>
      </c>
      <c r="B96" s="21" t="s">
        <v>239</v>
      </c>
      <c r="C96" s="21" t="s">
        <v>32</v>
      </c>
      <c r="D96" s="24">
        <v>1500000</v>
      </c>
      <c r="E96" s="22">
        <v>1506.9538333</v>
      </c>
      <c r="F96" s="23">
        <v>0.72953570086060404</v>
      </c>
      <c r="G96" s="22">
        <v>6.7476205078125</v>
      </c>
    </row>
    <row r="97" spans="1:9" x14ac:dyDescent="0.2">
      <c r="A97" s="21" t="s">
        <v>339</v>
      </c>
      <c r="B97" s="21" t="s">
        <v>338</v>
      </c>
      <c r="C97" s="21" t="s">
        <v>32</v>
      </c>
      <c r="D97" s="24">
        <v>20000</v>
      </c>
      <c r="E97" s="22">
        <v>20.762039999999999</v>
      </c>
      <c r="F97" s="23">
        <v>1.0051170160619301E-2</v>
      </c>
      <c r="G97" s="22">
        <v>6.7749094540124997</v>
      </c>
    </row>
    <row r="98" spans="1:9" x14ac:dyDescent="0.2">
      <c r="A98" s="20" t="s">
        <v>28</v>
      </c>
      <c r="B98" s="20"/>
      <c r="C98" s="20"/>
      <c r="D98" s="20"/>
      <c r="E98" s="25">
        <f>SUM(E94:E97)</f>
        <v>5691.3490676999991</v>
      </c>
      <c r="F98" s="26">
        <f>SUM(F94:F97)</f>
        <v>2.755255163892131</v>
      </c>
      <c r="G98" s="25"/>
      <c r="H98" s="14"/>
      <c r="I98" s="14"/>
    </row>
    <row r="99" spans="1:9" x14ac:dyDescent="0.2">
      <c r="A99" s="21"/>
      <c r="B99" s="21"/>
      <c r="C99" s="21"/>
      <c r="D99" s="21"/>
      <c r="E99" s="22"/>
      <c r="F99" s="23"/>
      <c r="G99" s="22"/>
    </row>
    <row r="100" spans="1:9" x14ac:dyDescent="0.2">
      <c r="A100" s="20" t="s">
        <v>33</v>
      </c>
      <c r="B100" s="20"/>
      <c r="C100" s="20"/>
      <c r="D100" s="20"/>
      <c r="E100" s="25">
        <f>E61+E66+E91+E98</f>
        <v>201996.65679989997</v>
      </c>
      <c r="F100" s="26">
        <f>F61+F66+F91+F98</f>
        <v>97.789175310905065</v>
      </c>
      <c r="G100" s="25"/>
      <c r="H100" s="14"/>
      <c r="I100" s="14"/>
    </row>
    <row r="101" spans="1:9" x14ac:dyDescent="0.2">
      <c r="A101" s="20"/>
      <c r="B101" s="20"/>
      <c r="C101" s="20"/>
      <c r="D101" s="20"/>
      <c r="E101" s="25"/>
      <c r="F101" s="26"/>
      <c r="G101" s="25"/>
      <c r="H101" s="14"/>
      <c r="I101" s="14"/>
    </row>
    <row r="102" spans="1:9" x14ac:dyDescent="0.2">
      <c r="A102" s="20" t="s">
        <v>35</v>
      </c>
      <c r="B102" s="20"/>
      <c r="C102" s="20"/>
      <c r="D102" s="20"/>
      <c r="E102" s="25">
        <f>E104-(E61+E66+E91+E98)</f>
        <v>4566.7549046000349</v>
      </c>
      <c r="F102" s="26">
        <f>F104-(F61+F66+F91+F98)</f>
        <v>2.2108246890949346</v>
      </c>
      <c r="G102" s="25"/>
      <c r="H102" s="14"/>
      <c r="I102" s="14"/>
    </row>
    <row r="103" spans="1:9" x14ac:dyDescent="0.2">
      <c r="A103" s="20"/>
      <c r="B103" s="20"/>
      <c r="C103" s="20"/>
      <c r="D103" s="20"/>
      <c r="E103" s="25"/>
      <c r="F103" s="26"/>
      <c r="G103" s="25"/>
      <c r="H103" s="14"/>
      <c r="I103" s="14"/>
    </row>
    <row r="104" spans="1:9" x14ac:dyDescent="0.2">
      <c r="A104" s="27" t="s">
        <v>34</v>
      </c>
      <c r="B104" s="27"/>
      <c r="C104" s="27"/>
      <c r="D104" s="27"/>
      <c r="E104" s="28">
        <v>206563.4117045</v>
      </c>
      <c r="F104" s="29">
        <v>100</v>
      </c>
      <c r="G104" s="28"/>
      <c r="H104" s="14"/>
      <c r="I104" s="14"/>
    </row>
    <row r="105" spans="1:9" x14ac:dyDescent="0.2">
      <c r="A105" s="7" t="s">
        <v>1277</v>
      </c>
    </row>
    <row r="107" spans="1:9" x14ac:dyDescent="0.2">
      <c r="A107" s="14" t="s">
        <v>36</v>
      </c>
    </row>
    <row r="108" spans="1:9" x14ac:dyDescent="0.2">
      <c r="A108" s="14" t="s">
        <v>340</v>
      </c>
    </row>
    <row r="110" spans="1:9" x14ac:dyDescent="0.2">
      <c r="A110" s="14" t="s">
        <v>37</v>
      </c>
    </row>
    <row r="111" spans="1:9" x14ac:dyDescent="0.2">
      <c r="A111" s="14" t="s">
        <v>38</v>
      </c>
    </row>
    <row r="112" spans="1:9" x14ac:dyDescent="0.2">
      <c r="A112" s="14" t="s">
        <v>39</v>
      </c>
      <c r="B112" s="14"/>
      <c r="C112" s="30" t="s">
        <v>861</v>
      </c>
      <c r="D112" s="14" t="s">
        <v>40</v>
      </c>
    </row>
    <row r="113" spans="1:4" x14ac:dyDescent="0.2">
      <c r="A113" s="7" t="s">
        <v>41</v>
      </c>
      <c r="C113" s="31">
        <v>235.24549999999999</v>
      </c>
      <c r="D113" s="31">
        <v>270.50110000000001</v>
      </c>
    </row>
    <row r="114" spans="1:4" x14ac:dyDescent="0.2">
      <c r="A114" s="7" t="s">
        <v>42</v>
      </c>
      <c r="C114" s="31">
        <v>29.587399999999999</v>
      </c>
      <c r="D114" s="31">
        <v>31.555800000000001</v>
      </c>
    </row>
    <row r="115" spans="1:4" x14ac:dyDescent="0.2">
      <c r="A115" s="7" t="s">
        <v>43</v>
      </c>
      <c r="C115" s="31">
        <v>265.16460000000001</v>
      </c>
      <c r="D115" s="31">
        <v>306.49970000000002</v>
      </c>
    </row>
    <row r="116" spans="1:4" x14ac:dyDescent="0.2">
      <c r="A116" s="7" t="s">
        <v>44</v>
      </c>
      <c r="C116" s="31">
        <v>34.767499999999998</v>
      </c>
      <c r="D116" s="31">
        <v>37.158799999999999</v>
      </c>
    </row>
    <row r="117" spans="1:4" x14ac:dyDescent="0.2">
      <c r="C117" s="31"/>
      <c r="D117" s="31"/>
    </row>
    <row r="118" spans="1:4" x14ac:dyDescent="0.2">
      <c r="A118" s="7" t="s">
        <v>862</v>
      </c>
      <c r="C118" s="31"/>
      <c r="D118" s="31"/>
    </row>
    <row r="120" spans="1:4" x14ac:dyDescent="0.2">
      <c r="A120" s="14" t="s">
        <v>46</v>
      </c>
    </row>
    <row r="121" spans="1:4" x14ac:dyDescent="0.2">
      <c r="A121" s="105" t="s">
        <v>50</v>
      </c>
      <c r="B121" s="106"/>
      <c r="C121" s="33" t="s">
        <v>51</v>
      </c>
    </row>
    <row r="122" spans="1:4" x14ac:dyDescent="0.2">
      <c r="A122" s="101" t="s">
        <v>42</v>
      </c>
      <c r="B122" s="102"/>
      <c r="C122" s="34">
        <v>2.25</v>
      </c>
    </row>
    <row r="123" spans="1:4" x14ac:dyDescent="0.2">
      <c r="A123" s="101" t="s">
        <v>44</v>
      </c>
      <c r="B123" s="102"/>
      <c r="C123" s="34">
        <v>2.75</v>
      </c>
    </row>
    <row r="124" spans="1:4" x14ac:dyDescent="0.2">
      <c r="A124" s="7" t="s">
        <v>52</v>
      </c>
    </row>
    <row r="125" spans="1:4" x14ac:dyDescent="0.2">
      <c r="A125" s="7" t="s">
        <v>45</v>
      </c>
    </row>
    <row r="127" spans="1:4" x14ac:dyDescent="0.2">
      <c r="A127" s="14" t="s">
        <v>341</v>
      </c>
      <c r="D127" s="51">
        <v>0.38169999999999998</v>
      </c>
    </row>
    <row r="129" spans="1:5" x14ac:dyDescent="0.2">
      <c r="A129" s="14" t="s">
        <v>342</v>
      </c>
      <c r="D129" s="32">
        <v>3.15174053314847</v>
      </c>
      <c r="E129" s="10" t="s">
        <v>48</v>
      </c>
    </row>
    <row r="131" spans="1:5" x14ac:dyDescent="0.2">
      <c r="A131" s="14" t="s">
        <v>1353</v>
      </c>
    </row>
    <row r="133" spans="1:5" x14ac:dyDescent="0.2">
      <c r="A133" s="14" t="s">
        <v>1354</v>
      </c>
      <c r="D133" s="30">
        <v>1</v>
      </c>
    </row>
    <row r="134" spans="1:5" x14ac:dyDescent="0.2">
      <c r="A134" s="64" t="s">
        <v>906</v>
      </c>
      <c r="D134" s="30"/>
    </row>
    <row r="135" spans="1:5" ht="14.4" x14ac:dyDescent="0.3">
      <c r="A135" s="66" t="s">
        <v>1357</v>
      </c>
      <c r="D135" s="30"/>
    </row>
    <row r="136" spans="1:5" ht="14.4" x14ac:dyDescent="0.3">
      <c r="A136" s="66" t="s">
        <v>1356</v>
      </c>
    </row>
    <row r="137" spans="1:5" x14ac:dyDescent="0.2">
      <c r="A137" s="64"/>
    </row>
    <row r="138" spans="1:5" x14ac:dyDescent="0.2">
      <c r="A138" s="14" t="s">
        <v>886</v>
      </c>
    </row>
    <row r="139" spans="1:5" x14ac:dyDescent="0.2">
      <c r="A139" s="14"/>
    </row>
    <row r="140" spans="1:5" x14ac:dyDescent="0.2">
      <c r="A140" s="61" t="s">
        <v>875</v>
      </c>
    </row>
    <row r="141" spans="1:5" x14ac:dyDescent="0.2">
      <c r="A141" s="62"/>
    </row>
    <row r="142" spans="1:5" x14ac:dyDescent="0.2">
      <c r="A142" s="63"/>
    </row>
    <row r="143" spans="1:5" x14ac:dyDescent="0.2">
      <c r="A143" s="63"/>
    </row>
    <row r="144" spans="1:5" x14ac:dyDescent="0.2">
      <c r="A144" s="63"/>
    </row>
    <row r="145" spans="1:1" x14ac:dyDescent="0.2">
      <c r="A145" s="63"/>
    </row>
    <row r="146" spans="1:1" x14ac:dyDescent="0.2">
      <c r="A146" s="63"/>
    </row>
    <row r="147" spans="1:1" x14ac:dyDescent="0.2">
      <c r="A147" s="63"/>
    </row>
    <row r="148" spans="1:1" x14ac:dyDescent="0.2">
      <c r="A148" s="63"/>
    </row>
    <row r="149" spans="1:1" x14ac:dyDescent="0.2">
      <c r="A149" s="63"/>
    </row>
    <row r="150" spans="1:1" x14ac:dyDescent="0.2">
      <c r="A150" s="63"/>
    </row>
    <row r="151" spans="1:1" x14ac:dyDescent="0.2">
      <c r="A151" s="63"/>
    </row>
    <row r="152" spans="1:1" x14ac:dyDescent="0.2">
      <c r="A152" s="63"/>
    </row>
    <row r="153" spans="1:1" x14ac:dyDescent="0.2">
      <c r="A153" s="61" t="s">
        <v>878</v>
      </c>
    </row>
    <row r="154" spans="1:1" x14ac:dyDescent="0.2">
      <c r="A154" s="63"/>
    </row>
    <row r="155" spans="1:1" x14ac:dyDescent="0.2">
      <c r="A155" s="61" t="s">
        <v>876</v>
      </c>
    </row>
    <row r="156" spans="1:1" x14ac:dyDescent="0.2">
      <c r="A156" s="63"/>
    </row>
    <row r="157" spans="1:1" x14ac:dyDescent="0.2">
      <c r="A157" s="63"/>
    </row>
    <row r="158" spans="1:1" x14ac:dyDescent="0.2">
      <c r="A158" s="63"/>
    </row>
    <row r="159" spans="1:1" x14ac:dyDescent="0.2">
      <c r="A159" s="63"/>
    </row>
    <row r="160" spans="1:1" x14ac:dyDescent="0.2">
      <c r="A160" s="63"/>
    </row>
    <row r="161" spans="1:1" x14ac:dyDescent="0.2">
      <c r="A161" s="63"/>
    </row>
    <row r="162" spans="1:1" x14ac:dyDescent="0.2">
      <c r="A162" s="63"/>
    </row>
    <row r="163" spans="1:1" x14ac:dyDescent="0.2">
      <c r="A163" s="63"/>
    </row>
    <row r="164" spans="1:1" x14ac:dyDescent="0.2">
      <c r="A164" s="63"/>
    </row>
    <row r="165" spans="1:1" x14ac:dyDescent="0.2">
      <c r="A165" s="63"/>
    </row>
    <row r="166" spans="1:1" x14ac:dyDescent="0.2">
      <c r="A166" s="63"/>
    </row>
    <row r="167" spans="1:1" x14ac:dyDescent="0.2">
      <c r="A167" s="63"/>
    </row>
    <row r="169" spans="1:1" x14ac:dyDescent="0.2">
      <c r="A169" s="7" t="s">
        <v>874</v>
      </c>
    </row>
  </sheetData>
  <mergeCells count="4">
    <mergeCell ref="A1:G1"/>
    <mergeCell ref="A121:B121"/>
    <mergeCell ref="A122:B122"/>
    <mergeCell ref="A123:B123"/>
  </mergeCells>
  <conditionalFormatting sqref="F2:F3 F5:F167 F371:F65539">
    <cfRule type="cellIs" dxfId="73" priority="3" stopIfTrue="1" operator="between">
      <formula>0.009</formula>
      <formula>-0.009</formula>
    </cfRule>
  </conditionalFormatting>
  <conditionalFormatting sqref="F267:F268">
    <cfRule type="cellIs" dxfId="72" priority="2" stopIfTrue="1" operator="between">
      <formula>0.009</formula>
      <formula>-0.009</formula>
    </cfRule>
  </conditionalFormatting>
  <hyperlinks>
    <hyperlink ref="A136" r:id="rId1" xr:uid="{0AA73C87-474B-4874-9A45-E6528EA02AD2}"/>
    <hyperlink ref="A135" r:id="rId2" xr:uid="{99CDEB62-3CF2-4554-9ADB-40F10576F6EA}"/>
  </hyperlinks>
  <pageMargins left="0.7" right="0.7" top="0.75" bottom="0.75" header="0.3" footer="0.3"/>
  <pageSetup paperSize="9" orientation="portrait" r:id="rId3"/>
  <headerFooter>
    <oddFooter>&amp;C&amp;1#&amp;"Calibri"&amp;10&amp;K000000PUBLIC</oddFooter>
    <evenFooter>&amp;LPUBLIC</evenFooter>
    <firstFooter>&amp;LPUBLIC</firstFooter>
  </headerFooter>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170"/>
  <sheetViews>
    <sheetView zoomScaleNormal="100" workbookViewId="0">
      <selection sqref="A1:G1"/>
    </sheetView>
  </sheetViews>
  <sheetFormatPr defaultColWidth="9.109375" defaultRowHeight="10.199999999999999" x14ac:dyDescent="0.2"/>
  <cols>
    <col min="1" max="1" width="38.6640625" style="7" bestFit="1" customWidth="1"/>
    <col min="2" max="2" width="48.5546875" style="7" bestFit="1" customWidth="1"/>
    <col min="3" max="3" width="25.5546875" style="7" bestFit="1" customWidth="1"/>
    <col min="4" max="4" width="15.44140625" style="7" bestFit="1" customWidth="1"/>
    <col min="5" max="5" width="33.33203125" style="10" customWidth="1"/>
    <col min="6" max="6" width="31.33203125" style="11" bestFit="1" customWidth="1"/>
    <col min="7" max="7" width="35.6640625" style="10" customWidth="1"/>
    <col min="8" max="8" width="34.33203125" style="7" customWidth="1"/>
    <col min="9" max="16384" width="9.109375" style="7"/>
  </cols>
  <sheetData>
    <row r="1" spans="1:11" s="1" customFormat="1" ht="13.8" x14ac:dyDescent="0.2">
      <c r="A1" s="103" t="s">
        <v>10</v>
      </c>
      <c r="B1" s="104"/>
      <c r="C1" s="104"/>
      <c r="D1" s="104"/>
      <c r="E1" s="104"/>
      <c r="F1" s="104"/>
      <c r="G1" s="104"/>
    </row>
    <row r="2" spans="1:11" s="1" customFormat="1" ht="11.4" x14ac:dyDescent="0.2">
      <c r="E2" s="5"/>
      <c r="F2" s="9"/>
      <c r="G2" s="10"/>
    </row>
    <row r="3" spans="1:11" s="1" customFormat="1" ht="12" x14ac:dyDescent="0.2">
      <c r="A3" s="8" t="s">
        <v>7</v>
      </c>
      <c r="B3" s="2"/>
      <c r="C3" s="3"/>
      <c r="D3" s="3"/>
      <c r="E3" s="4"/>
      <c r="F3" s="9"/>
      <c r="G3" s="10"/>
    </row>
    <row r="4" spans="1:11" s="1" customFormat="1" ht="25.5" customHeight="1" x14ac:dyDescent="0.25">
      <c r="A4" s="36" t="s">
        <v>2</v>
      </c>
      <c r="B4" s="36" t="s">
        <v>0</v>
      </c>
      <c r="C4" s="37" t="s">
        <v>4</v>
      </c>
      <c r="D4" s="37" t="s">
        <v>1</v>
      </c>
      <c r="E4" s="53" t="s">
        <v>6</v>
      </c>
      <c r="F4" s="38" t="s">
        <v>245</v>
      </c>
      <c r="G4" s="53" t="s">
        <v>246</v>
      </c>
      <c r="H4" s="54" t="s">
        <v>247</v>
      </c>
      <c r="I4" s="39" t="s">
        <v>5</v>
      </c>
      <c r="J4" s="35"/>
      <c r="K4" s="35"/>
    </row>
    <row r="5" spans="1:11" x14ac:dyDescent="0.2">
      <c r="A5" s="40" t="s">
        <v>94</v>
      </c>
      <c r="B5" s="41"/>
      <c r="C5" s="41"/>
      <c r="D5" s="41"/>
      <c r="E5" s="42"/>
      <c r="F5" s="43"/>
      <c r="G5" s="42"/>
      <c r="H5" s="41"/>
      <c r="I5" s="41"/>
    </row>
    <row r="6" spans="1:11" x14ac:dyDescent="0.2">
      <c r="A6" s="40" t="s">
        <v>25</v>
      </c>
      <c r="B6" s="41"/>
      <c r="C6" s="41"/>
      <c r="D6" s="41"/>
      <c r="E6" s="42"/>
      <c r="F6" s="43"/>
      <c r="G6" s="42"/>
      <c r="H6" s="41"/>
      <c r="I6" s="41"/>
    </row>
    <row r="7" spans="1:11" x14ac:dyDescent="0.2">
      <c r="A7" s="41" t="s">
        <v>96</v>
      </c>
      <c r="B7" s="41" t="s">
        <v>95</v>
      </c>
      <c r="C7" s="41" t="s">
        <v>97</v>
      </c>
      <c r="D7" s="44">
        <v>750000</v>
      </c>
      <c r="E7" s="42">
        <v>12990.375</v>
      </c>
      <c r="F7" s="43">
        <v>5.5792254359366398</v>
      </c>
      <c r="G7" s="42">
        <v>-979.67430000000002</v>
      </c>
      <c r="H7" s="42">
        <v>-0.42075950644176302</v>
      </c>
      <c r="I7" s="45"/>
    </row>
    <row r="8" spans="1:11" x14ac:dyDescent="0.2">
      <c r="A8" s="41" t="s">
        <v>99</v>
      </c>
      <c r="B8" s="41" t="s">
        <v>98</v>
      </c>
      <c r="C8" s="41" t="s">
        <v>97</v>
      </c>
      <c r="D8" s="44">
        <v>816500</v>
      </c>
      <c r="E8" s="42">
        <v>10394.045</v>
      </c>
      <c r="F8" s="43">
        <v>4.4641298073589102</v>
      </c>
      <c r="G8" s="42">
        <v>-1041.9584</v>
      </c>
      <c r="H8" s="42">
        <v>-0.44750985313879199</v>
      </c>
      <c r="I8" s="45"/>
    </row>
    <row r="9" spans="1:11" x14ac:dyDescent="0.2">
      <c r="A9" s="41" t="s">
        <v>110</v>
      </c>
      <c r="B9" s="41" t="s">
        <v>109</v>
      </c>
      <c r="C9" s="41" t="s">
        <v>111</v>
      </c>
      <c r="D9" s="44">
        <v>278000</v>
      </c>
      <c r="E9" s="42">
        <v>8209.7569999999996</v>
      </c>
      <c r="F9" s="43">
        <v>3.5260017572440301</v>
      </c>
      <c r="G9" s="42">
        <v>-1972.395</v>
      </c>
      <c r="H9" s="42">
        <v>-0.84712230045046799</v>
      </c>
      <c r="I9" s="45"/>
    </row>
    <row r="10" spans="1:11" x14ac:dyDescent="0.2">
      <c r="A10" s="41" t="s">
        <v>101</v>
      </c>
      <c r="B10" s="41" t="s">
        <v>100</v>
      </c>
      <c r="C10" s="41" t="s">
        <v>102</v>
      </c>
      <c r="D10" s="44">
        <v>415000</v>
      </c>
      <c r="E10" s="42">
        <v>7783.74</v>
      </c>
      <c r="F10" s="43">
        <v>3.34303206756675</v>
      </c>
      <c r="G10" s="42">
        <v>-1626.5452</v>
      </c>
      <c r="H10" s="42">
        <v>-0.69858355532774397</v>
      </c>
      <c r="I10" s="45"/>
    </row>
    <row r="11" spans="1:11" x14ac:dyDescent="0.2">
      <c r="A11" s="41" t="s">
        <v>107</v>
      </c>
      <c r="B11" s="41" t="s">
        <v>106</v>
      </c>
      <c r="C11" s="41" t="s">
        <v>108</v>
      </c>
      <c r="D11" s="44">
        <v>449725</v>
      </c>
      <c r="E11" s="42">
        <v>7688.2737379999999</v>
      </c>
      <c r="F11" s="43">
        <v>3.30203034150232</v>
      </c>
      <c r="G11" s="42">
        <v>-2727.1742625000002</v>
      </c>
      <c r="H11" s="42">
        <v>-1.1712918228743801</v>
      </c>
      <c r="I11" s="45"/>
    </row>
    <row r="12" spans="1:11" x14ac:dyDescent="0.2">
      <c r="A12" s="41" t="s">
        <v>104</v>
      </c>
      <c r="B12" s="41" t="s">
        <v>103</v>
      </c>
      <c r="C12" s="41" t="s">
        <v>105</v>
      </c>
      <c r="D12" s="44">
        <v>195000</v>
      </c>
      <c r="E12" s="42">
        <v>7167.3225000000002</v>
      </c>
      <c r="F12" s="43">
        <v>3.07828742430923</v>
      </c>
      <c r="G12" s="42">
        <v>-1161.6115500000001</v>
      </c>
      <c r="H12" s="42">
        <v>-0.49889958576544402</v>
      </c>
      <c r="I12" s="45"/>
    </row>
    <row r="13" spans="1:11" x14ac:dyDescent="0.2">
      <c r="A13" s="41" t="s">
        <v>113</v>
      </c>
      <c r="B13" s="41" t="s">
        <v>112</v>
      </c>
      <c r="C13" s="41" t="s">
        <v>97</v>
      </c>
      <c r="D13" s="44">
        <v>444125</v>
      </c>
      <c r="E13" s="42">
        <v>5472.5082499999999</v>
      </c>
      <c r="F13" s="43">
        <v>2.3503830510491901</v>
      </c>
      <c r="G13" s="42">
        <v>-1397.8125</v>
      </c>
      <c r="H13" s="42">
        <v>-0.60034533681053703</v>
      </c>
      <c r="I13" s="45"/>
    </row>
    <row r="14" spans="1:11" x14ac:dyDescent="0.2">
      <c r="A14" s="41" t="s">
        <v>115</v>
      </c>
      <c r="B14" s="41" t="s">
        <v>114</v>
      </c>
      <c r="C14" s="41" t="s">
        <v>102</v>
      </c>
      <c r="D14" s="44">
        <v>288000</v>
      </c>
      <c r="E14" s="42">
        <v>5172.768</v>
      </c>
      <c r="F14" s="43">
        <v>2.2216478584951602</v>
      </c>
      <c r="G14" s="42">
        <v>-1842.92605</v>
      </c>
      <c r="H14" s="42">
        <v>-0.791516787984199</v>
      </c>
      <c r="I14" s="45"/>
    </row>
    <row r="15" spans="1:11" x14ac:dyDescent="0.2">
      <c r="A15" s="41" t="s">
        <v>135</v>
      </c>
      <c r="B15" s="41" t="s">
        <v>134</v>
      </c>
      <c r="C15" s="41" t="s">
        <v>97</v>
      </c>
      <c r="D15" s="44">
        <v>612250</v>
      </c>
      <c r="E15" s="42">
        <v>4823.9177499999996</v>
      </c>
      <c r="F15" s="43">
        <v>2.0718204525786401</v>
      </c>
      <c r="G15" s="42">
        <v>-2134.3447500000002</v>
      </c>
      <c r="H15" s="42">
        <v>-0.91667796489768905</v>
      </c>
      <c r="I15" s="45"/>
    </row>
    <row r="16" spans="1:11" x14ac:dyDescent="0.2">
      <c r="A16" s="41" t="s">
        <v>117</v>
      </c>
      <c r="B16" s="41" t="s">
        <v>116</v>
      </c>
      <c r="C16" s="41" t="s">
        <v>118</v>
      </c>
      <c r="D16" s="44">
        <v>906000</v>
      </c>
      <c r="E16" s="42">
        <v>4015.3919999999998</v>
      </c>
      <c r="F16" s="43">
        <v>1.7245673956030101</v>
      </c>
      <c r="G16" s="42">
        <v>-768.91875000000005</v>
      </c>
      <c r="H16" s="42">
        <v>-0.330242279238945</v>
      </c>
      <c r="I16" s="45"/>
    </row>
    <row r="17" spans="1:9" x14ac:dyDescent="0.2">
      <c r="A17" s="41" t="s">
        <v>123</v>
      </c>
      <c r="B17" s="41" t="s">
        <v>122</v>
      </c>
      <c r="C17" s="41" t="s">
        <v>124</v>
      </c>
      <c r="D17" s="44">
        <v>380000</v>
      </c>
      <c r="E17" s="42">
        <v>3703.67</v>
      </c>
      <c r="F17" s="43">
        <v>1.5906861711317399</v>
      </c>
      <c r="G17" s="42">
        <v>-1129.211325</v>
      </c>
      <c r="H17" s="42">
        <v>-0.48498403987473099</v>
      </c>
      <c r="I17" s="45"/>
    </row>
    <row r="18" spans="1:9" x14ac:dyDescent="0.2">
      <c r="A18" s="41" t="s">
        <v>129</v>
      </c>
      <c r="B18" s="41" t="s">
        <v>128</v>
      </c>
      <c r="C18" s="41" t="s">
        <v>130</v>
      </c>
      <c r="D18" s="44">
        <v>174000</v>
      </c>
      <c r="E18" s="42">
        <v>3352.4580000000001</v>
      </c>
      <c r="F18" s="43">
        <v>1.4398444191572</v>
      </c>
      <c r="G18" s="42">
        <v>-1066.5245500000001</v>
      </c>
      <c r="H18" s="42">
        <v>-0.45806074862433699</v>
      </c>
      <c r="I18" s="45"/>
    </row>
    <row r="19" spans="1:9" x14ac:dyDescent="0.2">
      <c r="A19" s="41" t="s">
        <v>120</v>
      </c>
      <c r="B19" s="41" t="s">
        <v>119</v>
      </c>
      <c r="C19" s="41" t="s">
        <v>121</v>
      </c>
      <c r="D19" s="44">
        <v>1200000</v>
      </c>
      <c r="E19" s="42">
        <v>3279.6</v>
      </c>
      <c r="F19" s="43">
        <v>1.4085526968773301</v>
      </c>
      <c r="G19" s="42"/>
      <c r="H19" s="42"/>
      <c r="I19" s="45"/>
    </row>
    <row r="20" spans="1:9" x14ac:dyDescent="0.2">
      <c r="A20" s="41" t="s">
        <v>142</v>
      </c>
      <c r="B20" s="41" t="s">
        <v>141</v>
      </c>
      <c r="C20" s="41" t="s">
        <v>143</v>
      </c>
      <c r="D20" s="44">
        <v>787000</v>
      </c>
      <c r="E20" s="42">
        <v>3275.8874999999998</v>
      </c>
      <c r="F20" s="43">
        <v>1.4069582183167799</v>
      </c>
      <c r="G20" s="42">
        <v>-1624.8195000000001</v>
      </c>
      <c r="H20" s="42">
        <v>-0.69784238585921099</v>
      </c>
      <c r="I20" s="45"/>
    </row>
    <row r="21" spans="1:9" x14ac:dyDescent="0.2">
      <c r="A21" s="41" t="s">
        <v>126</v>
      </c>
      <c r="B21" s="41" t="s">
        <v>125</v>
      </c>
      <c r="C21" s="41" t="s">
        <v>127</v>
      </c>
      <c r="D21" s="44">
        <v>196000</v>
      </c>
      <c r="E21" s="42">
        <v>3116.2040000000002</v>
      </c>
      <c r="F21" s="43">
        <v>1.3383758837113999</v>
      </c>
      <c r="G21" s="42">
        <v>-1044.2365500000001</v>
      </c>
      <c r="H21" s="42">
        <v>-0.44848829390181</v>
      </c>
      <c r="I21" s="45"/>
    </row>
    <row r="22" spans="1:9" x14ac:dyDescent="0.2">
      <c r="A22" s="41" t="s">
        <v>132</v>
      </c>
      <c r="B22" s="41" t="s">
        <v>131</v>
      </c>
      <c r="C22" s="41" t="s">
        <v>133</v>
      </c>
      <c r="D22" s="44">
        <v>41800</v>
      </c>
      <c r="E22" s="42">
        <v>3009.2447000000002</v>
      </c>
      <c r="F22" s="43">
        <v>1.2924380222431999</v>
      </c>
      <c r="G22" s="42">
        <v>-762.54150000000004</v>
      </c>
      <c r="H22" s="42">
        <v>-0.32750331940050098</v>
      </c>
      <c r="I22" s="45"/>
    </row>
    <row r="23" spans="1:9" x14ac:dyDescent="0.2">
      <c r="A23" s="41" t="s">
        <v>153</v>
      </c>
      <c r="B23" s="41" t="s">
        <v>152</v>
      </c>
      <c r="C23" s="41" t="s">
        <v>154</v>
      </c>
      <c r="D23" s="44">
        <v>1190000</v>
      </c>
      <c r="E23" s="42">
        <v>2859.451</v>
      </c>
      <c r="F23" s="43">
        <v>1.22810324967635</v>
      </c>
      <c r="G23" s="42">
        <v>-1384.6809375</v>
      </c>
      <c r="H23" s="42">
        <v>-0.594705472871768</v>
      </c>
      <c r="I23" s="45"/>
    </row>
    <row r="24" spans="1:9" x14ac:dyDescent="0.2">
      <c r="A24" s="41" t="s">
        <v>140</v>
      </c>
      <c r="B24" s="41" t="s">
        <v>139</v>
      </c>
      <c r="C24" s="41" t="s">
        <v>97</v>
      </c>
      <c r="D24" s="44">
        <v>194600</v>
      </c>
      <c r="E24" s="42">
        <v>2817.0295999999998</v>
      </c>
      <c r="F24" s="43">
        <v>1.2098837176068</v>
      </c>
      <c r="G24" s="42">
        <v>-589.57875000000001</v>
      </c>
      <c r="H24" s="42">
        <v>-0.253217690673882</v>
      </c>
      <c r="I24" s="45"/>
    </row>
    <row r="25" spans="1:9" x14ac:dyDescent="0.2">
      <c r="A25" s="41" t="s">
        <v>190</v>
      </c>
      <c r="B25" s="41" t="s">
        <v>189</v>
      </c>
      <c r="C25" s="41" t="s">
        <v>191</v>
      </c>
      <c r="D25" s="44">
        <v>1656100</v>
      </c>
      <c r="E25" s="42">
        <v>2791.35655</v>
      </c>
      <c r="F25" s="43">
        <v>1.19885742055394</v>
      </c>
      <c r="G25" s="42">
        <v>-1649.59575</v>
      </c>
      <c r="H25" s="42">
        <v>-0.70848351702032997</v>
      </c>
      <c r="I25" s="45"/>
    </row>
    <row r="26" spans="1:9" x14ac:dyDescent="0.2">
      <c r="A26" s="41" t="s">
        <v>145</v>
      </c>
      <c r="B26" s="41" t="s">
        <v>144</v>
      </c>
      <c r="C26" s="41" t="s">
        <v>146</v>
      </c>
      <c r="D26" s="44">
        <v>165000</v>
      </c>
      <c r="E26" s="42">
        <v>2672.9175</v>
      </c>
      <c r="F26" s="43">
        <v>1.1479891307341099</v>
      </c>
      <c r="G26" s="42"/>
      <c r="H26" s="42"/>
      <c r="I26" s="45"/>
    </row>
    <row r="27" spans="1:9" x14ac:dyDescent="0.2">
      <c r="A27" s="41" t="s">
        <v>137</v>
      </c>
      <c r="B27" s="41" t="s">
        <v>136</v>
      </c>
      <c r="C27" s="41" t="s">
        <v>138</v>
      </c>
      <c r="D27" s="44">
        <v>373400</v>
      </c>
      <c r="E27" s="42">
        <v>2546.2145999999998</v>
      </c>
      <c r="F27" s="43">
        <v>1.0935716067991299</v>
      </c>
      <c r="G27" s="42">
        <v>-721.77</v>
      </c>
      <c r="H27" s="42">
        <v>-0.30999240152004698</v>
      </c>
      <c r="I27" s="45"/>
    </row>
    <row r="28" spans="1:9" x14ac:dyDescent="0.2">
      <c r="A28" s="41" t="s">
        <v>184</v>
      </c>
      <c r="B28" s="41" t="s">
        <v>183</v>
      </c>
      <c r="C28" s="41" t="s">
        <v>185</v>
      </c>
      <c r="D28" s="44">
        <v>850000</v>
      </c>
      <c r="E28" s="42">
        <v>2423.35</v>
      </c>
      <c r="F28" s="43">
        <v>1.04080259116285</v>
      </c>
      <c r="G28" s="42">
        <v>-1348.441875</v>
      </c>
      <c r="H28" s="42">
        <v>-0.57914118783192103</v>
      </c>
      <c r="I28" s="45"/>
    </row>
    <row r="29" spans="1:9" x14ac:dyDescent="0.2">
      <c r="A29" s="41" t="s">
        <v>150</v>
      </c>
      <c r="B29" s="41" t="s">
        <v>149</v>
      </c>
      <c r="C29" s="41" t="s">
        <v>151</v>
      </c>
      <c r="D29" s="44">
        <v>333000</v>
      </c>
      <c r="E29" s="42">
        <v>2390.94</v>
      </c>
      <c r="F29" s="43">
        <v>1.0268828470154501</v>
      </c>
      <c r="G29" s="42">
        <v>-605.30579999999998</v>
      </c>
      <c r="H29" s="42">
        <v>-0.25997228839659903</v>
      </c>
      <c r="I29" s="45"/>
    </row>
    <row r="30" spans="1:9" x14ac:dyDescent="0.2">
      <c r="A30" s="41" t="s">
        <v>148</v>
      </c>
      <c r="B30" s="41" t="s">
        <v>147</v>
      </c>
      <c r="C30" s="41" t="s">
        <v>124</v>
      </c>
      <c r="D30" s="44">
        <v>18000</v>
      </c>
      <c r="E30" s="42">
        <v>2382.84</v>
      </c>
      <c r="F30" s="43">
        <v>1.0234039847015399</v>
      </c>
      <c r="G30" s="42"/>
      <c r="H30" s="42"/>
      <c r="I30" s="45"/>
    </row>
    <row r="31" spans="1:9" x14ac:dyDescent="0.2">
      <c r="A31" s="41" t="s">
        <v>161</v>
      </c>
      <c r="B31" s="41" t="s">
        <v>160</v>
      </c>
      <c r="C31" s="41" t="s">
        <v>162</v>
      </c>
      <c r="D31" s="44">
        <v>150000</v>
      </c>
      <c r="E31" s="42">
        <v>2138.9250000000002</v>
      </c>
      <c r="F31" s="43">
        <v>0.91864513268945402</v>
      </c>
      <c r="G31" s="42"/>
      <c r="H31" s="42"/>
      <c r="I31" s="45"/>
    </row>
    <row r="32" spans="1:9" x14ac:dyDescent="0.2">
      <c r="A32" s="41" t="s">
        <v>179</v>
      </c>
      <c r="B32" s="41" t="s">
        <v>178</v>
      </c>
      <c r="C32" s="41" t="s">
        <v>180</v>
      </c>
      <c r="D32" s="44">
        <v>70000</v>
      </c>
      <c r="E32" s="42">
        <v>2070.81</v>
      </c>
      <c r="F32" s="43">
        <v>0.88939047756449996</v>
      </c>
      <c r="G32" s="42"/>
      <c r="H32" s="42"/>
      <c r="I32" s="45"/>
    </row>
    <row r="33" spans="1:9" x14ac:dyDescent="0.2">
      <c r="A33" s="41" t="s">
        <v>198</v>
      </c>
      <c r="B33" s="41" t="s">
        <v>197</v>
      </c>
      <c r="C33" s="41" t="s">
        <v>199</v>
      </c>
      <c r="D33" s="44">
        <v>272400</v>
      </c>
      <c r="E33" s="42">
        <v>1894.2696000000001</v>
      </c>
      <c r="F33" s="43">
        <v>0.81356828689252803</v>
      </c>
      <c r="G33" s="42"/>
      <c r="H33" s="42"/>
      <c r="I33" s="45"/>
    </row>
    <row r="34" spans="1:9" x14ac:dyDescent="0.2">
      <c r="A34" s="41" t="s">
        <v>176</v>
      </c>
      <c r="B34" s="41" t="s">
        <v>175</v>
      </c>
      <c r="C34" s="41" t="s">
        <v>177</v>
      </c>
      <c r="D34" s="44">
        <v>58886</v>
      </c>
      <c r="E34" s="42">
        <v>1842.7195979999999</v>
      </c>
      <c r="F34" s="43">
        <v>0.791428119085133</v>
      </c>
      <c r="G34" s="42"/>
      <c r="H34" s="42"/>
      <c r="I34" s="45"/>
    </row>
    <row r="35" spans="1:9" x14ac:dyDescent="0.2">
      <c r="A35" s="41" t="s">
        <v>159</v>
      </c>
      <c r="B35" s="41" t="s">
        <v>158</v>
      </c>
      <c r="C35" s="41" t="s">
        <v>138</v>
      </c>
      <c r="D35" s="44">
        <v>500000</v>
      </c>
      <c r="E35" s="42">
        <v>1785.75</v>
      </c>
      <c r="F35" s="43">
        <v>0.76696029346526595</v>
      </c>
      <c r="G35" s="42"/>
      <c r="H35" s="42"/>
      <c r="I35" s="45"/>
    </row>
    <row r="36" spans="1:9" x14ac:dyDescent="0.2">
      <c r="A36" s="41" t="s">
        <v>173</v>
      </c>
      <c r="B36" s="41" t="s">
        <v>172</v>
      </c>
      <c r="C36" s="41" t="s">
        <v>174</v>
      </c>
      <c r="D36" s="44">
        <v>600000</v>
      </c>
      <c r="E36" s="42">
        <v>1785.6</v>
      </c>
      <c r="F36" s="43">
        <v>0.766895870089082</v>
      </c>
      <c r="G36" s="42">
        <v>-184.95400000000001</v>
      </c>
      <c r="H36" s="42">
        <v>-7.9435740791025999E-2</v>
      </c>
      <c r="I36" s="45"/>
    </row>
    <row r="37" spans="1:9" x14ac:dyDescent="0.2">
      <c r="A37" s="41" t="s">
        <v>210</v>
      </c>
      <c r="B37" s="41" t="s">
        <v>209</v>
      </c>
      <c r="C37" s="41" t="s">
        <v>143</v>
      </c>
      <c r="D37" s="44">
        <v>35000</v>
      </c>
      <c r="E37" s="42">
        <v>1683.1849999999999</v>
      </c>
      <c r="F37" s="43">
        <v>0.72290973627682098</v>
      </c>
      <c r="G37" s="42"/>
      <c r="H37" s="42"/>
      <c r="I37" s="45"/>
    </row>
    <row r="38" spans="1:9" x14ac:dyDescent="0.2">
      <c r="A38" s="41" t="s">
        <v>164</v>
      </c>
      <c r="B38" s="41" t="s">
        <v>163</v>
      </c>
      <c r="C38" s="41" t="s">
        <v>102</v>
      </c>
      <c r="D38" s="44">
        <v>104800</v>
      </c>
      <c r="E38" s="42">
        <v>1652.9056</v>
      </c>
      <c r="F38" s="43">
        <v>0.709905061764738</v>
      </c>
      <c r="G38" s="42"/>
      <c r="H38" s="42"/>
      <c r="I38" s="45"/>
    </row>
    <row r="39" spans="1:9" x14ac:dyDescent="0.2">
      <c r="A39" s="41" t="s">
        <v>171</v>
      </c>
      <c r="B39" s="41" t="s">
        <v>170</v>
      </c>
      <c r="C39" s="41" t="s">
        <v>108</v>
      </c>
      <c r="D39" s="44">
        <v>110000</v>
      </c>
      <c r="E39" s="42">
        <v>1587.85</v>
      </c>
      <c r="F39" s="43">
        <v>0.68196438582042396</v>
      </c>
      <c r="G39" s="42"/>
      <c r="H39" s="42"/>
      <c r="I39" s="45"/>
    </row>
    <row r="40" spans="1:9" x14ac:dyDescent="0.2">
      <c r="A40" s="41" t="s">
        <v>169</v>
      </c>
      <c r="B40" s="41" t="s">
        <v>168</v>
      </c>
      <c r="C40" s="41" t="s">
        <v>130</v>
      </c>
      <c r="D40" s="44">
        <v>113000</v>
      </c>
      <c r="E40" s="42">
        <v>1505.951</v>
      </c>
      <c r="F40" s="43">
        <v>0.64678965191337501</v>
      </c>
      <c r="G40" s="42"/>
      <c r="H40" s="42"/>
      <c r="I40" s="45"/>
    </row>
    <row r="41" spans="1:9" x14ac:dyDescent="0.2">
      <c r="A41" s="41" t="s">
        <v>182</v>
      </c>
      <c r="B41" s="41" t="s">
        <v>181</v>
      </c>
      <c r="C41" s="41" t="s">
        <v>162</v>
      </c>
      <c r="D41" s="44">
        <v>34000</v>
      </c>
      <c r="E41" s="42">
        <v>1474.2570000000001</v>
      </c>
      <c r="F41" s="43">
        <v>0.63317742201496396</v>
      </c>
      <c r="G41" s="42"/>
      <c r="H41" s="42"/>
      <c r="I41" s="45"/>
    </row>
    <row r="42" spans="1:9" x14ac:dyDescent="0.2">
      <c r="A42" s="41" t="s">
        <v>204</v>
      </c>
      <c r="B42" s="41" t="s">
        <v>203</v>
      </c>
      <c r="C42" s="41" t="s">
        <v>102</v>
      </c>
      <c r="D42" s="44">
        <v>150300</v>
      </c>
      <c r="E42" s="42">
        <v>1446.0363</v>
      </c>
      <c r="F42" s="43">
        <v>0.62105693686654195</v>
      </c>
      <c r="G42" s="42"/>
      <c r="H42" s="42"/>
      <c r="I42" s="45"/>
    </row>
    <row r="43" spans="1:9" x14ac:dyDescent="0.2">
      <c r="A43" s="41" t="s">
        <v>166</v>
      </c>
      <c r="B43" s="41" t="s">
        <v>165</v>
      </c>
      <c r="C43" s="41" t="s">
        <v>167</v>
      </c>
      <c r="D43" s="44">
        <v>116772</v>
      </c>
      <c r="E43" s="42">
        <v>1435.478196</v>
      </c>
      <c r="F43" s="43">
        <v>0.61652234549469398</v>
      </c>
      <c r="G43" s="42"/>
      <c r="H43" s="42"/>
      <c r="I43" s="45"/>
    </row>
    <row r="44" spans="1:9" x14ac:dyDescent="0.2">
      <c r="A44" s="41" t="s">
        <v>206</v>
      </c>
      <c r="B44" s="41" t="s">
        <v>205</v>
      </c>
      <c r="C44" s="41" t="s">
        <v>138</v>
      </c>
      <c r="D44" s="44">
        <v>1170000</v>
      </c>
      <c r="E44" s="42">
        <v>1425.8789999999999</v>
      </c>
      <c r="F44" s="43">
        <v>0.61239959472824301</v>
      </c>
      <c r="G44" s="42"/>
      <c r="H44" s="42"/>
      <c r="I44" s="45"/>
    </row>
    <row r="45" spans="1:9" x14ac:dyDescent="0.2">
      <c r="A45" s="41" t="s">
        <v>187</v>
      </c>
      <c r="B45" s="41" t="s">
        <v>186</v>
      </c>
      <c r="C45" s="41" t="s">
        <v>188</v>
      </c>
      <c r="D45" s="44">
        <v>11600</v>
      </c>
      <c r="E45" s="42">
        <v>1369.0319999999999</v>
      </c>
      <c r="F45" s="43">
        <v>0.58798442362219805</v>
      </c>
      <c r="G45" s="42">
        <v>-95.175200000000004</v>
      </c>
      <c r="H45" s="42">
        <v>-4.0876718086302902E-2</v>
      </c>
      <c r="I45" s="45"/>
    </row>
    <row r="46" spans="1:9" x14ac:dyDescent="0.2">
      <c r="A46" s="41" t="s">
        <v>193</v>
      </c>
      <c r="B46" s="41" t="s">
        <v>192</v>
      </c>
      <c r="C46" s="41" t="s">
        <v>188</v>
      </c>
      <c r="D46" s="44">
        <v>66000</v>
      </c>
      <c r="E46" s="42">
        <v>1275.912</v>
      </c>
      <c r="F46" s="43">
        <v>0.54799039168744401</v>
      </c>
      <c r="G46" s="42">
        <v>-421.95381250000003</v>
      </c>
      <c r="H46" s="42">
        <v>-0.181224594631828</v>
      </c>
      <c r="I46" s="45"/>
    </row>
    <row r="47" spans="1:9" x14ac:dyDescent="0.2">
      <c r="A47" s="41" t="s">
        <v>195</v>
      </c>
      <c r="B47" s="41" t="s">
        <v>194</v>
      </c>
      <c r="C47" s="41" t="s">
        <v>196</v>
      </c>
      <c r="D47" s="44">
        <v>163000</v>
      </c>
      <c r="E47" s="42">
        <v>1261.1310000000001</v>
      </c>
      <c r="F47" s="43">
        <v>0.54164211219831704</v>
      </c>
      <c r="G47" s="42">
        <v>-380.73759999999999</v>
      </c>
      <c r="H47" s="42">
        <v>-0.163522677546835</v>
      </c>
      <c r="I47" s="45"/>
    </row>
    <row r="48" spans="1:9" x14ac:dyDescent="0.2">
      <c r="A48" s="41" t="s">
        <v>216</v>
      </c>
      <c r="B48" s="41" t="s">
        <v>215</v>
      </c>
      <c r="C48" s="41" t="s">
        <v>217</v>
      </c>
      <c r="D48" s="44">
        <v>50000</v>
      </c>
      <c r="E48" s="42">
        <v>1248.925</v>
      </c>
      <c r="F48" s="43">
        <v>0.53639976733367301</v>
      </c>
      <c r="G48" s="42"/>
      <c r="H48" s="42"/>
      <c r="I48" s="45"/>
    </row>
    <row r="49" spans="1:9" x14ac:dyDescent="0.2">
      <c r="A49" s="41" t="s">
        <v>208</v>
      </c>
      <c r="B49" s="41" t="s">
        <v>207</v>
      </c>
      <c r="C49" s="41" t="s">
        <v>167</v>
      </c>
      <c r="D49" s="44">
        <v>20000</v>
      </c>
      <c r="E49" s="42">
        <v>1087.24</v>
      </c>
      <c r="F49" s="43">
        <v>0.46695781014541499</v>
      </c>
      <c r="G49" s="42"/>
      <c r="H49" s="42"/>
      <c r="I49" s="45"/>
    </row>
    <row r="50" spans="1:9" x14ac:dyDescent="0.2">
      <c r="A50" s="41" t="s">
        <v>156</v>
      </c>
      <c r="B50" s="41" t="s">
        <v>155</v>
      </c>
      <c r="C50" s="41" t="s">
        <v>157</v>
      </c>
      <c r="D50" s="44">
        <v>102700</v>
      </c>
      <c r="E50" s="42">
        <v>944.53189999999995</v>
      </c>
      <c r="F50" s="43">
        <v>0.40566622607380898</v>
      </c>
      <c r="G50" s="42"/>
      <c r="H50" s="42"/>
      <c r="I50" s="45"/>
    </row>
    <row r="51" spans="1:9" x14ac:dyDescent="0.2">
      <c r="A51" s="41" t="s">
        <v>201</v>
      </c>
      <c r="B51" s="41" t="s">
        <v>200</v>
      </c>
      <c r="C51" s="41" t="s">
        <v>202</v>
      </c>
      <c r="D51" s="44">
        <v>50000</v>
      </c>
      <c r="E51" s="42">
        <v>922.625</v>
      </c>
      <c r="F51" s="43">
        <v>0.39625744967570498</v>
      </c>
      <c r="G51" s="42"/>
      <c r="H51" s="42"/>
      <c r="I51" s="45"/>
    </row>
    <row r="52" spans="1:9" x14ac:dyDescent="0.2">
      <c r="A52" s="41" t="s">
        <v>221</v>
      </c>
      <c r="B52" s="41" t="s">
        <v>220</v>
      </c>
      <c r="C52" s="41" t="s">
        <v>217</v>
      </c>
      <c r="D52" s="44">
        <v>170000</v>
      </c>
      <c r="E52" s="42">
        <v>874.22500000000002</v>
      </c>
      <c r="F52" s="43">
        <v>0.37547017362714402</v>
      </c>
      <c r="G52" s="42"/>
      <c r="H52" s="42"/>
      <c r="I52" s="45"/>
    </row>
    <row r="53" spans="1:9" x14ac:dyDescent="0.2">
      <c r="A53" s="41" t="s">
        <v>228</v>
      </c>
      <c r="B53" s="41" t="s">
        <v>227</v>
      </c>
      <c r="C53" s="41" t="s">
        <v>130</v>
      </c>
      <c r="D53" s="44">
        <v>375000</v>
      </c>
      <c r="E53" s="42">
        <v>858.78750000000002</v>
      </c>
      <c r="F53" s="43">
        <v>0.36883993449491898</v>
      </c>
      <c r="G53" s="42"/>
      <c r="H53" s="42"/>
      <c r="I53" s="45"/>
    </row>
    <row r="54" spans="1:9" x14ac:dyDescent="0.2">
      <c r="A54" s="41" t="s">
        <v>212</v>
      </c>
      <c r="B54" s="41" t="s">
        <v>211</v>
      </c>
      <c r="C54" s="41" t="s">
        <v>138</v>
      </c>
      <c r="D54" s="44">
        <v>496000</v>
      </c>
      <c r="E54" s="42">
        <v>838.4384</v>
      </c>
      <c r="F54" s="43">
        <v>0.36010021633293998</v>
      </c>
      <c r="G54" s="42"/>
      <c r="H54" s="42"/>
      <c r="I54" s="45"/>
    </row>
    <row r="55" spans="1:9" x14ac:dyDescent="0.2">
      <c r="A55" s="41" t="s">
        <v>323</v>
      </c>
      <c r="B55" s="41" t="s">
        <v>322</v>
      </c>
      <c r="C55" s="41" t="s">
        <v>188</v>
      </c>
      <c r="D55" s="44">
        <v>98956</v>
      </c>
      <c r="E55" s="42">
        <v>763.54449599999998</v>
      </c>
      <c r="F55" s="43">
        <v>0.32793409532462497</v>
      </c>
      <c r="G55" s="42"/>
      <c r="H55" s="42"/>
      <c r="I55" s="45"/>
    </row>
    <row r="56" spans="1:9" x14ac:dyDescent="0.2">
      <c r="A56" s="41" t="s">
        <v>214</v>
      </c>
      <c r="B56" s="41" t="s">
        <v>213</v>
      </c>
      <c r="C56" s="41" t="s">
        <v>108</v>
      </c>
      <c r="D56" s="44">
        <v>193887</v>
      </c>
      <c r="E56" s="42">
        <v>761.10341849999998</v>
      </c>
      <c r="F56" s="43">
        <v>0.32688567896412002</v>
      </c>
      <c r="G56" s="42"/>
      <c r="H56" s="42"/>
      <c r="I56" s="45"/>
    </row>
    <row r="57" spans="1:9" x14ac:dyDescent="0.2">
      <c r="A57" s="41" t="s">
        <v>223</v>
      </c>
      <c r="B57" s="41" t="s">
        <v>222</v>
      </c>
      <c r="C57" s="41" t="s">
        <v>224</v>
      </c>
      <c r="D57" s="44">
        <v>60000</v>
      </c>
      <c r="E57" s="42">
        <v>623.76</v>
      </c>
      <c r="F57" s="43">
        <v>0.26789816752170997</v>
      </c>
      <c r="G57" s="42"/>
      <c r="H57" s="42"/>
      <c r="I57" s="45"/>
    </row>
    <row r="58" spans="1:9" x14ac:dyDescent="0.2">
      <c r="A58" s="41" t="s">
        <v>226</v>
      </c>
      <c r="B58" s="41" t="s">
        <v>225</v>
      </c>
      <c r="C58" s="41" t="s">
        <v>196</v>
      </c>
      <c r="D58" s="44">
        <v>50000</v>
      </c>
      <c r="E58" s="42">
        <v>491.47500000000002</v>
      </c>
      <c r="F58" s="43">
        <v>0.21108319206543</v>
      </c>
      <c r="G58" s="42"/>
      <c r="H58" s="42"/>
      <c r="I58" s="45"/>
    </row>
    <row r="59" spans="1:9" x14ac:dyDescent="0.2">
      <c r="A59" s="41" t="s">
        <v>219</v>
      </c>
      <c r="B59" s="41" t="s">
        <v>218</v>
      </c>
      <c r="C59" s="41" t="s">
        <v>133</v>
      </c>
      <c r="D59" s="44">
        <v>21200</v>
      </c>
      <c r="E59" s="42">
        <v>464.71460000000002</v>
      </c>
      <c r="F59" s="43">
        <v>0.19958988995861299</v>
      </c>
      <c r="G59" s="42"/>
      <c r="H59" s="42"/>
      <c r="I59" s="45"/>
    </row>
    <row r="60" spans="1:9" x14ac:dyDescent="0.2">
      <c r="A60" s="41" t="s">
        <v>325</v>
      </c>
      <c r="B60" s="41" t="s">
        <v>324</v>
      </c>
      <c r="C60" s="41" t="s">
        <v>130</v>
      </c>
      <c r="D60" s="44">
        <v>19597</v>
      </c>
      <c r="E60" s="42">
        <v>163.8015245</v>
      </c>
      <c r="F60" s="43">
        <v>7.0350981548692598E-2</v>
      </c>
      <c r="G60" s="42"/>
      <c r="H60" s="42"/>
      <c r="I60" s="45"/>
    </row>
    <row r="61" spans="1:9" x14ac:dyDescent="0.2">
      <c r="A61" s="40" t="s">
        <v>28</v>
      </c>
      <c r="B61" s="40"/>
      <c r="C61" s="40"/>
      <c r="D61" s="40"/>
      <c r="E61" s="46">
        <f>SUM(E7:E60)</f>
        <v>152018.12582100002</v>
      </c>
      <c r="F61" s="47">
        <f>SUM(F7:F60)</f>
        <v>65.290139376572228</v>
      </c>
      <c r="G61" s="46">
        <f>SUM(G7:G60)</f>
        <v>-28662.887912500006</v>
      </c>
      <c r="H61" s="46">
        <f>SUM(H7:H60)</f>
        <v>-12.310400069961089</v>
      </c>
      <c r="I61" s="40"/>
    </row>
    <row r="62" spans="1:9" x14ac:dyDescent="0.2">
      <c r="A62" s="41"/>
      <c r="B62" s="41"/>
      <c r="C62" s="41"/>
      <c r="D62" s="41"/>
      <c r="E62" s="42"/>
      <c r="F62" s="43"/>
      <c r="G62" s="42"/>
      <c r="H62" s="41"/>
      <c r="I62" s="41"/>
    </row>
    <row r="63" spans="1:9" x14ac:dyDescent="0.2">
      <c r="A63" s="40" t="s">
        <v>343</v>
      </c>
      <c r="B63" s="41"/>
      <c r="C63" s="41"/>
      <c r="D63" s="41"/>
      <c r="E63" s="42"/>
      <c r="F63" s="43"/>
      <c r="G63" s="42"/>
      <c r="H63" s="41"/>
      <c r="I63" s="41"/>
    </row>
    <row r="64" spans="1:9" x14ac:dyDescent="0.2">
      <c r="A64" s="41"/>
      <c r="B64" s="41" t="s">
        <v>850</v>
      </c>
      <c r="C64" s="41"/>
      <c r="D64" s="41"/>
      <c r="E64" s="42"/>
      <c r="F64" s="43"/>
      <c r="G64" s="42">
        <v>-22169.597949999999</v>
      </c>
      <c r="H64" s="42">
        <v>-9.5216023238073397</v>
      </c>
      <c r="I64" s="45"/>
    </row>
    <row r="65" spans="1:9" x14ac:dyDescent="0.2">
      <c r="A65" s="40" t="s">
        <v>28</v>
      </c>
      <c r="B65" s="40"/>
      <c r="C65" s="40"/>
      <c r="D65" s="40"/>
      <c r="E65" s="46"/>
      <c r="F65" s="47"/>
      <c r="G65" s="46">
        <f>SUM(G63:G64)</f>
        <v>-22169.597949999999</v>
      </c>
      <c r="H65" s="46">
        <f>SUM(H63:H64)</f>
        <v>-9.5216023238073397</v>
      </c>
      <c r="I65" s="40"/>
    </row>
    <row r="66" spans="1:9" x14ac:dyDescent="0.2">
      <c r="A66" s="41"/>
      <c r="B66" s="41"/>
      <c r="C66" s="41"/>
      <c r="D66" s="41"/>
      <c r="E66" s="42"/>
      <c r="F66" s="43"/>
      <c r="G66" s="42"/>
      <c r="H66" s="41"/>
      <c r="I66" s="41"/>
    </row>
    <row r="67" spans="1:9" x14ac:dyDescent="0.2">
      <c r="A67" s="40" t="s">
        <v>24</v>
      </c>
      <c r="B67" s="41"/>
      <c r="C67" s="41"/>
      <c r="D67" s="41"/>
      <c r="E67" s="42"/>
      <c r="F67" s="43"/>
      <c r="G67" s="42"/>
      <c r="H67" s="41"/>
      <c r="I67" s="41"/>
    </row>
    <row r="68" spans="1:9" x14ac:dyDescent="0.2">
      <c r="A68" s="40" t="s">
        <v>25</v>
      </c>
      <c r="B68" s="41"/>
      <c r="C68" s="41"/>
      <c r="D68" s="41"/>
      <c r="E68" s="42"/>
      <c r="F68" s="43"/>
      <c r="G68" s="42"/>
      <c r="H68" s="41"/>
      <c r="I68" s="41"/>
    </row>
    <row r="69" spans="1:9" x14ac:dyDescent="0.2">
      <c r="A69" s="41" t="s">
        <v>62</v>
      </c>
      <c r="B69" s="41" t="s">
        <v>61</v>
      </c>
      <c r="C69" s="41" t="s">
        <v>63</v>
      </c>
      <c r="D69" s="44">
        <v>5000</v>
      </c>
      <c r="E69" s="42">
        <v>5242.5191095999999</v>
      </c>
      <c r="F69" s="43">
        <v>2.2516052049817001</v>
      </c>
      <c r="G69" s="45"/>
      <c r="H69" s="45"/>
      <c r="I69" s="45">
        <v>7.9649999999999999</v>
      </c>
    </row>
    <row r="70" spans="1:9" x14ac:dyDescent="0.2">
      <c r="A70" s="41" t="s">
        <v>308</v>
      </c>
      <c r="B70" s="41" t="s">
        <v>307</v>
      </c>
      <c r="C70" s="41" t="s">
        <v>26</v>
      </c>
      <c r="D70" s="44">
        <v>5000</v>
      </c>
      <c r="E70" s="42">
        <v>5165.4501369999998</v>
      </c>
      <c r="F70" s="43">
        <v>2.2185049155557701</v>
      </c>
      <c r="G70" s="45"/>
      <c r="H70" s="45"/>
      <c r="I70" s="45">
        <v>7.7</v>
      </c>
    </row>
    <row r="71" spans="1:9" x14ac:dyDescent="0.2">
      <c r="A71" s="41" t="s">
        <v>67</v>
      </c>
      <c r="B71" s="41" t="s">
        <v>66</v>
      </c>
      <c r="C71" s="41" t="s">
        <v>26</v>
      </c>
      <c r="D71" s="44">
        <v>5000</v>
      </c>
      <c r="E71" s="42">
        <v>5105.6277848</v>
      </c>
      <c r="F71" s="43">
        <v>2.1928118628893301</v>
      </c>
      <c r="G71" s="45"/>
      <c r="H71" s="45"/>
      <c r="I71" s="45">
        <v>7.8849999999999998</v>
      </c>
    </row>
    <row r="72" spans="1:9" x14ac:dyDescent="0.2">
      <c r="A72" s="41" t="s">
        <v>1137</v>
      </c>
      <c r="B72" s="41" t="s">
        <v>851</v>
      </c>
      <c r="C72" s="41" t="s">
        <v>26</v>
      </c>
      <c r="D72" s="44">
        <v>7000</v>
      </c>
      <c r="E72" s="42">
        <v>3797.5</v>
      </c>
      <c r="F72" s="43">
        <v>1.6309851403804301</v>
      </c>
      <c r="G72" s="45"/>
      <c r="H72" s="45"/>
      <c r="I72" s="45">
        <v>6.2482999999999995</v>
      </c>
    </row>
    <row r="73" spans="1:9" x14ac:dyDescent="0.2">
      <c r="A73" s="41" t="s">
        <v>230</v>
      </c>
      <c r="B73" s="41" t="s">
        <v>229</v>
      </c>
      <c r="C73" s="41" t="s">
        <v>231</v>
      </c>
      <c r="D73" s="44">
        <v>250</v>
      </c>
      <c r="E73" s="42">
        <v>2695.8917623000002</v>
      </c>
      <c r="F73" s="43">
        <v>1.1578563276853999</v>
      </c>
      <c r="G73" s="45"/>
      <c r="H73" s="45"/>
      <c r="I73" s="45">
        <v>8.5075000000000003</v>
      </c>
    </row>
    <row r="74" spans="1:9" x14ac:dyDescent="0.2">
      <c r="A74" s="41" t="s">
        <v>345</v>
      </c>
      <c r="B74" s="41" t="s">
        <v>344</v>
      </c>
      <c r="C74" s="41" t="s">
        <v>26</v>
      </c>
      <c r="D74" s="44">
        <v>2500</v>
      </c>
      <c r="E74" s="42">
        <v>2686.7437705000002</v>
      </c>
      <c r="F74" s="43">
        <v>1.1539273642383601</v>
      </c>
      <c r="G74" s="45"/>
      <c r="H74" s="45"/>
      <c r="I74" s="45">
        <v>7.9450000000000003</v>
      </c>
    </row>
    <row r="75" spans="1:9" x14ac:dyDescent="0.2">
      <c r="A75" s="41" t="s">
        <v>333</v>
      </c>
      <c r="B75" s="41" t="s">
        <v>332</v>
      </c>
      <c r="C75" s="41" t="s">
        <v>63</v>
      </c>
      <c r="D75" s="44">
        <v>250</v>
      </c>
      <c r="E75" s="42">
        <v>2650.020806</v>
      </c>
      <c r="F75" s="43">
        <v>1.13815524852797</v>
      </c>
      <c r="G75" s="45"/>
      <c r="H75" s="45"/>
      <c r="I75" s="45">
        <v>7.75</v>
      </c>
    </row>
    <row r="76" spans="1:9" x14ac:dyDescent="0.2">
      <c r="A76" s="41" t="s">
        <v>71</v>
      </c>
      <c r="B76" s="41" t="s">
        <v>70</v>
      </c>
      <c r="C76" s="41" t="s">
        <v>60</v>
      </c>
      <c r="D76" s="44">
        <v>2500</v>
      </c>
      <c r="E76" s="42">
        <v>2581.5696232999999</v>
      </c>
      <c r="F76" s="43">
        <v>1.1087562065726899</v>
      </c>
      <c r="G76" s="45"/>
      <c r="H76" s="45"/>
      <c r="I76" s="45">
        <v>7.92</v>
      </c>
    </row>
    <row r="77" spans="1:9" x14ac:dyDescent="0.2">
      <c r="A77" s="41" t="s">
        <v>89</v>
      </c>
      <c r="B77" s="41" t="s">
        <v>88</v>
      </c>
      <c r="C77" s="41" t="s">
        <v>63</v>
      </c>
      <c r="D77" s="44">
        <v>2500</v>
      </c>
      <c r="E77" s="42">
        <v>2567.7821574999998</v>
      </c>
      <c r="F77" s="43">
        <v>1.1028346392670201</v>
      </c>
      <c r="G77" s="45"/>
      <c r="H77" s="45"/>
      <c r="I77" s="45">
        <v>7.57</v>
      </c>
    </row>
    <row r="78" spans="1:9" x14ac:dyDescent="0.2">
      <c r="A78" s="41" t="s">
        <v>65</v>
      </c>
      <c r="B78" s="41" t="s">
        <v>64</v>
      </c>
      <c r="C78" s="41" t="s">
        <v>26</v>
      </c>
      <c r="D78" s="44">
        <v>2500</v>
      </c>
      <c r="E78" s="42">
        <v>2553.6652055</v>
      </c>
      <c r="F78" s="43">
        <v>1.09677156120527</v>
      </c>
      <c r="G78" s="45"/>
      <c r="H78" s="45"/>
      <c r="I78" s="45">
        <v>7.58</v>
      </c>
    </row>
    <row r="79" spans="1:9" x14ac:dyDescent="0.2">
      <c r="A79" s="41" t="s">
        <v>331</v>
      </c>
      <c r="B79" s="41" t="s">
        <v>330</v>
      </c>
      <c r="C79" s="41" t="s">
        <v>231</v>
      </c>
      <c r="D79" s="44">
        <v>2500</v>
      </c>
      <c r="E79" s="42">
        <v>2518.3893151000002</v>
      </c>
      <c r="F79" s="43">
        <v>1.0816209481556101</v>
      </c>
      <c r="G79" s="45"/>
      <c r="H79" s="45"/>
      <c r="I79" s="45">
        <v>9.0299999999999994</v>
      </c>
    </row>
    <row r="80" spans="1:9" x14ac:dyDescent="0.2">
      <c r="A80" s="41" t="s">
        <v>77</v>
      </c>
      <c r="B80" s="41" t="s">
        <v>76</v>
      </c>
      <c r="C80" s="41" t="s">
        <v>26</v>
      </c>
      <c r="D80" s="44">
        <v>2500</v>
      </c>
      <c r="E80" s="42">
        <v>2506.2135274000002</v>
      </c>
      <c r="F80" s="43">
        <v>1.07639157914676</v>
      </c>
      <c r="G80" s="45"/>
      <c r="H80" s="45"/>
      <c r="I80" s="45">
        <v>7.64</v>
      </c>
    </row>
    <row r="81" spans="1:9" x14ac:dyDescent="0.2">
      <c r="A81" s="41" t="s">
        <v>233</v>
      </c>
      <c r="B81" s="41" t="s">
        <v>232</v>
      </c>
      <c r="C81" s="41" t="s">
        <v>26</v>
      </c>
      <c r="D81" s="44">
        <v>200</v>
      </c>
      <c r="E81" s="42">
        <v>2079.1067671000001</v>
      </c>
      <c r="F81" s="43">
        <v>0.89295384921777199</v>
      </c>
      <c r="G81" s="45"/>
      <c r="H81" s="45"/>
      <c r="I81" s="45">
        <v>7.6849999999999996</v>
      </c>
    </row>
    <row r="82" spans="1:9" x14ac:dyDescent="0.2">
      <c r="A82" s="41" t="s">
        <v>87</v>
      </c>
      <c r="B82" s="41" t="s">
        <v>86</v>
      </c>
      <c r="C82" s="41" t="s">
        <v>27</v>
      </c>
      <c r="D82" s="44">
        <v>1500</v>
      </c>
      <c r="E82" s="42">
        <v>1542.5473356</v>
      </c>
      <c r="F82" s="43">
        <v>0.66250738188203195</v>
      </c>
      <c r="G82" s="45"/>
      <c r="H82" s="45"/>
      <c r="I82" s="45">
        <v>7.5049999999999999</v>
      </c>
    </row>
    <row r="83" spans="1:9" x14ac:dyDescent="0.2">
      <c r="A83" s="41" t="s">
        <v>91</v>
      </c>
      <c r="B83" s="41" t="s">
        <v>90</v>
      </c>
      <c r="C83" s="41" t="s">
        <v>63</v>
      </c>
      <c r="D83" s="44">
        <v>1000</v>
      </c>
      <c r="E83" s="42">
        <v>1001.8575616000001</v>
      </c>
      <c r="F83" s="43">
        <v>0.43028697715532999</v>
      </c>
      <c r="G83" s="45"/>
      <c r="H83" s="45"/>
      <c r="I83" s="45">
        <v>7.64</v>
      </c>
    </row>
    <row r="84" spans="1:9" x14ac:dyDescent="0.2">
      <c r="A84" s="40" t="s">
        <v>28</v>
      </c>
      <c r="B84" s="40"/>
      <c r="C84" s="40"/>
      <c r="D84" s="40"/>
      <c r="E84" s="46">
        <f>SUM(E68:E83)</f>
        <v>44694.884863300009</v>
      </c>
      <c r="F84" s="47">
        <f>SUM(F68:F83)</f>
        <v>19.195969206861445</v>
      </c>
      <c r="G84" s="46"/>
      <c r="H84" s="40"/>
      <c r="I84" s="40"/>
    </row>
    <row r="85" spans="1:9" x14ac:dyDescent="0.2">
      <c r="A85" s="41"/>
      <c r="B85" s="41"/>
      <c r="C85" s="41"/>
      <c r="D85" s="41"/>
      <c r="E85" s="42"/>
      <c r="F85" s="43"/>
      <c r="G85" s="42"/>
      <c r="H85" s="41"/>
      <c r="I85" s="41"/>
    </row>
    <row r="86" spans="1:9" x14ac:dyDescent="0.2">
      <c r="A86" s="40" t="s">
        <v>29</v>
      </c>
      <c r="B86" s="41"/>
      <c r="C86" s="41"/>
      <c r="D86" s="41"/>
      <c r="E86" s="42"/>
      <c r="F86" s="43"/>
      <c r="G86" s="42"/>
      <c r="H86" s="41"/>
      <c r="I86" s="41"/>
    </row>
    <row r="87" spans="1:9" x14ac:dyDescent="0.2">
      <c r="A87" s="40" t="s">
        <v>30</v>
      </c>
      <c r="B87" s="41"/>
      <c r="C87" s="41"/>
      <c r="D87" s="41"/>
      <c r="E87" s="42"/>
      <c r="F87" s="43"/>
      <c r="G87" s="42"/>
      <c r="H87" s="41"/>
      <c r="I87" s="41"/>
    </row>
    <row r="88" spans="1:9" x14ac:dyDescent="0.2">
      <c r="A88" s="41" t="s">
        <v>346</v>
      </c>
      <c r="B88" s="41" t="s">
        <v>1285</v>
      </c>
      <c r="C88" s="41" t="s">
        <v>32</v>
      </c>
      <c r="D88" s="44">
        <v>2500000</v>
      </c>
      <c r="E88" s="42">
        <v>2496.06</v>
      </c>
      <c r="F88" s="43">
        <v>1.0720307490448899</v>
      </c>
      <c r="G88" s="45"/>
      <c r="H88" s="45"/>
      <c r="I88" s="45">
        <v>6.4016000000000002</v>
      </c>
    </row>
    <row r="89" spans="1:9" x14ac:dyDescent="0.2">
      <c r="A89" s="41" t="s">
        <v>311</v>
      </c>
      <c r="B89" s="41" t="s">
        <v>1286</v>
      </c>
      <c r="C89" s="41" t="s">
        <v>32</v>
      </c>
      <c r="D89" s="44">
        <v>2500000</v>
      </c>
      <c r="E89" s="42">
        <v>2480.86</v>
      </c>
      <c r="F89" s="43">
        <v>1.0655025135916201</v>
      </c>
      <c r="G89" s="45"/>
      <c r="H89" s="45"/>
      <c r="I89" s="45">
        <v>6.4</v>
      </c>
    </row>
    <row r="90" spans="1:9" x14ac:dyDescent="0.2">
      <c r="A90" s="40" t="s">
        <v>28</v>
      </c>
      <c r="B90" s="40"/>
      <c r="C90" s="40"/>
      <c r="D90" s="40"/>
      <c r="E90" s="46">
        <f>SUM(E87:E89)</f>
        <v>4976.92</v>
      </c>
      <c r="F90" s="47">
        <f>SUM(F87:F89)</f>
        <v>2.1375332626365102</v>
      </c>
      <c r="G90" s="46"/>
      <c r="H90" s="40"/>
      <c r="I90" s="40"/>
    </row>
    <row r="91" spans="1:9" x14ac:dyDescent="0.2">
      <c r="A91" s="41"/>
      <c r="B91" s="41"/>
      <c r="C91" s="41"/>
      <c r="D91" s="41"/>
      <c r="E91" s="42"/>
      <c r="F91" s="43"/>
      <c r="G91" s="42"/>
      <c r="H91" s="41"/>
      <c r="I91" s="41"/>
    </row>
    <row r="92" spans="1:9" x14ac:dyDescent="0.2">
      <c r="A92" s="40" t="s">
        <v>31</v>
      </c>
      <c r="B92" s="41"/>
      <c r="C92" s="41"/>
      <c r="D92" s="41"/>
      <c r="E92" s="42"/>
      <c r="F92" s="43"/>
      <c r="G92" s="42"/>
      <c r="H92" s="41"/>
      <c r="I92" s="41"/>
    </row>
    <row r="93" spans="1:9" x14ac:dyDescent="0.2">
      <c r="A93" s="41" t="s">
        <v>54</v>
      </c>
      <c r="B93" s="41" t="s">
        <v>53</v>
      </c>
      <c r="C93" s="41" t="s">
        <v>32</v>
      </c>
      <c r="D93" s="44">
        <v>6500000</v>
      </c>
      <c r="E93" s="42">
        <v>6879.7003888999998</v>
      </c>
      <c r="F93" s="43">
        <v>2.9547568412285301</v>
      </c>
      <c r="G93" s="45"/>
      <c r="H93" s="45"/>
      <c r="I93" s="45">
        <v>6.8634963752000102</v>
      </c>
    </row>
    <row r="94" spans="1:9" x14ac:dyDescent="0.2">
      <c r="A94" s="41" t="s">
        <v>244</v>
      </c>
      <c r="B94" s="41" t="s">
        <v>1284</v>
      </c>
      <c r="C94" s="41" t="s">
        <v>32</v>
      </c>
      <c r="D94" s="44">
        <v>2000000</v>
      </c>
      <c r="E94" s="42">
        <v>2091.1239999999998</v>
      </c>
      <c r="F94" s="43">
        <v>0.89811512065645205</v>
      </c>
      <c r="G94" s="45"/>
      <c r="H94" s="45"/>
      <c r="I94" s="45">
        <v>6.78182113045</v>
      </c>
    </row>
    <row r="95" spans="1:9" x14ac:dyDescent="0.2">
      <c r="A95" s="41" t="s">
        <v>339</v>
      </c>
      <c r="B95" s="41" t="s">
        <v>1278</v>
      </c>
      <c r="C95" s="41" t="s">
        <v>32</v>
      </c>
      <c r="D95" s="44">
        <v>480000</v>
      </c>
      <c r="E95" s="42">
        <v>498.28895999999997</v>
      </c>
      <c r="F95" s="43">
        <v>0.21400971412129499</v>
      </c>
      <c r="G95" s="45"/>
      <c r="H95" s="45"/>
      <c r="I95" s="45">
        <v>6.7749094540124997</v>
      </c>
    </row>
    <row r="96" spans="1:9" x14ac:dyDescent="0.2">
      <c r="A96" s="40" t="s">
        <v>28</v>
      </c>
      <c r="B96" s="40"/>
      <c r="C96" s="40"/>
      <c r="D96" s="40"/>
      <c r="E96" s="46">
        <f>SUM(E93:E95)</f>
        <v>9469.1133489000003</v>
      </c>
      <c r="F96" s="47">
        <f>SUM(F93:F95)</f>
        <v>4.0668816760062771</v>
      </c>
      <c r="G96" s="46"/>
      <c r="H96" s="40"/>
      <c r="I96" s="40"/>
    </row>
    <row r="97" spans="1:9" x14ac:dyDescent="0.2">
      <c r="A97" s="41"/>
      <c r="B97" s="41"/>
      <c r="C97" s="41"/>
      <c r="D97" s="41"/>
      <c r="E97" s="42"/>
      <c r="F97" s="43"/>
      <c r="G97" s="42"/>
      <c r="H97" s="41"/>
      <c r="I97" s="41"/>
    </row>
    <row r="98" spans="1:9" x14ac:dyDescent="0.2">
      <c r="A98" s="40" t="s">
        <v>33</v>
      </c>
      <c r="B98" s="40"/>
      <c r="C98" s="40"/>
      <c r="D98" s="40"/>
      <c r="E98" s="46">
        <f>E61+E65+E84+E90+E96</f>
        <v>211159.04403320004</v>
      </c>
      <c r="F98" s="47">
        <f>F61+F65+F84+F90+F96</f>
        <v>90.690523522076461</v>
      </c>
      <c r="G98" s="46"/>
      <c r="H98" s="40"/>
      <c r="I98" s="40"/>
    </row>
    <row r="99" spans="1:9" x14ac:dyDescent="0.2">
      <c r="A99" s="40"/>
      <c r="B99" s="40"/>
      <c r="C99" s="40"/>
      <c r="D99" s="40"/>
      <c r="E99" s="46"/>
      <c r="F99" s="47"/>
      <c r="G99" s="46"/>
      <c r="H99" s="40"/>
      <c r="I99" s="40"/>
    </row>
    <row r="100" spans="1:9" x14ac:dyDescent="0.2">
      <c r="A100" s="40" t="s">
        <v>315</v>
      </c>
      <c r="B100" s="40"/>
      <c r="C100" s="40"/>
      <c r="D100" s="40"/>
      <c r="E100" s="55">
        <v>5009.7933094000009</v>
      </c>
      <c r="F100" s="55">
        <f>E100/E104*100</f>
        <v>2.1516519931556766</v>
      </c>
      <c r="G100" s="46"/>
      <c r="H100" s="40"/>
      <c r="I100" s="40"/>
    </row>
    <row r="101" spans="1:9" x14ac:dyDescent="0.2">
      <c r="A101" s="40"/>
      <c r="B101" s="40"/>
      <c r="C101" s="40"/>
      <c r="D101" s="40"/>
      <c r="E101" s="46"/>
      <c r="F101" s="47"/>
      <c r="G101" s="46"/>
      <c r="H101" s="40"/>
      <c r="I101" s="40"/>
    </row>
    <row r="102" spans="1:9" x14ac:dyDescent="0.2">
      <c r="A102" s="40" t="s">
        <v>35</v>
      </c>
      <c r="B102" s="40"/>
      <c r="C102" s="40"/>
      <c r="D102" s="40"/>
      <c r="E102" s="46">
        <f>E104-(E61+E65+E84+E90+E96+E100)</f>
        <v>16665.901980299939</v>
      </c>
      <c r="F102" s="47">
        <f>F104-(F61+F65+F84+F90+F96+F100)</f>
        <v>7.1578244847678576</v>
      </c>
      <c r="G102" s="46"/>
      <c r="H102" s="40"/>
      <c r="I102" s="40"/>
    </row>
    <row r="103" spans="1:9" x14ac:dyDescent="0.2">
      <c r="A103" s="41"/>
      <c r="B103" s="41"/>
      <c r="C103" s="41"/>
      <c r="D103" s="41"/>
      <c r="E103" s="42"/>
      <c r="F103" s="43"/>
      <c r="G103" s="42"/>
      <c r="H103" s="41"/>
      <c r="I103" s="41"/>
    </row>
    <row r="104" spans="1:9" x14ac:dyDescent="0.2">
      <c r="A104" s="48" t="s">
        <v>34</v>
      </c>
      <c r="B104" s="48"/>
      <c r="C104" s="48"/>
      <c r="D104" s="48"/>
      <c r="E104" s="49">
        <v>232834.73932289999</v>
      </c>
      <c r="F104" s="50">
        <v>100</v>
      </c>
      <c r="G104" s="49"/>
      <c r="H104" s="48"/>
      <c r="I104" s="48"/>
    </row>
    <row r="105" spans="1:9" x14ac:dyDescent="0.2">
      <c r="A105" s="7" t="s">
        <v>1279</v>
      </c>
    </row>
    <row r="106" spans="1:9" x14ac:dyDescent="0.2">
      <c r="A106" s="7" t="s">
        <v>1287</v>
      </c>
    </row>
    <row r="108" spans="1:9" x14ac:dyDescent="0.2">
      <c r="A108" s="14" t="s">
        <v>36</v>
      </c>
    </row>
    <row r="110" spans="1:9" x14ac:dyDescent="0.2">
      <c r="A110" s="14" t="s">
        <v>37</v>
      </c>
    </row>
    <row r="111" spans="1:9" x14ac:dyDescent="0.2">
      <c r="A111" s="14" t="s">
        <v>38</v>
      </c>
    </row>
    <row r="112" spans="1:9" x14ac:dyDescent="0.2">
      <c r="A112" s="14" t="s">
        <v>39</v>
      </c>
      <c r="B112" s="14"/>
      <c r="C112" s="30" t="s">
        <v>861</v>
      </c>
      <c r="D112" s="14" t="s">
        <v>40</v>
      </c>
    </row>
    <row r="113" spans="1:4" x14ac:dyDescent="0.2">
      <c r="A113" s="7" t="s">
        <v>41</v>
      </c>
      <c r="C113" s="31">
        <v>12.604799999999999</v>
      </c>
      <c r="D113" s="31">
        <v>14.027900000000001</v>
      </c>
    </row>
    <row r="114" spans="1:4" x14ac:dyDescent="0.2">
      <c r="A114" s="7" t="s">
        <v>42</v>
      </c>
      <c r="C114" s="31">
        <v>12.604799999999999</v>
      </c>
      <c r="D114" s="31">
        <v>13.580299999999999</v>
      </c>
    </row>
    <row r="115" spans="1:4" x14ac:dyDescent="0.2">
      <c r="A115" s="7" t="s">
        <v>43</v>
      </c>
      <c r="C115" s="31">
        <v>12.964499999999999</v>
      </c>
      <c r="D115" s="31">
        <v>14.541399999999999</v>
      </c>
    </row>
    <row r="116" spans="1:4" x14ac:dyDescent="0.2">
      <c r="A116" s="7" t="s">
        <v>44</v>
      </c>
      <c r="C116" s="31">
        <v>12.964499999999999</v>
      </c>
      <c r="D116" s="31">
        <v>13.7951</v>
      </c>
    </row>
    <row r="117" spans="1:4" x14ac:dyDescent="0.2">
      <c r="C117" s="31"/>
      <c r="D117" s="31"/>
    </row>
    <row r="118" spans="1:4" x14ac:dyDescent="0.2">
      <c r="A118" s="7" t="s">
        <v>862</v>
      </c>
      <c r="C118" s="31"/>
      <c r="D118" s="31"/>
    </row>
    <row r="120" spans="1:4" x14ac:dyDescent="0.2">
      <c r="A120" s="14" t="s">
        <v>46</v>
      </c>
    </row>
    <row r="121" spans="1:4" x14ac:dyDescent="0.2">
      <c r="A121" s="105" t="s">
        <v>50</v>
      </c>
      <c r="B121" s="106"/>
      <c r="C121" s="33" t="s">
        <v>51</v>
      </c>
    </row>
    <row r="122" spans="1:4" x14ac:dyDescent="0.2">
      <c r="A122" s="101" t="s">
        <v>42</v>
      </c>
      <c r="B122" s="102"/>
      <c r="C122" s="34">
        <v>0.45</v>
      </c>
    </row>
    <row r="123" spans="1:4" x14ac:dyDescent="0.2">
      <c r="A123" s="101" t="s">
        <v>44</v>
      </c>
      <c r="B123" s="102"/>
      <c r="C123" s="34">
        <v>0.75</v>
      </c>
    </row>
    <row r="124" spans="1:4" x14ac:dyDescent="0.2">
      <c r="A124" s="7" t="s">
        <v>52</v>
      </c>
    </row>
    <row r="125" spans="1:4" x14ac:dyDescent="0.2">
      <c r="A125" s="7" t="s">
        <v>45</v>
      </c>
    </row>
    <row r="127" spans="1:4" x14ac:dyDescent="0.2">
      <c r="A127" s="14" t="s">
        <v>316</v>
      </c>
      <c r="D127" s="32" t="s">
        <v>347</v>
      </c>
    </row>
    <row r="129" spans="1:9" x14ac:dyDescent="0.2">
      <c r="A129" s="14" t="s">
        <v>318</v>
      </c>
      <c r="D129" s="32">
        <f>ABS(+H61+H65)</f>
        <v>21.832002393768427</v>
      </c>
    </row>
    <row r="131" spans="1:9" x14ac:dyDescent="0.2">
      <c r="A131" s="14" t="s">
        <v>319</v>
      </c>
      <c r="D131" s="51">
        <v>1.7666999999999999</v>
      </c>
    </row>
    <row r="133" spans="1:9" x14ac:dyDescent="0.2">
      <c r="A133" s="14" t="s">
        <v>320</v>
      </c>
      <c r="D133" s="32">
        <v>2.8457690844619101</v>
      </c>
      <c r="E133" s="10" t="s">
        <v>48</v>
      </c>
    </row>
    <row r="135" spans="1:9" x14ac:dyDescent="0.2">
      <c r="A135" s="14" t="s">
        <v>321</v>
      </c>
      <c r="D135" s="30" t="s">
        <v>47</v>
      </c>
    </row>
    <row r="137" spans="1:9" x14ac:dyDescent="0.2">
      <c r="A137" s="14" t="s">
        <v>872</v>
      </c>
      <c r="G137" s="11"/>
      <c r="H137" s="11"/>
      <c r="I137" s="11"/>
    </row>
    <row r="138" spans="1:9" x14ac:dyDescent="0.2">
      <c r="G138" s="11"/>
      <c r="H138" s="11"/>
      <c r="I138" s="11"/>
    </row>
    <row r="139" spans="1:9" x14ac:dyDescent="0.2">
      <c r="A139" s="61" t="s">
        <v>875</v>
      </c>
      <c r="G139" s="11"/>
      <c r="H139" s="11"/>
      <c r="I139" s="11"/>
    </row>
    <row r="140" spans="1:9" x14ac:dyDescent="0.2">
      <c r="G140" s="11"/>
      <c r="H140" s="11"/>
      <c r="I140" s="11"/>
    </row>
    <row r="141" spans="1:9" x14ac:dyDescent="0.2">
      <c r="G141" s="11"/>
      <c r="H141" s="11"/>
      <c r="I141" s="11"/>
    </row>
    <row r="142" spans="1:9" x14ac:dyDescent="0.2">
      <c r="G142" s="11"/>
      <c r="H142" s="11"/>
      <c r="I142" s="11"/>
    </row>
    <row r="143" spans="1:9" x14ac:dyDescent="0.2">
      <c r="G143" s="11"/>
      <c r="H143" s="11"/>
      <c r="I143" s="11"/>
    </row>
    <row r="144" spans="1:9" x14ac:dyDescent="0.2">
      <c r="G144" s="11"/>
      <c r="H144" s="11"/>
      <c r="I144" s="11"/>
    </row>
    <row r="145" spans="1:9" x14ac:dyDescent="0.2">
      <c r="G145" s="11"/>
      <c r="H145" s="11"/>
      <c r="I145" s="11"/>
    </row>
    <row r="146" spans="1:9" x14ac:dyDescent="0.2">
      <c r="G146" s="11"/>
      <c r="H146" s="11"/>
      <c r="I146" s="11"/>
    </row>
    <row r="147" spans="1:9" x14ac:dyDescent="0.2">
      <c r="G147" s="11"/>
      <c r="H147" s="11"/>
      <c r="I147" s="11"/>
    </row>
    <row r="148" spans="1:9" x14ac:dyDescent="0.2">
      <c r="G148" s="11"/>
      <c r="H148" s="11"/>
      <c r="I148" s="11"/>
    </row>
    <row r="149" spans="1:9" x14ac:dyDescent="0.2">
      <c r="G149" s="11"/>
      <c r="H149" s="11"/>
      <c r="I149" s="11"/>
    </row>
    <row r="150" spans="1:9" x14ac:dyDescent="0.2">
      <c r="G150" s="11"/>
      <c r="H150" s="11"/>
      <c r="I150" s="11"/>
    </row>
    <row r="151" spans="1:9" x14ac:dyDescent="0.2">
      <c r="G151" s="11"/>
      <c r="H151" s="11"/>
      <c r="I151" s="11"/>
    </row>
    <row r="152" spans="1:9" x14ac:dyDescent="0.2">
      <c r="G152" s="11"/>
      <c r="H152" s="11"/>
      <c r="I152" s="11"/>
    </row>
    <row r="153" spans="1:9" x14ac:dyDescent="0.2">
      <c r="G153" s="11"/>
      <c r="H153" s="11"/>
      <c r="I153" s="11"/>
    </row>
    <row r="154" spans="1:9" x14ac:dyDescent="0.2">
      <c r="G154" s="11"/>
      <c r="H154" s="11"/>
      <c r="I154" s="11"/>
    </row>
    <row r="155" spans="1:9" x14ac:dyDescent="0.2">
      <c r="A155" s="61" t="s">
        <v>879</v>
      </c>
      <c r="G155" s="11"/>
      <c r="H155" s="11"/>
      <c r="I155" s="11"/>
    </row>
    <row r="156" spans="1:9" x14ac:dyDescent="0.2">
      <c r="G156" s="11"/>
      <c r="H156" s="11"/>
      <c r="I156" s="11"/>
    </row>
    <row r="157" spans="1:9" x14ac:dyDescent="0.2">
      <c r="A157" s="61" t="s">
        <v>876</v>
      </c>
      <c r="G157" s="11"/>
      <c r="H157" s="11"/>
      <c r="I157" s="11"/>
    </row>
    <row r="158" spans="1:9" x14ac:dyDescent="0.2">
      <c r="G158" s="11"/>
      <c r="H158" s="11"/>
      <c r="I158" s="11"/>
    </row>
    <row r="159" spans="1:9" x14ac:dyDescent="0.2">
      <c r="G159" s="11"/>
      <c r="H159" s="11"/>
      <c r="I159" s="11"/>
    </row>
    <row r="160" spans="1:9" x14ac:dyDescent="0.2">
      <c r="G160" s="11"/>
      <c r="H160" s="11"/>
      <c r="I160" s="11"/>
    </row>
    <row r="161" spans="1:9" x14ac:dyDescent="0.2">
      <c r="G161" s="11"/>
      <c r="H161" s="11"/>
      <c r="I161" s="11"/>
    </row>
    <row r="162" spans="1:9" x14ac:dyDescent="0.2">
      <c r="G162" s="11"/>
      <c r="H162" s="11"/>
      <c r="I162" s="11"/>
    </row>
    <row r="163" spans="1:9" x14ac:dyDescent="0.2">
      <c r="G163" s="11"/>
      <c r="H163" s="11"/>
      <c r="I163" s="11"/>
    </row>
    <row r="164" spans="1:9" x14ac:dyDescent="0.2">
      <c r="G164" s="11"/>
      <c r="H164" s="11"/>
      <c r="I164" s="11"/>
    </row>
    <row r="165" spans="1:9" x14ac:dyDescent="0.2">
      <c r="G165" s="11"/>
      <c r="H165" s="11"/>
      <c r="I165" s="11"/>
    </row>
    <row r="166" spans="1:9" x14ac:dyDescent="0.2">
      <c r="G166" s="11"/>
      <c r="H166" s="11"/>
      <c r="I166" s="11"/>
    </row>
    <row r="167" spans="1:9" x14ac:dyDescent="0.2">
      <c r="G167" s="11"/>
      <c r="H167" s="11"/>
      <c r="I167" s="11"/>
    </row>
    <row r="168" spans="1:9" x14ac:dyDescent="0.2">
      <c r="G168" s="11"/>
      <c r="H168" s="11"/>
      <c r="I168" s="11"/>
    </row>
    <row r="169" spans="1:9" x14ac:dyDescent="0.2">
      <c r="G169" s="11"/>
      <c r="H169" s="11"/>
      <c r="I169" s="11"/>
    </row>
    <row r="170" spans="1:9" x14ac:dyDescent="0.2">
      <c r="A170" s="7" t="s">
        <v>874</v>
      </c>
      <c r="G170" s="11"/>
      <c r="H170" s="11"/>
      <c r="I170" s="11"/>
    </row>
  </sheetData>
  <mergeCells count="4">
    <mergeCell ref="A1:G1"/>
    <mergeCell ref="A121:B121"/>
    <mergeCell ref="A122:B122"/>
    <mergeCell ref="A123:B123"/>
  </mergeCells>
  <conditionalFormatting sqref="F2:F3 F5:F136 F375:F65538">
    <cfRule type="cellIs" dxfId="71" priority="2" stopIfTrue="1" operator="between">
      <formula>0.009</formula>
      <formula>-0.009</formula>
    </cfRule>
  </conditionalFormatting>
  <conditionalFormatting sqref="F137:I170">
    <cfRule type="cellIs" dxfId="7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32"/>
  <sheetViews>
    <sheetView zoomScaleNormal="100" workbookViewId="0">
      <selection sqref="A1:F1"/>
    </sheetView>
  </sheetViews>
  <sheetFormatPr defaultColWidth="9.109375" defaultRowHeight="10.199999999999999" x14ac:dyDescent="0.2"/>
  <cols>
    <col min="1" max="1" width="40.5546875" style="7" bestFit="1" customWidth="1"/>
    <col min="2" max="2" width="32.109375" style="7" bestFit="1" customWidth="1"/>
    <col min="3" max="3" width="24.33203125" style="7" bestFit="1" customWidth="1"/>
    <col min="4" max="4" width="15.44140625" style="7" bestFit="1" customWidth="1"/>
    <col min="5" max="5" width="33.33203125" style="10" customWidth="1"/>
    <col min="6" max="6" width="13.5546875" style="11" bestFit="1" customWidth="1"/>
    <col min="7" max="16384" width="9.109375" style="7"/>
  </cols>
  <sheetData>
    <row r="1" spans="1:6" s="1" customFormat="1" ht="13.8" x14ac:dyDescent="0.2">
      <c r="A1" s="103" t="s">
        <v>11</v>
      </c>
      <c r="B1" s="104"/>
      <c r="C1" s="104"/>
      <c r="D1" s="104"/>
      <c r="E1" s="104"/>
      <c r="F1" s="104"/>
    </row>
    <row r="2" spans="1:6" s="1" customFormat="1" ht="11.4" x14ac:dyDescent="0.2">
      <c r="E2" s="5"/>
      <c r="F2" s="9"/>
    </row>
    <row r="3" spans="1:6" s="1" customFormat="1" ht="12" x14ac:dyDescent="0.2">
      <c r="A3" s="8" t="s">
        <v>7</v>
      </c>
      <c r="B3" s="2"/>
      <c r="C3" s="3"/>
      <c r="D3" s="3"/>
      <c r="E3" s="4"/>
      <c r="F3" s="9"/>
    </row>
    <row r="4" spans="1:6" s="1" customFormat="1" ht="25.5" customHeight="1" x14ac:dyDescent="0.2">
      <c r="A4" s="6" t="s">
        <v>2</v>
      </c>
      <c r="B4" s="6" t="s">
        <v>0</v>
      </c>
      <c r="C4" s="13" t="s">
        <v>388</v>
      </c>
      <c r="D4" s="13" t="s">
        <v>1</v>
      </c>
      <c r="E4" s="52" t="s">
        <v>6</v>
      </c>
      <c r="F4" s="12" t="s">
        <v>3</v>
      </c>
    </row>
    <row r="5" spans="1:6" x14ac:dyDescent="0.2">
      <c r="A5" s="16" t="s">
        <v>94</v>
      </c>
      <c r="B5" s="17"/>
      <c r="C5" s="17"/>
      <c r="D5" s="17"/>
      <c r="E5" s="18"/>
      <c r="F5" s="19"/>
    </row>
    <row r="6" spans="1:6" x14ac:dyDescent="0.2">
      <c r="A6" s="20" t="s">
        <v>25</v>
      </c>
      <c r="B6" s="21"/>
      <c r="C6" s="21"/>
      <c r="D6" s="21"/>
      <c r="E6" s="22"/>
      <c r="F6" s="23"/>
    </row>
    <row r="7" spans="1:6" x14ac:dyDescent="0.2">
      <c r="A7" s="21" t="s">
        <v>96</v>
      </c>
      <c r="B7" s="21" t="s">
        <v>95</v>
      </c>
      <c r="C7" s="21" t="s">
        <v>97</v>
      </c>
      <c r="D7" s="24">
        <v>950000</v>
      </c>
      <c r="E7" s="22">
        <v>16454.474999999999</v>
      </c>
      <c r="F7" s="23">
        <v>7.1399249129862596</v>
      </c>
    </row>
    <row r="8" spans="1:6" x14ac:dyDescent="0.2">
      <c r="A8" s="21" t="s">
        <v>110</v>
      </c>
      <c r="B8" s="21" t="s">
        <v>109</v>
      </c>
      <c r="C8" s="21" t="s">
        <v>111</v>
      </c>
      <c r="D8" s="24">
        <v>400000</v>
      </c>
      <c r="E8" s="22">
        <v>11812.6</v>
      </c>
      <c r="F8" s="23">
        <v>5.1257227609596399</v>
      </c>
    </row>
    <row r="9" spans="1:6" x14ac:dyDescent="0.2">
      <c r="A9" s="21" t="s">
        <v>99</v>
      </c>
      <c r="B9" s="21" t="s">
        <v>98</v>
      </c>
      <c r="C9" s="21" t="s">
        <v>97</v>
      </c>
      <c r="D9" s="24">
        <v>800000</v>
      </c>
      <c r="E9" s="22">
        <v>10184</v>
      </c>
      <c r="F9" s="23">
        <v>4.4190407359610102</v>
      </c>
    </row>
    <row r="10" spans="1:6" x14ac:dyDescent="0.2">
      <c r="A10" s="21" t="s">
        <v>115</v>
      </c>
      <c r="B10" s="21" t="s">
        <v>114</v>
      </c>
      <c r="C10" s="21" t="s">
        <v>102</v>
      </c>
      <c r="D10" s="24">
        <v>525000</v>
      </c>
      <c r="E10" s="22">
        <v>9429.5249999999996</v>
      </c>
      <c r="F10" s="23">
        <v>4.0916589842657798</v>
      </c>
    </row>
    <row r="11" spans="1:6" x14ac:dyDescent="0.2">
      <c r="A11" s="21" t="s">
        <v>258</v>
      </c>
      <c r="B11" s="21" t="s">
        <v>257</v>
      </c>
      <c r="C11" s="21" t="s">
        <v>180</v>
      </c>
      <c r="D11" s="24">
        <v>1600000</v>
      </c>
      <c r="E11" s="22">
        <v>8290.4</v>
      </c>
      <c r="F11" s="23">
        <v>3.5973699251189299</v>
      </c>
    </row>
    <row r="12" spans="1:6" x14ac:dyDescent="0.2">
      <c r="A12" s="21" t="s">
        <v>113</v>
      </c>
      <c r="B12" s="21" t="s">
        <v>112</v>
      </c>
      <c r="C12" s="21" t="s">
        <v>97</v>
      </c>
      <c r="D12" s="24">
        <v>550000</v>
      </c>
      <c r="E12" s="22">
        <v>6777.1</v>
      </c>
      <c r="F12" s="23">
        <v>2.9407188699608602</v>
      </c>
    </row>
    <row r="13" spans="1:6" x14ac:dyDescent="0.2">
      <c r="A13" s="21" t="s">
        <v>349</v>
      </c>
      <c r="B13" s="21" t="s">
        <v>348</v>
      </c>
      <c r="C13" s="21" t="s">
        <v>151</v>
      </c>
      <c r="D13" s="24">
        <v>850000</v>
      </c>
      <c r="E13" s="22">
        <v>6631.2749999999996</v>
      </c>
      <c r="F13" s="23">
        <v>2.8774424937509702</v>
      </c>
    </row>
    <row r="14" spans="1:6" x14ac:dyDescent="0.2">
      <c r="A14" s="21" t="s">
        <v>148</v>
      </c>
      <c r="B14" s="21" t="s">
        <v>147</v>
      </c>
      <c r="C14" s="21" t="s">
        <v>124</v>
      </c>
      <c r="D14" s="24">
        <v>50000</v>
      </c>
      <c r="E14" s="22">
        <v>6619</v>
      </c>
      <c r="F14" s="23">
        <v>2.8721161264067101</v>
      </c>
    </row>
    <row r="15" spans="1:6" x14ac:dyDescent="0.2">
      <c r="A15" s="21" t="s">
        <v>140</v>
      </c>
      <c r="B15" s="21" t="s">
        <v>139</v>
      </c>
      <c r="C15" s="21" t="s">
        <v>97</v>
      </c>
      <c r="D15" s="24">
        <v>450000</v>
      </c>
      <c r="E15" s="22">
        <v>6514.2</v>
      </c>
      <c r="F15" s="23">
        <v>2.8266413160052202</v>
      </c>
    </row>
    <row r="16" spans="1:6" x14ac:dyDescent="0.2">
      <c r="A16" s="21" t="s">
        <v>101</v>
      </c>
      <c r="B16" s="21" t="s">
        <v>100</v>
      </c>
      <c r="C16" s="21" t="s">
        <v>102</v>
      </c>
      <c r="D16" s="24">
        <v>325000</v>
      </c>
      <c r="E16" s="22">
        <v>6095.7</v>
      </c>
      <c r="F16" s="23">
        <v>2.6450458183618899</v>
      </c>
    </row>
    <row r="17" spans="1:6" x14ac:dyDescent="0.2">
      <c r="A17" s="21" t="s">
        <v>173</v>
      </c>
      <c r="B17" s="21" t="s">
        <v>172</v>
      </c>
      <c r="C17" s="21" t="s">
        <v>174</v>
      </c>
      <c r="D17" s="24">
        <v>2000000</v>
      </c>
      <c r="E17" s="22">
        <v>5952</v>
      </c>
      <c r="F17" s="23">
        <v>2.5826915220384801</v>
      </c>
    </row>
    <row r="18" spans="1:6" x14ac:dyDescent="0.2">
      <c r="A18" s="21" t="s">
        <v>276</v>
      </c>
      <c r="B18" s="21" t="s">
        <v>275</v>
      </c>
      <c r="C18" s="21" t="s">
        <v>130</v>
      </c>
      <c r="D18" s="24">
        <v>350000</v>
      </c>
      <c r="E18" s="22">
        <v>5789.35</v>
      </c>
      <c r="F18" s="23">
        <v>2.5121144427274</v>
      </c>
    </row>
    <row r="19" spans="1:6" x14ac:dyDescent="0.2">
      <c r="A19" s="21" t="s">
        <v>135</v>
      </c>
      <c r="B19" s="21" t="s">
        <v>134</v>
      </c>
      <c r="C19" s="21" t="s">
        <v>97</v>
      </c>
      <c r="D19" s="24">
        <v>725000</v>
      </c>
      <c r="E19" s="22">
        <v>5712.2749999999996</v>
      </c>
      <c r="F19" s="23">
        <v>2.4786700628448202</v>
      </c>
    </row>
    <row r="20" spans="1:6" x14ac:dyDescent="0.2">
      <c r="A20" s="21" t="s">
        <v>351</v>
      </c>
      <c r="B20" s="21" t="s">
        <v>350</v>
      </c>
      <c r="C20" s="21" t="s">
        <v>188</v>
      </c>
      <c r="D20" s="24">
        <v>190000</v>
      </c>
      <c r="E20" s="22">
        <v>5311.5450000000001</v>
      </c>
      <c r="F20" s="23">
        <v>2.3047853226521999</v>
      </c>
    </row>
    <row r="21" spans="1:6" x14ac:dyDescent="0.2">
      <c r="A21" s="21" t="s">
        <v>164</v>
      </c>
      <c r="B21" s="21" t="s">
        <v>163</v>
      </c>
      <c r="C21" s="21" t="s">
        <v>102</v>
      </c>
      <c r="D21" s="24">
        <v>325000</v>
      </c>
      <c r="E21" s="22">
        <v>5125.8999999999996</v>
      </c>
      <c r="F21" s="23">
        <v>2.2242302541695298</v>
      </c>
    </row>
    <row r="22" spans="1:6" x14ac:dyDescent="0.2">
      <c r="A22" s="21" t="s">
        <v>166</v>
      </c>
      <c r="B22" s="21" t="s">
        <v>165</v>
      </c>
      <c r="C22" s="21" t="s">
        <v>167</v>
      </c>
      <c r="D22" s="24">
        <v>402942</v>
      </c>
      <c r="E22" s="22">
        <v>4953.3660060000002</v>
      </c>
      <c r="F22" s="23">
        <v>2.14936431270998</v>
      </c>
    </row>
    <row r="23" spans="1:6" x14ac:dyDescent="0.2">
      <c r="A23" s="21" t="s">
        <v>256</v>
      </c>
      <c r="B23" s="21" t="s">
        <v>255</v>
      </c>
      <c r="C23" s="21" t="s">
        <v>97</v>
      </c>
      <c r="D23" s="24">
        <v>265000</v>
      </c>
      <c r="E23" s="22">
        <v>4912.9674999999997</v>
      </c>
      <c r="F23" s="23">
        <v>2.1318345951445901</v>
      </c>
    </row>
    <row r="24" spans="1:6" x14ac:dyDescent="0.2">
      <c r="A24" s="21" t="s">
        <v>117</v>
      </c>
      <c r="B24" s="21" t="s">
        <v>116</v>
      </c>
      <c r="C24" s="21" t="s">
        <v>118</v>
      </c>
      <c r="D24" s="24">
        <v>1100000</v>
      </c>
      <c r="E24" s="22">
        <v>4875.2</v>
      </c>
      <c r="F24" s="23">
        <v>2.11544652356217</v>
      </c>
    </row>
    <row r="25" spans="1:6" x14ac:dyDescent="0.2">
      <c r="A25" s="21" t="s">
        <v>159</v>
      </c>
      <c r="B25" s="21" t="s">
        <v>158</v>
      </c>
      <c r="C25" s="21" t="s">
        <v>138</v>
      </c>
      <c r="D25" s="24">
        <v>1250000</v>
      </c>
      <c r="E25" s="22">
        <v>4464.375</v>
      </c>
      <c r="F25" s="23">
        <v>1.93718136150883</v>
      </c>
    </row>
    <row r="26" spans="1:6" x14ac:dyDescent="0.2">
      <c r="A26" s="21" t="s">
        <v>123</v>
      </c>
      <c r="B26" s="21" t="s">
        <v>122</v>
      </c>
      <c r="C26" s="21" t="s">
        <v>124</v>
      </c>
      <c r="D26" s="24">
        <v>437500</v>
      </c>
      <c r="E26" s="22">
        <v>4264.09375</v>
      </c>
      <c r="F26" s="23">
        <v>1.8502753322080501</v>
      </c>
    </row>
    <row r="27" spans="1:6" x14ac:dyDescent="0.2">
      <c r="A27" s="21" t="s">
        <v>353</v>
      </c>
      <c r="B27" s="21" t="s">
        <v>352</v>
      </c>
      <c r="C27" s="21" t="s">
        <v>354</v>
      </c>
      <c r="D27" s="24">
        <v>550000</v>
      </c>
      <c r="E27" s="22">
        <v>4214.1000000000004</v>
      </c>
      <c r="F27" s="23">
        <v>1.8285820468787599</v>
      </c>
    </row>
    <row r="28" spans="1:6" x14ac:dyDescent="0.2">
      <c r="A28" s="21" t="s">
        <v>190</v>
      </c>
      <c r="B28" s="21" t="s">
        <v>189</v>
      </c>
      <c r="C28" s="21" t="s">
        <v>191</v>
      </c>
      <c r="D28" s="24">
        <v>2500000</v>
      </c>
      <c r="E28" s="22">
        <v>4213.75</v>
      </c>
      <c r="F28" s="23">
        <v>1.8284301748974601</v>
      </c>
    </row>
    <row r="29" spans="1:6" x14ac:dyDescent="0.2">
      <c r="A29" s="21" t="s">
        <v>142</v>
      </c>
      <c r="B29" s="21" t="s">
        <v>141</v>
      </c>
      <c r="C29" s="21" t="s">
        <v>143</v>
      </c>
      <c r="D29" s="24">
        <v>1000000</v>
      </c>
      <c r="E29" s="22">
        <v>4162.5</v>
      </c>
      <c r="F29" s="23">
        <v>1.80619177763528</v>
      </c>
    </row>
    <row r="30" spans="1:6" x14ac:dyDescent="0.2">
      <c r="A30" s="21" t="s">
        <v>296</v>
      </c>
      <c r="B30" s="21" t="s">
        <v>295</v>
      </c>
      <c r="C30" s="21" t="s">
        <v>188</v>
      </c>
      <c r="D30" s="24">
        <v>160000</v>
      </c>
      <c r="E30" s="22">
        <v>4021.52</v>
      </c>
      <c r="F30" s="23">
        <v>1.7450177435665699</v>
      </c>
    </row>
    <row r="31" spans="1:6" x14ac:dyDescent="0.2">
      <c r="A31" s="21" t="s">
        <v>219</v>
      </c>
      <c r="B31" s="21" t="s">
        <v>218</v>
      </c>
      <c r="C31" s="21" t="s">
        <v>133</v>
      </c>
      <c r="D31" s="24">
        <v>180000</v>
      </c>
      <c r="E31" s="22">
        <v>3945.69</v>
      </c>
      <c r="F31" s="23">
        <v>1.7121135940174801</v>
      </c>
    </row>
    <row r="32" spans="1:6" x14ac:dyDescent="0.2">
      <c r="A32" s="21" t="s">
        <v>356</v>
      </c>
      <c r="B32" s="21" t="s">
        <v>355</v>
      </c>
      <c r="C32" s="21" t="s">
        <v>97</v>
      </c>
      <c r="D32" s="24">
        <v>2300000</v>
      </c>
      <c r="E32" s="22">
        <v>3770.39</v>
      </c>
      <c r="F32" s="23">
        <v>1.6360474273821699</v>
      </c>
    </row>
    <row r="33" spans="1:6" x14ac:dyDescent="0.2">
      <c r="A33" s="21" t="s">
        <v>153</v>
      </c>
      <c r="B33" s="21" t="s">
        <v>152</v>
      </c>
      <c r="C33" s="21" t="s">
        <v>154</v>
      </c>
      <c r="D33" s="24">
        <v>1500000</v>
      </c>
      <c r="E33" s="22">
        <v>3604.35</v>
      </c>
      <c r="F33" s="23">
        <v>1.5639993594521899</v>
      </c>
    </row>
    <row r="34" spans="1:6" x14ac:dyDescent="0.2">
      <c r="A34" s="21" t="s">
        <v>262</v>
      </c>
      <c r="B34" s="21" t="s">
        <v>261</v>
      </c>
      <c r="C34" s="21" t="s">
        <v>111</v>
      </c>
      <c r="D34" s="24">
        <v>950000</v>
      </c>
      <c r="E34" s="22">
        <v>3514.5250000000001</v>
      </c>
      <c r="F34" s="23">
        <v>1.5250225002507201</v>
      </c>
    </row>
    <row r="35" spans="1:6" x14ac:dyDescent="0.2">
      <c r="A35" s="21" t="s">
        <v>358</v>
      </c>
      <c r="B35" s="21" t="s">
        <v>357</v>
      </c>
      <c r="C35" s="21" t="s">
        <v>130</v>
      </c>
      <c r="D35" s="24">
        <v>50000</v>
      </c>
      <c r="E35" s="22">
        <v>3375.8</v>
      </c>
      <c r="F35" s="23">
        <v>1.4648269556615401</v>
      </c>
    </row>
    <row r="36" spans="1:6" x14ac:dyDescent="0.2">
      <c r="A36" s="21" t="s">
        <v>176</v>
      </c>
      <c r="B36" s="21" t="s">
        <v>175</v>
      </c>
      <c r="C36" s="21" t="s">
        <v>177</v>
      </c>
      <c r="D36" s="24">
        <v>105000</v>
      </c>
      <c r="E36" s="22">
        <v>3285.7649999999999</v>
      </c>
      <c r="F36" s="23">
        <v>1.4257589732713001</v>
      </c>
    </row>
    <row r="37" spans="1:6" x14ac:dyDescent="0.2">
      <c r="A37" s="21" t="s">
        <v>288</v>
      </c>
      <c r="B37" s="21" t="s">
        <v>287</v>
      </c>
      <c r="C37" s="21" t="s">
        <v>97</v>
      </c>
      <c r="D37" s="24">
        <v>1550000</v>
      </c>
      <c r="E37" s="22">
        <v>3080.47</v>
      </c>
      <c r="F37" s="23">
        <v>1.33667737783836</v>
      </c>
    </row>
    <row r="38" spans="1:6" x14ac:dyDescent="0.2">
      <c r="A38" s="21" t="s">
        <v>360</v>
      </c>
      <c r="B38" s="21" t="s">
        <v>359</v>
      </c>
      <c r="C38" s="21" t="s">
        <v>196</v>
      </c>
      <c r="D38" s="24">
        <v>900000</v>
      </c>
      <c r="E38" s="22">
        <v>3045.15</v>
      </c>
      <c r="F38" s="23">
        <v>1.3213513253251801</v>
      </c>
    </row>
    <row r="39" spans="1:6" x14ac:dyDescent="0.2">
      <c r="A39" s="21" t="s">
        <v>362</v>
      </c>
      <c r="B39" s="21" t="s">
        <v>361</v>
      </c>
      <c r="C39" s="21" t="s">
        <v>188</v>
      </c>
      <c r="D39" s="24">
        <v>830000</v>
      </c>
      <c r="E39" s="22">
        <v>2983.4349999999999</v>
      </c>
      <c r="F39" s="23">
        <v>1.2945719558220601</v>
      </c>
    </row>
    <row r="40" spans="1:6" x14ac:dyDescent="0.2">
      <c r="A40" s="21" t="s">
        <v>364</v>
      </c>
      <c r="B40" s="21" t="s">
        <v>363</v>
      </c>
      <c r="C40" s="21" t="s">
        <v>154</v>
      </c>
      <c r="D40" s="24">
        <v>700000</v>
      </c>
      <c r="E40" s="22">
        <v>2975.35</v>
      </c>
      <c r="F40" s="23">
        <v>1.2910637130539699</v>
      </c>
    </row>
    <row r="41" spans="1:6" x14ac:dyDescent="0.2">
      <c r="A41" s="21" t="s">
        <v>278</v>
      </c>
      <c r="B41" s="21" t="s">
        <v>277</v>
      </c>
      <c r="C41" s="21" t="s">
        <v>118</v>
      </c>
      <c r="D41" s="24">
        <v>775000</v>
      </c>
      <c r="E41" s="22">
        <v>2734.5875000000001</v>
      </c>
      <c r="F41" s="23">
        <v>1.18659206191573</v>
      </c>
    </row>
    <row r="42" spans="1:6" x14ac:dyDescent="0.2">
      <c r="A42" s="21" t="s">
        <v>366</v>
      </c>
      <c r="B42" s="21" t="s">
        <v>365</v>
      </c>
      <c r="C42" s="21" t="s">
        <v>138</v>
      </c>
      <c r="D42" s="24">
        <v>2350000</v>
      </c>
      <c r="E42" s="22">
        <v>2604.27</v>
      </c>
      <c r="F42" s="23">
        <v>1.13004469927741</v>
      </c>
    </row>
    <row r="43" spans="1:6" x14ac:dyDescent="0.2">
      <c r="A43" s="21" t="s">
        <v>368</v>
      </c>
      <c r="B43" s="21" t="s">
        <v>367</v>
      </c>
      <c r="C43" s="21" t="s">
        <v>97</v>
      </c>
      <c r="D43" s="24">
        <v>2100000</v>
      </c>
      <c r="E43" s="22">
        <v>2577.12</v>
      </c>
      <c r="F43" s="23">
        <v>1.11826377272779</v>
      </c>
    </row>
    <row r="44" spans="1:6" x14ac:dyDescent="0.2">
      <c r="A44" s="21" t="s">
        <v>370</v>
      </c>
      <c r="B44" s="21" t="s">
        <v>369</v>
      </c>
      <c r="C44" s="21" t="s">
        <v>371</v>
      </c>
      <c r="D44" s="24">
        <v>500000</v>
      </c>
      <c r="E44" s="22">
        <v>2550.75</v>
      </c>
      <c r="F44" s="23">
        <v>1.1068213037365</v>
      </c>
    </row>
    <row r="45" spans="1:6" x14ac:dyDescent="0.2">
      <c r="A45" s="21" t="s">
        <v>373</v>
      </c>
      <c r="B45" s="21" t="s">
        <v>372</v>
      </c>
      <c r="C45" s="21" t="s">
        <v>374</v>
      </c>
      <c r="D45" s="24">
        <v>400000</v>
      </c>
      <c r="E45" s="22">
        <v>2452.6</v>
      </c>
      <c r="F45" s="23">
        <v>1.06423206097977</v>
      </c>
    </row>
    <row r="46" spans="1:6" x14ac:dyDescent="0.2">
      <c r="A46" s="21" t="s">
        <v>376</v>
      </c>
      <c r="B46" s="21" t="s">
        <v>375</v>
      </c>
      <c r="C46" s="21" t="s">
        <v>143</v>
      </c>
      <c r="D46" s="24">
        <v>60000</v>
      </c>
      <c r="E46" s="22">
        <v>2264.13</v>
      </c>
      <c r="F46" s="23">
        <v>0.98245116864801596</v>
      </c>
    </row>
    <row r="47" spans="1:6" x14ac:dyDescent="0.2">
      <c r="A47" s="21" t="s">
        <v>378</v>
      </c>
      <c r="B47" s="21" t="s">
        <v>377</v>
      </c>
      <c r="C47" s="21" t="s">
        <v>374</v>
      </c>
      <c r="D47" s="24">
        <v>135000</v>
      </c>
      <c r="E47" s="22">
        <v>2260.7775000000001</v>
      </c>
      <c r="F47" s="23">
        <v>0.98099645202711006</v>
      </c>
    </row>
    <row r="48" spans="1:6" x14ac:dyDescent="0.2">
      <c r="A48" s="21" t="s">
        <v>325</v>
      </c>
      <c r="B48" s="21" t="s">
        <v>324</v>
      </c>
      <c r="C48" s="21" t="s">
        <v>130</v>
      </c>
      <c r="D48" s="24">
        <v>248233</v>
      </c>
      <c r="E48" s="22">
        <v>2074.8555310000002</v>
      </c>
      <c r="F48" s="23">
        <v>0.90032120117075898</v>
      </c>
    </row>
    <row r="49" spans="1:9" x14ac:dyDescent="0.2">
      <c r="A49" s="21" t="s">
        <v>323</v>
      </c>
      <c r="B49" s="21" t="s">
        <v>322</v>
      </c>
      <c r="C49" s="21" t="s">
        <v>188</v>
      </c>
      <c r="D49" s="24">
        <v>240000</v>
      </c>
      <c r="E49" s="22">
        <v>1851.84</v>
      </c>
      <c r="F49" s="23">
        <v>0.80355031387294096</v>
      </c>
    </row>
    <row r="50" spans="1:9" x14ac:dyDescent="0.2">
      <c r="A50" s="21" t="s">
        <v>380</v>
      </c>
      <c r="B50" s="21" t="s">
        <v>379</v>
      </c>
      <c r="C50" s="21" t="s">
        <v>252</v>
      </c>
      <c r="D50" s="24">
        <v>1900000</v>
      </c>
      <c r="E50" s="22">
        <v>1735.27</v>
      </c>
      <c r="F50" s="23">
        <v>0.75296826570022202</v>
      </c>
    </row>
    <row r="51" spans="1:9" x14ac:dyDescent="0.2">
      <c r="A51" s="21" t="s">
        <v>382</v>
      </c>
      <c r="B51" s="21" t="s">
        <v>381</v>
      </c>
      <c r="C51" s="21" t="s">
        <v>121</v>
      </c>
      <c r="D51" s="24">
        <v>150000</v>
      </c>
      <c r="E51" s="22">
        <v>1446.675</v>
      </c>
      <c r="F51" s="23">
        <v>0.62774113871724202</v>
      </c>
    </row>
    <row r="52" spans="1:9" x14ac:dyDescent="0.2">
      <c r="A52" s="21" t="s">
        <v>384</v>
      </c>
      <c r="B52" s="21" t="s">
        <v>383</v>
      </c>
      <c r="C52" s="21" t="s">
        <v>196</v>
      </c>
      <c r="D52" s="24">
        <v>10000</v>
      </c>
      <c r="E52" s="22">
        <v>1430.625</v>
      </c>
      <c r="F52" s="23">
        <v>0.62077672357464797</v>
      </c>
    </row>
    <row r="53" spans="1:9" x14ac:dyDescent="0.2">
      <c r="A53" s="20" t="s">
        <v>28</v>
      </c>
      <c r="B53" s="20"/>
      <c r="C53" s="20"/>
      <c r="D53" s="20"/>
      <c r="E53" s="25">
        <f>SUM(E7:E52)</f>
        <v>216345.64278699996</v>
      </c>
      <c r="F53" s="26">
        <f>SUM(F7:F52)</f>
        <v>93.876689760744483</v>
      </c>
      <c r="G53" s="14"/>
      <c r="H53" s="14"/>
      <c r="I53" s="14"/>
    </row>
    <row r="54" spans="1:9" x14ac:dyDescent="0.2">
      <c r="A54" s="21"/>
      <c r="B54" s="21"/>
      <c r="C54" s="21"/>
      <c r="D54" s="21"/>
      <c r="E54" s="22"/>
      <c r="F54" s="23"/>
    </row>
    <row r="55" spans="1:9" x14ac:dyDescent="0.2">
      <c r="A55" s="20" t="s">
        <v>385</v>
      </c>
      <c r="B55" s="21"/>
      <c r="C55" s="21"/>
      <c r="D55" s="21"/>
      <c r="E55" s="22"/>
      <c r="F55" s="23"/>
    </row>
    <row r="56" spans="1:9" x14ac:dyDescent="0.2">
      <c r="A56" s="21" t="s">
        <v>387</v>
      </c>
      <c r="B56" s="21" t="s">
        <v>386</v>
      </c>
      <c r="C56" s="21" t="s">
        <v>202</v>
      </c>
      <c r="D56" s="24">
        <v>1750000</v>
      </c>
      <c r="E56" s="22">
        <v>4990.3</v>
      </c>
      <c r="F56" s="23">
        <v>2.1653907094134199</v>
      </c>
    </row>
    <row r="57" spans="1:9" x14ac:dyDescent="0.2">
      <c r="A57" s="20" t="s">
        <v>28</v>
      </c>
      <c r="B57" s="20"/>
      <c r="C57" s="20"/>
      <c r="D57" s="20"/>
      <c r="E57" s="25">
        <f>SUM(E55:E56)</f>
        <v>4990.3</v>
      </c>
      <c r="F57" s="26">
        <f>SUM(F55:F56)</f>
        <v>2.1653907094134199</v>
      </c>
      <c r="G57" s="14"/>
      <c r="H57" s="14"/>
      <c r="I57" s="14"/>
    </row>
    <row r="58" spans="1:9" x14ac:dyDescent="0.2">
      <c r="A58" s="21"/>
      <c r="B58" s="21"/>
      <c r="C58" s="21"/>
      <c r="D58" s="21"/>
      <c r="E58" s="22"/>
      <c r="F58" s="23"/>
    </row>
    <row r="59" spans="1:9" x14ac:dyDescent="0.2">
      <c r="A59" s="20" t="s">
        <v>33</v>
      </c>
      <c r="B59" s="20"/>
      <c r="C59" s="20"/>
      <c r="D59" s="20"/>
      <c r="E59" s="25">
        <f>E53+E57</f>
        <v>221335.94278699995</v>
      </c>
      <c r="F59" s="26">
        <f>F53+F57</f>
        <v>96.042080470157899</v>
      </c>
      <c r="G59" s="14"/>
      <c r="H59" s="14"/>
      <c r="I59" s="14"/>
    </row>
    <row r="60" spans="1:9" x14ac:dyDescent="0.2">
      <c r="A60" s="20"/>
      <c r="B60" s="20"/>
      <c r="C60" s="20"/>
      <c r="D60" s="20"/>
      <c r="E60" s="25"/>
      <c r="F60" s="26"/>
      <c r="G60" s="14"/>
      <c r="H60" s="14"/>
      <c r="I60" s="14"/>
    </row>
    <row r="61" spans="1:9" x14ac:dyDescent="0.2">
      <c r="A61" s="20" t="s">
        <v>35</v>
      </c>
      <c r="B61" s="20"/>
      <c r="C61" s="20"/>
      <c r="D61" s="20"/>
      <c r="E61" s="25">
        <f>E63-(E53+E57)</f>
        <v>9121.3127238000452</v>
      </c>
      <c r="F61" s="26">
        <f>F63-(F53+F57)</f>
        <v>3.9579195298421013</v>
      </c>
      <c r="G61" s="14"/>
      <c r="H61" s="14"/>
      <c r="I61" s="14"/>
    </row>
    <row r="62" spans="1:9" x14ac:dyDescent="0.2">
      <c r="A62" s="20"/>
      <c r="B62" s="20"/>
      <c r="C62" s="20"/>
      <c r="D62" s="20"/>
      <c r="E62" s="25"/>
      <c r="F62" s="26"/>
      <c r="G62" s="14"/>
      <c r="H62" s="14"/>
      <c r="I62" s="14"/>
    </row>
    <row r="63" spans="1:9" x14ac:dyDescent="0.2">
      <c r="A63" s="27" t="s">
        <v>34</v>
      </c>
      <c r="B63" s="27"/>
      <c r="C63" s="27"/>
      <c r="D63" s="27"/>
      <c r="E63" s="28">
        <v>230457.25551079999</v>
      </c>
      <c r="F63" s="29">
        <v>100</v>
      </c>
      <c r="G63" s="14"/>
      <c r="H63" s="14"/>
      <c r="I63" s="14"/>
    </row>
    <row r="65" spans="1:4" x14ac:dyDescent="0.2">
      <c r="A65" s="14" t="s">
        <v>37</v>
      </c>
    </row>
    <row r="66" spans="1:4" x14ac:dyDescent="0.2">
      <c r="A66" s="14" t="s">
        <v>38</v>
      </c>
    </row>
    <row r="67" spans="1:4" x14ac:dyDescent="0.2">
      <c r="A67" s="14" t="s">
        <v>39</v>
      </c>
      <c r="B67" s="14"/>
      <c r="C67" s="30" t="s">
        <v>861</v>
      </c>
      <c r="D67" s="14" t="s">
        <v>40</v>
      </c>
    </row>
    <row r="68" spans="1:4" x14ac:dyDescent="0.2">
      <c r="A68" s="7" t="s">
        <v>41</v>
      </c>
      <c r="C68" s="31">
        <v>636.44690000000003</v>
      </c>
      <c r="D68" s="31">
        <v>765.50199999999995</v>
      </c>
    </row>
    <row r="69" spans="1:4" x14ac:dyDescent="0.2">
      <c r="A69" s="7" t="s">
        <v>42</v>
      </c>
      <c r="C69" s="31">
        <v>99.3416</v>
      </c>
      <c r="D69" s="31">
        <v>119.4855</v>
      </c>
    </row>
    <row r="70" spans="1:4" x14ac:dyDescent="0.2">
      <c r="A70" s="7" t="s">
        <v>43</v>
      </c>
      <c r="C70" s="31">
        <v>698.98339999999996</v>
      </c>
      <c r="D70" s="31">
        <v>845.72839999999997</v>
      </c>
    </row>
    <row r="71" spans="1:4" x14ac:dyDescent="0.2">
      <c r="A71" s="7" t="s">
        <v>44</v>
      </c>
      <c r="C71" s="31">
        <v>112.62949999999999</v>
      </c>
      <c r="D71" s="31">
        <v>136.2713</v>
      </c>
    </row>
    <row r="73" spans="1:4" x14ac:dyDescent="0.2">
      <c r="A73" s="7" t="s">
        <v>862</v>
      </c>
    </row>
    <row r="75" spans="1:4" x14ac:dyDescent="0.2">
      <c r="A75" s="7" t="s">
        <v>45</v>
      </c>
    </row>
    <row r="77" spans="1:4" x14ac:dyDescent="0.2">
      <c r="A77" s="14" t="s">
        <v>46</v>
      </c>
      <c r="D77" s="30" t="s">
        <v>47</v>
      </c>
    </row>
    <row r="79" spans="1:4" x14ac:dyDescent="0.2">
      <c r="A79" s="14" t="s">
        <v>341</v>
      </c>
      <c r="D79" s="51">
        <v>0.19339999999999999</v>
      </c>
    </row>
    <row r="81" spans="1:4" x14ac:dyDescent="0.2">
      <c r="A81" s="107" t="s">
        <v>859</v>
      </c>
      <c r="B81" s="107"/>
      <c r="C81" s="107"/>
      <c r="D81" s="30" t="s">
        <v>47</v>
      </c>
    </row>
    <row r="83" spans="1:4" x14ac:dyDescent="0.2">
      <c r="A83" s="14" t="s">
        <v>860</v>
      </c>
    </row>
    <row r="84" spans="1:4" x14ac:dyDescent="0.2">
      <c r="A84" s="60"/>
    </row>
    <row r="85" spans="1:4" x14ac:dyDescent="0.2">
      <c r="A85" s="61" t="s">
        <v>875</v>
      </c>
    </row>
    <row r="86" spans="1:4" x14ac:dyDescent="0.2">
      <c r="A86" s="62"/>
    </row>
    <row r="87" spans="1:4" x14ac:dyDescent="0.2">
      <c r="A87" s="63"/>
    </row>
    <row r="88" spans="1:4" x14ac:dyDescent="0.2">
      <c r="A88" s="63"/>
    </row>
    <row r="89" spans="1:4" x14ac:dyDescent="0.2">
      <c r="A89" s="63"/>
    </row>
    <row r="90" spans="1:4" x14ac:dyDescent="0.2">
      <c r="A90" s="63"/>
    </row>
    <row r="91" spans="1:4" x14ac:dyDescent="0.2">
      <c r="A91" s="63"/>
    </row>
    <row r="92" spans="1:4" x14ac:dyDescent="0.2">
      <c r="A92" s="63"/>
    </row>
    <row r="93" spans="1:4" x14ac:dyDescent="0.2">
      <c r="A93" s="63"/>
    </row>
    <row r="94" spans="1:4" x14ac:dyDescent="0.2">
      <c r="A94" s="63"/>
    </row>
    <row r="95" spans="1:4" x14ac:dyDescent="0.2">
      <c r="A95" s="63"/>
    </row>
    <row r="96" spans="1:4" x14ac:dyDescent="0.2">
      <c r="A96" s="63"/>
    </row>
    <row r="97" spans="1:1" x14ac:dyDescent="0.2">
      <c r="A97" s="63"/>
    </row>
    <row r="98" spans="1:1" x14ac:dyDescent="0.2">
      <c r="A98" s="63"/>
    </row>
    <row r="99" spans="1:1" x14ac:dyDescent="0.2">
      <c r="A99" s="61" t="s">
        <v>880</v>
      </c>
    </row>
    <row r="100" spans="1:1" x14ac:dyDescent="0.2">
      <c r="A100" s="63"/>
    </row>
    <row r="101" spans="1:1" x14ac:dyDescent="0.2">
      <c r="A101" s="61" t="s">
        <v>904</v>
      </c>
    </row>
    <row r="102" spans="1:1" x14ac:dyDescent="0.2">
      <c r="A102" s="63"/>
    </row>
    <row r="103" spans="1:1" x14ac:dyDescent="0.2">
      <c r="A103" s="63"/>
    </row>
    <row r="104" spans="1:1" x14ac:dyDescent="0.2">
      <c r="A104" s="63"/>
    </row>
    <row r="105" spans="1:1" x14ac:dyDescent="0.2">
      <c r="A105" s="63"/>
    </row>
    <row r="106" spans="1:1" x14ac:dyDescent="0.2">
      <c r="A106" s="63"/>
    </row>
    <row r="107" spans="1:1" x14ac:dyDescent="0.2">
      <c r="A107" s="63"/>
    </row>
    <row r="108" spans="1:1" x14ac:dyDescent="0.2">
      <c r="A108" s="63"/>
    </row>
    <row r="109" spans="1:1" x14ac:dyDescent="0.2">
      <c r="A109" s="63"/>
    </row>
    <row r="110" spans="1:1" x14ac:dyDescent="0.2">
      <c r="A110" s="63"/>
    </row>
    <row r="111" spans="1:1" x14ac:dyDescent="0.2">
      <c r="A111" s="63"/>
    </row>
    <row r="112" spans="1:1" x14ac:dyDescent="0.2">
      <c r="A112" s="63"/>
    </row>
    <row r="113" spans="1:1" x14ac:dyDescent="0.2">
      <c r="A113" s="63"/>
    </row>
    <row r="116" spans="1:1" x14ac:dyDescent="0.2">
      <c r="A116" s="14" t="s">
        <v>881</v>
      </c>
    </row>
    <row r="118" spans="1:1" x14ac:dyDescent="0.2">
      <c r="A118" s="61" t="s">
        <v>905</v>
      </c>
    </row>
    <row r="132" spans="1:1" x14ac:dyDescent="0.2">
      <c r="A132" s="7" t="s">
        <v>874</v>
      </c>
    </row>
  </sheetData>
  <mergeCells count="2">
    <mergeCell ref="A1:F1"/>
    <mergeCell ref="A81:C81"/>
  </mergeCells>
  <conditionalFormatting sqref="F2:F3 F337:F65536">
    <cfRule type="cellIs" dxfId="69" priority="3" stopIfTrue="1" operator="between">
      <formula>0.009</formula>
      <formula>-0.009</formula>
    </cfRule>
  </conditionalFormatting>
  <conditionalFormatting sqref="F5:F134">
    <cfRule type="cellIs" dxfId="68" priority="1" stopIfTrue="1" operator="between">
      <formula>0.009</formula>
      <formula>-0.009</formula>
    </cfRule>
  </conditionalFormatting>
  <conditionalFormatting sqref="F221:F234">
    <cfRule type="cellIs" dxfId="67" priority="2"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0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43"/>
  <sheetViews>
    <sheetView zoomScaleNormal="100" workbookViewId="0">
      <selection sqref="A1:F1"/>
    </sheetView>
  </sheetViews>
  <sheetFormatPr defaultColWidth="9.109375" defaultRowHeight="10.199999999999999" x14ac:dyDescent="0.2"/>
  <cols>
    <col min="1" max="1" width="40.5546875" style="7" bestFit="1" customWidth="1"/>
    <col min="2" max="2" width="36.33203125" style="7" bestFit="1" customWidth="1"/>
    <col min="3" max="3" width="24.6640625" style="7" bestFit="1" customWidth="1"/>
    <col min="4" max="4" width="15.44140625" style="7" bestFit="1" customWidth="1"/>
    <col min="5" max="5" width="33.33203125" style="10" customWidth="1"/>
    <col min="6" max="6" width="13.5546875" style="11" bestFit="1" customWidth="1"/>
    <col min="7" max="16384" width="9.109375" style="7"/>
  </cols>
  <sheetData>
    <row r="1" spans="1:6" s="1" customFormat="1" ht="13.8" x14ac:dyDescent="0.2">
      <c r="A1" s="103" t="s">
        <v>12</v>
      </c>
      <c r="B1" s="104"/>
      <c r="C1" s="104"/>
      <c r="D1" s="104"/>
      <c r="E1" s="104"/>
      <c r="F1" s="104"/>
    </row>
    <row r="2" spans="1:6" s="1" customFormat="1" ht="11.4" x14ac:dyDescent="0.2">
      <c r="E2" s="5"/>
      <c r="F2" s="9"/>
    </row>
    <row r="3" spans="1:6" s="1" customFormat="1" ht="12" x14ac:dyDescent="0.2">
      <c r="A3" s="8" t="s">
        <v>7</v>
      </c>
      <c r="B3" s="2"/>
      <c r="C3" s="3"/>
      <c r="D3" s="3"/>
      <c r="E3" s="4"/>
      <c r="F3" s="9"/>
    </row>
    <row r="4" spans="1:6" s="1" customFormat="1" ht="25.5" customHeight="1" x14ac:dyDescent="0.2">
      <c r="A4" s="6" t="s">
        <v>2</v>
      </c>
      <c r="B4" s="6" t="s">
        <v>0</v>
      </c>
      <c r="C4" s="13" t="s">
        <v>388</v>
      </c>
      <c r="D4" s="13" t="s">
        <v>1</v>
      </c>
      <c r="E4" s="52" t="s">
        <v>6</v>
      </c>
      <c r="F4" s="12" t="s">
        <v>3</v>
      </c>
    </row>
    <row r="5" spans="1:6" x14ac:dyDescent="0.2">
      <c r="A5" s="16" t="s">
        <v>94</v>
      </c>
      <c r="B5" s="17"/>
      <c r="C5" s="17"/>
      <c r="D5" s="17"/>
      <c r="E5" s="18"/>
      <c r="F5" s="19"/>
    </row>
    <row r="6" spans="1:6" x14ac:dyDescent="0.2">
      <c r="A6" s="20" t="s">
        <v>25</v>
      </c>
      <c r="B6" s="21"/>
      <c r="C6" s="21"/>
      <c r="D6" s="21"/>
      <c r="E6" s="22"/>
      <c r="F6" s="23"/>
    </row>
    <row r="7" spans="1:6" x14ac:dyDescent="0.2">
      <c r="A7" s="21" t="s">
        <v>117</v>
      </c>
      <c r="B7" s="21" t="s">
        <v>116</v>
      </c>
      <c r="C7" s="21" t="s">
        <v>118</v>
      </c>
      <c r="D7" s="24">
        <v>3800000</v>
      </c>
      <c r="E7" s="22">
        <v>16841.599999999999</v>
      </c>
      <c r="F7" s="23">
        <v>6.5939220849602496</v>
      </c>
    </row>
    <row r="8" spans="1:6" x14ac:dyDescent="0.2">
      <c r="A8" s="21" t="s">
        <v>390</v>
      </c>
      <c r="B8" s="21" t="s">
        <v>389</v>
      </c>
      <c r="C8" s="21" t="s">
        <v>118</v>
      </c>
      <c r="D8" s="24">
        <v>14000000</v>
      </c>
      <c r="E8" s="22">
        <v>13293</v>
      </c>
      <c r="F8" s="23">
        <v>5.2045533842020104</v>
      </c>
    </row>
    <row r="9" spans="1:6" x14ac:dyDescent="0.2">
      <c r="A9" s="21" t="s">
        <v>101</v>
      </c>
      <c r="B9" s="21" t="s">
        <v>100</v>
      </c>
      <c r="C9" s="21" t="s">
        <v>102</v>
      </c>
      <c r="D9" s="24">
        <v>686814</v>
      </c>
      <c r="E9" s="22">
        <v>12881.883379999999</v>
      </c>
      <c r="F9" s="23">
        <v>5.0435905920615802</v>
      </c>
    </row>
    <row r="10" spans="1:6" x14ac:dyDescent="0.2">
      <c r="A10" s="21" t="s">
        <v>115</v>
      </c>
      <c r="B10" s="21" t="s">
        <v>114</v>
      </c>
      <c r="C10" s="21" t="s">
        <v>102</v>
      </c>
      <c r="D10" s="24">
        <v>640932</v>
      </c>
      <c r="E10" s="22">
        <v>11511.77965</v>
      </c>
      <c r="F10" s="23">
        <v>4.5071595377714102</v>
      </c>
    </row>
    <row r="11" spans="1:6" x14ac:dyDescent="0.2">
      <c r="A11" s="21" t="s">
        <v>258</v>
      </c>
      <c r="B11" s="21" t="s">
        <v>257</v>
      </c>
      <c r="C11" s="21" t="s">
        <v>180</v>
      </c>
      <c r="D11" s="24">
        <v>2050000</v>
      </c>
      <c r="E11" s="22">
        <v>10622.075000000001</v>
      </c>
      <c r="F11" s="23">
        <v>4.1588171510191501</v>
      </c>
    </row>
    <row r="12" spans="1:6" x14ac:dyDescent="0.2">
      <c r="A12" s="21" t="s">
        <v>173</v>
      </c>
      <c r="B12" s="21" t="s">
        <v>172</v>
      </c>
      <c r="C12" s="21" t="s">
        <v>174</v>
      </c>
      <c r="D12" s="24">
        <v>3500000</v>
      </c>
      <c r="E12" s="22">
        <v>10416</v>
      </c>
      <c r="F12" s="23">
        <v>4.0781334574473904</v>
      </c>
    </row>
    <row r="13" spans="1:6" x14ac:dyDescent="0.2">
      <c r="A13" s="21" t="s">
        <v>278</v>
      </c>
      <c r="B13" s="21" t="s">
        <v>277</v>
      </c>
      <c r="C13" s="21" t="s">
        <v>118</v>
      </c>
      <c r="D13" s="24">
        <v>2879000</v>
      </c>
      <c r="E13" s="22">
        <v>10158.5515</v>
      </c>
      <c r="F13" s="23">
        <v>3.97733570961524</v>
      </c>
    </row>
    <row r="14" spans="1:6" x14ac:dyDescent="0.2">
      <c r="A14" s="21" t="s">
        <v>153</v>
      </c>
      <c r="B14" s="21" t="s">
        <v>152</v>
      </c>
      <c r="C14" s="21" t="s">
        <v>154</v>
      </c>
      <c r="D14" s="24">
        <v>4197000</v>
      </c>
      <c r="E14" s="22">
        <v>10084.971299999999</v>
      </c>
      <c r="F14" s="23">
        <v>3.9485271578270602</v>
      </c>
    </row>
    <row r="15" spans="1:6" x14ac:dyDescent="0.2">
      <c r="A15" s="21" t="s">
        <v>96</v>
      </c>
      <c r="B15" s="21" t="s">
        <v>95</v>
      </c>
      <c r="C15" s="21" t="s">
        <v>97</v>
      </c>
      <c r="D15" s="24">
        <v>570000</v>
      </c>
      <c r="E15" s="22">
        <v>9872.6849999999995</v>
      </c>
      <c r="F15" s="23">
        <v>3.8654115796216399</v>
      </c>
    </row>
    <row r="16" spans="1:6" x14ac:dyDescent="0.2">
      <c r="A16" s="21" t="s">
        <v>370</v>
      </c>
      <c r="B16" s="21" t="s">
        <v>369</v>
      </c>
      <c r="C16" s="21" t="s">
        <v>371</v>
      </c>
      <c r="D16" s="24">
        <v>1713809</v>
      </c>
      <c r="E16" s="22">
        <v>8742.9966139999997</v>
      </c>
      <c r="F16" s="23">
        <v>3.4231093519491802</v>
      </c>
    </row>
    <row r="17" spans="1:6" x14ac:dyDescent="0.2">
      <c r="A17" s="21" t="s">
        <v>392</v>
      </c>
      <c r="B17" s="21" t="s">
        <v>391</v>
      </c>
      <c r="C17" s="21" t="s">
        <v>118</v>
      </c>
      <c r="D17" s="24">
        <v>3290000</v>
      </c>
      <c r="E17" s="22">
        <v>6626.7179999999998</v>
      </c>
      <c r="F17" s="23">
        <v>2.5945315273491598</v>
      </c>
    </row>
    <row r="18" spans="1:6" x14ac:dyDescent="0.2">
      <c r="A18" s="21" t="s">
        <v>264</v>
      </c>
      <c r="B18" s="21" t="s">
        <v>263</v>
      </c>
      <c r="C18" s="21" t="s">
        <v>111</v>
      </c>
      <c r="D18" s="24">
        <v>1291500</v>
      </c>
      <c r="E18" s="22">
        <v>5689.7032499999996</v>
      </c>
      <c r="F18" s="23">
        <v>2.2276660125549301</v>
      </c>
    </row>
    <row r="19" spans="1:6" x14ac:dyDescent="0.2">
      <c r="A19" s="21" t="s">
        <v>164</v>
      </c>
      <c r="B19" s="21" t="s">
        <v>163</v>
      </c>
      <c r="C19" s="21" t="s">
        <v>102</v>
      </c>
      <c r="D19" s="24">
        <v>350000</v>
      </c>
      <c r="E19" s="22">
        <v>5520.2</v>
      </c>
      <c r="F19" s="23">
        <v>2.1613011052036399</v>
      </c>
    </row>
    <row r="20" spans="1:6" x14ac:dyDescent="0.2">
      <c r="A20" s="21" t="s">
        <v>394</v>
      </c>
      <c r="B20" s="21" t="s">
        <v>393</v>
      </c>
      <c r="C20" s="21" t="s">
        <v>154</v>
      </c>
      <c r="D20" s="24">
        <v>1500000</v>
      </c>
      <c r="E20" s="22">
        <v>5123.25</v>
      </c>
      <c r="F20" s="23">
        <v>2.0058849112775898</v>
      </c>
    </row>
    <row r="21" spans="1:6" x14ac:dyDescent="0.2">
      <c r="A21" s="21" t="s">
        <v>280</v>
      </c>
      <c r="B21" s="21" t="s">
        <v>279</v>
      </c>
      <c r="C21" s="21" t="s">
        <v>102</v>
      </c>
      <c r="D21" s="24">
        <v>118847</v>
      </c>
      <c r="E21" s="22">
        <v>5072.984195</v>
      </c>
      <c r="F21" s="23">
        <v>1.9862045482652899</v>
      </c>
    </row>
    <row r="22" spans="1:6" x14ac:dyDescent="0.2">
      <c r="A22" s="21" t="s">
        <v>396</v>
      </c>
      <c r="B22" s="21" t="s">
        <v>395</v>
      </c>
      <c r="C22" s="21" t="s">
        <v>111</v>
      </c>
      <c r="D22" s="24">
        <v>2000000</v>
      </c>
      <c r="E22" s="22">
        <v>4916</v>
      </c>
      <c r="F22" s="23">
        <v>1.9247411748090799</v>
      </c>
    </row>
    <row r="23" spans="1:6" x14ac:dyDescent="0.2">
      <c r="A23" s="21" t="s">
        <v>184</v>
      </c>
      <c r="B23" s="21" t="s">
        <v>183</v>
      </c>
      <c r="C23" s="21" t="s">
        <v>185</v>
      </c>
      <c r="D23" s="24">
        <v>1700000</v>
      </c>
      <c r="E23" s="22">
        <v>4846.7</v>
      </c>
      <c r="F23" s="23">
        <v>1.8976084320478399</v>
      </c>
    </row>
    <row r="24" spans="1:6" x14ac:dyDescent="0.2">
      <c r="A24" s="21" t="s">
        <v>376</v>
      </c>
      <c r="B24" s="21" t="s">
        <v>375</v>
      </c>
      <c r="C24" s="21" t="s">
        <v>143</v>
      </c>
      <c r="D24" s="24">
        <v>115000</v>
      </c>
      <c r="E24" s="22">
        <v>4339.5825000000004</v>
      </c>
      <c r="F24" s="23">
        <v>1.69905881188587</v>
      </c>
    </row>
    <row r="25" spans="1:6" x14ac:dyDescent="0.2">
      <c r="A25" s="21" t="s">
        <v>223</v>
      </c>
      <c r="B25" s="21" t="s">
        <v>222</v>
      </c>
      <c r="C25" s="21" t="s">
        <v>224</v>
      </c>
      <c r="D25" s="24">
        <v>412401</v>
      </c>
      <c r="E25" s="22">
        <v>4287.320796</v>
      </c>
      <c r="F25" s="23">
        <v>1.6785970027820201</v>
      </c>
    </row>
    <row r="26" spans="1:6" x14ac:dyDescent="0.2">
      <c r="A26" s="21" t="s">
        <v>148</v>
      </c>
      <c r="B26" s="21" t="s">
        <v>147</v>
      </c>
      <c r="C26" s="21" t="s">
        <v>124</v>
      </c>
      <c r="D26" s="24">
        <v>29000</v>
      </c>
      <c r="E26" s="22">
        <v>3839.02</v>
      </c>
      <c r="F26" s="23">
        <v>1.5030756437989301</v>
      </c>
    </row>
    <row r="27" spans="1:6" x14ac:dyDescent="0.2">
      <c r="A27" s="21" t="s">
        <v>284</v>
      </c>
      <c r="B27" s="21" t="s">
        <v>283</v>
      </c>
      <c r="C27" s="21" t="s">
        <v>111</v>
      </c>
      <c r="D27" s="24">
        <v>2068000</v>
      </c>
      <c r="E27" s="22">
        <v>3725.502</v>
      </c>
      <c r="F27" s="23">
        <v>1.45863041013702</v>
      </c>
    </row>
    <row r="28" spans="1:6" x14ac:dyDescent="0.2">
      <c r="A28" s="21" t="s">
        <v>353</v>
      </c>
      <c r="B28" s="21" t="s">
        <v>352</v>
      </c>
      <c r="C28" s="21" t="s">
        <v>354</v>
      </c>
      <c r="D28" s="24">
        <v>478474</v>
      </c>
      <c r="E28" s="22">
        <v>3666.0677879999998</v>
      </c>
      <c r="F28" s="23">
        <v>1.4353603786014699</v>
      </c>
    </row>
    <row r="29" spans="1:6" x14ac:dyDescent="0.2">
      <c r="A29" s="21" t="s">
        <v>364</v>
      </c>
      <c r="B29" s="21" t="s">
        <v>363</v>
      </c>
      <c r="C29" s="21" t="s">
        <v>154</v>
      </c>
      <c r="D29" s="24">
        <v>840000</v>
      </c>
      <c r="E29" s="22">
        <v>3570.42</v>
      </c>
      <c r="F29" s="23">
        <v>1.3979117952322699</v>
      </c>
    </row>
    <row r="30" spans="1:6" x14ac:dyDescent="0.2">
      <c r="A30" s="21" t="s">
        <v>179</v>
      </c>
      <c r="B30" s="21" t="s">
        <v>178</v>
      </c>
      <c r="C30" s="21" t="s">
        <v>180</v>
      </c>
      <c r="D30" s="24">
        <v>120000</v>
      </c>
      <c r="E30" s="22">
        <v>3549.96</v>
      </c>
      <c r="F30" s="23">
        <v>1.3899011759408499</v>
      </c>
    </row>
    <row r="31" spans="1:6" x14ac:dyDescent="0.2">
      <c r="A31" s="21" t="s">
        <v>398</v>
      </c>
      <c r="B31" s="21" t="s">
        <v>397</v>
      </c>
      <c r="C31" s="21" t="s">
        <v>374</v>
      </c>
      <c r="D31" s="24">
        <v>579157</v>
      </c>
      <c r="E31" s="22">
        <v>3066.3467369999998</v>
      </c>
      <c r="F31" s="23">
        <v>1.2005540726088999</v>
      </c>
    </row>
    <row r="32" spans="1:6" x14ac:dyDescent="0.2">
      <c r="A32" s="21" t="s">
        <v>351</v>
      </c>
      <c r="B32" s="21" t="s">
        <v>350</v>
      </c>
      <c r="C32" s="21" t="s">
        <v>188</v>
      </c>
      <c r="D32" s="24">
        <v>100000</v>
      </c>
      <c r="E32" s="22">
        <v>2795.55</v>
      </c>
      <c r="F32" s="23">
        <v>1.0945301446780999</v>
      </c>
    </row>
    <row r="33" spans="1:9" x14ac:dyDescent="0.2">
      <c r="A33" s="21" t="s">
        <v>140</v>
      </c>
      <c r="B33" s="21" t="s">
        <v>139</v>
      </c>
      <c r="C33" s="21" t="s">
        <v>97</v>
      </c>
      <c r="D33" s="24">
        <v>160000</v>
      </c>
      <c r="E33" s="22">
        <v>2316.16</v>
      </c>
      <c r="F33" s="23">
        <v>0.90683655806464503</v>
      </c>
    </row>
    <row r="34" spans="1:9" x14ac:dyDescent="0.2">
      <c r="A34" s="21" t="s">
        <v>214</v>
      </c>
      <c r="B34" s="21" t="s">
        <v>213</v>
      </c>
      <c r="C34" s="21" t="s">
        <v>108</v>
      </c>
      <c r="D34" s="24">
        <v>582716</v>
      </c>
      <c r="E34" s="22">
        <v>2287.451658</v>
      </c>
      <c r="F34" s="23">
        <v>0.89559649949916498</v>
      </c>
    </row>
    <row r="35" spans="1:9" x14ac:dyDescent="0.2">
      <c r="A35" s="21" t="s">
        <v>400</v>
      </c>
      <c r="B35" s="21" t="s">
        <v>399</v>
      </c>
      <c r="C35" s="21" t="s">
        <v>354</v>
      </c>
      <c r="D35" s="24">
        <v>60000</v>
      </c>
      <c r="E35" s="22">
        <v>2282.6999999999998</v>
      </c>
      <c r="F35" s="23">
        <v>0.89373610246881297</v>
      </c>
    </row>
    <row r="36" spans="1:9" x14ac:dyDescent="0.2">
      <c r="A36" s="21" t="s">
        <v>380</v>
      </c>
      <c r="B36" s="21" t="s">
        <v>379</v>
      </c>
      <c r="C36" s="21" t="s">
        <v>252</v>
      </c>
      <c r="D36" s="24">
        <v>2260000</v>
      </c>
      <c r="E36" s="22">
        <v>2064.058</v>
      </c>
      <c r="F36" s="23">
        <v>0.80813210329415697</v>
      </c>
    </row>
    <row r="37" spans="1:9" x14ac:dyDescent="0.2">
      <c r="A37" s="21" t="s">
        <v>402</v>
      </c>
      <c r="B37" s="21" t="s">
        <v>401</v>
      </c>
      <c r="C37" s="21" t="s">
        <v>167</v>
      </c>
      <c r="D37" s="24">
        <v>500000</v>
      </c>
      <c r="E37" s="22">
        <v>1393.25</v>
      </c>
      <c r="F37" s="23">
        <v>0.54549341777924099</v>
      </c>
    </row>
    <row r="38" spans="1:9" x14ac:dyDescent="0.2">
      <c r="A38" s="21" t="s">
        <v>403</v>
      </c>
      <c r="B38" s="21" t="s">
        <v>853</v>
      </c>
      <c r="C38" s="21" t="s">
        <v>188</v>
      </c>
      <c r="D38" s="24">
        <v>3351</v>
      </c>
      <c r="E38" s="22">
        <v>62.832925500000002</v>
      </c>
      <c r="F38" s="23">
        <v>2.4600715794052298E-2</v>
      </c>
    </row>
    <row r="39" spans="1:9" x14ac:dyDescent="0.2">
      <c r="A39" s="20" t="s">
        <v>28</v>
      </c>
      <c r="B39" s="20"/>
      <c r="C39" s="20"/>
      <c r="D39" s="20"/>
      <c r="E39" s="25">
        <f>SUM(E7:E38)</f>
        <v>195467.32029349997</v>
      </c>
      <c r="F39" s="26">
        <f>SUM(F7:F38)</f>
        <v>76.53051255054794</v>
      </c>
      <c r="G39" s="14"/>
      <c r="H39" s="14"/>
      <c r="I39" s="14"/>
    </row>
    <row r="40" spans="1:9" x14ac:dyDescent="0.2">
      <c r="A40" s="21"/>
      <c r="B40" s="21"/>
      <c r="C40" s="21"/>
      <c r="D40" s="21"/>
      <c r="E40" s="22"/>
      <c r="F40" s="23"/>
    </row>
    <row r="41" spans="1:9" x14ac:dyDescent="0.2">
      <c r="A41" s="20" t="s">
        <v>385</v>
      </c>
      <c r="B41" s="21"/>
      <c r="C41" s="21"/>
      <c r="D41" s="21"/>
      <c r="E41" s="22"/>
      <c r="F41" s="23"/>
    </row>
    <row r="42" spans="1:9" x14ac:dyDescent="0.2">
      <c r="A42" s="21" t="s">
        <v>405</v>
      </c>
      <c r="B42" s="21" t="s">
        <v>404</v>
      </c>
      <c r="C42" s="21" t="s">
        <v>202</v>
      </c>
      <c r="D42" s="24">
        <v>2124224</v>
      </c>
      <c r="E42" s="22">
        <v>8282.5617980000006</v>
      </c>
      <c r="F42" s="23">
        <v>3.2428372102342</v>
      </c>
    </row>
    <row r="43" spans="1:9" x14ac:dyDescent="0.2">
      <c r="A43" s="21" t="s">
        <v>387</v>
      </c>
      <c r="B43" s="21" t="s">
        <v>386</v>
      </c>
      <c r="C43" s="21" t="s">
        <v>202</v>
      </c>
      <c r="D43" s="24">
        <v>2480000</v>
      </c>
      <c r="E43" s="22">
        <v>7071.9679999999998</v>
      </c>
      <c r="F43" s="23">
        <v>2.7688584207754698</v>
      </c>
    </row>
    <row r="44" spans="1:9" x14ac:dyDescent="0.2">
      <c r="A44" s="21" t="s">
        <v>407</v>
      </c>
      <c r="B44" s="21" t="s">
        <v>406</v>
      </c>
      <c r="C44" s="21" t="s">
        <v>202</v>
      </c>
      <c r="D44" s="24">
        <v>915741</v>
      </c>
      <c r="E44" s="22">
        <v>1331.3958399999999</v>
      </c>
      <c r="F44" s="23">
        <v>0.52127591399868201</v>
      </c>
    </row>
    <row r="45" spans="1:9" x14ac:dyDescent="0.2">
      <c r="A45" s="20" t="s">
        <v>28</v>
      </c>
      <c r="B45" s="20"/>
      <c r="C45" s="20"/>
      <c r="D45" s="20"/>
      <c r="E45" s="25">
        <f>SUM(E41:E44)</f>
        <v>16685.925638000001</v>
      </c>
      <c r="F45" s="26">
        <f>SUM(F41:F44)</f>
        <v>6.5329715450083521</v>
      </c>
      <c r="G45" s="14"/>
      <c r="H45" s="14"/>
      <c r="I45" s="14"/>
    </row>
    <row r="46" spans="1:9" x14ac:dyDescent="0.2">
      <c r="A46" s="21"/>
      <c r="B46" s="21"/>
      <c r="C46" s="21"/>
      <c r="D46" s="21"/>
      <c r="E46" s="22"/>
      <c r="F46" s="23"/>
    </row>
    <row r="47" spans="1:9" x14ac:dyDescent="0.2">
      <c r="A47" s="20" t="s">
        <v>408</v>
      </c>
      <c r="B47" s="21"/>
      <c r="C47" s="21"/>
      <c r="D47" s="21"/>
      <c r="E47" s="22"/>
      <c r="F47" s="23"/>
    </row>
    <row r="48" spans="1:9" x14ac:dyDescent="0.2">
      <c r="A48" s="21" t="s">
        <v>410</v>
      </c>
      <c r="B48" s="21" t="s">
        <v>409</v>
      </c>
      <c r="C48" s="21" t="s">
        <v>411</v>
      </c>
      <c r="D48" s="24">
        <v>155000</v>
      </c>
      <c r="E48" s="22">
        <v>4819.086961</v>
      </c>
      <c r="F48" s="23">
        <v>1.88679721294187</v>
      </c>
    </row>
    <row r="49" spans="1:9" x14ac:dyDescent="0.2">
      <c r="A49" s="21" t="s">
        <v>413</v>
      </c>
      <c r="B49" s="21" t="s">
        <v>412</v>
      </c>
      <c r="C49" s="21" t="s">
        <v>414</v>
      </c>
      <c r="D49" s="24">
        <v>86900</v>
      </c>
      <c r="E49" s="22">
        <v>4730.6712379999999</v>
      </c>
      <c r="F49" s="23">
        <v>1.85218017011059</v>
      </c>
    </row>
    <row r="50" spans="1:9" x14ac:dyDescent="0.2">
      <c r="A50" s="21" t="s">
        <v>416</v>
      </c>
      <c r="B50" s="21" t="s">
        <v>415</v>
      </c>
      <c r="C50" s="21" t="s">
        <v>411</v>
      </c>
      <c r="D50" s="24">
        <v>187038</v>
      </c>
      <c r="E50" s="22">
        <v>2563.6268300000002</v>
      </c>
      <c r="F50" s="23">
        <v>1.00372622387028</v>
      </c>
    </row>
    <row r="51" spans="1:9" x14ac:dyDescent="0.2">
      <c r="A51" s="21" t="s">
        <v>418</v>
      </c>
      <c r="B51" s="21" t="s">
        <v>417</v>
      </c>
      <c r="C51" s="21" t="s">
        <v>419</v>
      </c>
      <c r="D51" s="24">
        <v>500000</v>
      </c>
      <c r="E51" s="22">
        <v>2480.655608</v>
      </c>
      <c r="F51" s="23">
        <v>0.97124084402738997</v>
      </c>
    </row>
    <row r="52" spans="1:9" x14ac:dyDescent="0.2">
      <c r="A52" s="21" t="s">
        <v>421</v>
      </c>
      <c r="B52" s="21" t="s">
        <v>420</v>
      </c>
      <c r="C52" s="21" t="s">
        <v>411</v>
      </c>
      <c r="D52" s="24">
        <v>858000</v>
      </c>
      <c r="E52" s="22">
        <v>2056.888187</v>
      </c>
      <c r="F52" s="23">
        <v>0.80532493602467403</v>
      </c>
    </row>
    <row r="53" spans="1:9" x14ac:dyDescent="0.2">
      <c r="A53" s="21" t="s">
        <v>423</v>
      </c>
      <c r="B53" s="21" t="s">
        <v>422</v>
      </c>
      <c r="C53" s="21" t="s">
        <v>124</v>
      </c>
      <c r="D53" s="24">
        <v>12220</v>
      </c>
      <c r="E53" s="22">
        <v>1905.9013090000001</v>
      </c>
      <c r="F53" s="23">
        <v>0.74620966732197302</v>
      </c>
    </row>
    <row r="54" spans="1:9" x14ac:dyDescent="0.2">
      <c r="A54" s="21" t="s">
        <v>425</v>
      </c>
      <c r="B54" s="21" t="s">
        <v>424</v>
      </c>
      <c r="C54" s="21" t="s">
        <v>143</v>
      </c>
      <c r="D54" s="24">
        <v>65000</v>
      </c>
      <c r="E54" s="22">
        <v>1755.4135490000001</v>
      </c>
      <c r="F54" s="23">
        <v>0.68728981622824104</v>
      </c>
    </row>
    <row r="55" spans="1:9" x14ac:dyDescent="0.2">
      <c r="A55" s="21" t="s">
        <v>427</v>
      </c>
      <c r="B55" s="21" t="s">
        <v>426</v>
      </c>
      <c r="C55" s="21" t="s">
        <v>329</v>
      </c>
      <c r="D55" s="24">
        <v>25300</v>
      </c>
      <c r="E55" s="22">
        <v>1636.3728679999999</v>
      </c>
      <c r="F55" s="23">
        <v>0.64068231008543997</v>
      </c>
    </row>
    <row r="56" spans="1:9" x14ac:dyDescent="0.2">
      <c r="A56" s="21" t="s">
        <v>429</v>
      </c>
      <c r="B56" s="21" t="s">
        <v>428</v>
      </c>
      <c r="C56" s="21" t="s">
        <v>108</v>
      </c>
      <c r="D56" s="24">
        <v>43300</v>
      </c>
      <c r="E56" s="22">
        <v>1547.173722</v>
      </c>
      <c r="F56" s="23">
        <v>0.60575853688283499</v>
      </c>
    </row>
    <row r="57" spans="1:9" x14ac:dyDescent="0.2">
      <c r="A57" s="21" t="s">
        <v>431</v>
      </c>
      <c r="B57" s="21" t="s">
        <v>430</v>
      </c>
      <c r="C57" s="21" t="s">
        <v>143</v>
      </c>
      <c r="D57" s="24">
        <v>2297307</v>
      </c>
      <c r="E57" s="22">
        <v>1496.77394</v>
      </c>
      <c r="F57" s="23">
        <v>0.58602571840911599</v>
      </c>
    </row>
    <row r="58" spans="1:9" x14ac:dyDescent="0.2">
      <c r="A58" s="21" t="s">
        <v>433</v>
      </c>
      <c r="B58" s="21" t="s">
        <v>432</v>
      </c>
      <c r="C58" s="21" t="s">
        <v>127</v>
      </c>
      <c r="D58" s="24">
        <v>4177000</v>
      </c>
      <c r="E58" s="22">
        <v>1462.2708500000001</v>
      </c>
      <c r="F58" s="23">
        <v>0.57251686609399299</v>
      </c>
    </row>
    <row r="59" spans="1:9" x14ac:dyDescent="0.2">
      <c r="A59" s="21" t="s">
        <v>435</v>
      </c>
      <c r="B59" s="21" t="s">
        <v>434</v>
      </c>
      <c r="C59" s="21" t="s">
        <v>354</v>
      </c>
      <c r="D59" s="24">
        <v>766500</v>
      </c>
      <c r="E59" s="22">
        <v>944.23153690000004</v>
      </c>
      <c r="F59" s="23">
        <v>0.36969107356075798</v>
      </c>
    </row>
    <row r="60" spans="1:9" x14ac:dyDescent="0.2">
      <c r="A60" s="21" t="s">
        <v>437</v>
      </c>
      <c r="B60" s="21" t="s">
        <v>436</v>
      </c>
      <c r="C60" s="21" t="s">
        <v>419</v>
      </c>
      <c r="D60" s="24">
        <v>1575983</v>
      </c>
      <c r="E60" s="22">
        <v>717.40470059999996</v>
      </c>
      <c r="F60" s="23">
        <v>0.28088249923645198</v>
      </c>
    </row>
    <row r="61" spans="1:9" x14ac:dyDescent="0.2">
      <c r="A61" s="20" t="s">
        <v>28</v>
      </c>
      <c r="B61" s="20"/>
      <c r="C61" s="20"/>
      <c r="D61" s="20"/>
      <c r="E61" s="25">
        <f>SUM(E47:E60)</f>
        <v>28116.471299500001</v>
      </c>
      <c r="F61" s="26">
        <f>SUM(F47:F60)</f>
        <v>11.008325874793613</v>
      </c>
      <c r="G61" s="14"/>
      <c r="H61" s="14"/>
      <c r="I61" s="14"/>
    </row>
    <row r="62" spans="1:9" x14ac:dyDescent="0.2">
      <c r="A62" s="21"/>
      <c r="B62" s="21"/>
      <c r="C62" s="21"/>
      <c r="D62" s="21"/>
      <c r="E62" s="22"/>
      <c r="F62" s="23"/>
    </row>
    <row r="63" spans="1:9" x14ac:dyDescent="0.2">
      <c r="A63" s="20" t="s">
        <v>852</v>
      </c>
      <c r="B63" s="21"/>
      <c r="C63" s="21"/>
      <c r="D63" s="21"/>
      <c r="E63" s="22"/>
      <c r="F63" s="23"/>
    </row>
    <row r="64" spans="1:9" x14ac:dyDescent="0.2">
      <c r="A64" s="21" t="s">
        <v>439</v>
      </c>
      <c r="B64" s="21" t="s">
        <v>1359</v>
      </c>
      <c r="C64" s="21" t="s">
        <v>852</v>
      </c>
      <c r="D64" s="24">
        <v>3408000</v>
      </c>
      <c r="E64" s="22">
        <v>3486.2348040000002</v>
      </c>
      <c r="F64" s="23">
        <v>1.3649511131634</v>
      </c>
    </row>
    <row r="65" spans="1:9" x14ac:dyDescent="0.2">
      <c r="A65" s="20" t="s">
        <v>28</v>
      </c>
      <c r="B65" s="20"/>
      <c r="C65" s="20"/>
      <c r="D65" s="20"/>
      <c r="E65" s="25">
        <f>SUM(E64:E64)</f>
        <v>3486.2348040000002</v>
      </c>
      <c r="F65" s="26">
        <f>SUM(F64:F64)</f>
        <v>1.3649511131634</v>
      </c>
      <c r="G65" s="14"/>
      <c r="H65" s="14"/>
      <c r="I65" s="14"/>
    </row>
    <row r="66" spans="1:9" x14ac:dyDescent="0.2">
      <c r="A66" s="21"/>
      <c r="B66" s="21"/>
      <c r="C66" s="21"/>
      <c r="D66" s="21"/>
      <c r="E66" s="22"/>
      <c r="F66" s="23"/>
    </row>
    <row r="67" spans="1:9" x14ac:dyDescent="0.2">
      <c r="A67" s="20" t="s">
        <v>33</v>
      </c>
      <c r="B67" s="20"/>
      <c r="C67" s="20"/>
      <c r="D67" s="20"/>
      <c r="E67" s="25">
        <f>E39+E45+E61+E65</f>
        <v>243755.95203499999</v>
      </c>
      <c r="F67" s="26">
        <f>F39+F45+F61+F65</f>
        <v>95.436761083513304</v>
      </c>
      <c r="G67" s="14"/>
      <c r="H67" s="14"/>
      <c r="I67" s="14"/>
    </row>
    <row r="68" spans="1:9" x14ac:dyDescent="0.2">
      <c r="A68" s="20"/>
      <c r="B68" s="20"/>
      <c r="C68" s="20"/>
      <c r="D68" s="20"/>
      <c r="E68" s="25"/>
      <c r="F68" s="26"/>
      <c r="G68" s="14"/>
      <c r="H68" s="14"/>
      <c r="I68" s="14"/>
    </row>
    <row r="69" spans="1:9" x14ac:dyDescent="0.2">
      <c r="A69" s="20" t="s">
        <v>35</v>
      </c>
      <c r="B69" s="20"/>
      <c r="C69" s="20"/>
      <c r="D69" s="20"/>
      <c r="E69" s="25">
        <f>E71-(E39+E45+E61+E65)</f>
        <v>11655.012532099994</v>
      </c>
      <c r="F69" s="26">
        <f>F71-(F39+F45+F61+F65)</f>
        <v>4.5632389164866964</v>
      </c>
      <c r="G69" s="14"/>
      <c r="H69" s="14"/>
      <c r="I69" s="14"/>
    </row>
    <row r="70" spans="1:9" x14ac:dyDescent="0.2">
      <c r="A70" s="20"/>
      <c r="B70" s="20"/>
      <c r="C70" s="20"/>
      <c r="D70" s="20"/>
      <c r="E70" s="25"/>
      <c r="F70" s="26"/>
      <c r="G70" s="14"/>
      <c r="H70" s="14"/>
      <c r="I70" s="14"/>
    </row>
    <row r="71" spans="1:9" x14ac:dyDescent="0.2">
      <c r="A71" s="27" t="s">
        <v>34</v>
      </c>
      <c r="B71" s="27"/>
      <c r="C71" s="27"/>
      <c r="D71" s="27"/>
      <c r="E71" s="28">
        <v>255410.96456709999</v>
      </c>
      <c r="F71" s="29">
        <v>100</v>
      </c>
      <c r="G71" s="14"/>
      <c r="H71" s="14"/>
      <c r="I71" s="14"/>
    </row>
    <row r="73" spans="1:9" x14ac:dyDescent="0.2">
      <c r="A73" s="14" t="s">
        <v>37</v>
      </c>
    </row>
    <row r="74" spans="1:9" x14ac:dyDescent="0.2">
      <c r="A74" s="14" t="s">
        <v>38</v>
      </c>
    </row>
    <row r="75" spans="1:9" x14ac:dyDescent="0.2">
      <c r="A75" s="14" t="s">
        <v>39</v>
      </c>
      <c r="B75" s="14"/>
      <c r="C75" s="30" t="s">
        <v>861</v>
      </c>
      <c r="D75" s="14" t="s">
        <v>40</v>
      </c>
    </row>
    <row r="76" spans="1:9" x14ac:dyDescent="0.2">
      <c r="A76" s="7" t="s">
        <v>41</v>
      </c>
      <c r="C76" s="31">
        <v>124.6538</v>
      </c>
      <c r="D76" s="31">
        <v>150.83619999999999</v>
      </c>
    </row>
    <row r="77" spans="1:9" x14ac:dyDescent="0.2">
      <c r="A77" s="7" t="s">
        <v>42</v>
      </c>
      <c r="C77" s="31">
        <v>25.4587</v>
      </c>
      <c r="D77" s="31">
        <v>29.538599999999999</v>
      </c>
    </row>
    <row r="78" spans="1:9" x14ac:dyDescent="0.2">
      <c r="A78" s="7" t="s">
        <v>43</v>
      </c>
      <c r="C78" s="31">
        <v>134.95259999999999</v>
      </c>
      <c r="D78" s="31">
        <v>163.97569999999999</v>
      </c>
    </row>
    <row r="79" spans="1:9" x14ac:dyDescent="0.2">
      <c r="A79" s="7" t="s">
        <v>44</v>
      </c>
      <c r="C79" s="31">
        <v>28.453099999999999</v>
      </c>
      <c r="D79" s="31">
        <v>33.148000000000003</v>
      </c>
    </row>
    <row r="80" spans="1:9" x14ac:dyDescent="0.2">
      <c r="C80" s="31"/>
      <c r="D80" s="31"/>
    </row>
    <row r="81" spans="1:4" x14ac:dyDescent="0.2">
      <c r="A81" s="7" t="s">
        <v>862</v>
      </c>
      <c r="C81" s="31"/>
      <c r="D81" s="31"/>
    </row>
    <row r="83" spans="1:4" x14ac:dyDescent="0.2">
      <c r="A83" s="14" t="s">
        <v>46</v>
      </c>
    </row>
    <row r="84" spans="1:4" x14ac:dyDescent="0.2">
      <c r="A84" s="105" t="s">
        <v>50</v>
      </c>
      <c r="B84" s="106"/>
      <c r="C84" s="33" t="s">
        <v>51</v>
      </c>
    </row>
    <row r="85" spans="1:4" x14ac:dyDescent="0.2">
      <c r="A85" s="101" t="s">
        <v>42</v>
      </c>
      <c r="B85" s="102"/>
      <c r="C85" s="34">
        <v>1.25</v>
      </c>
    </row>
    <row r="86" spans="1:4" x14ac:dyDescent="0.2">
      <c r="A86" s="101" t="s">
        <v>44</v>
      </c>
      <c r="B86" s="102"/>
      <c r="C86" s="34">
        <v>1.4</v>
      </c>
    </row>
    <row r="87" spans="1:4" x14ac:dyDescent="0.2">
      <c r="A87" s="7" t="s">
        <v>52</v>
      </c>
    </row>
    <row r="88" spans="1:4" x14ac:dyDescent="0.2">
      <c r="A88" s="7" t="s">
        <v>45</v>
      </c>
    </row>
    <row r="90" spans="1:4" x14ac:dyDescent="0.2">
      <c r="A90" s="14" t="s">
        <v>341</v>
      </c>
      <c r="D90" s="51">
        <v>8.0799999999999997E-2</v>
      </c>
    </row>
    <row r="92" spans="1:4" x14ac:dyDescent="0.2">
      <c r="A92" s="107" t="s">
        <v>859</v>
      </c>
      <c r="B92" s="107"/>
      <c r="C92" s="107"/>
      <c r="D92" s="30" t="s">
        <v>47</v>
      </c>
    </row>
    <row r="94" spans="1:4" x14ac:dyDescent="0.2">
      <c r="A94" s="14" t="s">
        <v>860</v>
      </c>
    </row>
    <row r="95" spans="1:4" x14ac:dyDescent="0.2">
      <c r="A95" s="60"/>
    </row>
    <row r="96" spans="1:4" x14ac:dyDescent="0.2">
      <c r="A96" s="61" t="s">
        <v>875</v>
      </c>
    </row>
    <row r="97" spans="1:1" x14ac:dyDescent="0.2">
      <c r="A97" s="62"/>
    </row>
    <row r="98" spans="1:1" x14ac:dyDescent="0.2">
      <c r="A98" s="63"/>
    </row>
    <row r="99" spans="1:1" x14ac:dyDescent="0.2">
      <c r="A99" s="63"/>
    </row>
    <row r="100" spans="1:1" x14ac:dyDescent="0.2">
      <c r="A100" s="63"/>
    </row>
    <row r="101" spans="1:1" x14ac:dyDescent="0.2">
      <c r="A101" s="63"/>
    </row>
    <row r="102" spans="1:1" x14ac:dyDescent="0.2">
      <c r="A102" s="63"/>
    </row>
    <row r="103" spans="1:1" x14ac:dyDescent="0.2">
      <c r="A103" s="63"/>
    </row>
    <row r="104" spans="1:1" x14ac:dyDescent="0.2">
      <c r="A104" s="63"/>
    </row>
    <row r="105" spans="1:1" x14ac:dyDescent="0.2">
      <c r="A105" s="63"/>
    </row>
    <row r="106" spans="1:1" x14ac:dyDescent="0.2">
      <c r="A106" s="63"/>
    </row>
    <row r="107" spans="1:1" x14ac:dyDescent="0.2">
      <c r="A107" s="63"/>
    </row>
    <row r="108" spans="1:1" x14ac:dyDescent="0.2">
      <c r="A108" s="63"/>
    </row>
    <row r="109" spans="1:1" x14ac:dyDescent="0.2">
      <c r="A109" s="61" t="s">
        <v>882</v>
      </c>
    </row>
    <row r="110" spans="1:1" x14ac:dyDescent="0.2">
      <c r="A110" s="63"/>
    </row>
    <row r="111" spans="1:1" x14ac:dyDescent="0.2">
      <c r="A111" s="61" t="s">
        <v>904</v>
      </c>
    </row>
    <row r="112" spans="1:1" x14ac:dyDescent="0.2">
      <c r="A112" s="63"/>
    </row>
    <row r="113" spans="1:1" x14ac:dyDescent="0.2">
      <c r="A113" s="63"/>
    </row>
    <row r="114" spans="1:1" x14ac:dyDescent="0.2">
      <c r="A114" s="63"/>
    </row>
    <row r="115" spans="1:1" x14ac:dyDescent="0.2">
      <c r="A115" s="63"/>
    </row>
    <row r="116" spans="1:1" x14ac:dyDescent="0.2">
      <c r="A116" s="63"/>
    </row>
    <row r="117" spans="1:1" x14ac:dyDescent="0.2">
      <c r="A117" s="63"/>
    </row>
    <row r="118" spans="1:1" x14ac:dyDescent="0.2">
      <c r="A118" s="63"/>
    </row>
    <row r="119" spans="1:1" x14ac:dyDescent="0.2">
      <c r="A119" s="63"/>
    </row>
    <row r="120" spans="1:1" x14ac:dyDescent="0.2">
      <c r="A120" s="63"/>
    </row>
    <row r="121" spans="1:1" x14ac:dyDescent="0.2">
      <c r="A121" s="63"/>
    </row>
    <row r="122" spans="1:1" x14ac:dyDescent="0.2">
      <c r="A122" s="63"/>
    </row>
    <row r="123" spans="1:1" x14ac:dyDescent="0.2">
      <c r="A123" s="63"/>
    </row>
    <row r="126" spans="1:1" x14ac:dyDescent="0.2">
      <c r="A126" s="14" t="s">
        <v>883</v>
      </c>
    </row>
    <row r="128" spans="1:1" x14ac:dyDescent="0.2">
      <c r="A128" s="61" t="s">
        <v>905</v>
      </c>
    </row>
    <row r="143" spans="1:1" x14ac:dyDescent="0.2">
      <c r="A143" s="7" t="s">
        <v>874</v>
      </c>
    </row>
  </sheetData>
  <mergeCells count="5">
    <mergeCell ref="A1:F1"/>
    <mergeCell ref="A84:B84"/>
    <mergeCell ref="A85:B85"/>
    <mergeCell ref="A86:B86"/>
    <mergeCell ref="A92:C92"/>
  </mergeCells>
  <conditionalFormatting sqref="F2:F3 F348:F65536">
    <cfRule type="cellIs" dxfId="66" priority="3" stopIfTrue="1" operator="between">
      <formula>0.009</formula>
      <formula>-0.009</formula>
    </cfRule>
  </conditionalFormatting>
  <conditionalFormatting sqref="F5:F142">
    <cfRule type="cellIs" dxfId="65" priority="1" stopIfTrue="1" operator="between">
      <formula>0.009</formula>
      <formula>-0.009</formula>
    </cfRule>
  </conditionalFormatting>
  <conditionalFormatting sqref="F231:F245">
    <cfRule type="cellIs" dxfId="64" priority="2" stopIfTrue="1" operator="between">
      <formula>0.009</formula>
      <formula>-0.009</formula>
    </cfRule>
  </conditionalFormatting>
  <hyperlinks>
    <hyperlink ref="A97" r:id="rId1" tooltip="https://www.franklintempletonindia.com/downloadsServlet/pdf/product-labels-jg9o5k7l" display="https://www.franklintempletonindia.com/downloadsServlet/pdf/product-labels-jg9o5k7l" xr:uid="{00000000-0004-0000-0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05"/>
  <sheetViews>
    <sheetView zoomScaleNormal="100" workbookViewId="0">
      <selection sqref="A1:F1"/>
    </sheetView>
  </sheetViews>
  <sheetFormatPr defaultColWidth="9.109375" defaultRowHeight="10.199999999999999" x14ac:dyDescent="0.2"/>
  <cols>
    <col min="1" max="1" width="38.6640625" style="7" bestFit="1" customWidth="1"/>
    <col min="2" max="2" width="29.88671875" style="7" bestFit="1" customWidth="1"/>
    <col min="3" max="3" width="23.5546875" style="7" bestFit="1" customWidth="1"/>
    <col min="4" max="4" width="15.44140625" style="7" bestFit="1" customWidth="1"/>
    <col min="5" max="5" width="33.33203125" style="10" customWidth="1"/>
    <col min="6" max="6" width="13.5546875" style="11" bestFit="1" customWidth="1"/>
    <col min="7" max="16384" width="9.109375" style="7"/>
  </cols>
  <sheetData>
    <row r="1" spans="1:6" s="1" customFormat="1" ht="13.8" x14ac:dyDescent="0.2">
      <c r="A1" s="103" t="s">
        <v>13</v>
      </c>
      <c r="B1" s="104"/>
      <c r="C1" s="104"/>
      <c r="D1" s="104"/>
      <c r="E1" s="104"/>
      <c r="F1" s="104"/>
    </row>
    <row r="2" spans="1:6" s="1" customFormat="1" ht="11.4" x14ac:dyDescent="0.2">
      <c r="E2" s="5"/>
      <c r="F2" s="9"/>
    </row>
    <row r="3" spans="1:6" s="1" customFormat="1" ht="12" x14ac:dyDescent="0.2">
      <c r="A3" s="8" t="s">
        <v>7</v>
      </c>
      <c r="B3" s="2"/>
      <c r="C3" s="3"/>
      <c r="D3" s="3"/>
      <c r="E3" s="4"/>
      <c r="F3" s="9"/>
    </row>
    <row r="4" spans="1:6" s="1" customFormat="1" ht="25.5" customHeight="1" x14ac:dyDescent="0.2">
      <c r="A4" s="6" t="s">
        <v>2</v>
      </c>
      <c r="B4" s="6" t="s">
        <v>0</v>
      </c>
      <c r="C4" s="13" t="s">
        <v>388</v>
      </c>
      <c r="D4" s="13" t="s">
        <v>1</v>
      </c>
      <c r="E4" s="52" t="s">
        <v>6</v>
      </c>
      <c r="F4" s="12" t="s">
        <v>3</v>
      </c>
    </row>
    <row r="5" spans="1:6" x14ac:dyDescent="0.2">
      <c r="A5" s="16" t="s">
        <v>94</v>
      </c>
      <c r="B5" s="17"/>
      <c r="C5" s="17"/>
      <c r="D5" s="17"/>
      <c r="E5" s="18"/>
      <c r="F5" s="19"/>
    </row>
    <row r="6" spans="1:6" x14ac:dyDescent="0.2">
      <c r="A6" s="20" t="s">
        <v>25</v>
      </c>
      <c r="B6" s="21"/>
      <c r="C6" s="21"/>
      <c r="D6" s="21"/>
      <c r="E6" s="22"/>
      <c r="F6" s="23"/>
    </row>
    <row r="7" spans="1:6" x14ac:dyDescent="0.2">
      <c r="A7" s="21" t="s">
        <v>101</v>
      </c>
      <c r="B7" s="21" t="s">
        <v>100</v>
      </c>
      <c r="C7" s="21" t="s">
        <v>102</v>
      </c>
      <c r="D7" s="24">
        <v>2171408</v>
      </c>
      <c r="E7" s="22">
        <v>40726.928449999999</v>
      </c>
      <c r="F7" s="23">
        <v>21.3913787413845</v>
      </c>
    </row>
    <row r="8" spans="1:6" x14ac:dyDescent="0.2">
      <c r="A8" s="21" t="s">
        <v>280</v>
      </c>
      <c r="B8" s="21" t="s">
        <v>279</v>
      </c>
      <c r="C8" s="21" t="s">
        <v>102</v>
      </c>
      <c r="D8" s="24">
        <v>764559</v>
      </c>
      <c r="E8" s="22">
        <v>32635.200919999999</v>
      </c>
      <c r="F8" s="23">
        <v>17.141286361380399</v>
      </c>
    </row>
    <row r="9" spans="1:6" x14ac:dyDescent="0.2">
      <c r="A9" s="21" t="s">
        <v>107</v>
      </c>
      <c r="B9" s="21" t="s">
        <v>106</v>
      </c>
      <c r="C9" s="21" t="s">
        <v>108</v>
      </c>
      <c r="D9" s="24">
        <v>1201730</v>
      </c>
      <c r="E9" s="22">
        <v>20544.175220000001</v>
      </c>
      <c r="F9" s="23">
        <v>10.790605866580799</v>
      </c>
    </row>
    <row r="10" spans="1:6" x14ac:dyDescent="0.2">
      <c r="A10" s="21" t="s">
        <v>120</v>
      </c>
      <c r="B10" s="21" t="s">
        <v>119</v>
      </c>
      <c r="C10" s="21" t="s">
        <v>121</v>
      </c>
      <c r="D10" s="24">
        <v>2799010</v>
      </c>
      <c r="E10" s="22">
        <v>7649.6943300000003</v>
      </c>
      <c r="F10" s="23">
        <v>4.0179192219159798</v>
      </c>
    </row>
    <row r="11" spans="1:6" x14ac:dyDescent="0.2">
      <c r="A11" s="21" t="s">
        <v>115</v>
      </c>
      <c r="B11" s="21" t="s">
        <v>114</v>
      </c>
      <c r="C11" s="21" t="s">
        <v>102</v>
      </c>
      <c r="D11" s="24">
        <v>387170</v>
      </c>
      <c r="E11" s="22">
        <v>6953.9603699999998</v>
      </c>
      <c r="F11" s="23">
        <v>3.6524924831950698</v>
      </c>
    </row>
    <row r="12" spans="1:6" x14ac:dyDescent="0.2">
      <c r="A12" s="21" t="s">
        <v>176</v>
      </c>
      <c r="B12" s="21" t="s">
        <v>175</v>
      </c>
      <c r="C12" s="21" t="s">
        <v>177</v>
      </c>
      <c r="D12" s="24">
        <v>219208</v>
      </c>
      <c r="E12" s="22">
        <v>6859.6759439999996</v>
      </c>
      <c r="F12" s="23">
        <v>3.6029706080441799</v>
      </c>
    </row>
    <row r="13" spans="1:6" x14ac:dyDescent="0.2">
      <c r="A13" s="21" t="s">
        <v>164</v>
      </c>
      <c r="B13" s="21" t="s">
        <v>163</v>
      </c>
      <c r="C13" s="21" t="s">
        <v>102</v>
      </c>
      <c r="D13" s="24">
        <v>402443</v>
      </c>
      <c r="E13" s="22">
        <v>6347.3309959999997</v>
      </c>
      <c r="F13" s="23">
        <v>3.3338669646805998</v>
      </c>
    </row>
    <row r="14" spans="1:6" x14ac:dyDescent="0.2">
      <c r="A14" s="21" t="s">
        <v>145</v>
      </c>
      <c r="B14" s="21" t="s">
        <v>144</v>
      </c>
      <c r="C14" s="21" t="s">
        <v>146</v>
      </c>
      <c r="D14" s="24">
        <v>390695</v>
      </c>
      <c r="E14" s="22">
        <v>6329.0636530000002</v>
      </c>
      <c r="F14" s="23">
        <v>3.3242722403155698</v>
      </c>
    </row>
    <row r="15" spans="1:6" x14ac:dyDescent="0.2">
      <c r="A15" s="21" t="s">
        <v>442</v>
      </c>
      <c r="B15" s="21" t="s">
        <v>441</v>
      </c>
      <c r="C15" s="21" t="s">
        <v>121</v>
      </c>
      <c r="D15" s="24">
        <v>158622</v>
      </c>
      <c r="E15" s="22">
        <v>4682.2041959999997</v>
      </c>
      <c r="F15" s="23">
        <v>2.4592771199060501</v>
      </c>
    </row>
    <row r="16" spans="1:6" x14ac:dyDescent="0.2">
      <c r="A16" s="21" t="s">
        <v>444</v>
      </c>
      <c r="B16" s="21" t="s">
        <v>443</v>
      </c>
      <c r="C16" s="21" t="s">
        <v>102</v>
      </c>
      <c r="D16" s="24">
        <v>631875</v>
      </c>
      <c r="E16" s="22">
        <v>4632.2756250000002</v>
      </c>
      <c r="F16" s="23">
        <v>2.43305267792319</v>
      </c>
    </row>
    <row r="17" spans="1:6" x14ac:dyDescent="0.2">
      <c r="A17" s="21" t="s">
        <v>446</v>
      </c>
      <c r="B17" s="21" t="s">
        <v>445</v>
      </c>
      <c r="C17" s="21" t="s">
        <v>102</v>
      </c>
      <c r="D17" s="24">
        <v>592259</v>
      </c>
      <c r="E17" s="22">
        <v>3999.8211569999999</v>
      </c>
      <c r="F17" s="23">
        <v>2.1008628080615699</v>
      </c>
    </row>
    <row r="18" spans="1:6" x14ac:dyDescent="0.2">
      <c r="A18" s="21" t="s">
        <v>448</v>
      </c>
      <c r="B18" s="21" t="s">
        <v>447</v>
      </c>
      <c r="C18" s="21" t="s">
        <v>102</v>
      </c>
      <c r="D18" s="24">
        <v>641927</v>
      </c>
      <c r="E18" s="22">
        <v>3863.758613</v>
      </c>
      <c r="F18" s="23">
        <v>2.02939742822588</v>
      </c>
    </row>
    <row r="19" spans="1:6" x14ac:dyDescent="0.2">
      <c r="A19" s="21" t="s">
        <v>450</v>
      </c>
      <c r="B19" s="21" t="s">
        <v>449</v>
      </c>
      <c r="C19" s="21" t="s">
        <v>102</v>
      </c>
      <c r="D19" s="24">
        <v>51512</v>
      </c>
      <c r="E19" s="22">
        <v>3614.3137240000001</v>
      </c>
      <c r="F19" s="23">
        <v>1.89837919781225</v>
      </c>
    </row>
    <row r="20" spans="1:6" x14ac:dyDescent="0.2">
      <c r="A20" s="21" t="s">
        <v>452</v>
      </c>
      <c r="B20" s="21" t="s">
        <v>451</v>
      </c>
      <c r="C20" s="21" t="s">
        <v>102</v>
      </c>
      <c r="D20" s="24">
        <v>154535</v>
      </c>
      <c r="E20" s="22">
        <v>3353.4867680000002</v>
      </c>
      <c r="F20" s="23">
        <v>1.7613826597942099</v>
      </c>
    </row>
    <row r="21" spans="1:6" x14ac:dyDescent="0.2">
      <c r="A21" s="21" t="s">
        <v>454</v>
      </c>
      <c r="B21" s="21" t="s">
        <v>453</v>
      </c>
      <c r="C21" s="21" t="s">
        <v>121</v>
      </c>
      <c r="D21" s="24">
        <v>37369</v>
      </c>
      <c r="E21" s="22">
        <v>3027.1505830000001</v>
      </c>
      <c r="F21" s="23">
        <v>1.5899781076703301</v>
      </c>
    </row>
    <row r="22" spans="1:6" x14ac:dyDescent="0.2">
      <c r="A22" s="21" t="s">
        <v>456</v>
      </c>
      <c r="B22" s="21" t="s">
        <v>455</v>
      </c>
      <c r="C22" s="21" t="s">
        <v>102</v>
      </c>
      <c r="D22" s="24">
        <v>286871</v>
      </c>
      <c r="E22" s="22">
        <v>2573.9500480000002</v>
      </c>
      <c r="F22" s="23">
        <v>1.3519394276386401</v>
      </c>
    </row>
    <row r="23" spans="1:6" x14ac:dyDescent="0.2">
      <c r="A23" s="21" t="s">
        <v>458</v>
      </c>
      <c r="B23" s="21" t="s">
        <v>457</v>
      </c>
      <c r="C23" s="21" t="s">
        <v>329</v>
      </c>
      <c r="D23" s="24">
        <v>117565</v>
      </c>
      <c r="E23" s="22">
        <v>2211.1037379999998</v>
      </c>
      <c r="F23" s="23">
        <v>1.1613583271843599</v>
      </c>
    </row>
    <row r="24" spans="1:6" x14ac:dyDescent="0.2">
      <c r="A24" s="21" t="s">
        <v>204</v>
      </c>
      <c r="B24" s="21" t="s">
        <v>203</v>
      </c>
      <c r="C24" s="21" t="s">
        <v>102</v>
      </c>
      <c r="D24" s="24">
        <v>224533</v>
      </c>
      <c r="E24" s="22">
        <v>2160.2319929999999</v>
      </c>
      <c r="F24" s="23">
        <v>1.1346384932576199</v>
      </c>
    </row>
    <row r="25" spans="1:6" x14ac:dyDescent="0.2">
      <c r="A25" s="21" t="s">
        <v>460</v>
      </c>
      <c r="B25" s="21" t="s">
        <v>459</v>
      </c>
      <c r="C25" s="21" t="s">
        <v>102</v>
      </c>
      <c r="D25" s="24">
        <v>60767</v>
      </c>
      <c r="E25" s="22">
        <v>1829.3297680000001</v>
      </c>
      <c r="F25" s="23">
        <v>0.960835678001567</v>
      </c>
    </row>
    <row r="26" spans="1:6" x14ac:dyDescent="0.2">
      <c r="A26" s="21" t="s">
        <v>462</v>
      </c>
      <c r="B26" s="21" t="s">
        <v>461</v>
      </c>
      <c r="C26" s="21" t="s">
        <v>146</v>
      </c>
      <c r="D26" s="24">
        <v>257334</v>
      </c>
      <c r="E26" s="22">
        <v>1771.229922</v>
      </c>
      <c r="F26" s="23">
        <v>0.93031936219032396</v>
      </c>
    </row>
    <row r="27" spans="1:6" x14ac:dyDescent="0.2">
      <c r="A27" s="21" t="s">
        <v>464</v>
      </c>
      <c r="B27" s="21" t="s">
        <v>463</v>
      </c>
      <c r="C27" s="21" t="s">
        <v>102</v>
      </c>
      <c r="D27" s="24">
        <v>749202</v>
      </c>
      <c r="E27" s="22">
        <v>1580.7412999999999</v>
      </c>
      <c r="F27" s="23">
        <v>0.83026727345672302</v>
      </c>
    </row>
    <row r="28" spans="1:6" x14ac:dyDescent="0.2">
      <c r="A28" s="21" t="s">
        <v>466</v>
      </c>
      <c r="B28" s="21" t="s">
        <v>465</v>
      </c>
      <c r="C28" s="21" t="s">
        <v>121</v>
      </c>
      <c r="D28" s="24">
        <v>69040</v>
      </c>
      <c r="E28" s="22">
        <v>797.13584000000003</v>
      </c>
      <c r="F28" s="23">
        <v>0.41868697961610402</v>
      </c>
    </row>
    <row r="29" spans="1:6" x14ac:dyDescent="0.2">
      <c r="A29" s="21" t="s">
        <v>468</v>
      </c>
      <c r="B29" s="21" t="s">
        <v>467</v>
      </c>
      <c r="C29" s="21" t="s">
        <v>102</v>
      </c>
      <c r="D29" s="24">
        <v>11412</v>
      </c>
      <c r="E29" s="22">
        <v>621.99964799999998</v>
      </c>
      <c r="F29" s="23">
        <v>0.32669858871657298</v>
      </c>
    </row>
    <row r="30" spans="1:6" x14ac:dyDescent="0.2">
      <c r="A30" s="21" t="s">
        <v>470</v>
      </c>
      <c r="B30" s="21" t="s">
        <v>469</v>
      </c>
      <c r="C30" s="21" t="s">
        <v>177</v>
      </c>
      <c r="D30" s="24">
        <v>561588</v>
      </c>
      <c r="E30" s="22">
        <v>505.54151760000002</v>
      </c>
      <c r="F30" s="23">
        <v>0.26553021511927699</v>
      </c>
    </row>
    <row r="31" spans="1:6" x14ac:dyDescent="0.2">
      <c r="A31" s="21" t="s">
        <v>472</v>
      </c>
      <c r="B31" s="21" t="s">
        <v>471</v>
      </c>
      <c r="C31" s="21" t="s">
        <v>329</v>
      </c>
      <c r="D31" s="24">
        <v>22193</v>
      </c>
      <c r="E31" s="22">
        <v>352.51361200000002</v>
      </c>
      <c r="F31" s="23">
        <v>0.185153962569094</v>
      </c>
    </row>
    <row r="32" spans="1:6" x14ac:dyDescent="0.2">
      <c r="A32" s="21" t="s">
        <v>474</v>
      </c>
      <c r="B32" s="21" t="s">
        <v>473</v>
      </c>
      <c r="C32" s="21" t="s">
        <v>102</v>
      </c>
      <c r="D32" s="24">
        <v>63629</v>
      </c>
      <c r="E32" s="22">
        <v>75.597614899999996</v>
      </c>
      <c r="F32" s="23">
        <v>3.9706829702528999E-2</v>
      </c>
    </row>
    <row r="33" spans="1:9" x14ac:dyDescent="0.2">
      <c r="A33" s="20" t="s">
        <v>28</v>
      </c>
      <c r="B33" s="20"/>
      <c r="C33" s="20"/>
      <c r="D33" s="20"/>
      <c r="E33" s="25">
        <f>SUM(E7:E32)</f>
        <v>169698.41555050007</v>
      </c>
      <c r="F33" s="26">
        <f>SUM(F7:F32)</f>
        <v>89.132257624343353</v>
      </c>
      <c r="G33" s="14"/>
      <c r="H33" s="14"/>
      <c r="I33" s="14"/>
    </row>
    <row r="34" spans="1:9" x14ac:dyDescent="0.2">
      <c r="A34" s="21"/>
      <c r="B34" s="21"/>
      <c r="C34" s="21"/>
      <c r="D34" s="21"/>
      <c r="E34" s="22"/>
      <c r="F34" s="23"/>
    </row>
    <row r="35" spans="1:9" x14ac:dyDescent="0.2">
      <c r="A35" s="20" t="s">
        <v>408</v>
      </c>
      <c r="B35" s="21"/>
      <c r="C35" s="21"/>
      <c r="D35" s="21"/>
      <c r="E35" s="22"/>
      <c r="F35" s="23"/>
    </row>
    <row r="36" spans="1:9" x14ac:dyDescent="0.2">
      <c r="A36" s="21" t="s">
        <v>476</v>
      </c>
      <c r="B36" s="21" t="s">
        <v>475</v>
      </c>
      <c r="C36" s="21" t="s">
        <v>102</v>
      </c>
      <c r="D36" s="24">
        <v>2229</v>
      </c>
      <c r="E36" s="22">
        <v>1069.2937199999999</v>
      </c>
      <c r="F36" s="23">
        <v>0.56163496293087101</v>
      </c>
    </row>
    <row r="37" spans="1:9" x14ac:dyDescent="0.2">
      <c r="A37" s="21" t="s">
        <v>478</v>
      </c>
      <c r="B37" s="21" t="s">
        <v>477</v>
      </c>
      <c r="C37" s="21" t="s">
        <v>411</v>
      </c>
      <c r="D37" s="24">
        <v>4766</v>
      </c>
      <c r="E37" s="22">
        <v>930.60832600000003</v>
      </c>
      <c r="F37" s="23">
        <v>0.48879195949656301</v>
      </c>
    </row>
    <row r="38" spans="1:9" x14ac:dyDescent="0.2">
      <c r="A38" s="21" t="s">
        <v>480</v>
      </c>
      <c r="B38" s="21" t="s">
        <v>479</v>
      </c>
      <c r="C38" s="21" t="s">
        <v>102</v>
      </c>
      <c r="D38" s="24">
        <v>2530</v>
      </c>
      <c r="E38" s="22">
        <v>912.32345850000002</v>
      </c>
      <c r="F38" s="23">
        <v>0.47918803057742698</v>
      </c>
    </row>
    <row r="39" spans="1:9" x14ac:dyDescent="0.2">
      <c r="A39" s="21" t="s">
        <v>427</v>
      </c>
      <c r="B39" s="21" t="s">
        <v>426</v>
      </c>
      <c r="C39" s="21" t="s">
        <v>329</v>
      </c>
      <c r="D39" s="24">
        <v>13736</v>
      </c>
      <c r="E39" s="22">
        <v>888.42757789999996</v>
      </c>
      <c r="F39" s="23">
        <v>0.46663697770583501</v>
      </c>
    </row>
    <row r="40" spans="1:9" x14ac:dyDescent="0.2">
      <c r="A40" s="21" t="s">
        <v>482</v>
      </c>
      <c r="B40" s="21" t="s">
        <v>481</v>
      </c>
      <c r="C40" s="21" t="s">
        <v>121</v>
      </c>
      <c r="D40" s="24">
        <v>5661</v>
      </c>
      <c r="E40" s="22">
        <v>883.96061129999998</v>
      </c>
      <c r="F40" s="23">
        <v>0.46429075180561702</v>
      </c>
    </row>
    <row r="41" spans="1:9" x14ac:dyDescent="0.2">
      <c r="A41" s="21" t="s">
        <v>484</v>
      </c>
      <c r="B41" s="21" t="s">
        <v>483</v>
      </c>
      <c r="C41" s="21" t="s">
        <v>102</v>
      </c>
      <c r="D41" s="24">
        <v>6171</v>
      </c>
      <c r="E41" s="22">
        <v>857.68535980000001</v>
      </c>
      <c r="F41" s="23">
        <v>0.45048996009966602</v>
      </c>
    </row>
    <row r="42" spans="1:9" x14ac:dyDescent="0.2">
      <c r="A42" s="20" t="s">
        <v>28</v>
      </c>
      <c r="B42" s="20"/>
      <c r="C42" s="20"/>
      <c r="D42" s="20"/>
      <c r="E42" s="25">
        <f>SUM(E35:E41)</f>
        <v>5542.2990534999999</v>
      </c>
      <c r="F42" s="26">
        <f>SUM(F35:F41)</f>
        <v>2.9110326426159792</v>
      </c>
      <c r="G42" s="14"/>
      <c r="H42" s="14"/>
      <c r="I42" s="14"/>
    </row>
    <row r="43" spans="1:9" x14ac:dyDescent="0.2">
      <c r="A43" s="21"/>
      <c r="B43" s="21"/>
      <c r="C43" s="21"/>
      <c r="D43" s="21"/>
      <c r="E43" s="22"/>
      <c r="F43" s="23"/>
    </row>
    <row r="44" spans="1:9" x14ac:dyDescent="0.2">
      <c r="A44" s="20" t="s">
        <v>438</v>
      </c>
      <c r="B44" s="21"/>
      <c r="C44" s="21"/>
      <c r="D44" s="21"/>
      <c r="E44" s="22"/>
      <c r="F44" s="23"/>
    </row>
    <row r="45" spans="1:9" x14ac:dyDescent="0.2">
      <c r="A45" s="21" t="s">
        <v>486</v>
      </c>
      <c r="B45" s="21" t="s">
        <v>485</v>
      </c>
      <c r="C45" s="21" t="s">
        <v>440</v>
      </c>
      <c r="D45" s="24">
        <v>95810.123999999996</v>
      </c>
      <c r="E45" s="22">
        <v>5678.1992630000004</v>
      </c>
      <c r="F45" s="23">
        <v>2.9824127580110602</v>
      </c>
    </row>
    <row r="46" spans="1:9" x14ac:dyDescent="0.2">
      <c r="A46" s="20" t="s">
        <v>28</v>
      </c>
      <c r="B46" s="20"/>
      <c r="C46" s="20"/>
      <c r="D46" s="20"/>
      <c r="E46" s="25">
        <f>SUM(E45:E45)</f>
        <v>5678.1992630000004</v>
      </c>
      <c r="F46" s="26">
        <f>SUM(F45:F45)</f>
        <v>2.9824127580110602</v>
      </c>
      <c r="G46" s="14"/>
      <c r="H46" s="14"/>
      <c r="I46" s="14"/>
    </row>
    <row r="47" spans="1:9" x14ac:dyDescent="0.2">
      <c r="A47" s="21"/>
      <c r="B47" s="21"/>
      <c r="C47" s="21"/>
      <c r="D47" s="21"/>
      <c r="E47" s="22"/>
      <c r="F47" s="23"/>
    </row>
    <row r="48" spans="1:9" x14ac:dyDescent="0.2">
      <c r="A48" s="20" t="s">
        <v>33</v>
      </c>
      <c r="B48" s="20"/>
      <c r="C48" s="20"/>
      <c r="D48" s="20"/>
      <c r="E48" s="25">
        <f>E33+E42+E46</f>
        <v>180918.91386700005</v>
      </c>
      <c r="F48" s="26">
        <f>F33+F42+F46</f>
        <v>95.025703024970397</v>
      </c>
      <c r="G48" s="14"/>
      <c r="H48" s="14"/>
      <c r="I48" s="14"/>
    </row>
    <row r="49" spans="1:9" x14ac:dyDescent="0.2">
      <c r="A49" s="20"/>
      <c r="B49" s="20"/>
      <c r="C49" s="20"/>
      <c r="D49" s="20"/>
      <c r="E49" s="25"/>
      <c r="F49" s="26"/>
      <c r="G49" s="14"/>
      <c r="H49" s="14"/>
      <c r="I49" s="14"/>
    </row>
    <row r="50" spans="1:9" x14ac:dyDescent="0.2">
      <c r="A50" s="20" t="s">
        <v>35</v>
      </c>
      <c r="B50" s="20"/>
      <c r="C50" s="20"/>
      <c r="D50" s="20"/>
      <c r="E50" s="25">
        <f>E52-(E33+E42+E46)</f>
        <v>9470.5366792999557</v>
      </c>
      <c r="F50" s="26">
        <f>F52-(F33+F42+F46)</f>
        <v>4.9742969750296027</v>
      </c>
      <c r="G50" s="14"/>
      <c r="H50" s="14"/>
      <c r="I50" s="14"/>
    </row>
    <row r="51" spans="1:9" x14ac:dyDescent="0.2">
      <c r="A51" s="20"/>
      <c r="B51" s="20"/>
      <c r="C51" s="20"/>
      <c r="D51" s="20"/>
      <c r="E51" s="25"/>
      <c r="F51" s="26"/>
      <c r="G51" s="14"/>
      <c r="H51" s="14"/>
      <c r="I51" s="14"/>
    </row>
    <row r="52" spans="1:9" x14ac:dyDescent="0.2">
      <c r="A52" s="27" t="s">
        <v>34</v>
      </c>
      <c r="B52" s="27"/>
      <c r="C52" s="27"/>
      <c r="D52" s="27"/>
      <c r="E52" s="28">
        <v>190389.45054630001</v>
      </c>
      <c r="F52" s="29">
        <v>100</v>
      </c>
      <c r="G52" s="14"/>
      <c r="H52" s="14"/>
      <c r="I52" s="14"/>
    </row>
    <row r="54" spans="1:9" x14ac:dyDescent="0.2">
      <c r="A54" s="14" t="s">
        <v>37</v>
      </c>
    </row>
    <row r="55" spans="1:9" x14ac:dyDescent="0.2">
      <c r="A55" s="14" t="s">
        <v>38</v>
      </c>
    </row>
    <row r="56" spans="1:9" x14ac:dyDescent="0.2">
      <c r="A56" s="14" t="s">
        <v>39</v>
      </c>
      <c r="B56" s="14"/>
      <c r="C56" s="30" t="s">
        <v>861</v>
      </c>
      <c r="D56" s="14" t="s">
        <v>40</v>
      </c>
    </row>
    <row r="57" spans="1:9" x14ac:dyDescent="0.2">
      <c r="A57" s="7" t="s">
        <v>41</v>
      </c>
      <c r="C57" s="31">
        <v>452.6062</v>
      </c>
      <c r="D57" s="31">
        <v>543.55250000000001</v>
      </c>
    </row>
    <row r="58" spans="1:9" x14ac:dyDescent="0.2">
      <c r="A58" s="7" t="s">
        <v>42</v>
      </c>
      <c r="C58" s="31">
        <v>46.393900000000002</v>
      </c>
      <c r="D58" s="31">
        <v>55.716200000000001</v>
      </c>
    </row>
    <row r="59" spans="1:9" x14ac:dyDescent="0.2">
      <c r="A59" s="7" t="s">
        <v>43</v>
      </c>
      <c r="C59" s="31">
        <v>491.6567</v>
      </c>
      <c r="D59" s="31">
        <v>593.47370000000001</v>
      </c>
    </row>
    <row r="60" spans="1:9" x14ac:dyDescent="0.2">
      <c r="A60" s="7" t="s">
        <v>44</v>
      </c>
      <c r="C60" s="31">
        <v>51.2029</v>
      </c>
      <c r="D60" s="31">
        <v>61.802500000000002</v>
      </c>
    </row>
    <row r="62" spans="1:9" x14ac:dyDescent="0.2">
      <c r="A62" s="7" t="s">
        <v>862</v>
      </c>
    </row>
    <row r="64" spans="1:9" x14ac:dyDescent="0.2">
      <c r="A64" s="7" t="s">
        <v>45</v>
      </c>
    </row>
    <row r="66" spans="1:4" x14ac:dyDescent="0.2">
      <c r="A66" s="14" t="s">
        <v>46</v>
      </c>
      <c r="D66" s="30" t="s">
        <v>47</v>
      </c>
    </row>
    <row r="68" spans="1:4" x14ac:dyDescent="0.2">
      <c r="A68" s="14" t="s">
        <v>341</v>
      </c>
      <c r="D68" s="51">
        <v>0.52680000000000005</v>
      </c>
    </row>
    <row r="70" spans="1:4" x14ac:dyDescent="0.2">
      <c r="A70" s="107" t="s">
        <v>859</v>
      </c>
      <c r="B70" s="107"/>
      <c r="C70" s="107"/>
      <c r="D70" s="30" t="s">
        <v>47</v>
      </c>
    </row>
    <row r="72" spans="1:4" x14ac:dyDescent="0.2">
      <c r="A72" s="14" t="s">
        <v>860</v>
      </c>
    </row>
    <row r="73" spans="1:4" x14ac:dyDescent="0.2">
      <c r="A73" s="14"/>
    </row>
    <row r="74" spans="1:4" x14ac:dyDescent="0.2">
      <c r="A74" s="61" t="s">
        <v>875</v>
      </c>
    </row>
    <row r="75" spans="1:4" x14ac:dyDescent="0.2">
      <c r="A75" s="62"/>
    </row>
    <row r="76" spans="1:4" x14ac:dyDescent="0.2">
      <c r="A76" s="63"/>
    </row>
    <row r="77" spans="1:4" x14ac:dyDescent="0.2">
      <c r="A77" s="63"/>
    </row>
    <row r="78" spans="1:4" x14ac:dyDescent="0.2">
      <c r="A78" s="63"/>
    </row>
    <row r="79" spans="1:4" x14ac:dyDescent="0.2">
      <c r="A79" s="63"/>
    </row>
    <row r="80" spans="1:4" x14ac:dyDescent="0.2">
      <c r="A80" s="63"/>
    </row>
    <row r="81" spans="1:1" x14ac:dyDescent="0.2">
      <c r="A81" s="63"/>
    </row>
    <row r="82" spans="1:1" x14ac:dyDescent="0.2">
      <c r="A82" s="63"/>
    </row>
    <row r="83" spans="1:1" x14ac:dyDescent="0.2">
      <c r="A83" s="63"/>
    </row>
    <row r="84" spans="1:1" x14ac:dyDescent="0.2">
      <c r="A84" s="63"/>
    </row>
    <row r="85" spans="1:1" x14ac:dyDescent="0.2">
      <c r="A85" s="63"/>
    </row>
    <row r="86" spans="1:1" x14ac:dyDescent="0.2">
      <c r="A86" s="63"/>
    </row>
    <row r="87" spans="1:1" x14ac:dyDescent="0.2">
      <c r="A87" s="63"/>
    </row>
    <row r="88" spans="1:1" x14ac:dyDescent="0.2">
      <c r="A88" s="61" t="s">
        <v>884</v>
      </c>
    </row>
    <row r="89" spans="1:1" x14ac:dyDescent="0.2">
      <c r="A89" s="63"/>
    </row>
    <row r="90" spans="1:1" x14ac:dyDescent="0.2">
      <c r="A90" s="61" t="s">
        <v>876</v>
      </c>
    </row>
    <row r="91" spans="1:1" x14ac:dyDescent="0.2">
      <c r="A91" s="63"/>
    </row>
    <row r="92" spans="1:1" x14ac:dyDescent="0.2">
      <c r="A92" s="63"/>
    </row>
    <row r="93" spans="1:1" x14ac:dyDescent="0.2">
      <c r="A93" s="63"/>
    </row>
    <row r="94" spans="1:1" x14ac:dyDescent="0.2">
      <c r="A94" s="63"/>
    </row>
    <row r="95" spans="1:1" x14ac:dyDescent="0.2">
      <c r="A95" s="63"/>
    </row>
    <row r="96" spans="1:1" x14ac:dyDescent="0.2">
      <c r="A96" s="63"/>
    </row>
    <row r="97" spans="1:1" x14ac:dyDescent="0.2">
      <c r="A97" s="63"/>
    </row>
    <row r="98" spans="1:1" x14ac:dyDescent="0.2">
      <c r="A98" s="63"/>
    </row>
    <row r="99" spans="1:1" x14ac:dyDescent="0.2">
      <c r="A99" s="63"/>
    </row>
    <row r="100" spans="1:1" x14ac:dyDescent="0.2">
      <c r="A100" s="63"/>
    </row>
    <row r="101" spans="1:1" x14ac:dyDescent="0.2">
      <c r="A101" s="63"/>
    </row>
    <row r="102" spans="1:1" x14ac:dyDescent="0.2">
      <c r="A102" s="63"/>
    </row>
    <row r="105" spans="1:1" x14ac:dyDescent="0.2">
      <c r="A105" s="7" t="s">
        <v>874</v>
      </c>
    </row>
  </sheetData>
  <mergeCells count="2">
    <mergeCell ref="A1:F1"/>
    <mergeCell ref="A70:C70"/>
  </mergeCells>
  <conditionalFormatting sqref="F2:F3 F310:F65536">
    <cfRule type="cellIs" dxfId="63" priority="3" stopIfTrue="1" operator="between">
      <formula>0.009</formula>
      <formula>-0.009</formula>
    </cfRule>
  </conditionalFormatting>
  <conditionalFormatting sqref="F5:F104">
    <cfRule type="cellIs" dxfId="62" priority="1" stopIfTrue="1" operator="between">
      <formula>0.009</formula>
      <formula>-0.009</formula>
    </cfRule>
  </conditionalFormatting>
  <conditionalFormatting sqref="F205:F207">
    <cfRule type="cellIs" dxfId="61"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268"/>
  <sheetViews>
    <sheetView zoomScaleNormal="100" workbookViewId="0">
      <selection sqref="A1:F1"/>
    </sheetView>
  </sheetViews>
  <sheetFormatPr defaultColWidth="9.109375" defaultRowHeight="10.199999999999999" x14ac:dyDescent="0.2"/>
  <cols>
    <col min="1" max="1" width="38.6640625" style="7" bestFit="1" customWidth="1"/>
    <col min="2" max="2" width="42.88671875" style="7" bestFit="1" customWidth="1"/>
    <col min="3" max="3" width="25.5546875" style="7" bestFit="1" customWidth="1"/>
    <col min="4" max="4" width="15.44140625" style="7" bestFit="1" customWidth="1"/>
    <col min="5" max="5" width="33.33203125" style="10" customWidth="1"/>
    <col min="6" max="6" width="13.5546875" style="11" bestFit="1" customWidth="1"/>
    <col min="7" max="16384" width="9.109375" style="7"/>
  </cols>
  <sheetData>
    <row r="1" spans="1:7" s="1" customFormat="1" ht="13.8" x14ac:dyDescent="0.2">
      <c r="A1" s="103" t="s">
        <v>14</v>
      </c>
      <c r="B1" s="104"/>
      <c r="C1" s="104"/>
      <c r="D1" s="104"/>
      <c r="E1" s="104"/>
      <c r="F1" s="104"/>
    </row>
    <row r="2" spans="1:7" s="1" customFormat="1" ht="11.4" x14ac:dyDescent="0.2">
      <c r="E2" s="5"/>
      <c r="F2" s="9"/>
    </row>
    <row r="3" spans="1:7" s="1" customFormat="1" ht="12" x14ac:dyDescent="0.2">
      <c r="A3" s="8" t="s">
        <v>7</v>
      </c>
      <c r="B3" s="2"/>
      <c r="C3" s="3"/>
      <c r="D3" s="3"/>
      <c r="E3" s="4"/>
      <c r="F3" s="9"/>
    </row>
    <row r="4" spans="1:7" s="1" customFormat="1" ht="25.5" customHeight="1" x14ac:dyDescent="0.2">
      <c r="A4" s="6" t="s">
        <v>2</v>
      </c>
      <c r="B4" s="6" t="s">
        <v>0</v>
      </c>
      <c r="C4" s="13" t="s">
        <v>4</v>
      </c>
      <c r="D4" s="13" t="s">
        <v>1</v>
      </c>
      <c r="E4" s="52" t="s">
        <v>6</v>
      </c>
      <c r="F4" s="12" t="s">
        <v>3</v>
      </c>
      <c r="G4" s="12" t="s">
        <v>5</v>
      </c>
    </row>
    <row r="5" spans="1:7" x14ac:dyDescent="0.2">
      <c r="A5" s="16" t="s">
        <v>94</v>
      </c>
      <c r="B5" s="17"/>
      <c r="C5" s="17"/>
      <c r="D5" s="17"/>
      <c r="E5" s="18"/>
      <c r="F5" s="19"/>
      <c r="G5" s="18"/>
    </row>
    <row r="6" spans="1:7" x14ac:dyDescent="0.2">
      <c r="A6" s="20" t="s">
        <v>25</v>
      </c>
      <c r="B6" s="21"/>
      <c r="C6" s="21"/>
      <c r="D6" s="21"/>
      <c r="E6" s="22"/>
      <c r="F6" s="23"/>
      <c r="G6" s="22"/>
    </row>
    <row r="7" spans="1:7" x14ac:dyDescent="0.2">
      <c r="A7" s="21" t="s">
        <v>488</v>
      </c>
      <c r="B7" s="21" t="s">
        <v>487</v>
      </c>
      <c r="C7" s="21" t="s">
        <v>202</v>
      </c>
      <c r="D7" s="24">
        <v>3868691</v>
      </c>
      <c r="E7" s="22">
        <v>54821.285819999997</v>
      </c>
      <c r="F7" s="23">
        <v>3.7912329597961101</v>
      </c>
      <c r="G7" s="22"/>
    </row>
    <row r="8" spans="1:7" x14ac:dyDescent="0.2">
      <c r="A8" s="21" t="s">
        <v>490</v>
      </c>
      <c r="B8" s="21" t="s">
        <v>489</v>
      </c>
      <c r="C8" s="21" t="s">
        <v>143</v>
      </c>
      <c r="D8" s="24">
        <v>6963469</v>
      </c>
      <c r="E8" s="22">
        <v>50850.732369999998</v>
      </c>
      <c r="F8" s="23">
        <v>3.5166444877617602</v>
      </c>
      <c r="G8" s="22"/>
    </row>
    <row r="9" spans="1:7" x14ac:dyDescent="0.2">
      <c r="A9" s="21" t="s">
        <v>492</v>
      </c>
      <c r="B9" s="21" t="s">
        <v>491</v>
      </c>
      <c r="C9" s="21" t="s">
        <v>217</v>
      </c>
      <c r="D9" s="24">
        <v>1387967</v>
      </c>
      <c r="E9" s="22">
        <v>40349.588660000001</v>
      </c>
      <c r="F9" s="23">
        <v>2.7904250721933801</v>
      </c>
      <c r="G9" s="22"/>
    </row>
    <row r="10" spans="1:7" x14ac:dyDescent="0.2">
      <c r="A10" s="21" t="s">
        <v>494</v>
      </c>
      <c r="B10" s="21" t="s">
        <v>493</v>
      </c>
      <c r="C10" s="21" t="s">
        <v>97</v>
      </c>
      <c r="D10" s="24">
        <v>48064081</v>
      </c>
      <c r="E10" s="22">
        <v>37110.276940000003</v>
      </c>
      <c r="F10" s="23">
        <v>2.5664065148716602</v>
      </c>
      <c r="G10" s="22"/>
    </row>
    <row r="11" spans="1:7" x14ac:dyDescent="0.2">
      <c r="A11" s="21" t="s">
        <v>496</v>
      </c>
      <c r="B11" s="21" t="s">
        <v>495</v>
      </c>
      <c r="C11" s="21" t="s">
        <v>133</v>
      </c>
      <c r="D11" s="24">
        <v>8473781</v>
      </c>
      <c r="E11" s="22">
        <v>35174.664929999999</v>
      </c>
      <c r="F11" s="23">
        <v>2.4325469028628599</v>
      </c>
      <c r="G11" s="22"/>
    </row>
    <row r="12" spans="1:7" x14ac:dyDescent="0.2">
      <c r="A12" s="21" t="s">
        <v>498</v>
      </c>
      <c r="B12" s="21" t="s">
        <v>497</v>
      </c>
      <c r="C12" s="21" t="s">
        <v>143</v>
      </c>
      <c r="D12" s="24">
        <v>1605632</v>
      </c>
      <c r="E12" s="22">
        <v>33135.427580000003</v>
      </c>
      <c r="F12" s="23">
        <v>2.2915209539357901</v>
      </c>
      <c r="G12" s="22"/>
    </row>
    <row r="13" spans="1:7" x14ac:dyDescent="0.2">
      <c r="A13" s="21" t="s">
        <v>500</v>
      </c>
      <c r="B13" s="21" t="s">
        <v>499</v>
      </c>
      <c r="C13" s="21" t="s">
        <v>97</v>
      </c>
      <c r="D13" s="24">
        <v>15398917</v>
      </c>
      <c r="E13" s="22">
        <v>33039.916319999997</v>
      </c>
      <c r="F13" s="23">
        <v>2.2849157561275399</v>
      </c>
      <c r="G13" s="22"/>
    </row>
    <row r="14" spans="1:7" x14ac:dyDescent="0.2">
      <c r="A14" s="21" t="s">
        <v>142</v>
      </c>
      <c r="B14" s="21" t="s">
        <v>141</v>
      </c>
      <c r="C14" s="21" t="s">
        <v>143</v>
      </c>
      <c r="D14" s="24">
        <v>6900000</v>
      </c>
      <c r="E14" s="22">
        <v>28721.25</v>
      </c>
      <c r="F14" s="23">
        <v>1.98625311350904</v>
      </c>
      <c r="G14" s="22"/>
    </row>
    <row r="15" spans="1:7" x14ac:dyDescent="0.2">
      <c r="A15" s="21" t="s">
        <v>502</v>
      </c>
      <c r="B15" s="21" t="s">
        <v>501</v>
      </c>
      <c r="C15" s="21" t="s">
        <v>130</v>
      </c>
      <c r="D15" s="24">
        <v>1448723</v>
      </c>
      <c r="E15" s="22">
        <v>27163.556250000001</v>
      </c>
      <c r="F15" s="23">
        <v>1.87852890022337</v>
      </c>
      <c r="G15" s="22"/>
    </row>
    <row r="16" spans="1:7" x14ac:dyDescent="0.2">
      <c r="A16" s="21" t="s">
        <v>161</v>
      </c>
      <c r="B16" s="21" t="s">
        <v>160</v>
      </c>
      <c r="C16" s="21" t="s">
        <v>162</v>
      </c>
      <c r="D16" s="24">
        <v>1819819</v>
      </c>
      <c r="E16" s="22">
        <v>25949.709030000002</v>
      </c>
      <c r="F16" s="23">
        <v>1.79458381356978</v>
      </c>
      <c r="G16" s="22"/>
    </row>
    <row r="17" spans="1:7" x14ac:dyDescent="0.2">
      <c r="A17" s="21" t="s">
        <v>223</v>
      </c>
      <c r="B17" s="21" t="s">
        <v>222</v>
      </c>
      <c r="C17" s="21" t="s">
        <v>224</v>
      </c>
      <c r="D17" s="24">
        <v>2452684</v>
      </c>
      <c r="E17" s="22">
        <v>25498.102859999999</v>
      </c>
      <c r="F17" s="23">
        <v>1.7633524374548</v>
      </c>
      <c r="G17" s="22"/>
    </row>
    <row r="18" spans="1:7" x14ac:dyDescent="0.2">
      <c r="A18" s="21" t="s">
        <v>169</v>
      </c>
      <c r="B18" s="21" t="s">
        <v>168</v>
      </c>
      <c r="C18" s="21" t="s">
        <v>130</v>
      </c>
      <c r="D18" s="24">
        <v>1866828</v>
      </c>
      <c r="E18" s="22">
        <v>24879.216759999999</v>
      </c>
      <c r="F18" s="23">
        <v>1.7205526135253999</v>
      </c>
      <c r="G18" s="22"/>
    </row>
    <row r="19" spans="1:7" x14ac:dyDescent="0.2">
      <c r="A19" s="21" t="s">
        <v>504</v>
      </c>
      <c r="B19" s="21" t="s">
        <v>503</v>
      </c>
      <c r="C19" s="21" t="s">
        <v>167</v>
      </c>
      <c r="D19" s="24">
        <v>1612883</v>
      </c>
      <c r="E19" s="22">
        <v>24167.438870000002</v>
      </c>
      <c r="F19" s="23">
        <v>1.6713287444340701</v>
      </c>
      <c r="G19" s="22"/>
    </row>
    <row r="20" spans="1:7" x14ac:dyDescent="0.2">
      <c r="A20" s="21" t="s">
        <v>506</v>
      </c>
      <c r="B20" s="21" t="s">
        <v>505</v>
      </c>
      <c r="C20" s="21" t="s">
        <v>202</v>
      </c>
      <c r="D20" s="24">
        <v>1191243</v>
      </c>
      <c r="E20" s="22">
        <v>23114.87917</v>
      </c>
      <c r="F20" s="23">
        <v>1.59853769316439</v>
      </c>
      <c r="G20" s="22"/>
    </row>
    <row r="21" spans="1:7" x14ac:dyDescent="0.2">
      <c r="A21" s="21" t="s">
        <v>99</v>
      </c>
      <c r="B21" s="21" t="s">
        <v>98</v>
      </c>
      <c r="C21" s="21" t="s">
        <v>97</v>
      </c>
      <c r="D21" s="24">
        <v>1759945</v>
      </c>
      <c r="E21" s="22">
        <v>22404.099849999999</v>
      </c>
      <c r="F21" s="23">
        <v>1.5493828814007</v>
      </c>
      <c r="G21" s="22"/>
    </row>
    <row r="22" spans="1:7" x14ac:dyDescent="0.2">
      <c r="A22" s="21" t="s">
        <v>353</v>
      </c>
      <c r="B22" s="21" t="s">
        <v>352</v>
      </c>
      <c r="C22" s="21" t="s">
        <v>354</v>
      </c>
      <c r="D22" s="24">
        <v>2750000</v>
      </c>
      <c r="E22" s="22">
        <v>21070.5</v>
      </c>
      <c r="F22" s="23">
        <v>1.4571561553968699</v>
      </c>
      <c r="G22" s="22"/>
    </row>
    <row r="23" spans="1:7" x14ac:dyDescent="0.2">
      <c r="A23" s="21" t="s">
        <v>508</v>
      </c>
      <c r="B23" s="21" t="s">
        <v>507</v>
      </c>
      <c r="C23" s="21" t="s">
        <v>102</v>
      </c>
      <c r="D23" s="24">
        <v>1272610</v>
      </c>
      <c r="E23" s="22">
        <v>20718.090800000002</v>
      </c>
      <c r="F23" s="23">
        <v>1.43278486686558</v>
      </c>
      <c r="G23" s="22"/>
    </row>
    <row r="24" spans="1:7" x14ac:dyDescent="0.2">
      <c r="A24" s="21" t="s">
        <v>510</v>
      </c>
      <c r="B24" s="21" t="s">
        <v>509</v>
      </c>
      <c r="C24" s="21" t="s">
        <v>199</v>
      </c>
      <c r="D24" s="24">
        <v>2860279</v>
      </c>
      <c r="E24" s="22">
        <v>20137.794300000001</v>
      </c>
      <c r="F24" s="23">
        <v>1.3926537538435699</v>
      </c>
      <c r="G24" s="22"/>
    </row>
    <row r="25" spans="1:7" x14ac:dyDescent="0.2">
      <c r="A25" s="21" t="s">
        <v>446</v>
      </c>
      <c r="B25" s="21" t="s">
        <v>445</v>
      </c>
      <c r="C25" s="21" t="s">
        <v>102</v>
      </c>
      <c r="D25" s="24">
        <v>2962700</v>
      </c>
      <c r="E25" s="22">
        <v>20008.594450000001</v>
      </c>
      <c r="F25" s="23">
        <v>1.3837187804588</v>
      </c>
      <c r="G25" s="22"/>
    </row>
    <row r="26" spans="1:7" x14ac:dyDescent="0.2">
      <c r="A26" s="21" t="s">
        <v>512</v>
      </c>
      <c r="B26" s="21" t="s">
        <v>511</v>
      </c>
      <c r="C26" s="21" t="s">
        <v>157</v>
      </c>
      <c r="D26" s="24">
        <v>2060963</v>
      </c>
      <c r="E26" s="22">
        <v>19661.587019999999</v>
      </c>
      <c r="F26" s="23">
        <v>1.35972105792763</v>
      </c>
      <c r="G26" s="22"/>
    </row>
    <row r="27" spans="1:7" x14ac:dyDescent="0.2">
      <c r="A27" s="21" t="s">
        <v>514</v>
      </c>
      <c r="B27" s="21" t="s">
        <v>513</v>
      </c>
      <c r="C27" s="21" t="s">
        <v>515</v>
      </c>
      <c r="D27" s="24">
        <v>3516504</v>
      </c>
      <c r="E27" s="22">
        <v>19622.09232</v>
      </c>
      <c r="F27" s="23">
        <v>1.3569897537245701</v>
      </c>
      <c r="G27" s="22"/>
    </row>
    <row r="28" spans="1:7" x14ac:dyDescent="0.2">
      <c r="A28" s="21" t="s">
        <v>517</v>
      </c>
      <c r="B28" s="21" t="s">
        <v>516</v>
      </c>
      <c r="C28" s="21" t="s">
        <v>196</v>
      </c>
      <c r="D28" s="24">
        <v>952883</v>
      </c>
      <c r="E28" s="22">
        <v>19474.069869999999</v>
      </c>
      <c r="F28" s="23">
        <v>1.34675308045367</v>
      </c>
      <c r="G28" s="22"/>
    </row>
    <row r="29" spans="1:7" x14ac:dyDescent="0.2">
      <c r="A29" s="21" t="s">
        <v>519</v>
      </c>
      <c r="B29" s="21" t="s">
        <v>518</v>
      </c>
      <c r="C29" s="21" t="s">
        <v>167</v>
      </c>
      <c r="D29" s="24">
        <v>1360189</v>
      </c>
      <c r="E29" s="22">
        <v>19212.66963</v>
      </c>
      <c r="F29" s="23">
        <v>1.32867562767665</v>
      </c>
      <c r="G29" s="22"/>
    </row>
    <row r="30" spans="1:7" x14ac:dyDescent="0.2">
      <c r="A30" s="21" t="s">
        <v>204</v>
      </c>
      <c r="B30" s="21" t="s">
        <v>203</v>
      </c>
      <c r="C30" s="21" t="s">
        <v>102</v>
      </c>
      <c r="D30" s="24">
        <v>1956444</v>
      </c>
      <c r="E30" s="22">
        <v>18822.94772</v>
      </c>
      <c r="F30" s="23">
        <v>1.3017239331250501</v>
      </c>
      <c r="G30" s="22"/>
    </row>
    <row r="31" spans="1:7" x14ac:dyDescent="0.2">
      <c r="A31" s="21" t="s">
        <v>166</v>
      </c>
      <c r="B31" s="21" t="s">
        <v>165</v>
      </c>
      <c r="C31" s="21" t="s">
        <v>167</v>
      </c>
      <c r="D31" s="24">
        <v>1505613</v>
      </c>
      <c r="E31" s="22">
        <v>18508.500609999999</v>
      </c>
      <c r="F31" s="23">
        <v>1.2799779592809</v>
      </c>
      <c r="G31" s="22"/>
    </row>
    <row r="32" spans="1:7" x14ac:dyDescent="0.2">
      <c r="A32" s="21" t="s">
        <v>159</v>
      </c>
      <c r="B32" s="21" t="s">
        <v>158</v>
      </c>
      <c r="C32" s="21" t="s">
        <v>138</v>
      </c>
      <c r="D32" s="24">
        <v>5126290</v>
      </c>
      <c r="E32" s="22">
        <v>18308.544740000001</v>
      </c>
      <c r="F32" s="23">
        <v>1.26614976693718</v>
      </c>
      <c r="G32" s="22"/>
    </row>
    <row r="33" spans="1:7" x14ac:dyDescent="0.2">
      <c r="A33" s="21" t="s">
        <v>521</v>
      </c>
      <c r="B33" s="21" t="s">
        <v>520</v>
      </c>
      <c r="C33" s="21" t="s">
        <v>105</v>
      </c>
      <c r="D33" s="24">
        <v>5297684</v>
      </c>
      <c r="E33" s="22">
        <v>18210.78875</v>
      </c>
      <c r="F33" s="23">
        <v>1.2593893320848799</v>
      </c>
      <c r="G33" s="22"/>
    </row>
    <row r="34" spans="1:7" x14ac:dyDescent="0.2">
      <c r="A34" s="21" t="s">
        <v>96</v>
      </c>
      <c r="B34" s="21" t="s">
        <v>95</v>
      </c>
      <c r="C34" s="21" t="s">
        <v>97</v>
      </c>
      <c r="D34" s="24">
        <v>1036125</v>
      </c>
      <c r="E34" s="22">
        <v>17946.20306</v>
      </c>
      <c r="F34" s="23">
        <v>1.24109158562355</v>
      </c>
      <c r="G34" s="22"/>
    </row>
    <row r="35" spans="1:7" x14ac:dyDescent="0.2">
      <c r="A35" s="21" t="s">
        <v>523</v>
      </c>
      <c r="B35" s="21" t="s">
        <v>522</v>
      </c>
      <c r="C35" s="21" t="s">
        <v>162</v>
      </c>
      <c r="D35" s="24">
        <v>3538766</v>
      </c>
      <c r="E35" s="22">
        <v>17784.06853</v>
      </c>
      <c r="F35" s="23">
        <v>1.2298789742288601</v>
      </c>
      <c r="G35" s="22"/>
    </row>
    <row r="36" spans="1:7" x14ac:dyDescent="0.2">
      <c r="A36" s="21" t="s">
        <v>206</v>
      </c>
      <c r="B36" s="21" t="s">
        <v>205</v>
      </c>
      <c r="C36" s="21" t="s">
        <v>138</v>
      </c>
      <c r="D36" s="24">
        <v>14488074</v>
      </c>
      <c r="E36" s="22">
        <v>17656.61578</v>
      </c>
      <c r="F36" s="23">
        <v>1.2210648236778601</v>
      </c>
      <c r="G36" s="22"/>
    </row>
    <row r="37" spans="1:7" x14ac:dyDescent="0.2">
      <c r="A37" s="21" t="s">
        <v>392</v>
      </c>
      <c r="B37" s="21" t="s">
        <v>391</v>
      </c>
      <c r="C37" s="21" t="s">
        <v>118</v>
      </c>
      <c r="D37" s="24">
        <v>8733144</v>
      </c>
      <c r="E37" s="22">
        <v>17590.298640000001</v>
      </c>
      <c r="F37" s="23">
        <v>1.21647858088537</v>
      </c>
      <c r="G37" s="22"/>
    </row>
    <row r="38" spans="1:7" x14ac:dyDescent="0.2">
      <c r="A38" s="21" t="s">
        <v>176</v>
      </c>
      <c r="B38" s="21" t="s">
        <v>175</v>
      </c>
      <c r="C38" s="21" t="s">
        <v>177</v>
      </c>
      <c r="D38" s="24">
        <v>553887</v>
      </c>
      <c r="E38" s="22">
        <v>17332.785889999999</v>
      </c>
      <c r="F38" s="23">
        <v>1.1986699722260701</v>
      </c>
      <c r="G38" s="22"/>
    </row>
    <row r="39" spans="1:7" x14ac:dyDescent="0.2">
      <c r="A39" s="21" t="s">
        <v>219</v>
      </c>
      <c r="B39" s="21" t="s">
        <v>218</v>
      </c>
      <c r="C39" s="21" t="s">
        <v>133</v>
      </c>
      <c r="D39" s="24">
        <v>790459</v>
      </c>
      <c r="E39" s="22">
        <v>17327.256509999999</v>
      </c>
      <c r="F39" s="23">
        <v>1.19828758120059</v>
      </c>
      <c r="G39" s="22"/>
    </row>
    <row r="40" spans="1:7" x14ac:dyDescent="0.2">
      <c r="A40" s="21" t="s">
        <v>458</v>
      </c>
      <c r="B40" s="21" t="s">
        <v>457</v>
      </c>
      <c r="C40" s="21" t="s">
        <v>329</v>
      </c>
      <c r="D40" s="24">
        <v>910911</v>
      </c>
      <c r="E40" s="22">
        <v>17131.958630000001</v>
      </c>
      <c r="F40" s="23">
        <v>1.18478151784291</v>
      </c>
      <c r="G40" s="22"/>
    </row>
    <row r="41" spans="1:7" x14ac:dyDescent="0.2">
      <c r="A41" s="21" t="s">
        <v>525</v>
      </c>
      <c r="B41" s="21" t="s">
        <v>524</v>
      </c>
      <c r="C41" s="21" t="s">
        <v>526</v>
      </c>
      <c r="D41" s="24">
        <v>2674074</v>
      </c>
      <c r="E41" s="22">
        <v>17072.62545</v>
      </c>
      <c r="F41" s="23">
        <v>1.1806782593319001</v>
      </c>
      <c r="G41" s="22"/>
    </row>
    <row r="42" spans="1:7" x14ac:dyDescent="0.2">
      <c r="A42" s="21" t="s">
        <v>528</v>
      </c>
      <c r="B42" s="21" t="s">
        <v>527</v>
      </c>
      <c r="C42" s="21" t="s">
        <v>419</v>
      </c>
      <c r="D42" s="24">
        <v>2375380</v>
      </c>
      <c r="E42" s="22">
        <v>16628.847689999999</v>
      </c>
      <c r="F42" s="23">
        <v>1.14998826646926</v>
      </c>
      <c r="G42" s="22"/>
    </row>
    <row r="43" spans="1:7" x14ac:dyDescent="0.2">
      <c r="A43" s="21" t="s">
        <v>221</v>
      </c>
      <c r="B43" s="21" t="s">
        <v>220</v>
      </c>
      <c r="C43" s="21" t="s">
        <v>217</v>
      </c>
      <c r="D43" s="24">
        <v>3214678</v>
      </c>
      <c r="E43" s="22">
        <v>16531.481619999999</v>
      </c>
      <c r="F43" s="23">
        <v>1.1432547970106599</v>
      </c>
      <c r="G43" s="22"/>
    </row>
    <row r="44" spans="1:7" x14ac:dyDescent="0.2">
      <c r="A44" s="21" t="s">
        <v>323</v>
      </c>
      <c r="B44" s="21" t="s">
        <v>322</v>
      </c>
      <c r="C44" s="21" t="s">
        <v>188</v>
      </c>
      <c r="D44" s="24">
        <v>2036808</v>
      </c>
      <c r="E44" s="22">
        <v>15716.01053</v>
      </c>
      <c r="F44" s="23">
        <v>1.08685989805992</v>
      </c>
      <c r="G44" s="22"/>
    </row>
    <row r="45" spans="1:7" x14ac:dyDescent="0.2">
      <c r="A45" s="21" t="s">
        <v>368</v>
      </c>
      <c r="B45" s="21" t="s">
        <v>367</v>
      </c>
      <c r="C45" s="21" t="s">
        <v>97</v>
      </c>
      <c r="D45" s="24">
        <v>12199095</v>
      </c>
      <c r="E45" s="22">
        <v>14970.729380000001</v>
      </c>
      <c r="F45" s="23">
        <v>1.0353190701145101</v>
      </c>
      <c r="G45" s="22"/>
    </row>
    <row r="46" spans="1:7" x14ac:dyDescent="0.2">
      <c r="A46" s="21" t="s">
        <v>364</v>
      </c>
      <c r="B46" s="21" t="s">
        <v>363</v>
      </c>
      <c r="C46" s="21" t="s">
        <v>154</v>
      </c>
      <c r="D46" s="24">
        <v>3500000</v>
      </c>
      <c r="E46" s="22">
        <v>14876.75</v>
      </c>
      <c r="F46" s="23">
        <v>1.0288198113381399</v>
      </c>
      <c r="G46" s="22"/>
    </row>
    <row r="47" spans="1:7" x14ac:dyDescent="0.2">
      <c r="A47" s="21" t="s">
        <v>530</v>
      </c>
      <c r="B47" s="21" t="s">
        <v>529</v>
      </c>
      <c r="C47" s="21" t="s">
        <v>167</v>
      </c>
      <c r="D47" s="24">
        <v>1095749</v>
      </c>
      <c r="E47" s="22">
        <v>14531.82324</v>
      </c>
      <c r="F47" s="23">
        <v>1.0049659800813999</v>
      </c>
      <c r="G47" s="22"/>
    </row>
    <row r="48" spans="1:7" x14ac:dyDescent="0.2">
      <c r="A48" s="21" t="s">
        <v>325</v>
      </c>
      <c r="B48" s="21" t="s">
        <v>324</v>
      </c>
      <c r="C48" s="21" t="s">
        <v>130</v>
      </c>
      <c r="D48" s="24">
        <v>1730054</v>
      </c>
      <c r="E48" s="22">
        <v>14460.656360000001</v>
      </c>
      <c r="F48" s="23">
        <v>1.0000443475974901</v>
      </c>
      <c r="G48" s="22"/>
    </row>
    <row r="49" spans="1:7" x14ac:dyDescent="0.2">
      <c r="A49" s="21" t="s">
        <v>532</v>
      </c>
      <c r="B49" s="21" t="s">
        <v>531</v>
      </c>
      <c r="C49" s="21" t="s">
        <v>419</v>
      </c>
      <c r="D49" s="24">
        <v>1163808</v>
      </c>
      <c r="E49" s="22">
        <v>14219.98805</v>
      </c>
      <c r="F49" s="23">
        <v>0.98340063675410605</v>
      </c>
      <c r="G49" s="22"/>
    </row>
    <row r="50" spans="1:7" x14ac:dyDescent="0.2">
      <c r="A50" s="21" t="s">
        <v>402</v>
      </c>
      <c r="B50" s="21" t="s">
        <v>401</v>
      </c>
      <c r="C50" s="21" t="s">
        <v>167</v>
      </c>
      <c r="D50" s="24">
        <v>5096450</v>
      </c>
      <c r="E50" s="22">
        <v>14201.25793</v>
      </c>
      <c r="F50" s="23">
        <v>0.98210533243530396</v>
      </c>
      <c r="G50" s="22"/>
    </row>
    <row r="51" spans="1:7" x14ac:dyDescent="0.2">
      <c r="A51" s="21" t="s">
        <v>534</v>
      </c>
      <c r="B51" s="21" t="s">
        <v>533</v>
      </c>
      <c r="C51" s="21" t="s">
        <v>419</v>
      </c>
      <c r="D51" s="24">
        <v>1754373</v>
      </c>
      <c r="E51" s="22">
        <v>14069.19427</v>
      </c>
      <c r="F51" s="23">
        <v>0.97297230877315799</v>
      </c>
      <c r="G51" s="22"/>
    </row>
    <row r="52" spans="1:7" x14ac:dyDescent="0.2">
      <c r="A52" s="21" t="s">
        <v>182</v>
      </c>
      <c r="B52" s="21" t="s">
        <v>181</v>
      </c>
      <c r="C52" s="21" t="s">
        <v>162</v>
      </c>
      <c r="D52" s="24">
        <v>310000</v>
      </c>
      <c r="E52" s="22">
        <v>13441.754999999999</v>
      </c>
      <c r="F52" s="23">
        <v>0.92958097992864896</v>
      </c>
      <c r="G52" s="22"/>
    </row>
    <row r="53" spans="1:7" x14ac:dyDescent="0.2">
      <c r="A53" s="21" t="s">
        <v>173</v>
      </c>
      <c r="B53" s="21" t="s">
        <v>172</v>
      </c>
      <c r="C53" s="21" t="s">
        <v>174</v>
      </c>
      <c r="D53" s="24">
        <v>4500000</v>
      </c>
      <c r="E53" s="22">
        <v>13392</v>
      </c>
      <c r="F53" s="23">
        <v>0.926140112150867</v>
      </c>
      <c r="G53" s="22"/>
    </row>
    <row r="54" spans="1:7" x14ac:dyDescent="0.2">
      <c r="A54" s="21" t="s">
        <v>536</v>
      </c>
      <c r="B54" s="21" t="s">
        <v>535</v>
      </c>
      <c r="C54" s="21" t="s">
        <v>537</v>
      </c>
      <c r="D54" s="24">
        <v>90597</v>
      </c>
      <c r="E54" s="22">
        <v>13177.605439999999</v>
      </c>
      <c r="F54" s="23">
        <v>0.91131339457000204</v>
      </c>
      <c r="G54" s="22"/>
    </row>
    <row r="55" spans="1:7" x14ac:dyDescent="0.2">
      <c r="A55" s="21" t="s">
        <v>539</v>
      </c>
      <c r="B55" s="21" t="s">
        <v>538</v>
      </c>
      <c r="C55" s="21" t="s">
        <v>419</v>
      </c>
      <c r="D55" s="24">
        <v>3098613</v>
      </c>
      <c r="E55" s="22">
        <v>13162.908020000001</v>
      </c>
      <c r="F55" s="23">
        <v>0.91029697654378305</v>
      </c>
      <c r="G55" s="22"/>
    </row>
    <row r="56" spans="1:7" x14ac:dyDescent="0.2">
      <c r="A56" s="21" t="s">
        <v>541</v>
      </c>
      <c r="B56" s="21" t="s">
        <v>540</v>
      </c>
      <c r="C56" s="21" t="s">
        <v>105</v>
      </c>
      <c r="D56" s="24">
        <v>1139035</v>
      </c>
      <c r="E56" s="22">
        <v>13051.063029999999</v>
      </c>
      <c r="F56" s="23">
        <v>0.90256219969326701</v>
      </c>
      <c r="G56" s="22"/>
    </row>
    <row r="57" spans="1:7" x14ac:dyDescent="0.2">
      <c r="A57" s="21" t="s">
        <v>380</v>
      </c>
      <c r="B57" s="21" t="s">
        <v>379</v>
      </c>
      <c r="C57" s="21" t="s">
        <v>252</v>
      </c>
      <c r="D57" s="24">
        <v>13793660</v>
      </c>
      <c r="E57" s="22">
        <v>12597.749680000001</v>
      </c>
      <c r="F57" s="23">
        <v>0.87121276146085302</v>
      </c>
      <c r="G57" s="22"/>
    </row>
    <row r="58" spans="1:7" x14ac:dyDescent="0.2">
      <c r="A58" s="21" t="s">
        <v>543</v>
      </c>
      <c r="B58" s="21" t="s">
        <v>542</v>
      </c>
      <c r="C58" s="21" t="s">
        <v>419</v>
      </c>
      <c r="D58" s="24">
        <v>660776</v>
      </c>
      <c r="E58" s="22">
        <v>12384.59418</v>
      </c>
      <c r="F58" s="23">
        <v>0.85647173258722897</v>
      </c>
      <c r="G58" s="22"/>
    </row>
    <row r="59" spans="1:7" x14ac:dyDescent="0.2">
      <c r="A59" s="21" t="s">
        <v>545</v>
      </c>
      <c r="B59" s="21" t="s">
        <v>544</v>
      </c>
      <c r="C59" s="21" t="s">
        <v>162</v>
      </c>
      <c r="D59" s="24">
        <v>2530642</v>
      </c>
      <c r="E59" s="22">
        <v>12106.591329999999</v>
      </c>
      <c r="F59" s="23">
        <v>0.83724610604322802</v>
      </c>
      <c r="G59" s="22"/>
    </row>
    <row r="60" spans="1:7" x14ac:dyDescent="0.2">
      <c r="A60" s="21" t="s">
        <v>547</v>
      </c>
      <c r="B60" s="21" t="s">
        <v>546</v>
      </c>
      <c r="C60" s="21" t="s">
        <v>105</v>
      </c>
      <c r="D60" s="24">
        <v>736374</v>
      </c>
      <c r="E60" s="22">
        <v>11785.29768</v>
      </c>
      <c r="F60" s="23">
        <v>0.81502665136548302</v>
      </c>
      <c r="G60" s="22"/>
    </row>
    <row r="61" spans="1:7" x14ac:dyDescent="0.2">
      <c r="A61" s="21" t="s">
        <v>549</v>
      </c>
      <c r="B61" s="21" t="s">
        <v>548</v>
      </c>
      <c r="C61" s="21" t="s">
        <v>167</v>
      </c>
      <c r="D61" s="24">
        <v>2023000</v>
      </c>
      <c r="E61" s="22">
        <v>11714.181500000001</v>
      </c>
      <c r="F61" s="23">
        <v>0.81010852510197195</v>
      </c>
      <c r="G61" s="22"/>
    </row>
    <row r="62" spans="1:7" x14ac:dyDescent="0.2">
      <c r="A62" s="21" t="s">
        <v>551</v>
      </c>
      <c r="B62" s="21" t="s">
        <v>550</v>
      </c>
      <c r="C62" s="21" t="s">
        <v>177</v>
      </c>
      <c r="D62" s="24">
        <v>1210753</v>
      </c>
      <c r="E62" s="22">
        <v>11368.970670000001</v>
      </c>
      <c r="F62" s="23">
        <v>0.78623504863752303</v>
      </c>
      <c r="G62" s="22"/>
    </row>
    <row r="63" spans="1:7" x14ac:dyDescent="0.2">
      <c r="A63" s="21" t="s">
        <v>145</v>
      </c>
      <c r="B63" s="21" t="s">
        <v>144</v>
      </c>
      <c r="C63" s="21" t="s">
        <v>146</v>
      </c>
      <c r="D63" s="24">
        <v>700000</v>
      </c>
      <c r="E63" s="22">
        <v>11339.65</v>
      </c>
      <c r="F63" s="23">
        <v>0.78420734190199903</v>
      </c>
      <c r="G63" s="22"/>
    </row>
    <row r="64" spans="1:7" x14ac:dyDescent="0.2">
      <c r="A64" s="21" t="s">
        <v>553</v>
      </c>
      <c r="B64" s="21" t="s">
        <v>552</v>
      </c>
      <c r="C64" s="21" t="s">
        <v>162</v>
      </c>
      <c r="D64" s="24">
        <v>1098411</v>
      </c>
      <c r="E64" s="22">
        <v>11004.979810000001</v>
      </c>
      <c r="F64" s="23">
        <v>0.76106281626728101</v>
      </c>
      <c r="G64" s="22"/>
    </row>
    <row r="65" spans="1:7" x14ac:dyDescent="0.2">
      <c r="A65" s="21" t="s">
        <v>356</v>
      </c>
      <c r="B65" s="21" t="s">
        <v>355</v>
      </c>
      <c r="C65" s="21" t="s">
        <v>97</v>
      </c>
      <c r="D65" s="24">
        <v>6708453</v>
      </c>
      <c r="E65" s="22">
        <v>10997.166999999999</v>
      </c>
      <c r="F65" s="23">
        <v>0.76052251185198705</v>
      </c>
      <c r="G65" s="22"/>
    </row>
    <row r="66" spans="1:7" x14ac:dyDescent="0.2">
      <c r="A66" s="21" t="s">
        <v>555</v>
      </c>
      <c r="B66" s="21" t="s">
        <v>554</v>
      </c>
      <c r="C66" s="21" t="s">
        <v>224</v>
      </c>
      <c r="D66" s="24">
        <v>189140</v>
      </c>
      <c r="E66" s="22">
        <v>10705.89142</v>
      </c>
      <c r="F66" s="23">
        <v>0.74037899345831804</v>
      </c>
      <c r="G66" s="22"/>
    </row>
    <row r="67" spans="1:7" x14ac:dyDescent="0.2">
      <c r="A67" s="21" t="s">
        <v>557</v>
      </c>
      <c r="B67" s="21" t="s">
        <v>556</v>
      </c>
      <c r="C67" s="21" t="s">
        <v>217</v>
      </c>
      <c r="D67" s="24">
        <v>135000</v>
      </c>
      <c r="E67" s="22">
        <v>10381.635</v>
      </c>
      <c r="F67" s="23">
        <v>0.71795464480356697</v>
      </c>
      <c r="G67" s="22"/>
    </row>
    <row r="68" spans="1:7" x14ac:dyDescent="0.2">
      <c r="A68" s="21" t="s">
        <v>448</v>
      </c>
      <c r="B68" s="21" t="s">
        <v>447</v>
      </c>
      <c r="C68" s="21" t="s">
        <v>102</v>
      </c>
      <c r="D68" s="24">
        <v>1650000</v>
      </c>
      <c r="E68" s="22">
        <v>9931.35</v>
      </c>
      <c r="F68" s="23">
        <v>0.68681463581313595</v>
      </c>
      <c r="G68" s="22"/>
    </row>
    <row r="69" spans="1:7" x14ac:dyDescent="0.2">
      <c r="A69" s="21" t="s">
        <v>559</v>
      </c>
      <c r="B69" s="21" t="s">
        <v>558</v>
      </c>
      <c r="C69" s="21" t="s">
        <v>217</v>
      </c>
      <c r="D69" s="24">
        <v>1449472</v>
      </c>
      <c r="E69" s="22">
        <v>9883.949568</v>
      </c>
      <c r="F69" s="23">
        <v>0.68353660106041103</v>
      </c>
      <c r="G69" s="22"/>
    </row>
    <row r="70" spans="1:7" x14ac:dyDescent="0.2">
      <c r="A70" s="21" t="s">
        <v>561</v>
      </c>
      <c r="B70" s="21" t="s">
        <v>560</v>
      </c>
      <c r="C70" s="21" t="s">
        <v>185</v>
      </c>
      <c r="D70" s="24">
        <v>423732</v>
      </c>
      <c r="E70" s="22">
        <v>9812.3619240000007</v>
      </c>
      <c r="F70" s="23">
        <v>0.67858587012830496</v>
      </c>
      <c r="G70" s="22"/>
    </row>
    <row r="71" spans="1:7" x14ac:dyDescent="0.2">
      <c r="A71" s="21" t="s">
        <v>563</v>
      </c>
      <c r="B71" s="21" t="s">
        <v>562</v>
      </c>
      <c r="C71" s="21" t="s">
        <v>414</v>
      </c>
      <c r="D71" s="24">
        <v>507102</v>
      </c>
      <c r="E71" s="22">
        <v>9666.8854260000007</v>
      </c>
      <c r="F71" s="23">
        <v>0.668525265276674</v>
      </c>
      <c r="G71" s="22"/>
    </row>
    <row r="72" spans="1:7" x14ac:dyDescent="0.2">
      <c r="A72" s="21" t="s">
        <v>565</v>
      </c>
      <c r="B72" s="21" t="s">
        <v>564</v>
      </c>
      <c r="C72" s="21" t="s">
        <v>121</v>
      </c>
      <c r="D72" s="24">
        <v>225000</v>
      </c>
      <c r="E72" s="22">
        <v>9065.5874999999996</v>
      </c>
      <c r="F72" s="23">
        <v>0.62694177299607901</v>
      </c>
      <c r="G72" s="22"/>
    </row>
    <row r="73" spans="1:7" x14ac:dyDescent="0.2">
      <c r="A73" s="21" t="s">
        <v>567</v>
      </c>
      <c r="B73" s="21" t="s">
        <v>566</v>
      </c>
      <c r="C73" s="21" t="s">
        <v>167</v>
      </c>
      <c r="D73" s="24">
        <v>240000</v>
      </c>
      <c r="E73" s="22">
        <v>8802.36</v>
      </c>
      <c r="F73" s="23">
        <v>0.60873795382260298</v>
      </c>
      <c r="G73" s="22"/>
    </row>
    <row r="74" spans="1:7" x14ac:dyDescent="0.2">
      <c r="A74" s="21" t="s">
        <v>569</v>
      </c>
      <c r="B74" s="21" t="s">
        <v>568</v>
      </c>
      <c r="C74" s="21" t="s">
        <v>224</v>
      </c>
      <c r="D74" s="24">
        <v>218250</v>
      </c>
      <c r="E74" s="22">
        <v>8567.0763750000006</v>
      </c>
      <c r="F74" s="23">
        <v>0.59246662744530598</v>
      </c>
      <c r="G74" s="22"/>
    </row>
    <row r="75" spans="1:7" x14ac:dyDescent="0.2">
      <c r="A75" s="21" t="s">
        <v>249</v>
      </c>
      <c r="B75" s="21" t="s">
        <v>248</v>
      </c>
      <c r="C75" s="21" t="s">
        <v>118</v>
      </c>
      <c r="D75" s="24">
        <v>1750000</v>
      </c>
      <c r="E75" s="22">
        <v>8445.5</v>
      </c>
      <c r="F75" s="23">
        <v>0.58405886478271696</v>
      </c>
      <c r="G75" s="22"/>
    </row>
    <row r="76" spans="1:7" x14ac:dyDescent="0.2">
      <c r="A76" s="21" t="s">
        <v>226</v>
      </c>
      <c r="B76" s="21" t="s">
        <v>225</v>
      </c>
      <c r="C76" s="21" t="s">
        <v>196</v>
      </c>
      <c r="D76" s="24">
        <v>850000</v>
      </c>
      <c r="E76" s="22">
        <v>8355.0750000000007</v>
      </c>
      <c r="F76" s="23">
        <v>0.57780541349528802</v>
      </c>
      <c r="G76" s="22"/>
    </row>
    <row r="77" spans="1:7" x14ac:dyDescent="0.2">
      <c r="A77" s="21" t="s">
        <v>571</v>
      </c>
      <c r="B77" s="21" t="s">
        <v>570</v>
      </c>
      <c r="C77" s="21" t="s">
        <v>97</v>
      </c>
      <c r="D77" s="24">
        <v>3303964</v>
      </c>
      <c r="E77" s="22">
        <v>7823.4563559999997</v>
      </c>
      <c r="F77" s="23">
        <v>0.54104067704250702</v>
      </c>
      <c r="G77" s="22"/>
    </row>
    <row r="78" spans="1:7" x14ac:dyDescent="0.2">
      <c r="A78" s="21" t="s">
        <v>573</v>
      </c>
      <c r="B78" s="21" t="s">
        <v>572</v>
      </c>
      <c r="C78" s="21" t="s">
        <v>217</v>
      </c>
      <c r="D78" s="24">
        <v>1000000</v>
      </c>
      <c r="E78" s="22">
        <v>7756</v>
      </c>
      <c r="F78" s="23">
        <v>0.53637565037650203</v>
      </c>
      <c r="G78" s="22"/>
    </row>
    <row r="79" spans="1:7" x14ac:dyDescent="0.2">
      <c r="A79" s="21" t="s">
        <v>575</v>
      </c>
      <c r="B79" s="21" t="s">
        <v>574</v>
      </c>
      <c r="C79" s="21" t="s">
        <v>162</v>
      </c>
      <c r="D79" s="24">
        <v>300000</v>
      </c>
      <c r="E79" s="22">
        <v>7645.8</v>
      </c>
      <c r="F79" s="23">
        <v>0.52875463481803298</v>
      </c>
      <c r="G79" s="22"/>
    </row>
    <row r="80" spans="1:7" x14ac:dyDescent="0.2">
      <c r="A80" s="21" t="s">
        <v>577</v>
      </c>
      <c r="B80" s="21" t="s">
        <v>576</v>
      </c>
      <c r="C80" s="21" t="s">
        <v>224</v>
      </c>
      <c r="D80" s="24">
        <v>293541</v>
      </c>
      <c r="E80" s="22">
        <v>7519.6397969999998</v>
      </c>
      <c r="F80" s="23">
        <v>0.52002987193307204</v>
      </c>
      <c r="G80" s="22"/>
    </row>
    <row r="81" spans="1:7" x14ac:dyDescent="0.2">
      <c r="A81" s="21" t="s">
        <v>579</v>
      </c>
      <c r="B81" s="21" t="s">
        <v>578</v>
      </c>
      <c r="C81" s="21" t="s">
        <v>188</v>
      </c>
      <c r="D81" s="24">
        <v>850000</v>
      </c>
      <c r="E81" s="22">
        <v>7369.5</v>
      </c>
      <c r="F81" s="23">
        <v>0.50964677094502797</v>
      </c>
      <c r="G81" s="22"/>
    </row>
    <row r="82" spans="1:7" x14ac:dyDescent="0.2">
      <c r="A82" s="21" t="s">
        <v>581</v>
      </c>
      <c r="B82" s="21" t="s">
        <v>580</v>
      </c>
      <c r="C82" s="21" t="s">
        <v>196</v>
      </c>
      <c r="D82" s="24">
        <v>950000</v>
      </c>
      <c r="E82" s="22">
        <v>7134.5</v>
      </c>
      <c r="F82" s="23">
        <v>0.49339505900092301</v>
      </c>
      <c r="G82" s="22"/>
    </row>
    <row r="83" spans="1:7" x14ac:dyDescent="0.2">
      <c r="A83" s="21" t="s">
        <v>583</v>
      </c>
      <c r="B83" s="21" t="s">
        <v>582</v>
      </c>
      <c r="C83" s="21" t="s">
        <v>143</v>
      </c>
      <c r="D83" s="24">
        <v>804108</v>
      </c>
      <c r="E83" s="22">
        <v>7038.7593779999997</v>
      </c>
      <c r="F83" s="23">
        <v>0.48677399938350402</v>
      </c>
      <c r="G83" s="22"/>
    </row>
    <row r="84" spans="1:7" x14ac:dyDescent="0.2">
      <c r="A84" s="21" t="s">
        <v>585</v>
      </c>
      <c r="B84" s="21" t="s">
        <v>584</v>
      </c>
      <c r="C84" s="21" t="s">
        <v>167</v>
      </c>
      <c r="D84" s="24">
        <v>361035</v>
      </c>
      <c r="E84" s="22">
        <v>6692.8668299999999</v>
      </c>
      <c r="F84" s="23">
        <v>0.46285337787836101</v>
      </c>
      <c r="G84" s="22"/>
    </row>
    <row r="85" spans="1:7" x14ac:dyDescent="0.2">
      <c r="A85" s="21" t="s">
        <v>587</v>
      </c>
      <c r="B85" s="21" t="s">
        <v>586</v>
      </c>
      <c r="C85" s="21" t="s">
        <v>167</v>
      </c>
      <c r="D85" s="24">
        <v>1031193</v>
      </c>
      <c r="E85" s="22">
        <v>6665.6315519999998</v>
      </c>
      <c r="F85" s="23">
        <v>0.460969888972942</v>
      </c>
      <c r="G85" s="22"/>
    </row>
    <row r="86" spans="1:7" x14ac:dyDescent="0.2">
      <c r="A86" s="21" t="s">
        <v>589</v>
      </c>
      <c r="B86" s="21" t="s">
        <v>588</v>
      </c>
      <c r="C86" s="21" t="s">
        <v>143</v>
      </c>
      <c r="D86" s="24">
        <v>1292189</v>
      </c>
      <c r="E86" s="22">
        <v>6273.5775949999997</v>
      </c>
      <c r="F86" s="23">
        <v>0.433856918863535</v>
      </c>
      <c r="G86" s="22"/>
    </row>
    <row r="87" spans="1:7" x14ac:dyDescent="0.2">
      <c r="A87" s="21" t="s">
        <v>591</v>
      </c>
      <c r="B87" s="21" t="s">
        <v>590</v>
      </c>
      <c r="C87" s="21" t="s">
        <v>157</v>
      </c>
      <c r="D87" s="24">
        <v>612600</v>
      </c>
      <c r="E87" s="22">
        <v>5971.3185000000003</v>
      </c>
      <c r="F87" s="23">
        <v>0.41295382207874398</v>
      </c>
      <c r="G87" s="22"/>
    </row>
    <row r="88" spans="1:7" x14ac:dyDescent="0.2">
      <c r="A88" s="21" t="s">
        <v>593</v>
      </c>
      <c r="B88" s="21" t="s">
        <v>592</v>
      </c>
      <c r="C88" s="21" t="s">
        <v>121</v>
      </c>
      <c r="D88" s="24">
        <v>1071467</v>
      </c>
      <c r="E88" s="22">
        <v>5636.4521539999996</v>
      </c>
      <c r="F88" s="23">
        <v>0.38979573103633203</v>
      </c>
      <c r="G88" s="22"/>
    </row>
    <row r="89" spans="1:7" x14ac:dyDescent="0.2">
      <c r="A89" s="21" t="s">
        <v>595</v>
      </c>
      <c r="B89" s="21" t="s">
        <v>594</v>
      </c>
      <c r="C89" s="21" t="s">
        <v>185</v>
      </c>
      <c r="D89" s="24">
        <v>313239</v>
      </c>
      <c r="E89" s="22">
        <v>5468.9963209999996</v>
      </c>
      <c r="F89" s="23">
        <v>0.37821511843515698</v>
      </c>
      <c r="G89" s="22"/>
    </row>
    <row r="90" spans="1:7" x14ac:dyDescent="0.2">
      <c r="A90" s="21" t="s">
        <v>597</v>
      </c>
      <c r="B90" s="21" t="s">
        <v>596</v>
      </c>
      <c r="C90" s="21" t="s">
        <v>138</v>
      </c>
      <c r="D90" s="24">
        <v>2500000</v>
      </c>
      <c r="E90" s="22">
        <v>4894</v>
      </c>
      <c r="F90" s="23">
        <v>0.338450545763616</v>
      </c>
      <c r="G90" s="22"/>
    </row>
    <row r="91" spans="1:7" x14ac:dyDescent="0.2">
      <c r="A91" s="21" t="s">
        <v>599</v>
      </c>
      <c r="B91" s="21" t="s">
        <v>598</v>
      </c>
      <c r="C91" s="21" t="s">
        <v>130</v>
      </c>
      <c r="D91" s="24">
        <v>1362700</v>
      </c>
      <c r="E91" s="22">
        <v>4885.9608500000004</v>
      </c>
      <c r="F91" s="23">
        <v>0.33789458852925203</v>
      </c>
      <c r="G91" s="22"/>
    </row>
    <row r="92" spans="1:7" x14ac:dyDescent="0.2">
      <c r="A92" s="21" t="s">
        <v>601</v>
      </c>
      <c r="B92" s="21" t="s">
        <v>600</v>
      </c>
      <c r="C92" s="21" t="s">
        <v>217</v>
      </c>
      <c r="D92" s="24">
        <v>1159420</v>
      </c>
      <c r="E92" s="22">
        <v>4740.8683799999999</v>
      </c>
      <c r="F92" s="23">
        <v>0.32786054160287498</v>
      </c>
      <c r="G92" s="22"/>
    </row>
    <row r="93" spans="1:7" x14ac:dyDescent="0.2">
      <c r="A93" s="21" t="s">
        <v>603</v>
      </c>
      <c r="B93" s="21" t="s">
        <v>602</v>
      </c>
      <c r="C93" s="21" t="s">
        <v>419</v>
      </c>
      <c r="D93" s="24">
        <v>237135</v>
      </c>
      <c r="E93" s="22">
        <v>3104.9271229999999</v>
      </c>
      <c r="F93" s="23">
        <v>0.214725026427381</v>
      </c>
      <c r="G93" s="22"/>
    </row>
    <row r="94" spans="1:7" x14ac:dyDescent="0.2">
      <c r="A94" s="21" t="s">
        <v>605</v>
      </c>
      <c r="B94" s="21" t="s">
        <v>604</v>
      </c>
      <c r="C94" s="21" t="s">
        <v>196</v>
      </c>
      <c r="D94" s="24">
        <v>3263947</v>
      </c>
      <c r="E94" s="22">
        <v>3083.4507309999999</v>
      </c>
      <c r="F94" s="23">
        <v>0.213239800315114</v>
      </c>
      <c r="G94" s="22"/>
    </row>
    <row r="95" spans="1:7" x14ac:dyDescent="0.2">
      <c r="A95" s="21" t="s">
        <v>607</v>
      </c>
      <c r="B95" s="21" t="s">
        <v>606</v>
      </c>
      <c r="C95" s="21" t="s">
        <v>608</v>
      </c>
      <c r="D95" s="24">
        <v>1255961</v>
      </c>
      <c r="E95" s="22">
        <v>2939.5767209999999</v>
      </c>
      <c r="F95" s="23">
        <v>0.20329001747782399</v>
      </c>
      <c r="G95" s="22"/>
    </row>
    <row r="96" spans="1:7" x14ac:dyDescent="0.2">
      <c r="A96" s="21" t="s">
        <v>266</v>
      </c>
      <c r="B96" s="21" t="s">
        <v>265</v>
      </c>
      <c r="C96" s="21" t="s">
        <v>185</v>
      </c>
      <c r="D96" s="24">
        <v>54703</v>
      </c>
      <c r="E96" s="22">
        <v>2418.2281699999999</v>
      </c>
      <c r="F96" s="23">
        <v>0.16723552184663901</v>
      </c>
      <c r="G96" s="22"/>
    </row>
    <row r="97" spans="1:9" x14ac:dyDescent="0.2">
      <c r="A97" s="21" t="s">
        <v>610</v>
      </c>
      <c r="B97" s="21" t="s">
        <v>609</v>
      </c>
      <c r="C97" s="21" t="s">
        <v>608</v>
      </c>
      <c r="D97" s="24">
        <v>1892146</v>
      </c>
      <c r="E97" s="22">
        <v>1978.2386429999999</v>
      </c>
      <c r="F97" s="23">
        <v>0.13680750886269399</v>
      </c>
      <c r="G97" s="22"/>
    </row>
    <row r="98" spans="1:9" x14ac:dyDescent="0.2">
      <c r="A98" s="21" t="s">
        <v>470</v>
      </c>
      <c r="B98" s="21" t="s">
        <v>469</v>
      </c>
      <c r="C98" s="21" t="s">
        <v>177</v>
      </c>
      <c r="D98" s="24">
        <v>2000000</v>
      </c>
      <c r="E98" s="22">
        <v>1800.4</v>
      </c>
      <c r="F98" s="23">
        <v>0.124508860358156</v>
      </c>
      <c r="G98" s="22"/>
    </row>
    <row r="99" spans="1:9" x14ac:dyDescent="0.2">
      <c r="A99" s="21" t="s">
        <v>611</v>
      </c>
      <c r="B99" s="21" t="s">
        <v>854</v>
      </c>
      <c r="C99" s="21" t="s">
        <v>202</v>
      </c>
      <c r="D99" s="24">
        <v>164839</v>
      </c>
      <c r="E99" s="22">
        <v>1779.519425</v>
      </c>
      <c r="F99" s="23">
        <v>0.12306483869804</v>
      </c>
      <c r="G99" s="22"/>
    </row>
    <row r="100" spans="1:9" x14ac:dyDescent="0.2">
      <c r="A100" s="21" t="s">
        <v>613</v>
      </c>
      <c r="B100" s="21" t="s">
        <v>612</v>
      </c>
      <c r="C100" s="21" t="s">
        <v>143</v>
      </c>
      <c r="D100" s="24">
        <v>518764</v>
      </c>
      <c r="E100" s="22">
        <v>1763.278836</v>
      </c>
      <c r="F100" s="23">
        <v>0.121941700935356</v>
      </c>
      <c r="G100" s="22"/>
    </row>
    <row r="101" spans="1:9" x14ac:dyDescent="0.2">
      <c r="A101" s="21" t="s">
        <v>442</v>
      </c>
      <c r="B101" s="21" t="s">
        <v>441</v>
      </c>
      <c r="C101" s="21" t="s">
        <v>121</v>
      </c>
      <c r="D101" s="24">
        <v>41217</v>
      </c>
      <c r="E101" s="22">
        <v>1216.6434059999999</v>
      </c>
      <c r="F101" s="23">
        <v>8.4138460310667004E-2</v>
      </c>
      <c r="G101" s="22"/>
    </row>
    <row r="102" spans="1:9" x14ac:dyDescent="0.2">
      <c r="A102" s="21" t="s">
        <v>615</v>
      </c>
      <c r="B102" s="21" t="s">
        <v>614</v>
      </c>
      <c r="C102" s="21" t="s">
        <v>97</v>
      </c>
      <c r="D102" s="24">
        <v>1010943</v>
      </c>
      <c r="E102" s="22">
        <v>408.72425490000001</v>
      </c>
      <c r="F102" s="23">
        <v>2.8265824915760601E-2</v>
      </c>
      <c r="G102" s="22"/>
    </row>
    <row r="103" spans="1:9" x14ac:dyDescent="0.2">
      <c r="A103" s="21" t="s">
        <v>617</v>
      </c>
      <c r="B103" s="21" t="s">
        <v>616</v>
      </c>
      <c r="C103" s="21" t="s">
        <v>196</v>
      </c>
      <c r="D103" s="24">
        <v>145808</v>
      </c>
      <c r="E103" s="22">
        <v>359.48962399999999</v>
      </c>
      <c r="F103" s="23">
        <v>2.4860943898479201E-2</v>
      </c>
      <c r="G103" s="22"/>
    </row>
    <row r="104" spans="1:9" x14ac:dyDescent="0.2">
      <c r="A104" s="20" t="s">
        <v>28</v>
      </c>
      <c r="B104" s="20"/>
      <c r="C104" s="20"/>
      <c r="D104" s="20"/>
      <c r="E104" s="25">
        <f>SUM(E7:E103)</f>
        <v>1409696.8673798994</v>
      </c>
      <c r="F104" s="26">
        <f>SUM(F7:F103)</f>
        <v>97.489308158150038</v>
      </c>
      <c r="G104" s="22"/>
      <c r="H104" s="14"/>
      <c r="I104" s="14"/>
    </row>
    <row r="105" spans="1:9" x14ac:dyDescent="0.2">
      <c r="A105" s="21"/>
      <c r="B105" s="21"/>
      <c r="C105" s="21"/>
      <c r="D105" s="21"/>
      <c r="E105" s="22"/>
      <c r="F105" s="23"/>
      <c r="G105" s="22"/>
    </row>
    <row r="106" spans="1:9" x14ac:dyDescent="0.2">
      <c r="A106" s="20" t="s">
        <v>29</v>
      </c>
      <c r="B106" s="21"/>
      <c r="C106" s="21"/>
      <c r="D106" s="21"/>
      <c r="E106" s="22"/>
      <c r="F106" s="23"/>
      <c r="G106" s="22"/>
    </row>
    <row r="107" spans="1:9" x14ac:dyDescent="0.2">
      <c r="A107" s="20" t="s">
        <v>30</v>
      </c>
      <c r="B107" s="21"/>
      <c r="C107" s="21"/>
      <c r="D107" s="21"/>
      <c r="E107" s="22"/>
      <c r="F107" s="23"/>
      <c r="G107" s="22"/>
    </row>
    <row r="108" spans="1:9" x14ac:dyDescent="0.2">
      <c r="A108" s="21" t="s">
        <v>92</v>
      </c>
      <c r="B108" s="21" t="s">
        <v>1265</v>
      </c>
      <c r="C108" s="21" t="s">
        <v>32</v>
      </c>
      <c r="D108" s="24">
        <v>2500000</v>
      </c>
      <c r="E108" s="22">
        <v>2495.6525000000001</v>
      </c>
      <c r="F108" s="23">
        <v>0.17258989592589499</v>
      </c>
      <c r="G108" s="22">
        <v>6.3584000000000005</v>
      </c>
    </row>
    <row r="109" spans="1:9" x14ac:dyDescent="0.2">
      <c r="A109" s="20" t="s">
        <v>28</v>
      </c>
      <c r="B109" s="20"/>
      <c r="C109" s="20"/>
      <c r="D109" s="20"/>
      <c r="E109" s="25">
        <f>SUM(E107:E108)</f>
        <v>2495.6525000000001</v>
      </c>
      <c r="F109" s="26">
        <f>SUM(F107:F108)</f>
        <v>0.17258989592589499</v>
      </c>
      <c r="G109" s="22"/>
      <c r="H109" s="14"/>
      <c r="I109" s="14"/>
    </row>
    <row r="110" spans="1:9" x14ac:dyDescent="0.2">
      <c r="A110" s="21"/>
      <c r="B110" s="21"/>
      <c r="C110" s="21"/>
      <c r="D110" s="21"/>
      <c r="E110" s="22"/>
      <c r="F110" s="23"/>
      <c r="G110" s="22"/>
    </row>
    <row r="111" spans="1:9" x14ac:dyDescent="0.2">
      <c r="A111" s="20" t="s">
        <v>33</v>
      </c>
      <c r="B111" s="20"/>
      <c r="C111" s="20"/>
      <c r="D111" s="20"/>
      <c r="E111" s="25">
        <f>E104+E109</f>
        <v>1412192.5198798995</v>
      </c>
      <c r="F111" s="26">
        <f>F104+F109</f>
        <v>97.661898054075934</v>
      </c>
      <c r="G111" s="22"/>
      <c r="H111" s="14"/>
      <c r="I111" s="14"/>
    </row>
    <row r="112" spans="1:9" x14ac:dyDescent="0.2">
      <c r="A112" s="20"/>
      <c r="B112" s="20"/>
      <c r="C112" s="20"/>
      <c r="D112" s="20"/>
      <c r="E112" s="25"/>
      <c r="F112" s="26"/>
      <c r="G112" s="22"/>
      <c r="H112" s="14"/>
      <c r="I112" s="14"/>
    </row>
    <row r="113" spans="1:9" x14ac:dyDescent="0.2">
      <c r="A113" s="20" t="s">
        <v>35</v>
      </c>
      <c r="B113" s="20"/>
      <c r="C113" s="20"/>
      <c r="D113" s="20"/>
      <c r="E113" s="25">
        <f>E115-(E104+E109)</f>
        <v>33808.989427200519</v>
      </c>
      <c r="F113" s="26">
        <f>F115-(F104+F109)</f>
        <v>2.3381019459240662</v>
      </c>
      <c r="G113" s="22"/>
      <c r="H113" s="14"/>
      <c r="I113" s="14"/>
    </row>
    <row r="114" spans="1:9" x14ac:dyDescent="0.2">
      <c r="A114" s="20"/>
      <c r="B114" s="20"/>
      <c r="C114" s="20"/>
      <c r="D114" s="20"/>
      <c r="E114" s="25"/>
      <c r="F114" s="26"/>
      <c r="G114" s="22"/>
      <c r="H114" s="14"/>
      <c r="I114" s="14"/>
    </row>
    <row r="115" spans="1:9" x14ac:dyDescent="0.2">
      <c r="A115" s="27" t="s">
        <v>34</v>
      </c>
      <c r="B115" s="27"/>
      <c r="C115" s="27"/>
      <c r="D115" s="27"/>
      <c r="E115" s="28">
        <v>1446001.5093071</v>
      </c>
      <c r="F115" s="29">
        <v>100</v>
      </c>
      <c r="G115" s="56"/>
      <c r="H115" s="14"/>
      <c r="I115" s="14"/>
    </row>
    <row r="116" spans="1:9" x14ac:dyDescent="0.2">
      <c r="A116" s="7" t="s">
        <v>1271</v>
      </c>
      <c r="B116" s="14"/>
      <c r="C116" s="14"/>
      <c r="D116" s="14"/>
      <c r="E116" s="73"/>
      <c r="F116" s="15"/>
      <c r="G116" s="10"/>
      <c r="H116" s="14"/>
      <c r="I116" s="14"/>
    </row>
    <row r="118" spans="1:9" x14ac:dyDescent="0.2">
      <c r="A118" s="14" t="s">
        <v>37</v>
      </c>
    </row>
    <row r="119" spans="1:9" x14ac:dyDescent="0.2">
      <c r="A119" s="14" t="s">
        <v>38</v>
      </c>
    </row>
    <row r="120" spans="1:9" x14ac:dyDescent="0.2">
      <c r="A120" s="14" t="s">
        <v>39</v>
      </c>
      <c r="B120" s="14"/>
      <c r="C120" s="30" t="s">
        <v>861</v>
      </c>
      <c r="D120" s="14" t="s">
        <v>40</v>
      </c>
    </row>
    <row r="121" spans="1:9" x14ac:dyDescent="0.2">
      <c r="A121" s="7" t="s">
        <v>41</v>
      </c>
      <c r="C121" s="31">
        <v>147.333</v>
      </c>
      <c r="D121" s="31">
        <v>186.23949999999999</v>
      </c>
    </row>
    <row r="122" spans="1:9" x14ac:dyDescent="0.2">
      <c r="A122" s="7" t="s">
        <v>42</v>
      </c>
      <c r="C122" s="31">
        <v>45.365499999999997</v>
      </c>
      <c r="D122" s="31">
        <v>57.345300000000002</v>
      </c>
    </row>
    <row r="123" spans="1:9" x14ac:dyDescent="0.2">
      <c r="A123" s="7" t="s">
        <v>43</v>
      </c>
      <c r="C123" s="31">
        <v>164.97579999999999</v>
      </c>
      <c r="D123" s="31">
        <v>209.4068</v>
      </c>
    </row>
    <row r="124" spans="1:9" x14ac:dyDescent="0.2">
      <c r="A124" s="7" t="s">
        <v>44</v>
      </c>
      <c r="C124" s="31">
        <v>53.196599999999997</v>
      </c>
      <c r="D124" s="31">
        <v>67.521600000000007</v>
      </c>
    </row>
    <row r="126" spans="1:9" x14ac:dyDescent="0.2">
      <c r="A126" s="7" t="s">
        <v>862</v>
      </c>
    </row>
    <row r="128" spans="1:9" x14ac:dyDescent="0.2">
      <c r="A128" s="7" t="s">
        <v>45</v>
      </c>
    </row>
    <row r="130" spans="1:9" x14ac:dyDescent="0.2">
      <c r="A130" s="14" t="s">
        <v>46</v>
      </c>
      <c r="D130" s="30" t="s">
        <v>47</v>
      </c>
    </row>
    <row r="132" spans="1:9" x14ac:dyDescent="0.2">
      <c r="A132" s="14" t="s">
        <v>341</v>
      </c>
      <c r="D132" s="51">
        <v>0.1242</v>
      </c>
    </row>
    <row r="134" spans="1:9" x14ac:dyDescent="0.2">
      <c r="A134" s="107" t="s">
        <v>859</v>
      </c>
      <c r="B134" s="107"/>
      <c r="C134" s="107"/>
      <c r="D134" s="30" t="s">
        <v>47</v>
      </c>
    </row>
    <row r="136" spans="1:9" x14ac:dyDescent="0.2">
      <c r="A136" s="14" t="s">
        <v>860</v>
      </c>
      <c r="B136" s="61"/>
      <c r="C136" s="61"/>
      <c r="D136" s="14"/>
      <c r="E136" s="14"/>
      <c r="F136" s="14"/>
      <c r="H136" s="14"/>
      <c r="I136" s="14"/>
    </row>
    <row r="137" spans="1:9" x14ac:dyDescent="0.2">
      <c r="A137" s="60"/>
      <c r="G137" s="11"/>
    </row>
    <row r="138" spans="1:9" x14ac:dyDescent="0.2">
      <c r="A138" s="61" t="s">
        <v>875</v>
      </c>
      <c r="G138" s="11"/>
    </row>
    <row r="139" spans="1:9" x14ac:dyDescent="0.2">
      <c r="A139" s="62"/>
      <c r="G139" s="11"/>
    </row>
    <row r="140" spans="1:9" x14ac:dyDescent="0.2">
      <c r="A140" s="63"/>
      <c r="G140" s="11"/>
    </row>
    <row r="141" spans="1:9" x14ac:dyDescent="0.2">
      <c r="A141" s="63"/>
      <c r="G141" s="11"/>
    </row>
    <row r="142" spans="1:9" x14ac:dyDescent="0.2">
      <c r="A142" s="63"/>
      <c r="G142" s="11"/>
    </row>
    <row r="143" spans="1:9" x14ac:dyDescent="0.2">
      <c r="A143" s="63"/>
      <c r="G143" s="11"/>
    </row>
    <row r="144" spans="1:9" x14ac:dyDescent="0.2">
      <c r="A144" s="63"/>
      <c r="G144" s="11"/>
    </row>
    <row r="145" spans="1:7" x14ac:dyDescent="0.2">
      <c r="A145" s="63"/>
      <c r="G145" s="11"/>
    </row>
    <row r="146" spans="1:7" x14ac:dyDescent="0.2">
      <c r="A146" s="63"/>
      <c r="G146" s="11"/>
    </row>
    <row r="147" spans="1:7" x14ac:dyDescent="0.2">
      <c r="A147" s="63"/>
      <c r="G147" s="11"/>
    </row>
    <row r="148" spans="1:7" x14ac:dyDescent="0.2">
      <c r="A148" s="63"/>
      <c r="G148" s="11"/>
    </row>
    <row r="149" spans="1:7" x14ac:dyDescent="0.2">
      <c r="A149" s="63"/>
      <c r="G149" s="11"/>
    </row>
    <row r="150" spans="1:7" x14ac:dyDescent="0.2">
      <c r="A150" s="63"/>
      <c r="G150" s="11"/>
    </row>
    <row r="151" spans="1:7" x14ac:dyDescent="0.2">
      <c r="A151" s="63"/>
      <c r="G151" s="11"/>
    </row>
    <row r="152" spans="1:7" x14ac:dyDescent="0.2">
      <c r="A152" s="61" t="s">
        <v>885</v>
      </c>
      <c r="G152" s="11"/>
    </row>
    <row r="153" spans="1:7" x14ac:dyDescent="0.2">
      <c r="A153" s="63"/>
      <c r="G153" s="11"/>
    </row>
    <row r="154" spans="1:7" x14ac:dyDescent="0.2">
      <c r="A154" s="61" t="s">
        <v>876</v>
      </c>
      <c r="G154" s="11"/>
    </row>
    <row r="155" spans="1:7" x14ac:dyDescent="0.2">
      <c r="A155" s="63"/>
      <c r="G155" s="11"/>
    </row>
    <row r="156" spans="1:7" x14ac:dyDescent="0.2">
      <c r="A156" s="63"/>
      <c r="G156" s="11"/>
    </row>
    <row r="157" spans="1:7" x14ac:dyDescent="0.2">
      <c r="A157" s="63"/>
      <c r="G157" s="11"/>
    </row>
    <row r="158" spans="1:7" x14ac:dyDescent="0.2">
      <c r="A158" s="63"/>
      <c r="G158" s="11"/>
    </row>
    <row r="159" spans="1:7" x14ac:dyDescent="0.2">
      <c r="A159" s="63"/>
      <c r="G159" s="11"/>
    </row>
    <row r="160" spans="1:7" x14ac:dyDescent="0.2">
      <c r="A160" s="63"/>
      <c r="G160" s="11"/>
    </row>
    <row r="161" spans="1:7" x14ac:dyDescent="0.2">
      <c r="A161" s="63"/>
      <c r="G161" s="11"/>
    </row>
    <row r="162" spans="1:7" x14ac:dyDescent="0.2">
      <c r="A162" s="63"/>
      <c r="G162" s="11"/>
    </row>
    <row r="163" spans="1:7" x14ac:dyDescent="0.2">
      <c r="A163" s="63"/>
      <c r="G163" s="11"/>
    </row>
    <row r="164" spans="1:7" x14ac:dyDescent="0.2">
      <c r="A164" s="63"/>
      <c r="G164" s="11"/>
    </row>
    <row r="165" spans="1:7" x14ac:dyDescent="0.2">
      <c r="A165" s="63"/>
      <c r="G165" s="11"/>
    </row>
    <row r="166" spans="1:7" x14ac:dyDescent="0.2">
      <c r="A166" s="63"/>
      <c r="G166" s="11"/>
    </row>
    <row r="167" spans="1:7" x14ac:dyDescent="0.2">
      <c r="G167" s="11"/>
    </row>
    <row r="168" spans="1:7" x14ac:dyDescent="0.2">
      <c r="G168" s="11"/>
    </row>
    <row r="169" spans="1:7" x14ac:dyDescent="0.2">
      <c r="A169" s="7" t="s">
        <v>874</v>
      </c>
      <c r="G169" s="11"/>
    </row>
    <row r="170" spans="1:7" x14ac:dyDescent="0.2">
      <c r="G170" s="11"/>
    </row>
    <row r="171" spans="1:7" x14ac:dyDescent="0.2">
      <c r="G171" s="11"/>
    </row>
    <row r="172" spans="1:7" x14ac:dyDescent="0.2">
      <c r="G172" s="11"/>
    </row>
    <row r="173" spans="1:7" x14ac:dyDescent="0.2">
      <c r="G173" s="11"/>
    </row>
    <row r="174" spans="1:7" x14ac:dyDescent="0.2">
      <c r="G174" s="11"/>
    </row>
    <row r="175" spans="1:7" x14ac:dyDescent="0.2">
      <c r="G175" s="11"/>
    </row>
    <row r="176" spans="1:7" x14ac:dyDescent="0.2">
      <c r="G176" s="11"/>
    </row>
    <row r="177" spans="7:7" x14ac:dyDescent="0.2">
      <c r="G177" s="11"/>
    </row>
    <row r="178" spans="7:7" x14ac:dyDescent="0.2">
      <c r="G178" s="11"/>
    </row>
    <row r="179" spans="7:7" x14ac:dyDescent="0.2">
      <c r="G179" s="11"/>
    </row>
    <row r="180" spans="7:7" x14ac:dyDescent="0.2">
      <c r="G180" s="11"/>
    </row>
    <row r="181" spans="7:7" x14ac:dyDescent="0.2">
      <c r="G181" s="11"/>
    </row>
    <row r="182" spans="7:7" x14ac:dyDescent="0.2">
      <c r="G182" s="11"/>
    </row>
    <row r="183" spans="7:7" x14ac:dyDescent="0.2">
      <c r="G183" s="11"/>
    </row>
    <row r="184" spans="7:7" x14ac:dyDescent="0.2">
      <c r="G184" s="11"/>
    </row>
    <row r="185" spans="7:7" x14ac:dyDescent="0.2">
      <c r="G185" s="11"/>
    </row>
    <row r="186" spans="7:7" x14ac:dyDescent="0.2">
      <c r="G186" s="11"/>
    </row>
    <row r="187" spans="7:7" x14ac:dyDescent="0.2">
      <c r="G187" s="11"/>
    </row>
    <row r="188" spans="7:7" x14ac:dyDescent="0.2">
      <c r="G188" s="11"/>
    </row>
    <row r="189" spans="7:7" x14ac:dyDescent="0.2">
      <c r="G189" s="11"/>
    </row>
    <row r="190" spans="7:7" x14ac:dyDescent="0.2">
      <c r="G190" s="11"/>
    </row>
    <row r="191" spans="7:7" x14ac:dyDescent="0.2">
      <c r="G191" s="11"/>
    </row>
    <row r="192" spans="7:7" x14ac:dyDescent="0.2">
      <c r="G192" s="11"/>
    </row>
    <row r="193" spans="7:7" x14ac:dyDescent="0.2">
      <c r="G193" s="11"/>
    </row>
    <row r="194" spans="7:7" x14ac:dyDescent="0.2">
      <c r="G194" s="11"/>
    </row>
    <row r="195" spans="7:7" x14ac:dyDescent="0.2">
      <c r="G195" s="11"/>
    </row>
    <row r="196" spans="7:7" x14ac:dyDescent="0.2">
      <c r="G196" s="11"/>
    </row>
    <row r="197" spans="7:7" x14ac:dyDescent="0.2">
      <c r="G197" s="11"/>
    </row>
    <row r="198" spans="7:7" x14ac:dyDescent="0.2">
      <c r="G198" s="11"/>
    </row>
    <row r="199" spans="7:7" x14ac:dyDescent="0.2">
      <c r="G199" s="11"/>
    </row>
    <row r="200" spans="7:7" x14ac:dyDescent="0.2">
      <c r="G200" s="11"/>
    </row>
    <row r="201" spans="7:7" x14ac:dyDescent="0.2">
      <c r="G201" s="11"/>
    </row>
    <row r="202" spans="7:7" x14ac:dyDescent="0.2">
      <c r="G202" s="11"/>
    </row>
    <row r="203" spans="7:7" x14ac:dyDescent="0.2">
      <c r="G203" s="11"/>
    </row>
    <row r="204" spans="7:7" x14ac:dyDescent="0.2">
      <c r="G204" s="11"/>
    </row>
    <row r="205" spans="7:7" x14ac:dyDescent="0.2">
      <c r="G205" s="11"/>
    </row>
    <row r="206" spans="7:7" x14ac:dyDescent="0.2">
      <c r="G206" s="11"/>
    </row>
    <row r="207" spans="7:7" x14ac:dyDescent="0.2">
      <c r="G207" s="11"/>
    </row>
    <row r="208" spans="7:7" x14ac:dyDescent="0.2">
      <c r="G208" s="11"/>
    </row>
    <row r="209" spans="7:7" x14ac:dyDescent="0.2">
      <c r="G209" s="11"/>
    </row>
    <row r="210" spans="7:7" x14ac:dyDescent="0.2">
      <c r="G210" s="11"/>
    </row>
    <row r="211" spans="7:7" x14ac:dyDescent="0.2">
      <c r="G211" s="11"/>
    </row>
    <row r="212" spans="7:7" x14ac:dyDescent="0.2">
      <c r="G212" s="11"/>
    </row>
    <row r="213" spans="7:7" x14ac:dyDescent="0.2">
      <c r="G213" s="11"/>
    </row>
    <row r="214" spans="7:7" x14ac:dyDescent="0.2">
      <c r="G214" s="11"/>
    </row>
    <row r="215" spans="7:7" x14ac:dyDescent="0.2">
      <c r="G215" s="11"/>
    </row>
    <row r="216" spans="7:7" x14ac:dyDescent="0.2">
      <c r="G216" s="11"/>
    </row>
    <row r="217" spans="7:7" x14ac:dyDescent="0.2">
      <c r="G217" s="11"/>
    </row>
    <row r="218" spans="7:7" x14ac:dyDescent="0.2">
      <c r="G218" s="11"/>
    </row>
    <row r="219" spans="7:7" x14ac:dyDescent="0.2">
      <c r="G219" s="11"/>
    </row>
    <row r="220" spans="7:7" x14ac:dyDescent="0.2">
      <c r="G220" s="11"/>
    </row>
    <row r="221" spans="7:7" x14ac:dyDescent="0.2">
      <c r="G221" s="11"/>
    </row>
    <row r="222" spans="7:7" x14ac:dyDescent="0.2">
      <c r="G222" s="11"/>
    </row>
    <row r="223" spans="7:7" x14ac:dyDescent="0.2">
      <c r="G223" s="11"/>
    </row>
    <row r="224" spans="7:7" x14ac:dyDescent="0.2">
      <c r="G224" s="11"/>
    </row>
    <row r="225" spans="7:7" x14ac:dyDescent="0.2">
      <c r="G225" s="11"/>
    </row>
    <row r="226" spans="7:7" x14ac:dyDescent="0.2">
      <c r="G226" s="11"/>
    </row>
    <row r="227" spans="7:7" x14ac:dyDescent="0.2">
      <c r="G227" s="11"/>
    </row>
    <row r="228" spans="7:7" x14ac:dyDescent="0.2">
      <c r="G228" s="11"/>
    </row>
    <row r="229" spans="7:7" x14ac:dyDescent="0.2">
      <c r="G229" s="11"/>
    </row>
    <row r="230" spans="7:7" x14ac:dyDescent="0.2">
      <c r="G230" s="11"/>
    </row>
    <row r="231" spans="7:7" x14ac:dyDescent="0.2">
      <c r="G231" s="11"/>
    </row>
    <row r="232" spans="7:7" x14ac:dyDescent="0.2">
      <c r="G232" s="11"/>
    </row>
    <row r="233" spans="7:7" x14ac:dyDescent="0.2">
      <c r="G233" s="11"/>
    </row>
    <row r="234" spans="7:7" x14ac:dyDescent="0.2">
      <c r="G234" s="11"/>
    </row>
    <row r="235" spans="7:7" x14ac:dyDescent="0.2">
      <c r="G235" s="11"/>
    </row>
    <row r="236" spans="7:7" x14ac:dyDescent="0.2">
      <c r="G236" s="11"/>
    </row>
    <row r="237" spans="7:7" x14ac:dyDescent="0.2">
      <c r="G237" s="11"/>
    </row>
    <row r="238" spans="7:7" x14ac:dyDescent="0.2">
      <c r="G238" s="11"/>
    </row>
    <row r="239" spans="7:7" x14ac:dyDescent="0.2">
      <c r="G239" s="11"/>
    </row>
    <row r="240" spans="7:7" x14ac:dyDescent="0.2">
      <c r="G240" s="11"/>
    </row>
    <row r="241" spans="7:7" x14ac:dyDescent="0.2">
      <c r="G241" s="11"/>
    </row>
    <row r="242" spans="7:7" x14ac:dyDescent="0.2">
      <c r="G242" s="11"/>
    </row>
    <row r="243" spans="7:7" x14ac:dyDescent="0.2">
      <c r="G243" s="11"/>
    </row>
    <row r="244" spans="7:7" x14ac:dyDescent="0.2">
      <c r="G244" s="11"/>
    </row>
    <row r="245" spans="7:7" x14ac:dyDescent="0.2">
      <c r="G245" s="11"/>
    </row>
    <row r="246" spans="7:7" x14ac:dyDescent="0.2">
      <c r="G246" s="11"/>
    </row>
    <row r="247" spans="7:7" x14ac:dyDescent="0.2">
      <c r="G247" s="11"/>
    </row>
    <row r="248" spans="7:7" x14ac:dyDescent="0.2">
      <c r="G248" s="11"/>
    </row>
    <row r="249" spans="7:7" x14ac:dyDescent="0.2">
      <c r="G249" s="11"/>
    </row>
    <row r="250" spans="7:7" x14ac:dyDescent="0.2">
      <c r="G250" s="11"/>
    </row>
    <row r="251" spans="7:7" x14ac:dyDescent="0.2">
      <c r="G251" s="11"/>
    </row>
    <row r="252" spans="7:7" x14ac:dyDescent="0.2">
      <c r="G252" s="11"/>
    </row>
    <row r="253" spans="7:7" x14ac:dyDescent="0.2">
      <c r="G253" s="11"/>
    </row>
    <row r="254" spans="7:7" x14ac:dyDescent="0.2">
      <c r="G254" s="11"/>
    </row>
    <row r="255" spans="7:7" x14ac:dyDescent="0.2">
      <c r="G255" s="11"/>
    </row>
    <row r="256" spans="7:7" x14ac:dyDescent="0.2">
      <c r="G256" s="11"/>
    </row>
    <row r="257" spans="7:7" x14ac:dyDescent="0.2">
      <c r="G257" s="11"/>
    </row>
    <row r="258" spans="7:7" x14ac:dyDescent="0.2">
      <c r="G258" s="11"/>
    </row>
    <row r="259" spans="7:7" x14ac:dyDescent="0.2">
      <c r="G259" s="11"/>
    </row>
    <row r="260" spans="7:7" x14ac:dyDescent="0.2">
      <c r="G260" s="11"/>
    </row>
    <row r="261" spans="7:7" x14ac:dyDescent="0.2">
      <c r="G261" s="11"/>
    </row>
    <row r="262" spans="7:7" x14ac:dyDescent="0.2">
      <c r="G262" s="11"/>
    </row>
    <row r="263" spans="7:7" x14ac:dyDescent="0.2">
      <c r="G263" s="11"/>
    </row>
    <row r="264" spans="7:7" x14ac:dyDescent="0.2">
      <c r="G264" s="11"/>
    </row>
    <row r="265" spans="7:7" x14ac:dyDescent="0.2">
      <c r="G265" s="11"/>
    </row>
    <row r="266" spans="7:7" x14ac:dyDescent="0.2">
      <c r="G266" s="11"/>
    </row>
    <row r="267" spans="7:7" x14ac:dyDescent="0.2">
      <c r="G267" s="11"/>
    </row>
    <row r="268" spans="7:7" x14ac:dyDescent="0.2">
      <c r="G268" s="11"/>
    </row>
  </sheetData>
  <mergeCells count="2">
    <mergeCell ref="A1:F1"/>
    <mergeCell ref="A134:C134"/>
  </mergeCells>
  <conditionalFormatting sqref="F2:F3 F5:F135 F473:F65537">
    <cfRule type="cellIs" dxfId="60" priority="3" stopIfTrue="1" operator="between">
      <formula>0.009</formula>
      <formula>-0.009</formula>
    </cfRule>
  </conditionalFormatting>
  <conditionalFormatting sqref="F269:F370">
    <cfRule type="cellIs" dxfId="59" priority="1" stopIfTrue="1" operator="between">
      <formula>0.009</formula>
      <formula>-0.009</formula>
    </cfRule>
  </conditionalFormatting>
  <conditionalFormatting sqref="F137:G168">
    <cfRule type="cellIs" dxfId="58" priority="2" stopIfTrue="1" operator="between">
      <formula>0.009</formula>
      <formula>-0.009</formula>
    </cfRule>
  </conditionalFormatting>
  <hyperlinks>
    <hyperlink ref="A137" r:id="rId1" tooltip="https://www.franklintempletonindia.com/downloadsServlet/pdf/product-labels-jg9o5k7l" display="https://www.franklintempletonindia.com/downloadsServlet/pdf/product-labels-jg9o5k7l" xr:uid="{00000000-0004-0000-1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55"/>
  <sheetViews>
    <sheetView zoomScaleNormal="100" workbookViewId="0">
      <selection sqref="A1:F1"/>
    </sheetView>
  </sheetViews>
  <sheetFormatPr defaultColWidth="9.109375" defaultRowHeight="10.199999999999999" x14ac:dyDescent="0.2"/>
  <cols>
    <col min="1" max="1" width="38.6640625" style="7" bestFit="1" customWidth="1"/>
    <col min="2" max="2" width="32.109375" style="7" bestFit="1" customWidth="1"/>
    <col min="3" max="3" width="35.44140625" style="7" bestFit="1" customWidth="1"/>
    <col min="4" max="4" width="15.44140625" style="7" bestFit="1" customWidth="1"/>
    <col min="5" max="5" width="33.33203125" style="10" customWidth="1"/>
    <col min="6" max="6" width="14.6640625" style="11" bestFit="1" customWidth="1"/>
    <col min="7" max="7" width="10" style="7" bestFit="1" customWidth="1"/>
    <col min="8" max="16384" width="9.109375" style="7"/>
  </cols>
  <sheetData>
    <row r="1" spans="1:6" s="1" customFormat="1" ht="13.8" x14ac:dyDescent="0.2">
      <c r="A1" s="103" t="s">
        <v>15</v>
      </c>
      <c r="B1" s="104"/>
      <c r="C1" s="104"/>
      <c r="D1" s="104"/>
      <c r="E1" s="104"/>
      <c r="F1" s="104"/>
    </row>
    <row r="2" spans="1:6" s="1" customFormat="1" ht="11.4" x14ac:dyDescent="0.2">
      <c r="E2" s="5"/>
      <c r="F2" s="9"/>
    </row>
    <row r="3" spans="1:6" s="1" customFormat="1" ht="12" x14ac:dyDescent="0.2">
      <c r="A3" s="8" t="s">
        <v>7</v>
      </c>
      <c r="B3" s="2"/>
      <c r="C3" s="3"/>
      <c r="D3" s="3"/>
      <c r="E3" s="4"/>
      <c r="F3" s="9"/>
    </row>
    <row r="4" spans="1:6" s="1" customFormat="1" ht="25.5" customHeight="1" x14ac:dyDescent="0.2">
      <c r="A4" s="6" t="s">
        <v>2</v>
      </c>
      <c r="B4" s="6" t="s">
        <v>0</v>
      </c>
      <c r="C4" s="13" t="s">
        <v>388</v>
      </c>
      <c r="D4" s="13" t="s">
        <v>1</v>
      </c>
      <c r="E4" s="52" t="s">
        <v>6</v>
      </c>
      <c r="F4" s="12" t="s">
        <v>3</v>
      </c>
    </row>
    <row r="5" spans="1:6" x14ac:dyDescent="0.2">
      <c r="A5" s="16" t="s">
        <v>94</v>
      </c>
      <c r="B5" s="17"/>
      <c r="C5" s="17"/>
      <c r="D5" s="17"/>
      <c r="E5" s="18"/>
      <c r="F5" s="19"/>
    </row>
    <row r="6" spans="1:6" x14ac:dyDescent="0.2">
      <c r="A6" s="20" t="s">
        <v>25</v>
      </c>
      <c r="B6" s="21"/>
      <c r="C6" s="21"/>
      <c r="D6" s="21"/>
      <c r="E6" s="22"/>
      <c r="F6" s="23"/>
    </row>
    <row r="7" spans="1:6" x14ac:dyDescent="0.2">
      <c r="A7" s="21" t="s">
        <v>619</v>
      </c>
      <c r="B7" s="21" t="s">
        <v>618</v>
      </c>
      <c r="C7" s="21" t="s">
        <v>97</v>
      </c>
      <c r="D7" s="24">
        <v>23439752</v>
      </c>
      <c r="E7" s="22">
        <v>46113.024109999998</v>
      </c>
      <c r="F7" s="23">
        <v>3.56276554046456</v>
      </c>
    </row>
    <row r="8" spans="1:6" x14ac:dyDescent="0.2">
      <c r="A8" s="21" t="s">
        <v>492</v>
      </c>
      <c r="B8" s="21" t="s">
        <v>491</v>
      </c>
      <c r="C8" s="21" t="s">
        <v>217</v>
      </c>
      <c r="D8" s="24">
        <v>1100123</v>
      </c>
      <c r="E8" s="22">
        <v>31981.675729999999</v>
      </c>
      <c r="F8" s="23">
        <v>2.4709551025183401</v>
      </c>
    </row>
    <row r="9" spans="1:6" x14ac:dyDescent="0.2">
      <c r="A9" s="21" t="s">
        <v>201</v>
      </c>
      <c r="B9" s="21" t="s">
        <v>200</v>
      </c>
      <c r="C9" s="21" t="s">
        <v>202</v>
      </c>
      <c r="D9" s="24">
        <v>1631918</v>
      </c>
      <c r="E9" s="22">
        <v>30112.966899999999</v>
      </c>
      <c r="F9" s="23">
        <v>2.32657568795632</v>
      </c>
    </row>
    <row r="10" spans="1:6" x14ac:dyDescent="0.2">
      <c r="A10" s="21" t="s">
        <v>460</v>
      </c>
      <c r="B10" s="21" t="s">
        <v>459</v>
      </c>
      <c r="C10" s="21" t="s">
        <v>102</v>
      </c>
      <c r="D10" s="24">
        <v>976105</v>
      </c>
      <c r="E10" s="22">
        <v>29384.664919999999</v>
      </c>
      <c r="F10" s="23">
        <v>2.27030591932856</v>
      </c>
    </row>
    <row r="11" spans="1:6" x14ac:dyDescent="0.2">
      <c r="A11" s="21" t="s">
        <v>353</v>
      </c>
      <c r="B11" s="21" t="s">
        <v>352</v>
      </c>
      <c r="C11" s="21" t="s">
        <v>354</v>
      </c>
      <c r="D11" s="24">
        <v>3526225</v>
      </c>
      <c r="E11" s="22">
        <v>27017.935949999999</v>
      </c>
      <c r="F11" s="23">
        <v>2.0874486771355301</v>
      </c>
    </row>
    <row r="12" spans="1:6" x14ac:dyDescent="0.2">
      <c r="A12" s="21" t="s">
        <v>621</v>
      </c>
      <c r="B12" s="21" t="s">
        <v>620</v>
      </c>
      <c r="C12" s="21" t="s">
        <v>121</v>
      </c>
      <c r="D12" s="24">
        <v>353937</v>
      </c>
      <c r="E12" s="22">
        <v>26809.488969999999</v>
      </c>
      <c r="F12" s="23">
        <v>2.0713437321293999</v>
      </c>
    </row>
    <row r="13" spans="1:6" x14ac:dyDescent="0.2">
      <c r="A13" s="21" t="s">
        <v>468</v>
      </c>
      <c r="B13" s="21" t="s">
        <v>467</v>
      </c>
      <c r="C13" s="21" t="s">
        <v>102</v>
      </c>
      <c r="D13" s="24">
        <v>489990</v>
      </c>
      <c r="E13" s="22">
        <v>26706.414959999998</v>
      </c>
      <c r="F13" s="23">
        <v>2.0633800702782699</v>
      </c>
    </row>
    <row r="14" spans="1:6" x14ac:dyDescent="0.2">
      <c r="A14" s="21" t="s">
        <v>623</v>
      </c>
      <c r="B14" s="21" t="s">
        <v>622</v>
      </c>
      <c r="C14" s="21" t="s">
        <v>143</v>
      </c>
      <c r="D14" s="24">
        <v>1444026</v>
      </c>
      <c r="E14" s="22">
        <v>26643.723730000002</v>
      </c>
      <c r="F14" s="23">
        <v>2.0585364461992901</v>
      </c>
    </row>
    <row r="15" spans="1:6" x14ac:dyDescent="0.2">
      <c r="A15" s="21" t="s">
        <v>142</v>
      </c>
      <c r="B15" s="21" t="s">
        <v>141</v>
      </c>
      <c r="C15" s="21" t="s">
        <v>143</v>
      </c>
      <c r="D15" s="24">
        <v>6391052</v>
      </c>
      <c r="E15" s="22">
        <v>26602.753949999998</v>
      </c>
      <c r="F15" s="23">
        <v>2.0553710558740801</v>
      </c>
    </row>
    <row r="16" spans="1:6" x14ac:dyDescent="0.2">
      <c r="A16" s="21" t="s">
        <v>378</v>
      </c>
      <c r="B16" s="21" t="s">
        <v>377</v>
      </c>
      <c r="C16" s="21" t="s">
        <v>374</v>
      </c>
      <c r="D16" s="24">
        <v>1561228</v>
      </c>
      <c r="E16" s="22">
        <v>26145.1047</v>
      </c>
      <c r="F16" s="23">
        <v>2.0200123473749301</v>
      </c>
    </row>
    <row r="17" spans="1:6" x14ac:dyDescent="0.2">
      <c r="A17" s="21" t="s">
        <v>625</v>
      </c>
      <c r="B17" s="21" t="s">
        <v>624</v>
      </c>
      <c r="C17" s="21" t="s">
        <v>143</v>
      </c>
      <c r="D17" s="24">
        <v>189000</v>
      </c>
      <c r="E17" s="22">
        <v>26087.575499999999</v>
      </c>
      <c r="F17" s="23">
        <v>2.0155675499389298</v>
      </c>
    </row>
    <row r="18" spans="1:6" x14ac:dyDescent="0.2">
      <c r="A18" s="21" t="s">
        <v>627</v>
      </c>
      <c r="B18" s="21" t="s">
        <v>626</v>
      </c>
      <c r="C18" s="21" t="s">
        <v>167</v>
      </c>
      <c r="D18" s="24">
        <v>667366</v>
      </c>
      <c r="E18" s="22">
        <v>25400.283640000001</v>
      </c>
      <c r="F18" s="23">
        <v>1.9624662883689099</v>
      </c>
    </row>
    <row r="19" spans="1:6" x14ac:dyDescent="0.2">
      <c r="A19" s="21" t="s">
        <v>629</v>
      </c>
      <c r="B19" s="21" t="s">
        <v>628</v>
      </c>
      <c r="C19" s="21" t="s">
        <v>151</v>
      </c>
      <c r="D19" s="24">
        <v>2092030</v>
      </c>
      <c r="E19" s="22">
        <v>24916.077300000001</v>
      </c>
      <c r="F19" s="23">
        <v>1.9250557368832499</v>
      </c>
    </row>
    <row r="20" spans="1:6" x14ac:dyDescent="0.2">
      <c r="A20" s="21" t="s">
        <v>631</v>
      </c>
      <c r="B20" s="21" t="s">
        <v>630</v>
      </c>
      <c r="C20" s="21" t="s">
        <v>130</v>
      </c>
      <c r="D20" s="24">
        <v>1641580</v>
      </c>
      <c r="E20" s="22">
        <v>24592.509979999999</v>
      </c>
      <c r="F20" s="23">
        <v>1.90005641142226</v>
      </c>
    </row>
    <row r="21" spans="1:6" x14ac:dyDescent="0.2">
      <c r="A21" s="21" t="s">
        <v>633</v>
      </c>
      <c r="B21" s="21" t="s">
        <v>632</v>
      </c>
      <c r="C21" s="21" t="s">
        <v>537</v>
      </c>
      <c r="D21" s="24">
        <v>3195695</v>
      </c>
      <c r="E21" s="22">
        <v>24256.922900000001</v>
      </c>
      <c r="F21" s="23">
        <v>1.87412842019798</v>
      </c>
    </row>
    <row r="22" spans="1:6" x14ac:dyDescent="0.2">
      <c r="A22" s="21" t="s">
        <v>145</v>
      </c>
      <c r="B22" s="21" t="s">
        <v>144</v>
      </c>
      <c r="C22" s="21" t="s">
        <v>146</v>
      </c>
      <c r="D22" s="24">
        <v>1400578</v>
      </c>
      <c r="E22" s="22">
        <v>22688.66331</v>
      </c>
      <c r="F22" s="23">
        <v>1.75296219148943</v>
      </c>
    </row>
    <row r="23" spans="1:6" x14ac:dyDescent="0.2">
      <c r="A23" s="21" t="s">
        <v>490</v>
      </c>
      <c r="B23" s="21" t="s">
        <v>489</v>
      </c>
      <c r="C23" s="21" t="s">
        <v>143</v>
      </c>
      <c r="D23" s="24">
        <v>3063102</v>
      </c>
      <c r="E23" s="22">
        <v>22368.302360000001</v>
      </c>
      <c r="F23" s="23">
        <v>1.7282105952712401</v>
      </c>
    </row>
    <row r="24" spans="1:6" x14ac:dyDescent="0.2">
      <c r="A24" s="21" t="s">
        <v>286</v>
      </c>
      <c r="B24" s="21" t="s">
        <v>285</v>
      </c>
      <c r="C24" s="21" t="s">
        <v>196</v>
      </c>
      <c r="D24" s="24">
        <v>3950000</v>
      </c>
      <c r="E24" s="22">
        <v>21902.75</v>
      </c>
      <c r="F24" s="23">
        <v>1.69224127993132</v>
      </c>
    </row>
    <row r="25" spans="1:6" x14ac:dyDescent="0.2">
      <c r="A25" s="21" t="s">
        <v>635</v>
      </c>
      <c r="B25" s="21" t="s">
        <v>634</v>
      </c>
      <c r="C25" s="21" t="s">
        <v>133</v>
      </c>
      <c r="D25" s="24">
        <v>2153205</v>
      </c>
      <c r="E25" s="22">
        <v>21225.218290000001</v>
      </c>
      <c r="F25" s="23">
        <v>1.63989410306428</v>
      </c>
    </row>
    <row r="26" spans="1:6" x14ac:dyDescent="0.2">
      <c r="A26" s="21" t="s">
        <v>96</v>
      </c>
      <c r="B26" s="21" t="s">
        <v>95</v>
      </c>
      <c r="C26" s="21" t="s">
        <v>97</v>
      </c>
      <c r="D26" s="24">
        <v>1223175</v>
      </c>
      <c r="E26" s="22">
        <v>21186.00259</v>
      </c>
      <c r="F26" s="23">
        <v>1.6368642357480101</v>
      </c>
    </row>
    <row r="27" spans="1:6" x14ac:dyDescent="0.2">
      <c r="A27" s="21" t="s">
        <v>637</v>
      </c>
      <c r="B27" s="21" t="s">
        <v>636</v>
      </c>
      <c r="C27" s="21" t="s">
        <v>202</v>
      </c>
      <c r="D27" s="24">
        <v>1132124</v>
      </c>
      <c r="E27" s="22">
        <v>20895.046610000001</v>
      </c>
      <c r="F27" s="23">
        <v>1.61438451425191</v>
      </c>
    </row>
    <row r="28" spans="1:6" x14ac:dyDescent="0.2">
      <c r="A28" s="21" t="s">
        <v>171</v>
      </c>
      <c r="B28" s="21" t="s">
        <v>170</v>
      </c>
      <c r="C28" s="21" t="s">
        <v>108</v>
      </c>
      <c r="D28" s="24">
        <v>1444590</v>
      </c>
      <c r="E28" s="22">
        <v>20852.656650000001</v>
      </c>
      <c r="F28" s="23">
        <v>1.61110939856248</v>
      </c>
    </row>
    <row r="29" spans="1:6" x14ac:dyDescent="0.2">
      <c r="A29" s="21" t="s">
        <v>639</v>
      </c>
      <c r="B29" s="21" t="s">
        <v>638</v>
      </c>
      <c r="C29" s="21" t="s">
        <v>202</v>
      </c>
      <c r="D29" s="24">
        <v>1098135</v>
      </c>
      <c r="E29" s="22">
        <v>20778.910469999999</v>
      </c>
      <c r="F29" s="23">
        <v>1.6054116514744099</v>
      </c>
    </row>
    <row r="30" spans="1:6" x14ac:dyDescent="0.2">
      <c r="A30" s="21" t="s">
        <v>641</v>
      </c>
      <c r="B30" s="21" t="s">
        <v>640</v>
      </c>
      <c r="C30" s="21" t="s">
        <v>188</v>
      </c>
      <c r="D30" s="24">
        <v>442739</v>
      </c>
      <c r="E30" s="22">
        <v>20557.699990000001</v>
      </c>
      <c r="F30" s="23">
        <v>1.58832057817039</v>
      </c>
    </row>
    <row r="31" spans="1:6" x14ac:dyDescent="0.2">
      <c r="A31" s="21" t="s">
        <v>360</v>
      </c>
      <c r="B31" s="21" t="s">
        <v>359</v>
      </c>
      <c r="C31" s="21" t="s">
        <v>196</v>
      </c>
      <c r="D31" s="24">
        <v>5981508</v>
      </c>
      <c r="E31" s="22">
        <v>20238.43232</v>
      </c>
      <c r="F31" s="23">
        <v>1.5636534505027999</v>
      </c>
    </row>
    <row r="32" spans="1:6" x14ac:dyDescent="0.2">
      <c r="A32" s="21" t="s">
        <v>190</v>
      </c>
      <c r="B32" s="21" t="s">
        <v>189</v>
      </c>
      <c r="C32" s="21" t="s">
        <v>191</v>
      </c>
      <c r="D32" s="24">
        <v>11850000</v>
      </c>
      <c r="E32" s="22">
        <v>19973.174999999999</v>
      </c>
      <c r="F32" s="23">
        <v>1.5431592483269101</v>
      </c>
    </row>
    <row r="33" spans="1:6" x14ac:dyDescent="0.2">
      <c r="A33" s="21" t="s">
        <v>450</v>
      </c>
      <c r="B33" s="21" t="s">
        <v>449</v>
      </c>
      <c r="C33" s="21" t="s">
        <v>102</v>
      </c>
      <c r="D33" s="24">
        <v>277965</v>
      </c>
      <c r="E33" s="22">
        <v>19503.275239999999</v>
      </c>
      <c r="F33" s="23">
        <v>1.50685404595269</v>
      </c>
    </row>
    <row r="34" spans="1:6" x14ac:dyDescent="0.2">
      <c r="A34" s="21" t="s">
        <v>99</v>
      </c>
      <c r="B34" s="21" t="s">
        <v>98</v>
      </c>
      <c r="C34" s="21" t="s">
        <v>97</v>
      </c>
      <c r="D34" s="24">
        <v>1510566</v>
      </c>
      <c r="E34" s="22">
        <v>19229.50518</v>
      </c>
      <c r="F34" s="23">
        <v>1.4857021359532101</v>
      </c>
    </row>
    <row r="35" spans="1:6" x14ac:dyDescent="0.2">
      <c r="A35" s="21" t="s">
        <v>182</v>
      </c>
      <c r="B35" s="21" t="s">
        <v>181</v>
      </c>
      <c r="C35" s="21" t="s">
        <v>162</v>
      </c>
      <c r="D35" s="24">
        <v>441027</v>
      </c>
      <c r="E35" s="22">
        <v>19123.151229999999</v>
      </c>
      <c r="F35" s="23">
        <v>1.4774850607241301</v>
      </c>
    </row>
    <row r="36" spans="1:6" x14ac:dyDescent="0.2">
      <c r="A36" s="21" t="s">
        <v>494</v>
      </c>
      <c r="B36" s="21" t="s">
        <v>493</v>
      </c>
      <c r="C36" s="21" t="s">
        <v>97</v>
      </c>
      <c r="D36" s="24">
        <v>23580355</v>
      </c>
      <c r="E36" s="22">
        <v>18206.392100000001</v>
      </c>
      <c r="F36" s="23">
        <v>1.4066547931303299</v>
      </c>
    </row>
    <row r="37" spans="1:6" x14ac:dyDescent="0.2">
      <c r="A37" s="21" t="s">
        <v>643</v>
      </c>
      <c r="B37" s="21" t="s">
        <v>642</v>
      </c>
      <c r="C37" s="21" t="s">
        <v>130</v>
      </c>
      <c r="D37" s="24">
        <v>300000</v>
      </c>
      <c r="E37" s="22">
        <v>18158.400000000001</v>
      </c>
      <c r="F37" s="23">
        <v>1.4029468471997699</v>
      </c>
    </row>
    <row r="38" spans="1:6" x14ac:dyDescent="0.2">
      <c r="A38" s="21" t="s">
        <v>645</v>
      </c>
      <c r="B38" s="21" t="s">
        <v>644</v>
      </c>
      <c r="C38" s="21" t="s">
        <v>127</v>
      </c>
      <c r="D38" s="24">
        <v>828517</v>
      </c>
      <c r="E38" s="22">
        <v>18023.97308</v>
      </c>
      <c r="F38" s="23">
        <v>1.3925608096858499</v>
      </c>
    </row>
    <row r="39" spans="1:6" x14ac:dyDescent="0.2">
      <c r="A39" s="21" t="s">
        <v>647</v>
      </c>
      <c r="B39" s="21" t="s">
        <v>646</v>
      </c>
      <c r="C39" s="21" t="s">
        <v>374</v>
      </c>
      <c r="D39" s="24">
        <v>374936</v>
      </c>
      <c r="E39" s="22">
        <v>17456.08282</v>
      </c>
      <c r="F39" s="23">
        <v>1.3486847055234601</v>
      </c>
    </row>
    <row r="40" spans="1:6" x14ac:dyDescent="0.2">
      <c r="A40" s="21" t="s">
        <v>649</v>
      </c>
      <c r="B40" s="21" t="s">
        <v>648</v>
      </c>
      <c r="C40" s="21" t="s">
        <v>650</v>
      </c>
      <c r="D40" s="24">
        <v>400909</v>
      </c>
      <c r="E40" s="22">
        <v>17114.003390000002</v>
      </c>
      <c r="F40" s="23">
        <v>1.3222551050184299</v>
      </c>
    </row>
    <row r="41" spans="1:6" x14ac:dyDescent="0.2">
      <c r="A41" s="21" t="s">
        <v>652</v>
      </c>
      <c r="B41" s="21" t="s">
        <v>651</v>
      </c>
      <c r="C41" s="21" t="s">
        <v>162</v>
      </c>
      <c r="D41" s="24">
        <v>700000</v>
      </c>
      <c r="E41" s="22">
        <v>16805.25</v>
      </c>
      <c r="F41" s="23">
        <v>1.29840032733633</v>
      </c>
    </row>
    <row r="42" spans="1:6" x14ac:dyDescent="0.2">
      <c r="A42" s="21" t="s">
        <v>654</v>
      </c>
      <c r="B42" s="21" t="s">
        <v>653</v>
      </c>
      <c r="C42" s="21" t="s">
        <v>138</v>
      </c>
      <c r="D42" s="24">
        <v>2452118</v>
      </c>
      <c r="E42" s="22">
        <v>16789.651949999999</v>
      </c>
      <c r="F42" s="23">
        <v>1.2971951971998601</v>
      </c>
    </row>
    <row r="43" spans="1:6" x14ac:dyDescent="0.2">
      <c r="A43" s="21" t="s">
        <v>656</v>
      </c>
      <c r="B43" s="21" t="s">
        <v>655</v>
      </c>
      <c r="C43" s="21" t="s">
        <v>130</v>
      </c>
      <c r="D43" s="24">
        <v>522877</v>
      </c>
      <c r="E43" s="22">
        <v>16740.43003</v>
      </c>
      <c r="F43" s="23">
        <v>1.29339223342128</v>
      </c>
    </row>
    <row r="44" spans="1:6" x14ac:dyDescent="0.2">
      <c r="A44" s="21" t="s">
        <v>658</v>
      </c>
      <c r="B44" s="21" t="s">
        <v>657</v>
      </c>
      <c r="C44" s="21" t="s">
        <v>157</v>
      </c>
      <c r="D44" s="24">
        <v>38500</v>
      </c>
      <c r="E44" s="22">
        <v>16518.116999999998</v>
      </c>
      <c r="F44" s="23">
        <v>1.2762159753517399</v>
      </c>
    </row>
    <row r="45" spans="1:6" x14ac:dyDescent="0.2">
      <c r="A45" s="21" t="s">
        <v>660</v>
      </c>
      <c r="B45" s="21" t="s">
        <v>659</v>
      </c>
      <c r="C45" s="21" t="s">
        <v>167</v>
      </c>
      <c r="D45" s="24">
        <v>988868</v>
      </c>
      <c r="E45" s="22">
        <v>15665.15242</v>
      </c>
      <c r="F45" s="23">
        <v>1.2103145760938701</v>
      </c>
    </row>
    <row r="46" spans="1:6" x14ac:dyDescent="0.2">
      <c r="A46" s="21" t="s">
        <v>662</v>
      </c>
      <c r="B46" s="21" t="s">
        <v>661</v>
      </c>
      <c r="C46" s="21" t="s">
        <v>130</v>
      </c>
      <c r="D46" s="24">
        <v>52304</v>
      </c>
      <c r="E46" s="22">
        <v>15254.723120000001</v>
      </c>
      <c r="F46" s="23">
        <v>1.17860415598894</v>
      </c>
    </row>
    <row r="47" spans="1:6" x14ac:dyDescent="0.2">
      <c r="A47" s="21" t="s">
        <v>356</v>
      </c>
      <c r="B47" s="21" t="s">
        <v>355</v>
      </c>
      <c r="C47" s="21" t="s">
        <v>97</v>
      </c>
      <c r="D47" s="24">
        <v>8960416</v>
      </c>
      <c r="E47" s="22">
        <v>14688.809950000001</v>
      </c>
      <c r="F47" s="23">
        <v>1.13488080494257</v>
      </c>
    </row>
    <row r="48" spans="1:6" x14ac:dyDescent="0.2">
      <c r="A48" s="21" t="s">
        <v>296</v>
      </c>
      <c r="B48" s="21" t="s">
        <v>295</v>
      </c>
      <c r="C48" s="21" t="s">
        <v>188</v>
      </c>
      <c r="D48" s="24">
        <v>571157</v>
      </c>
      <c r="E48" s="22">
        <v>14355.74562</v>
      </c>
      <c r="F48" s="23">
        <v>1.10914772539326</v>
      </c>
    </row>
    <row r="49" spans="1:6" x14ac:dyDescent="0.2">
      <c r="A49" s="21" t="s">
        <v>208</v>
      </c>
      <c r="B49" s="21" t="s">
        <v>207</v>
      </c>
      <c r="C49" s="21" t="s">
        <v>167</v>
      </c>
      <c r="D49" s="24">
        <v>260552</v>
      </c>
      <c r="E49" s="22">
        <v>14164.12782</v>
      </c>
      <c r="F49" s="23">
        <v>1.0943430295843</v>
      </c>
    </row>
    <row r="50" spans="1:6" x14ac:dyDescent="0.2">
      <c r="A50" s="21" t="s">
        <v>364</v>
      </c>
      <c r="B50" s="21" t="s">
        <v>363</v>
      </c>
      <c r="C50" s="21" t="s">
        <v>154</v>
      </c>
      <c r="D50" s="24">
        <v>3325151</v>
      </c>
      <c r="E50" s="22">
        <v>14133.554330000001</v>
      </c>
      <c r="F50" s="23">
        <v>1.0919808731496301</v>
      </c>
    </row>
    <row r="51" spans="1:6" x14ac:dyDescent="0.2">
      <c r="A51" s="21" t="s">
        <v>579</v>
      </c>
      <c r="B51" s="21" t="s">
        <v>578</v>
      </c>
      <c r="C51" s="21" t="s">
        <v>188</v>
      </c>
      <c r="D51" s="24">
        <v>1602334</v>
      </c>
      <c r="E51" s="22">
        <v>13892.235780000001</v>
      </c>
      <c r="F51" s="23">
        <v>1.07333621839517</v>
      </c>
    </row>
    <row r="52" spans="1:6" x14ac:dyDescent="0.2">
      <c r="A52" s="21" t="s">
        <v>664</v>
      </c>
      <c r="B52" s="21" t="s">
        <v>663</v>
      </c>
      <c r="C52" s="21" t="s">
        <v>151</v>
      </c>
      <c r="D52" s="24">
        <v>625000</v>
      </c>
      <c r="E52" s="22">
        <v>13590</v>
      </c>
      <c r="F52" s="23">
        <v>1.0499850016215599</v>
      </c>
    </row>
    <row r="53" spans="1:6" x14ac:dyDescent="0.2">
      <c r="A53" s="21" t="s">
        <v>666</v>
      </c>
      <c r="B53" s="21" t="s">
        <v>665</v>
      </c>
      <c r="C53" s="21" t="s">
        <v>143</v>
      </c>
      <c r="D53" s="24">
        <v>895000</v>
      </c>
      <c r="E53" s="22">
        <v>13119.805</v>
      </c>
      <c r="F53" s="23">
        <v>1.0136569885356499</v>
      </c>
    </row>
    <row r="54" spans="1:6" x14ac:dyDescent="0.2">
      <c r="A54" s="21" t="s">
        <v>496</v>
      </c>
      <c r="B54" s="21" t="s">
        <v>495</v>
      </c>
      <c r="C54" s="21" t="s">
        <v>133</v>
      </c>
      <c r="D54" s="24">
        <v>3157002</v>
      </c>
      <c r="E54" s="22">
        <v>13104.7153</v>
      </c>
      <c r="F54" s="23">
        <v>1.0124911343282199</v>
      </c>
    </row>
    <row r="55" spans="1:6" x14ac:dyDescent="0.2">
      <c r="A55" s="21" t="s">
        <v>668</v>
      </c>
      <c r="B55" s="21" t="s">
        <v>667</v>
      </c>
      <c r="C55" s="21" t="s">
        <v>162</v>
      </c>
      <c r="D55" s="24">
        <v>943493</v>
      </c>
      <c r="E55" s="22">
        <v>12946.61095</v>
      </c>
      <c r="F55" s="23">
        <v>1.00027574093668</v>
      </c>
    </row>
    <row r="56" spans="1:6" x14ac:dyDescent="0.2">
      <c r="A56" s="21" t="s">
        <v>214</v>
      </c>
      <c r="B56" s="21" t="s">
        <v>213</v>
      </c>
      <c r="C56" s="21" t="s">
        <v>108</v>
      </c>
      <c r="D56" s="24">
        <v>3265577</v>
      </c>
      <c r="E56" s="22">
        <v>12819.022510000001</v>
      </c>
      <c r="F56" s="23">
        <v>0.99041805525747995</v>
      </c>
    </row>
    <row r="57" spans="1:6" x14ac:dyDescent="0.2">
      <c r="A57" s="21" t="s">
        <v>137</v>
      </c>
      <c r="B57" s="21" t="s">
        <v>136</v>
      </c>
      <c r="C57" s="21" t="s">
        <v>138</v>
      </c>
      <c r="D57" s="24">
        <v>1837180</v>
      </c>
      <c r="E57" s="22">
        <v>12527.73042</v>
      </c>
      <c r="F57" s="23">
        <v>0.96791236536851699</v>
      </c>
    </row>
    <row r="58" spans="1:6" x14ac:dyDescent="0.2">
      <c r="A58" s="21" t="s">
        <v>198</v>
      </c>
      <c r="B58" s="21" t="s">
        <v>197</v>
      </c>
      <c r="C58" s="21" t="s">
        <v>199</v>
      </c>
      <c r="D58" s="24">
        <v>1800000</v>
      </c>
      <c r="E58" s="22">
        <v>12517.2</v>
      </c>
      <c r="F58" s="23">
        <v>0.96709876838096998</v>
      </c>
    </row>
    <row r="59" spans="1:6" x14ac:dyDescent="0.2">
      <c r="A59" s="21" t="s">
        <v>670</v>
      </c>
      <c r="B59" s="21" t="s">
        <v>669</v>
      </c>
      <c r="C59" s="21" t="s">
        <v>162</v>
      </c>
      <c r="D59" s="24">
        <v>17469870</v>
      </c>
      <c r="E59" s="22">
        <v>12442.04141</v>
      </c>
      <c r="F59" s="23">
        <v>0.96129189625124001</v>
      </c>
    </row>
    <row r="60" spans="1:6" x14ac:dyDescent="0.2">
      <c r="A60" s="21" t="s">
        <v>500</v>
      </c>
      <c r="B60" s="21" t="s">
        <v>499</v>
      </c>
      <c r="C60" s="21" t="s">
        <v>97</v>
      </c>
      <c r="D60" s="24">
        <v>5630441</v>
      </c>
      <c r="E60" s="22">
        <v>12080.674209999999</v>
      </c>
      <c r="F60" s="23">
        <v>0.93337209197765802</v>
      </c>
    </row>
    <row r="61" spans="1:6" x14ac:dyDescent="0.2">
      <c r="A61" s="21" t="s">
        <v>512</v>
      </c>
      <c r="B61" s="21" t="s">
        <v>511</v>
      </c>
      <c r="C61" s="21" t="s">
        <v>157</v>
      </c>
      <c r="D61" s="24">
        <v>1200000</v>
      </c>
      <c r="E61" s="22">
        <v>11448</v>
      </c>
      <c r="F61" s="23">
        <v>0.88449067686266403</v>
      </c>
    </row>
    <row r="62" spans="1:6" x14ac:dyDescent="0.2">
      <c r="A62" s="21" t="s">
        <v>672</v>
      </c>
      <c r="B62" s="21" t="s">
        <v>671</v>
      </c>
      <c r="C62" s="21" t="s">
        <v>130</v>
      </c>
      <c r="D62" s="24">
        <v>2422358</v>
      </c>
      <c r="E62" s="22">
        <v>11230.05169</v>
      </c>
      <c r="F62" s="23">
        <v>0.86765164399814898</v>
      </c>
    </row>
    <row r="63" spans="1:6" x14ac:dyDescent="0.2">
      <c r="A63" s="21" t="s">
        <v>674</v>
      </c>
      <c r="B63" s="21" t="s">
        <v>673</v>
      </c>
      <c r="C63" s="21" t="s">
        <v>162</v>
      </c>
      <c r="D63" s="24">
        <v>350000</v>
      </c>
      <c r="E63" s="22">
        <v>10675.525</v>
      </c>
      <c r="F63" s="23">
        <v>0.82480803049565798</v>
      </c>
    </row>
    <row r="64" spans="1:6" x14ac:dyDescent="0.2">
      <c r="A64" s="21" t="s">
        <v>140</v>
      </c>
      <c r="B64" s="21" t="s">
        <v>139</v>
      </c>
      <c r="C64" s="21" t="s">
        <v>97</v>
      </c>
      <c r="D64" s="24">
        <v>730366</v>
      </c>
      <c r="E64" s="22">
        <v>10572.77822</v>
      </c>
      <c r="F64" s="23">
        <v>0.81686965095445796</v>
      </c>
    </row>
    <row r="65" spans="1:6" x14ac:dyDescent="0.2">
      <c r="A65" s="21" t="s">
        <v>597</v>
      </c>
      <c r="B65" s="21" t="s">
        <v>596</v>
      </c>
      <c r="C65" s="21" t="s">
        <v>138</v>
      </c>
      <c r="D65" s="24">
        <v>5217419</v>
      </c>
      <c r="E65" s="22">
        <v>10213.619430000001</v>
      </c>
      <c r="F65" s="23">
        <v>0.789120471947795</v>
      </c>
    </row>
    <row r="66" spans="1:6" x14ac:dyDescent="0.2">
      <c r="A66" s="21" t="s">
        <v>264</v>
      </c>
      <c r="B66" s="21" t="s">
        <v>263</v>
      </c>
      <c r="C66" s="21" t="s">
        <v>111</v>
      </c>
      <c r="D66" s="24">
        <v>2249775</v>
      </c>
      <c r="E66" s="22">
        <v>9911.3837629999998</v>
      </c>
      <c r="F66" s="23">
        <v>0.76576926390474198</v>
      </c>
    </row>
    <row r="67" spans="1:6" x14ac:dyDescent="0.2">
      <c r="A67" s="21" t="s">
        <v>266</v>
      </c>
      <c r="B67" s="21" t="s">
        <v>265</v>
      </c>
      <c r="C67" s="21" t="s">
        <v>185</v>
      </c>
      <c r="D67" s="24">
        <v>219018</v>
      </c>
      <c r="E67" s="22">
        <v>9682.0192169999991</v>
      </c>
      <c r="F67" s="23">
        <v>0.74804819450049398</v>
      </c>
    </row>
    <row r="68" spans="1:6" x14ac:dyDescent="0.2">
      <c r="A68" s="21" t="s">
        <v>676</v>
      </c>
      <c r="B68" s="21" t="s">
        <v>675</v>
      </c>
      <c r="C68" s="21" t="s">
        <v>143</v>
      </c>
      <c r="D68" s="24">
        <v>419825</v>
      </c>
      <c r="E68" s="22">
        <v>9612.3132000000005</v>
      </c>
      <c r="F68" s="23">
        <v>0.74266259682773605</v>
      </c>
    </row>
    <row r="69" spans="1:6" x14ac:dyDescent="0.2">
      <c r="A69" s="21" t="s">
        <v>184</v>
      </c>
      <c r="B69" s="21" t="s">
        <v>183</v>
      </c>
      <c r="C69" s="21" t="s">
        <v>185</v>
      </c>
      <c r="D69" s="24">
        <v>3367750</v>
      </c>
      <c r="E69" s="22">
        <v>9601.4552500000009</v>
      </c>
      <c r="F69" s="23">
        <v>0.74182369435177098</v>
      </c>
    </row>
    <row r="70" spans="1:6" x14ac:dyDescent="0.2">
      <c r="A70" s="21" t="s">
        <v>678</v>
      </c>
      <c r="B70" s="21" t="s">
        <v>677</v>
      </c>
      <c r="C70" s="21" t="s">
        <v>167</v>
      </c>
      <c r="D70" s="24">
        <v>250000</v>
      </c>
      <c r="E70" s="22">
        <v>9402.875</v>
      </c>
      <c r="F70" s="23">
        <v>0.72648106858883799</v>
      </c>
    </row>
    <row r="71" spans="1:6" x14ac:dyDescent="0.2">
      <c r="A71" s="21" t="s">
        <v>216</v>
      </c>
      <c r="B71" s="21" t="s">
        <v>215</v>
      </c>
      <c r="C71" s="21" t="s">
        <v>217</v>
      </c>
      <c r="D71" s="24">
        <v>330000</v>
      </c>
      <c r="E71" s="22">
        <v>8242.9050000000007</v>
      </c>
      <c r="F71" s="23">
        <v>0.63685994258950396</v>
      </c>
    </row>
    <row r="72" spans="1:6" x14ac:dyDescent="0.2">
      <c r="A72" s="21" t="s">
        <v>680</v>
      </c>
      <c r="B72" s="21" t="s">
        <v>679</v>
      </c>
      <c r="C72" s="21" t="s">
        <v>162</v>
      </c>
      <c r="D72" s="24">
        <v>745117</v>
      </c>
      <c r="E72" s="22">
        <v>8208.5814310000005</v>
      </c>
      <c r="F72" s="23">
        <v>0.63420804909045103</v>
      </c>
    </row>
    <row r="73" spans="1:6" x14ac:dyDescent="0.2">
      <c r="A73" s="21" t="s">
        <v>523</v>
      </c>
      <c r="B73" s="21" t="s">
        <v>522</v>
      </c>
      <c r="C73" s="21" t="s">
        <v>162</v>
      </c>
      <c r="D73" s="24">
        <v>1496474</v>
      </c>
      <c r="E73" s="22">
        <v>7520.5300870000001</v>
      </c>
      <c r="F73" s="23">
        <v>0.58104810857937295</v>
      </c>
    </row>
    <row r="74" spans="1:6" x14ac:dyDescent="0.2">
      <c r="A74" s="21" t="s">
        <v>682</v>
      </c>
      <c r="B74" s="21" t="s">
        <v>681</v>
      </c>
      <c r="C74" s="21" t="s">
        <v>154</v>
      </c>
      <c r="D74" s="24">
        <v>1318364</v>
      </c>
      <c r="E74" s="22">
        <v>7363.7221220000001</v>
      </c>
      <c r="F74" s="23">
        <v>0.56893287595356001</v>
      </c>
    </row>
    <row r="75" spans="1:6" x14ac:dyDescent="0.2">
      <c r="A75" s="21" t="s">
        <v>249</v>
      </c>
      <c r="B75" s="21" t="s">
        <v>248</v>
      </c>
      <c r="C75" s="21" t="s">
        <v>118</v>
      </c>
      <c r="D75" s="24">
        <v>1500000</v>
      </c>
      <c r="E75" s="22">
        <v>7239</v>
      </c>
      <c r="F75" s="23">
        <v>0.55929664655912203</v>
      </c>
    </row>
    <row r="76" spans="1:6" x14ac:dyDescent="0.2">
      <c r="A76" s="21" t="s">
        <v>226</v>
      </c>
      <c r="B76" s="21" t="s">
        <v>225</v>
      </c>
      <c r="C76" s="21" t="s">
        <v>196</v>
      </c>
      <c r="D76" s="24">
        <v>700000</v>
      </c>
      <c r="E76" s="22">
        <v>6880.65</v>
      </c>
      <c r="F76" s="23">
        <v>0.53160995595344995</v>
      </c>
    </row>
    <row r="77" spans="1:6" x14ac:dyDescent="0.2">
      <c r="A77" s="21" t="s">
        <v>684</v>
      </c>
      <c r="B77" s="21" t="s">
        <v>683</v>
      </c>
      <c r="C77" s="21" t="s">
        <v>130</v>
      </c>
      <c r="D77" s="24">
        <v>300000</v>
      </c>
      <c r="E77" s="22">
        <v>6573.3</v>
      </c>
      <c r="F77" s="23">
        <v>0.50786360641346495</v>
      </c>
    </row>
    <row r="78" spans="1:6" x14ac:dyDescent="0.2">
      <c r="A78" s="21" t="s">
        <v>686</v>
      </c>
      <c r="B78" s="21" t="s">
        <v>685</v>
      </c>
      <c r="C78" s="21" t="s">
        <v>196</v>
      </c>
      <c r="D78" s="24">
        <v>3400000</v>
      </c>
      <c r="E78" s="22">
        <v>6317.88</v>
      </c>
      <c r="F78" s="23">
        <v>0.48812945121742601</v>
      </c>
    </row>
    <row r="79" spans="1:6" x14ac:dyDescent="0.2">
      <c r="A79" s="21" t="s">
        <v>373</v>
      </c>
      <c r="B79" s="21" t="s">
        <v>372</v>
      </c>
      <c r="C79" s="21" t="s">
        <v>374</v>
      </c>
      <c r="D79" s="24">
        <v>1000000</v>
      </c>
      <c r="E79" s="22">
        <v>6131.5</v>
      </c>
      <c r="F79" s="23">
        <v>0.47372943616207402</v>
      </c>
    </row>
    <row r="80" spans="1:6" x14ac:dyDescent="0.2">
      <c r="A80" s="21" t="s">
        <v>534</v>
      </c>
      <c r="B80" s="21" t="s">
        <v>533</v>
      </c>
      <c r="C80" s="21" t="s">
        <v>419</v>
      </c>
      <c r="D80" s="24">
        <v>750000</v>
      </c>
      <c r="E80" s="22">
        <v>6014.625</v>
      </c>
      <c r="F80" s="23">
        <v>0.46469948788653898</v>
      </c>
    </row>
    <row r="81" spans="1:9" x14ac:dyDescent="0.2">
      <c r="A81" s="21" t="s">
        <v>688</v>
      </c>
      <c r="B81" s="21" t="s">
        <v>687</v>
      </c>
      <c r="C81" s="21" t="s">
        <v>252</v>
      </c>
      <c r="D81" s="24">
        <v>609700</v>
      </c>
      <c r="E81" s="22">
        <v>5598.8751000000002</v>
      </c>
      <c r="F81" s="23">
        <v>0.43257798976838902</v>
      </c>
    </row>
    <row r="82" spans="1:9" x14ac:dyDescent="0.2">
      <c r="A82" s="21" t="s">
        <v>577</v>
      </c>
      <c r="B82" s="21" t="s">
        <v>576</v>
      </c>
      <c r="C82" s="21" t="s">
        <v>224</v>
      </c>
      <c r="D82" s="24">
        <v>200000</v>
      </c>
      <c r="E82" s="22">
        <v>5123.3999999999996</v>
      </c>
      <c r="F82" s="23">
        <v>0.39584202776364202</v>
      </c>
    </row>
    <row r="83" spans="1:9" x14ac:dyDescent="0.2">
      <c r="A83" s="20" t="s">
        <v>28</v>
      </c>
      <c r="B83" s="20"/>
      <c r="C83" s="20"/>
      <c r="D83" s="20"/>
      <c r="E83" s="25">
        <f>SUM(E7:E82)</f>
        <v>1269973.3512000002</v>
      </c>
      <c r="F83" s="26">
        <f>SUM(F7:F82)</f>
        <v>98.120159765935881</v>
      </c>
      <c r="G83" s="14"/>
      <c r="H83" s="14"/>
      <c r="I83" s="14"/>
    </row>
    <row r="84" spans="1:9" x14ac:dyDescent="0.2">
      <c r="A84" s="21"/>
      <c r="B84" s="21"/>
      <c r="C84" s="21"/>
      <c r="D84" s="21"/>
      <c r="E84" s="22"/>
      <c r="F84" s="23"/>
    </row>
    <row r="85" spans="1:9" x14ac:dyDescent="0.2">
      <c r="A85" s="20" t="s">
        <v>1300</v>
      </c>
      <c r="B85" s="21"/>
      <c r="C85" s="21"/>
      <c r="D85" s="21"/>
      <c r="E85" s="22"/>
      <c r="F85" s="23"/>
    </row>
    <row r="86" spans="1:9" x14ac:dyDescent="0.2">
      <c r="A86" s="21"/>
      <c r="B86" s="21" t="s">
        <v>326</v>
      </c>
      <c r="C86" s="21" t="s">
        <v>196</v>
      </c>
      <c r="D86" s="24">
        <v>8100</v>
      </c>
      <c r="E86" s="22">
        <v>8.0999999999999996E-4</v>
      </c>
      <c r="F86" s="23">
        <v>6.2581887513867703E-8</v>
      </c>
    </row>
    <row r="87" spans="1:9" x14ac:dyDescent="0.2">
      <c r="A87" s="20" t="s">
        <v>28</v>
      </c>
      <c r="B87" s="20"/>
      <c r="C87" s="20"/>
      <c r="D87" s="20"/>
      <c r="E87" s="25">
        <f>SUM(E85:E86)</f>
        <v>8.0999999999999996E-4</v>
      </c>
      <c r="F87" s="26">
        <f>SUM(F85:F86)</f>
        <v>6.2581887513867703E-8</v>
      </c>
      <c r="G87" s="98"/>
      <c r="H87" s="14"/>
      <c r="I87" s="14"/>
    </row>
    <row r="88" spans="1:9" x14ac:dyDescent="0.2">
      <c r="A88" s="21"/>
      <c r="B88" s="21"/>
      <c r="C88" s="21"/>
      <c r="D88" s="21"/>
      <c r="E88" s="22"/>
      <c r="F88" s="23"/>
    </row>
    <row r="89" spans="1:9" x14ac:dyDescent="0.2">
      <c r="A89" s="20" t="s">
        <v>33</v>
      </c>
      <c r="B89" s="20"/>
      <c r="C89" s="20"/>
      <c r="D89" s="20"/>
      <c r="E89" s="25">
        <f>E83+E87</f>
        <v>1269973.3520100003</v>
      </c>
      <c r="F89" s="26">
        <f>F83+F87</f>
        <v>98.120159828517771</v>
      </c>
      <c r="G89" s="14"/>
      <c r="H89" s="14"/>
      <c r="I89" s="14"/>
    </row>
    <row r="90" spans="1:9" x14ac:dyDescent="0.2">
      <c r="A90" s="20"/>
      <c r="B90" s="20"/>
      <c r="C90" s="20"/>
      <c r="D90" s="20"/>
      <c r="E90" s="25"/>
      <c r="F90" s="26"/>
      <c r="G90" s="14"/>
      <c r="H90" s="14"/>
      <c r="I90" s="14"/>
    </row>
    <row r="91" spans="1:9" x14ac:dyDescent="0.2">
      <c r="A91" s="20" t="s">
        <v>35</v>
      </c>
      <c r="B91" s="20"/>
      <c r="C91" s="20"/>
      <c r="D91" s="20"/>
      <c r="E91" s="25">
        <f>E93-(E83+E87)</f>
        <v>24330.850336899748</v>
      </c>
      <c r="F91" s="26">
        <f>F93-(F83+F87)</f>
        <v>1.879840171482229</v>
      </c>
      <c r="G91" s="14"/>
      <c r="H91" s="14"/>
      <c r="I91" s="14"/>
    </row>
    <row r="92" spans="1:9" x14ac:dyDescent="0.2">
      <c r="A92" s="20"/>
      <c r="B92" s="20"/>
      <c r="C92" s="20"/>
      <c r="D92" s="20"/>
      <c r="E92" s="25"/>
      <c r="F92" s="26"/>
      <c r="G92" s="14"/>
      <c r="H92" s="14"/>
      <c r="I92" s="14"/>
    </row>
    <row r="93" spans="1:9" x14ac:dyDescent="0.2">
      <c r="A93" s="27" t="s">
        <v>34</v>
      </c>
      <c r="B93" s="27"/>
      <c r="C93" s="27"/>
      <c r="D93" s="27"/>
      <c r="E93" s="28">
        <v>1294304.2023469</v>
      </c>
      <c r="F93" s="29">
        <v>100</v>
      </c>
      <c r="G93" s="14"/>
      <c r="H93" s="14"/>
      <c r="I93" s="14"/>
    </row>
    <row r="94" spans="1:9" x14ac:dyDescent="0.2">
      <c r="F94" s="15" t="s">
        <v>689</v>
      </c>
    </row>
    <row r="95" spans="1:9" x14ac:dyDescent="0.2">
      <c r="A95" s="14" t="s">
        <v>36</v>
      </c>
    </row>
    <row r="96" spans="1:9" x14ac:dyDescent="0.2">
      <c r="A96" s="14" t="s">
        <v>340</v>
      </c>
    </row>
    <row r="98" spans="1:4" x14ac:dyDescent="0.2">
      <c r="A98" s="14" t="s">
        <v>37</v>
      </c>
    </row>
    <row r="99" spans="1:4" x14ac:dyDescent="0.2">
      <c r="A99" s="14" t="s">
        <v>38</v>
      </c>
    </row>
    <row r="100" spans="1:4" x14ac:dyDescent="0.2">
      <c r="A100" s="14" t="s">
        <v>39</v>
      </c>
      <c r="B100" s="14"/>
      <c r="C100" s="30" t="s">
        <v>861</v>
      </c>
      <c r="D100" s="14" t="s">
        <v>40</v>
      </c>
    </row>
    <row r="101" spans="1:4" x14ac:dyDescent="0.2">
      <c r="A101" s="7" t="s">
        <v>41</v>
      </c>
      <c r="C101" s="31">
        <v>2161.5841</v>
      </c>
      <c r="D101" s="31">
        <v>2837.2572</v>
      </c>
    </row>
    <row r="102" spans="1:4" x14ac:dyDescent="0.2">
      <c r="A102" s="7" t="s">
        <v>42</v>
      </c>
      <c r="C102" s="31">
        <v>86.534800000000004</v>
      </c>
      <c r="D102" s="31">
        <v>104.89319999999999</v>
      </c>
    </row>
    <row r="103" spans="1:4" x14ac:dyDescent="0.2">
      <c r="A103" s="7" t="s">
        <v>43</v>
      </c>
      <c r="C103" s="31">
        <v>2404.9382999999998</v>
      </c>
      <c r="D103" s="31">
        <v>3169.4485</v>
      </c>
    </row>
    <row r="104" spans="1:4" x14ac:dyDescent="0.2">
      <c r="A104" s="7" t="s">
        <v>44</v>
      </c>
      <c r="C104" s="31">
        <v>102.8171</v>
      </c>
      <c r="D104" s="31">
        <v>125.15430000000001</v>
      </c>
    </row>
    <row r="105" spans="1:4" x14ac:dyDescent="0.2">
      <c r="C105" s="31"/>
      <c r="D105" s="31"/>
    </row>
    <row r="106" spans="1:4" x14ac:dyDescent="0.2">
      <c r="A106" s="7" t="s">
        <v>862</v>
      </c>
      <c r="C106" s="31"/>
      <c r="D106" s="31"/>
    </row>
    <row r="108" spans="1:4" x14ac:dyDescent="0.2">
      <c r="A108" s="14" t="s">
        <v>46</v>
      </c>
    </row>
    <row r="109" spans="1:4" x14ac:dyDescent="0.2">
      <c r="A109" s="105" t="s">
        <v>50</v>
      </c>
      <c r="B109" s="106"/>
      <c r="C109" s="33" t="s">
        <v>51</v>
      </c>
    </row>
    <row r="110" spans="1:4" x14ac:dyDescent="0.2">
      <c r="A110" s="101" t="s">
        <v>42</v>
      </c>
      <c r="B110" s="102"/>
      <c r="C110" s="34">
        <v>8</v>
      </c>
    </row>
    <row r="111" spans="1:4" x14ac:dyDescent="0.2">
      <c r="A111" s="101" t="s">
        <v>44</v>
      </c>
      <c r="B111" s="102"/>
      <c r="C111" s="34">
        <v>9.5</v>
      </c>
    </row>
    <row r="112" spans="1:4" x14ac:dyDescent="0.2">
      <c r="A112" s="7" t="s">
        <v>52</v>
      </c>
    </row>
    <row r="113" spans="1:4" x14ac:dyDescent="0.2">
      <c r="A113" s="7" t="s">
        <v>45</v>
      </c>
    </row>
    <row r="115" spans="1:4" x14ac:dyDescent="0.2">
      <c r="A115" s="14" t="s">
        <v>341</v>
      </c>
      <c r="D115" s="51">
        <v>0.16</v>
      </c>
    </row>
    <row r="117" spans="1:4" x14ac:dyDescent="0.2">
      <c r="A117" s="107" t="s">
        <v>859</v>
      </c>
      <c r="B117" s="107"/>
      <c r="C117" s="107"/>
      <c r="D117" s="30" t="s">
        <v>47</v>
      </c>
    </row>
    <row r="118" spans="1:4" x14ac:dyDescent="0.2">
      <c r="A118" s="64" t="s">
        <v>906</v>
      </c>
    </row>
    <row r="119" spans="1:4" ht="14.4" x14ac:dyDescent="0.3">
      <c r="A119" s="66" t="s">
        <v>1356</v>
      </c>
    </row>
    <row r="121" spans="1:4" x14ac:dyDescent="0.2">
      <c r="A121" s="14" t="s">
        <v>1351</v>
      </c>
    </row>
    <row r="123" spans="1:4" x14ac:dyDescent="0.2">
      <c r="A123" s="14" t="s">
        <v>877</v>
      </c>
    </row>
    <row r="124" spans="1:4" x14ac:dyDescent="0.2">
      <c r="A124" s="14"/>
    </row>
    <row r="125" spans="1:4" x14ac:dyDescent="0.2">
      <c r="A125" s="61" t="s">
        <v>875</v>
      </c>
    </row>
    <row r="126" spans="1:4" x14ac:dyDescent="0.2">
      <c r="A126" s="62"/>
    </row>
    <row r="127" spans="1:4" x14ac:dyDescent="0.2">
      <c r="A127" s="63"/>
    </row>
    <row r="128" spans="1:4" x14ac:dyDescent="0.2">
      <c r="A128" s="63"/>
    </row>
    <row r="129" spans="1:1" x14ac:dyDescent="0.2">
      <c r="A129" s="63"/>
    </row>
    <row r="130" spans="1:1" x14ac:dyDescent="0.2">
      <c r="A130" s="63"/>
    </row>
    <row r="131" spans="1:1" x14ac:dyDescent="0.2">
      <c r="A131" s="63"/>
    </row>
    <row r="132" spans="1:1" x14ac:dyDescent="0.2">
      <c r="A132" s="63"/>
    </row>
    <row r="133" spans="1:1" x14ac:dyDescent="0.2">
      <c r="A133" s="63"/>
    </row>
    <row r="134" spans="1:1" x14ac:dyDescent="0.2">
      <c r="A134" s="63"/>
    </row>
    <row r="135" spans="1:1" x14ac:dyDescent="0.2">
      <c r="A135" s="63"/>
    </row>
    <row r="136" spans="1:1" x14ac:dyDescent="0.2">
      <c r="A136" s="63"/>
    </row>
    <row r="137" spans="1:1" x14ac:dyDescent="0.2">
      <c r="A137" s="63"/>
    </row>
    <row r="138" spans="1:1" x14ac:dyDescent="0.2">
      <c r="A138" s="63"/>
    </row>
    <row r="139" spans="1:1" x14ac:dyDescent="0.2">
      <c r="A139" s="61" t="s">
        <v>887</v>
      </c>
    </row>
    <row r="140" spans="1:1" x14ac:dyDescent="0.2">
      <c r="A140" s="63"/>
    </row>
    <row r="141" spans="1:1" x14ac:dyDescent="0.2">
      <c r="A141" s="61" t="s">
        <v>876</v>
      </c>
    </row>
    <row r="142" spans="1:1" x14ac:dyDescent="0.2">
      <c r="A142" s="63"/>
    </row>
    <row r="143" spans="1:1" x14ac:dyDescent="0.2">
      <c r="A143" s="63"/>
    </row>
    <row r="144" spans="1:1" x14ac:dyDescent="0.2">
      <c r="A144" s="63"/>
    </row>
    <row r="145" spans="1:1" x14ac:dyDescent="0.2">
      <c r="A145" s="63"/>
    </row>
    <row r="146" spans="1:1" x14ac:dyDescent="0.2">
      <c r="A146" s="63"/>
    </row>
    <row r="147" spans="1:1" x14ac:dyDescent="0.2">
      <c r="A147" s="63"/>
    </row>
    <row r="148" spans="1:1" x14ac:dyDescent="0.2">
      <c r="A148" s="63"/>
    </row>
    <row r="149" spans="1:1" x14ac:dyDescent="0.2">
      <c r="A149" s="63"/>
    </row>
    <row r="150" spans="1:1" x14ac:dyDescent="0.2">
      <c r="A150" s="63"/>
    </row>
    <row r="151" spans="1:1" x14ac:dyDescent="0.2">
      <c r="A151" s="63"/>
    </row>
    <row r="152" spans="1:1" x14ac:dyDescent="0.2">
      <c r="A152" s="63"/>
    </row>
    <row r="153" spans="1:1" x14ac:dyDescent="0.2">
      <c r="A153" s="63"/>
    </row>
    <row r="155" spans="1:1" x14ac:dyDescent="0.2">
      <c r="A155" s="7" t="s">
        <v>874</v>
      </c>
    </row>
  </sheetData>
  <mergeCells count="5">
    <mergeCell ref="A1:F1"/>
    <mergeCell ref="A109:B109"/>
    <mergeCell ref="A110:B110"/>
    <mergeCell ref="A111:B111"/>
    <mergeCell ref="A117:C117"/>
  </mergeCells>
  <conditionalFormatting sqref="F2:F3 F358:F65538">
    <cfRule type="cellIs" dxfId="57" priority="3" stopIfTrue="1" operator="between">
      <formula>0.009</formula>
      <formula>-0.009</formula>
    </cfRule>
  </conditionalFormatting>
  <conditionalFormatting sqref="F5:F152">
    <cfRule type="cellIs" dxfId="56" priority="1" stopIfTrue="1" operator="between">
      <formula>0.009</formula>
      <formula>-0.009</formula>
    </cfRule>
  </conditionalFormatting>
  <conditionalFormatting sqref="F254:F255">
    <cfRule type="cellIs" dxfId="55" priority="2" stopIfTrue="1" operator="between">
      <formula>0.009</formula>
      <formula>-0.009</formula>
    </cfRule>
  </conditionalFormatting>
  <hyperlinks>
    <hyperlink ref="A119" r:id="rId1" xr:uid="{4AE28B02-04C2-4899-B19C-A3D2750A49A6}"/>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3"/>
  <sheetViews>
    <sheetView zoomScaleNormal="100" workbookViewId="0">
      <selection sqref="A1:G1"/>
    </sheetView>
  </sheetViews>
  <sheetFormatPr defaultColWidth="9.109375" defaultRowHeight="10.199999999999999" x14ac:dyDescent="0.2"/>
  <cols>
    <col min="1" max="1" width="37.5546875" style="7" bestFit="1" customWidth="1"/>
    <col min="2" max="2" width="20" style="7" bestFit="1" customWidth="1"/>
    <col min="3" max="3" width="24.6640625" style="7" bestFit="1" customWidth="1"/>
    <col min="4" max="4" width="15.44140625" style="7" bestFit="1" customWidth="1"/>
    <col min="5" max="5" width="32.44140625" style="10" customWidth="1"/>
    <col min="6" max="6" width="13.5546875" style="11" bestFit="1" customWidth="1"/>
    <col min="7" max="7" width="4.5546875" style="10" bestFit="1" customWidth="1"/>
    <col min="8" max="16384" width="9.109375" style="7"/>
  </cols>
  <sheetData>
    <row r="1" spans="1:9" s="1" customFormat="1" ht="13.8" x14ac:dyDescent="0.2">
      <c r="A1" s="103" t="s">
        <v>1018</v>
      </c>
      <c r="B1" s="104"/>
      <c r="C1" s="104"/>
      <c r="D1" s="104"/>
      <c r="E1" s="104"/>
      <c r="F1" s="104"/>
      <c r="G1" s="104"/>
    </row>
    <row r="2" spans="1:9" s="1" customFormat="1" ht="11.4" x14ac:dyDescent="0.2">
      <c r="E2" s="5"/>
      <c r="F2" s="9"/>
      <c r="G2" s="10"/>
    </row>
    <row r="3" spans="1:9" s="1" customFormat="1" ht="12" x14ac:dyDescent="0.2">
      <c r="A3" s="8" t="s">
        <v>7</v>
      </c>
      <c r="B3" s="2"/>
      <c r="C3" s="3"/>
      <c r="D3" s="3"/>
      <c r="E3" s="4"/>
      <c r="F3" s="9"/>
      <c r="G3" s="10"/>
    </row>
    <row r="4" spans="1:9" s="1" customFormat="1" ht="26.25" customHeight="1" x14ac:dyDescent="0.2">
      <c r="A4" s="6" t="s">
        <v>2</v>
      </c>
      <c r="B4" s="6" t="s">
        <v>0</v>
      </c>
      <c r="C4" s="13" t="s">
        <v>908</v>
      </c>
      <c r="D4" s="13" t="s">
        <v>1</v>
      </c>
      <c r="E4" s="52" t="s">
        <v>6</v>
      </c>
      <c r="F4" s="12" t="s">
        <v>3</v>
      </c>
      <c r="G4" s="12" t="s">
        <v>5</v>
      </c>
    </row>
    <row r="5" spans="1:9" x14ac:dyDescent="0.2">
      <c r="A5" s="16" t="s">
        <v>29</v>
      </c>
      <c r="B5" s="17"/>
      <c r="C5" s="17"/>
      <c r="D5" s="17"/>
      <c r="E5" s="18"/>
      <c r="F5" s="19"/>
      <c r="G5" s="18"/>
    </row>
    <row r="6" spans="1:9" x14ac:dyDescent="0.2">
      <c r="A6" s="20" t="s">
        <v>30</v>
      </c>
      <c r="B6" s="21"/>
      <c r="C6" s="21"/>
      <c r="D6" s="21"/>
      <c r="E6" s="22"/>
      <c r="F6" s="23"/>
      <c r="G6" s="22"/>
    </row>
    <row r="7" spans="1:9" x14ac:dyDescent="0.2">
      <c r="A7" s="21" t="s">
        <v>92</v>
      </c>
      <c r="B7" s="21" t="s">
        <v>1265</v>
      </c>
      <c r="C7" s="21" t="s">
        <v>32</v>
      </c>
      <c r="D7" s="24">
        <v>500000</v>
      </c>
      <c r="E7" s="22">
        <v>499.13049999999998</v>
      </c>
      <c r="F7" s="23">
        <v>1.0473280184643901</v>
      </c>
      <c r="G7" s="22">
        <v>6.3583999999999996</v>
      </c>
    </row>
    <row r="8" spans="1:9" x14ac:dyDescent="0.2">
      <c r="A8" s="21" t="s">
        <v>1019</v>
      </c>
      <c r="B8" s="21" t="s">
        <v>1266</v>
      </c>
      <c r="C8" s="21" t="s">
        <v>32</v>
      </c>
      <c r="D8" s="24">
        <v>500000</v>
      </c>
      <c r="E8" s="22">
        <v>498.61200000000002</v>
      </c>
      <c r="F8" s="23">
        <v>1.04624004732743</v>
      </c>
      <c r="G8" s="22">
        <v>6.3503999999999996</v>
      </c>
    </row>
    <row r="9" spans="1:9" x14ac:dyDescent="0.2">
      <c r="A9" s="21" t="s">
        <v>1020</v>
      </c>
      <c r="B9" s="21" t="s">
        <v>1267</v>
      </c>
      <c r="C9" s="21" t="s">
        <v>32</v>
      </c>
      <c r="D9" s="24">
        <v>400000</v>
      </c>
      <c r="E9" s="22">
        <v>398.40600000000001</v>
      </c>
      <c r="F9" s="23">
        <v>0.83597729756911898</v>
      </c>
      <c r="G9" s="22">
        <v>6.3493000000000004</v>
      </c>
    </row>
    <row r="10" spans="1:9" x14ac:dyDescent="0.2">
      <c r="A10" s="20" t="s">
        <v>28</v>
      </c>
      <c r="B10" s="20"/>
      <c r="C10" s="20"/>
      <c r="D10" s="20"/>
      <c r="E10" s="25">
        <f>SUM(E6:E9)</f>
        <v>1396.1485</v>
      </c>
      <c r="F10" s="26">
        <f>SUM(F6:F9)</f>
        <v>2.9295453633609392</v>
      </c>
      <c r="G10" s="25"/>
      <c r="H10" s="14"/>
      <c r="I10" s="14"/>
    </row>
    <row r="11" spans="1:9" x14ac:dyDescent="0.2">
      <c r="A11" s="21"/>
      <c r="B11" s="21"/>
      <c r="C11" s="21"/>
      <c r="D11" s="21"/>
      <c r="E11" s="22"/>
      <c r="F11" s="23"/>
      <c r="G11" s="22"/>
    </row>
    <row r="12" spans="1:9" x14ac:dyDescent="0.2">
      <c r="A12" s="20" t="s">
        <v>33</v>
      </c>
      <c r="B12" s="20"/>
      <c r="C12" s="20"/>
      <c r="D12" s="20"/>
      <c r="E12" s="25">
        <f>E10</f>
        <v>1396.1485</v>
      </c>
      <c r="F12" s="26">
        <f>F10</f>
        <v>2.9295453633609392</v>
      </c>
      <c r="G12" s="25"/>
      <c r="H12" s="14"/>
      <c r="I12" s="14"/>
    </row>
    <row r="13" spans="1:9" x14ac:dyDescent="0.2">
      <c r="A13" s="20"/>
      <c r="B13" s="20"/>
      <c r="C13" s="20"/>
      <c r="D13" s="20"/>
      <c r="E13" s="25"/>
      <c r="F13" s="26"/>
      <c r="G13" s="25"/>
      <c r="H13" s="14"/>
      <c r="I13" s="14"/>
    </row>
    <row r="14" spans="1:9" x14ac:dyDescent="0.2">
      <c r="A14" s="20" t="s">
        <v>35</v>
      </c>
      <c r="B14" s="20"/>
      <c r="C14" s="20"/>
      <c r="D14" s="20"/>
      <c r="E14" s="25">
        <f>E16-(E10)</f>
        <v>46261.365783999994</v>
      </c>
      <c r="F14" s="26">
        <f>F16-(F10)</f>
        <v>97.070454636639056</v>
      </c>
      <c r="G14" s="25"/>
      <c r="H14" s="14"/>
      <c r="I14" s="14"/>
    </row>
    <row r="15" spans="1:9" x14ac:dyDescent="0.2">
      <c r="A15" s="20"/>
      <c r="B15" s="20"/>
      <c r="C15" s="20"/>
      <c r="D15" s="20"/>
      <c r="E15" s="25"/>
      <c r="F15" s="26"/>
      <c r="G15" s="25"/>
      <c r="H15" s="14"/>
      <c r="I15" s="14"/>
    </row>
    <row r="16" spans="1:9" x14ac:dyDescent="0.2">
      <c r="A16" s="27" t="s">
        <v>34</v>
      </c>
      <c r="B16" s="27"/>
      <c r="C16" s="27"/>
      <c r="D16" s="27"/>
      <c r="E16" s="28">
        <v>47657.514283999997</v>
      </c>
      <c r="F16" s="29">
        <v>100</v>
      </c>
      <c r="G16" s="28"/>
      <c r="H16" s="14"/>
      <c r="I16" s="14"/>
    </row>
    <row r="17" spans="1:9" x14ac:dyDescent="0.2">
      <c r="A17" s="7" t="s">
        <v>1263</v>
      </c>
      <c r="B17" s="14"/>
      <c r="C17" s="14"/>
      <c r="D17" s="14"/>
      <c r="E17" s="73"/>
      <c r="F17" s="15"/>
      <c r="G17" s="73"/>
      <c r="H17" s="14"/>
      <c r="I17" s="14"/>
    </row>
    <row r="19" spans="1:9" x14ac:dyDescent="0.2">
      <c r="A19" s="14" t="s">
        <v>37</v>
      </c>
    </row>
    <row r="20" spans="1:9" x14ac:dyDescent="0.2">
      <c r="A20" s="14" t="s">
        <v>38</v>
      </c>
    </row>
    <row r="21" spans="1:9" x14ac:dyDescent="0.2">
      <c r="A21" s="14" t="s">
        <v>39</v>
      </c>
      <c r="B21" s="14"/>
      <c r="C21" s="30" t="s">
        <v>988</v>
      </c>
      <c r="D21" s="14" t="s">
        <v>40</v>
      </c>
    </row>
    <row r="22" spans="1:9" x14ac:dyDescent="0.2">
      <c r="A22" s="7" t="s">
        <v>41</v>
      </c>
      <c r="C22" s="58" t="s">
        <v>1021</v>
      </c>
      <c r="D22" s="31">
        <v>1286.1420000000001</v>
      </c>
    </row>
    <row r="23" spans="1:9" x14ac:dyDescent="0.2">
      <c r="A23" s="7" t="s">
        <v>1022</v>
      </c>
      <c r="C23" s="58" t="s">
        <v>1023</v>
      </c>
      <c r="D23" s="31">
        <v>1000</v>
      </c>
    </row>
    <row r="24" spans="1:9" x14ac:dyDescent="0.2">
      <c r="A24" s="7" t="s">
        <v>1024</v>
      </c>
      <c r="C24" s="58" t="s">
        <v>1025</v>
      </c>
      <c r="D24" s="31">
        <v>1000.1857</v>
      </c>
    </row>
    <row r="25" spans="1:9" x14ac:dyDescent="0.2">
      <c r="A25" s="7" t="s">
        <v>43</v>
      </c>
      <c r="C25" s="58" t="s">
        <v>1026</v>
      </c>
      <c r="D25" s="31">
        <v>1289.7397000000001</v>
      </c>
    </row>
    <row r="26" spans="1:9" x14ac:dyDescent="0.2">
      <c r="A26" s="7" t="s">
        <v>1027</v>
      </c>
      <c r="C26" s="58" t="s">
        <v>1028</v>
      </c>
      <c r="D26" s="31">
        <v>1000.0008</v>
      </c>
    </row>
    <row r="27" spans="1:9" x14ac:dyDescent="0.2">
      <c r="A27" s="7" t="s">
        <v>1029</v>
      </c>
      <c r="C27" s="58" t="s">
        <v>1030</v>
      </c>
      <c r="D27" s="31">
        <v>1000.1801</v>
      </c>
    </row>
    <row r="28" spans="1:9" x14ac:dyDescent="0.2">
      <c r="A28" s="7" t="s">
        <v>1031</v>
      </c>
      <c r="C28" s="58" t="s">
        <v>1032</v>
      </c>
      <c r="D28" s="31">
        <v>11.7059</v>
      </c>
    </row>
    <row r="29" spans="1:9" x14ac:dyDescent="0.2">
      <c r="A29" s="7" t="s">
        <v>1033</v>
      </c>
      <c r="C29" s="58" t="s">
        <v>1032</v>
      </c>
      <c r="D29" s="31">
        <v>11.7059</v>
      </c>
    </row>
    <row r="30" spans="1:9" x14ac:dyDescent="0.2">
      <c r="A30" s="7" t="s">
        <v>1034</v>
      </c>
      <c r="C30" s="58" t="s">
        <v>1011</v>
      </c>
      <c r="D30" s="31">
        <v>10</v>
      </c>
    </row>
    <row r="31" spans="1:9" x14ac:dyDescent="0.2">
      <c r="A31" s="7" t="s">
        <v>1035</v>
      </c>
      <c r="C31" s="58" t="s">
        <v>1011</v>
      </c>
      <c r="D31" s="31">
        <v>10</v>
      </c>
    </row>
    <row r="32" spans="1:9" x14ac:dyDescent="0.2">
      <c r="C32" s="58"/>
      <c r="D32" s="31"/>
    </row>
    <row r="33" spans="1:5" x14ac:dyDescent="0.2">
      <c r="A33" s="7" t="s">
        <v>1013</v>
      </c>
      <c r="C33" s="58"/>
      <c r="D33" s="31"/>
    </row>
    <row r="35" spans="1:5" x14ac:dyDescent="0.2">
      <c r="A35" s="14" t="s">
        <v>46</v>
      </c>
    </row>
    <row r="36" spans="1:5" x14ac:dyDescent="0.2">
      <c r="A36" s="105" t="s">
        <v>50</v>
      </c>
      <c r="B36" s="106"/>
      <c r="C36" s="33" t="s">
        <v>51</v>
      </c>
    </row>
    <row r="37" spans="1:5" x14ac:dyDescent="0.2">
      <c r="A37" s="101" t="s">
        <v>1022</v>
      </c>
      <c r="B37" s="102"/>
      <c r="C37" s="34">
        <v>32.371022969999999</v>
      </c>
    </row>
    <row r="38" spans="1:5" x14ac:dyDescent="0.2">
      <c r="A38" s="101" t="s">
        <v>1024</v>
      </c>
      <c r="B38" s="102"/>
      <c r="C38" s="34">
        <v>32.896752249999999</v>
      </c>
    </row>
    <row r="39" spans="1:5" x14ac:dyDescent="0.2">
      <c r="A39" s="101" t="s">
        <v>1027</v>
      </c>
      <c r="B39" s="102"/>
      <c r="C39" s="34">
        <v>32.70853151</v>
      </c>
    </row>
    <row r="40" spans="1:5" x14ac:dyDescent="0.2">
      <c r="A40" s="101" t="s">
        <v>1029</v>
      </c>
      <c r="B40" s="102"/>
      <c r="C40" s="34">
        <v>33.02688285</v>
      </c>
    </row>
    <row r="41" spans="1:5" x14ac:dyDescent="0.2">
      <c r="A41" s="7" t="s">
        <v>52</v>
      </c>
    </row>
    <row r="42" spans="1:5" x14ac:dyDescent="0.2">
      <c r="A42" s="7" t="s">
        <v>45</v>
      </c>
    </row>
    <row r="44" spans="1:5" x14ac:dyDescent="0.2">
      <c r="A44" s="14" t="s">
        <v>1014</v>
      </c>
      <c r="D44" s="65">
        <v>1.35260668902284E-3</v>
      </c>
      <c r="E44" s="10" t="s">
        <v>48</v>
      </c>
    </row>
    <row r="46" spans="1:5" ht="22.5" customHeight="1" x14ac:dyDescent="0.2">
      <c r="A46" s="107" t="s">
        <v>1360</v>
      </c>
      <c r="B46" s="107"/>
      <c r="C46" s="107"/>
      <c r="D46" s="30" t="s">
        <v>47</v>
      </c>
      <c r="E46" s="30"/>
    </row>
    <row r="48" spans="1:5" x14ac:dyDescent="0.2">
      <c r="A48" s="14" t="s">
        <v>1015</v>
      </c>
    </row>
    <row r="50" spans="1:1" x14ac:dyDescent="0.2">
      <c r="A50" s="61" t="s">
        <v>875</v>
      </c>
    </row>
    <row r="51" spans="1:1" x14ac:dyDescent="0.2">
      <c r="A51" s="62"/>
    </row>
    <row r="52" spans="1:1" x14ac:dyDescent="0.2">
      <c r="A52" s="63"/>
    </row>
    <row r="53" spans="1:1" x14ac:dyDescent="0.2">
      <c r="A53" s="63"/>
    </row>
    <row r="54" spans="1:1" x14ac:dyDescent="0.2">
      <c r="A54" s="63"/>
    </row>
    <row r="55" spans="1:1" x14ac:dyDescent="0.2">
      <c r="A55" s="63"/>
    </row>
    <row r="56" spans="1:1" x14ac:dyDescent="0.2">
      <c r="A56" s="63"/>
    </row>
    <row r="57" spans="1:1" x14ac:dyDescent="0.2">
      <c r="A57" s="63"/>
    </row>
    <row r="58" spans="1:1" x14ac:dyDescent="0.2">
      <c r="A58" s="63"/>
    </row>
    <row r="59" spans="1:1" x14ac:dyDescent="0.2">
      <c r="A59" s="63"/>
    </row>
    <row r="60" spans="1:1" x14ac:dyDescent="0.2">
      <c r="A60" s="63"/>
    </row>
    <row r="61" spans="1:1" x14ac:dyDescent="0.2">
      <c r="A61" s="63"/>
    </row>
    <row r="62" spans="1:1" x14ac:dyDescent="0.2">
      <c r="A62" s="63"/>
    </row>
    <row r="63" spans="1:1" x14ac:dyDescent="0.2">
      <c r="A63" s="63"/>
    </row>
    <row r="64" spans="1:1" x14ac:dyDescent="0.2">
      <c r="A64" s="61" t="s">
        <v>1036</v>
      </c>
    </row>
    <row r="65" spans="1:1" x14ac:dyDescent="0.2">
      <c r="A65" s="63"/>
    </row>
    <row r="66" spans="1:1" x14ac:dyDescent="0.2">
      <c r="A66" s="61" t="s">
        <v>876</v>
      </c>
    </row>
    <row r="67" spans="1:1" x14ac:dyDescent="0.2">
      <c r="A67" s="63"/>
    </row>
    <row r="68" spans="1:1" x14ac:dyDescent="0.2">
      <c r="A68" s="63"/>
    </row>
    <row r="69" spans="1:1" x14ac:dyDescent="0.2">
      <c r="A69" s="63"/>
    </row>
    <row r="70" spans="1:1" x14ac:dyDescent="0.2">
      <c r="A70" s="63"/>
    </row>
    <row r="71" spans="1:1" x14ac:dyDescent="0.2">
      <c r="A71" s="63"/>
    </row>
    <row r="72" spans="1:1" x14ac:dyDescent="0.2">
      <c r="A72" s="63"/>
    </row>
    <row r="73" spans="1:1" x14ac:dyDescent="0.2">
      <c r="A73" s="63"/>
    </row>
    <row r="74" spans="1:1" x14ac:dyDescent="0.2">
      <c r="A74" s="63"/>
    </row>
    <row r="75" spans="1:1" x14ac:dyDescent="0.2">
      <c r="A75" s="63"/>
    </row>
    <row r="76" spans="1:1" x14ac:dyDescent="0.2">
      <c r="A76" s="63"/>
    </row>
    <row r="77" spans="1:1" x14ac:dyDescent="0.2">
      <c r="A77" s="63"/>
    </row>
    <row r="78" spans="1:1" x14ac:dyDescent="0.2">
      <c r="A78" s="63"/>
    </row>
    <row r="79" spans="1:1" x14ac:dyDescent="0.2">
      <c r="A79" s="63"/>
    </row>
    <row r="80" spans="1:1" x14ac:dyDescent="0.2">
      <c r="A80" s="7" t="s">
        <v>874</v>
      </c>
    </row>
    <row r="81" spans="1:1" x14ac:dyDescent="0.2">
      <c r="A81" s="62"/>
    </row>
    <row r="82" spans="1:1" x14ac:dyDescent="0.2">
      <c r="A82" s="62"/>
    </row>
    <row r="83" spans="1:1" x14ac:dyDescent="0.2">
      <c r="A83" s="62"/>
    </row>
  </sheetData>
  <mergeCells count="7">
    <mergeCell ref="A46:C46"/>
    <mergeCell ref="A40:B40"/>
    <mergeCell ref="A1:G1"/>
    <mergeCell ref="A36:B36"/>
    <mergeCell ref="A37:B37"/>
    <mergeCell ref="A38:B38"/>
    <mergeCell ref="A39:B39"/>
  </mergeCells>
  <conditionalFormatting sqref="F2:F3">
    <cfRule type="cellIs" dxfId="94" priority="2" stopIfTrue="1" operator="between">
      <formula>0.009</formula>
      <formula>-0.009</formula>
    </cfRule>
  </conditionalFormatting>
  <conditionalFormatting sqref="F5:F65537">
    <cfRule type="cellIs" dxfId="9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38"/>
  <sheetViews>
    <sheetView zoomScaleNormal="100" workbookViewId="0">
      <selection sqref="A1:F1"/>
    </sheetView>
  </sheetViews>
  <sheetFormatPr defaultColWidth="9.109375" defaultRowHeight="10.199999999999999" x14ac:dyDescent="0.2"/>
  <cols>
    <col min="1" max="1" width="38.6640625" style="7" bestFit="1" customWidth="1"/>
    <col min="2" max="2" width="37" style="7" bestFit="1" customWidth="1"/>
    <col min="3" max="3" width="24.33203125" style="7" bestFit="1" customWidth="1"/>
    <col min="4" max="4" width="15.44140625" style="7" bestFit="1" customWidth="1"/>
    <col min="5" max="5" width="33.33203125" style="10" customWidth="1"/>
    <col min="6" max="6" width="14.6640625" style="11" bestFit="1" customWidth="1"/>
    <col min="7" max="7" width="10" style="7" bestFit="1" customWidth="1"/>
    <col min="8" max="16384" width="9.109375" style="7"/>
  </cols>
  <sheetData>
    <row r="1" spans="1:6" s="1" customFormat="1" ht="13.8" x14ac:dyDescent="0.2">
      <c r="A1" s="103" t="s">
        <v>16</v>
      </c>
      <c r="B1" s="104"/>
      <c r="C1" s="104"/>
      <c r="D1" s="104"/>
      <c r="E1" s="104"/>
      <c r="F1" s="104"/>
    </row>
    <row r="2" spans="1:6" s="1" customFormat="1" ht="11.4" x14ac:dyDescent="0.2">
      <c r="E2" s="5"/>
      <c r="F2" s="9"/>
    </row>
    <row r="3" spans="1:6" s="1" customFormat="1" ht="12" x14ac:dyDescent="0.2">
      <c r="A3" s="8" t="s">
        <v>7</v>
      </c>
      <c r="B3" s="2"/>
      <c r="C3" s="3"/>
      <c r="D3" s="3"/>
      <c r="E3" s="4"/>
      <c r="F3" s="9"/>
    </row>
    <row r="4" spans="1:6" s="1" customFormat="1" ht="25.5" customHeight="1" x14ac:dyDescent="0.2">
      <c r="A4" s="6" t="s">
        <v>2</v>
      </c>
      <c r="B4" s="6" t="s">
        <v>0</v>
      </c>
      <c r="C4" s="13" t="s">
        <v>388</v>
      </c>
      <c r="D4" s="13" t="s">
        <v>1</v>
      </c>
      <c r="E4" s="52" t="s">
        <v>6</v>
      </c>
      <c r="F4" s="12" t="s">
        <v>3</v>
      </c>
    </row>
    <row r="5" spans="1:6" x14ac:dyDescent="0.2">
      <c r="A5" s="16" t="s">
        <v>94</v>
      </c>
      <c r="B5" s="17"/>
      <c r="C5" s="17"/>
      <c r="D5" s="17"/>
      <c r="E5" s="18"/>
      <c r="F5" s="19"/>
    </row>
    <row r="6" spans="1:6" x14ac:dyDescent="0.2">
      <c r="A6" s="20" t="s">
        <v>25</v>
      </c>
      <c r="B6" s="21"/>
      <c r="C6" s="21"/>
      <c r="D6" s="21"/>
      <c r="E6" s="22"/>
      <c r="F6" s="23"/>
    </row>
    <row r="7" spans="1:6" x14ac:dyDescent="0.2">
      <c r="A7" s="21" t="s">
        <v>107</v>
      </c>
      <c r="B7" s="21" t="s">
        <v>106</v>
      </c>
      <c r="C7" s="21" t="s">
        <v>108</v>
      </c>
      <c r="D7" s="24">
        <v>1342233</v>
      </c>
      <c r="E7" s="22">
        <v>22946.144250000001</v>
      </c>
      <c r="F7" s="23">
        <v>4.0899524837975996</v>
      </c>
    </row>
    <row r="8" spans="1:6" x14ac:dyDescent="0.2">
      <c r="A8" s="21" t="s">
        <v>99</v>
      </c>
      <c r="B8" s="21" t="s">
        <v>98</v>
      </c>
      <c r="C8" s="21" t="s">
        <v>97</v>
      </c>
      <c r="D8" s="24">
        <v>1694988</v>
      </c>
      <c r="E8" s="22">
        <v>21577.197240000001</v>
      </c>
      <c r="F8" s="23">
        <v>3.84594947559125</v>
      </c>
    </row>
    <row r="9" spans="1:6" x14ac:dyDescent="0.2">
      <c r="A9" s="21" t="s">
        <v>96</v>
      </c>
      <c r="B9" s="21" t="s">
        <v>95</v>
      </c>
      <c r="C9" s="21" t="s">
        <v>97</v>
      </c>
      <c r="D9" s="24">
        <v>1083532</v>
      </c>
      <c r="E9" s="22">
        <v>18767.316009999999</v>
      </c>
      <c r="F9" s="23">
        <v>3.3451123593156198</v>
      </c>
    </row>
    <row r="10" spans="1:6" x14ac:dyDescent="0.2">
      <c r="A10" s="21" t="s">
        <v>454</v>
      </c>
      <c r="B10" s="21" t="s">
        <v>453</v>
      </c>
      <c r="C10" s="21" t="s">
        <v>121</v>
      </c>
      <c r="D10" s="24">
        <v>216138</v>
      </c>
      <c r="E10" s="22">
        <v>17508.69097</v>
      </c>
      <c r="F10" s="23">
        <v>3.12077329160851</v>
      </c>
    </row>
    <row r="11" spans="1:6" x14ac:dyDescent="0.2">
      <c r="A11" s="21" t="s">
        <v>179</v>
      </c>
      <c r="B11" s="21" t="s">
        <v>178</v>
      </c>
      <c r="C11" s="21" t="s">
        <v>180</v>
      </c>
      <c r="D11" s="24">
        <v>561754</v>
      </c>
      <c r="E11" s="22">
        <v>16618.368579999998</v>
      </c>
      <c r="F11" s="23">
        <v>2.9620809975704301</v>
      </c>
    </row>
    <row r="12" spans="1:6" x14ac:dyDescent="0.2">
      <c r="A12" s="21" t="s">
        <v>110</v>
      </c>
      <c r="B12" s="21" t="s">
        <v>109</v>
      </c>
      <c r="C12" s="21" t="s">
        <v>111</v>
      </c>
      <c r="D12" s="24">
        <v>558976</v>
      </c>
      <c r="E12" s="22">
        <v>16507.399740000001</v>
      </c>
      <c r="F12" s="23">
        <v>2.9423017580678201</v>
      </c>
    </row>
    <row r="13" spans="1:6" x14ac:dyDescent="0.2">
      <c r="A13" s="21" t="s">
        <v>228</v>
      </c>
      <c r="B13" s="21" t="s">
        <v>227</v>
      </c>
      <c r="C13" s="21" t="s">
        <v>130</v>
      </c>
      <c r="D13" s="24">
        <v>7142323</v>
      </c>
      <c r="E13" s="22">
        <v>16356.633900000001</v>
      </c>
      <c r="F13" s="23">
        <v>2.9154290462491601</v>
      </c>
    </row>
    <row r="14" spans="1:6" x14ac:dyDescent="0.2">
      <c r="A14" s="21" t="s">
        <v>691</v>
      </c>
      <c r="B14" s="21" t="s">
        <v>690</v>
      </c>
      <c r="C14" s="21" t="s">
        <v>217</v>
      </c>
      <c r="D14" s="24">
        <v>1411772</v>
      </c>
      <c r="E14" s="22">
        <v>15780.081529999999</v>
      </c>
      <c r="F14" s="23">
        <v>2.8126635544946601</v>
      </c>
    </row>
    <row r="15" spans="1:6" x14ac:dyDescent="0.2">
      <c r="A15" s="21" t="s">
        <v>120</v>
      </c>
      <c r="B15" s="21" t="s">
        <v>119</v>
      </c>
      <c r="C15" s="21" t="s">
        <v>121</v>
      </c>
      <c r="D15" s="24">
        <v>5569986</v>
      </c>
      <c r="E15" s="22">
        <v>15222.77174</v>
      </c>
      <c r="F15" s="23">
        <v>2.7133278868103101</v>
      </c>
    </row>
    <row r="16" spans="1:6" x14ac:dyDescent="0.2">
      <c r="A16" s="21" t="s">
        <v>260</v>
      </c>
      <c r="B16" s="21" t="s">
        <v>259</v>
      </c>
      <c r="C16" s="21" t="s">
        <v>124</v>
      </c>
      <c r="D16" s="24">
        <v>440764</v>
      </c>
      <c r="E16" s="22">
        <v>13641.205040000001</v>
      </c>
      <c r="F16" s="23">
        <v>2.43142725102238</v>
      </c>
    </row>
    <row r="17" spans="1:6" x14ac:dyDescent="0.2">
      <c r="A17" s="21" t="s">
        <v>276</v>
      </c>
      <c r="B17" s="21" t="s">
        <v>275</v>
      </c>
      <c r="C17" s="21" t="s">
        <v>130</v>
      </c>
      <c r="D17" s="24">
        <v>823394</v>
      </c>
      <c r="E17" s="22">
        <v>13619.76015</v>
      </c>
      <c r="F17" s="23">
        <v>2.4276048841722102</v>
      </c>
    </row>
    <row r="18" spans="1:6" x14ac:dyDescent="0.2">
      <c r="A18" s="21" t="s">
        <v>496</v>
      </c>
      <c r="B18" s="21" t="s">
        <v>495</v>
      </c>
      <c r="C18" s="21" t="s">
        <v>133</v>
      </c>
      <c r="D18" s="24">
        <v>3278261</v>
      </c>
      <c r="E18" s="22">
        <v>13608.06141</v>
      </c>
      <c r="F18" s="23">
        <v>2.4255196845761899</v>
      </c>
    </row>
    <row r="19" spans="1:6" x14ac:dyDescent="0.2">
      <c r="A19" s="21" t="s">
        <v>145</v>
      </c>
      <c r="B19" s="21" t="s">
        <v>144</v>
      </c>
      <c r="C19" s="21" t="s">
        <v>146</v>
      </c>
      <c r="D19" s="24">
        <v>833638</v>
      </c>
      <c r="E19" s="22">
        <v>13504.51878</v>
      </c>
      <c r="F19" s="23">
        <v>2.4070641030138402</v>
      </c>
    </row>
    <row r="20" spans="1:6" x14ac:dyDescent="0.2">
      <c r="A20" s="21" t="s">
        <v>530</v>
      </c>
      <c r="B20" s="21" t="s">
        <v>529</v>
      </c>
      <c r="C20" s="21" t="s">
        <v>167</v>
      </c>
      <c r="D20" s="24">
        <v>966495</v>
      </c>
      <c r="E20" s="22">
        <v>12817.65669</v>
      </c>
      <c r="F20" s="23">
        <v>2.2846368542170401</v>
      </c>
    </row>
    <row r="21" spans="1:6" x14ac:dyDescent="0.2">
      <c r="A21" s="21" t="s">
        <v>446</v>
      </c>
      <c r="B21" s="21" t="s">
        <v>445</v>
      </c>
      <c r="C21" s="21" t="s">
        <v>102</v>
      </c>
      <c r="D21" s="24">
        <v>1878438</v>
      </c>
      <c r="E21" s="22">
        <v>12686.03103</v>
      </c>
      <c r="F21" s="23">
        <v>2.2611757145509102</v>
      </c>
    </row>
    <row r="22" spans="1:6" x14ac:dyDescent="0.2">
      <c r="A22" s="21" t="s">
        <v>219</v>
      </c>
      <c r="B22" s="21" t="s">
        <v>218</v>
      </c>
      <c r="C22" s="21" t="s">
        <v>133</v>
      </c>
      <c r="D22" s="24">
        <v>525044</v>
      </c>
      <c r="E22" s="22">
        <v>11509.227000000001</v>
      </c>
      <c r="F22" s="23">
        <v>2.0514205368180898</v>
      </c>
    </row>
    <row r="23" spans="1:6" x14ac:dyDescent="0.2">
      <c r="A23" s="21" t="s">
        <v>214</v>
      </c>
      <c r="B23" s="21" t="s">
        <v>213</v>
      </c>
      <c r="C23" s="21" t="s">
        <v>108</v>
      </c>
      <c r="D23" s="24">
        <v>2808852</v>
      </c>
      <c r="E23" s="22">
        <v>11026.14853</v>
      </c>
      <c r="F23" s="23">
        <v>1.96531596226651</v>
      </c>
    </row>
    <row r="24" spans="1:6" x14ac:dyDescent="0.2">
      <c r="A24" s="21" t="s">
        <v>117</v>
      </c>
      <c r="B24" s="21" t="s">
        <v>116</v>
      </c>
      <c r="C24" s="21" t="s">
        <v>118</v>
      </c>
      <c r="D24" s="24">
        <v>2432445</v>
      </c>
      <c r="E24" s="22">
        <v>10780.596240000001</v>
      </c>
      <c r="F24" s="23">
        <v>1.9215483825177799</v>
      </c>
    </row>
    <row r="25" spans="1:6" x14ac:dyDescent="0.2">
      <c r="A25" s="21" t="s">
        <v>142</v>
      </c>
      <c r="B25" s="21" t="s">
        <v>141</v>
      </c>
      <c r="C25" s="21" t="s">
        <v>143</v>
      </c>
      <c r="D25" s="24">
        <v>2277182</v>
      </c>
      <c r="E25" s="22">
        <v>9478.7700750000004</v>
      </c>
      <c r="F25" s="23">
        <v>1.68950908654698</v>
      </c>
    </row>
    <row r="26" spans="1:6" x14ac:dyDescent="0.2">
      <c r="A26" s="21" t="s">
        <v>693</v>
      </c>
      <c r="B26" s="21" t="s">
        <v>692</v>
      </c>
      <c r="C26" s="21" t="s">
        <v>105</v>
      </c>
      <c r="D26" s="24">
        <v>680439</v>
      </c>
      <c r="E26" s="22">
        <v>9391.0788589999993</v>
      </c>
      <c r="F26" s="23">
        <v>1.67387888293722</v>
      </c>
    </row>
    <row r="27" spans="1:6" x14ac:dyDescent="0.2">
      <c r="A27" s="21" t="s">
        <v>695</v>
      </c>
      <c r="B27" s="21" t="s">
        <v>694</v>
      </c>
      <c r="C27" s="21" t="s">
        <v>354</v>
      </c>
      <c r="D27" s="24">
        <v>664062</v>
      </c>
      <c r="E27" s="22">
        <v>9253.0399080000007</v>
      </c>
      <c r="F27" s="23">
        <v>1.64927462941417</v>
      </c>
    </row>
    <row r="28" spans="1:6" x14ac:dyDescent="0.2">
      <c r="A28" s="21" t="s">
        <v>166</v>
      </c>
      <c r="B28" s="21" t="s">
        <v>165</v>
      </c>
      <c r="C28" s="21" t="s">
        <v>167</v>
      </c>
      <c r="D28" s="24">
        <v>747222</v>
      </c>
      <c r="E28" s="22">
        <v>9185.6000459999996</v>
      </c>
      <c r="F28" s="23">
        <v>1.63725405514737</v>
      </c>
    </row>
    <row r="29" spans="1:6" x14ac:dyDescent="0.2">
      <c r="A29" s="21" t="s">
        <v>597</v>
      </c>
      <c r="B29" s="21" t="s">
        <v>596</v>
      </c>
      <c r="C29" s="21" t="s">
        <v>138</v>
      </c>
      <c r="D29" s="24">
        <v>4558919</v>
      </c>
      <c r="E29" s="22">
        <v>8924.5398339999992</v>
      </c>
      <c r="F29" s="23">
        <v>1.5907223219351501</v>
      </c>
    </row>
    <row r="30" spans="1:6" x14ac:dyDescent="0.2">
      <c r="A30" s="21" t="s">
        <v>169</v>
      </c>
      <c r="B30" s="21" t="s">
        <v>168</v>
      </c>
      <c r="C30" s="21" t="s">
        <v>130</v>
      </c>
      <c r="D30" s="24">
        <v>665911</v>
      </c>
      <c r="E30" s="22">
        <v>8874.5958969999992</v>
      </c>
      <c r="F30" s="23">
        <v>1.5818202455358099</v>
      </c>
    </row>
    <row r="31" spans="1:6" x14ac:dyDescent="0.2">
      <c r="A31" s="21" t="s">
        <v>204</v>
      </c>
      <c r="B31" s="21" t="s">
        <v>203</v>
      </c>
      <c r="C31" s="21" t="s">
        <v>102</v>
      </c>
      <c r="D31" s="24">
        <v>892930</v>
      </c>
      <c r="E31" s="22">
        <v>8590.8795300000002</v>
      </c>
      <c r="F31" s="23">
        <v>1.5312502479247501</v>
      </c>
    </row>
    <row r="32" spans="1:6" x14ac:dyDescent="0.2">
      <c r="A32" s="21" t="s">
        <v>697</v>
      </c>
      <c r="B32" s="21" t="s">
        <v>696</v>
      </c>
      <c r="C32" s="21" t="s">
        <v>133</v>
      </c>
      <c r="D32" s="24">
        <v>941015</v>
      </c>
      <c r="E32" s="22">
        <v>8454.0787600000003</v>
      </c>
      <c r="F32" s="23">
        <v>1.5068666894954501</v>
      </c>
    </row>
    <row r="33" spans="1:6" x14ac:dyDescent="0.2">
      <c r="A33" s="21" t="s">
        <v>132</v>
      </c>
      <c r="B33" s="21" t="s">
        <v>131</v>
      </c>
      <c r="C33" s="21" t="s">
        <v>133</v>
      </c>
      <c r="D33" s="24">
        <v>117160</v>
      </c>
      <c r="E33" s="22">
        <v>8434.5241399999995</v>
      </c>
      <c r="F33" s="23">
        <v>1.5033812469841801</v>
      </c>
    </row>
    <row r="34" spans="1:6" x14ac:dyDescent="0.2">
      <c r="A34" s="21" t="s">
        <v>623</v>
      </c>
      <c r="B34" s="21" t="s">
        <v>622</v>
      </c>
      <c r="C34" s="21" t="s">
        <v>143</v>
      </c>
      <c r="D34" s="24">
        <v>454196</v>
      </c>
      <c r="E34" s="22">
        <v>8380.3703960000003</v>
      </c>
      <c r="F34" s="23">
        <v>1.49372880876333</v>
      </c>
    </row>
    <row r="35" spans="1:6" x14ac:dyDescent="0.2">
      <c r="A35" s="21" t="s">
        <v>150</v>
      </c>
      <c r="B35" s="21" t="s">
        <v>149</v>
      </c>
      <c r="C35" s="21" t="s">
        <v>151</v>
      </c>
      <c r="D35" s="24">
        <v>1143404</v>
      </c>
      <c r="E35" s="22">
        <v>8209.6407199999994</v>
      </c>
      <c r="F35" s="23">
        <v>1.4632977152076401</v>
      </c>
    </row>
    <row r="36" spans="1:6" x14ac:dyDescent="0.2">
      <c r="A36" s="21" t="s">
        <v>452</v>
      </c>
      <c r="B36" s="21" t="s">
        <v>451</v>
      </c>
      <c r="C36" s="21" t="s">
        <v>102</v>
      </c>
      <c r="D36" s="24">
        <v>368433</v>
      </c>
      <c r="E36" s="22">
        <v>7995.1803170000003</v>
      </c>
      <c r="F36" s="23">
        <v>1.42507199639538</v>
      </c>
    </row>
    <row r="37" spans="1:6" x14ac:dyDescent="0.2">
      <c r="A37" s="21" t="s">
        <v>206</v>
      </c>
      <c r="B37" s="21" t="s">
        <v>205</v>
      </c>
      <c r="C37" s="21" t="s">
        <v>138</v>
      </c>
      <c r="D37" s="24">
        <v>6217226</v>
      </c>
      <c r="E37" s="22">
        <v>7576.9333260000003</v>
      </c>
      <c r="F37" s="23">
        <v>1.3505230743174901</v>
      </c>
    </row>
    <row r="38" spans="1:6" x14ac:dyDescent="0.2">
      <c r="A38" s="21" t="s">
        <v>699</v>
      </c>
      <c r="B38" s="21" t="s">
        <v>698</v>
      </c>
      <c r="C38" s="21" t="s">
        <v>97</v>
      </c>
      <c r="D38" s="24">
        <v>956934</v>
      </c>
      <c r="E38" s="22">
        <v>7083.2254679999996</v>
      </c>
      <c r="F38" s="23">
        <v>1.2625239029491899</v>
      </c>
    </row>
    <row r="39" spans="1:6" x14ac:dyDescent="0.2">
      <c r="A39" s="21" t="s">
        <v>123</v>
      </c>
      <c r="B39" s="21" t="s">
        <v>122</v>
      </c>
      <c r="C39" s="21" t="s">
        <v>124</v>
      </c>
      <c r="D39" s="24">
        <v>660862</v>
      </c>
      <c r="E39" s="22">
        <v>6441.0914830000002</v>
      </c>
      <c r="F39" s="23">
        <v>1.1480690534429701</v>
      </c>
    </row>
    <row r="40" spans="1:6" x14ac:dyDescent="0.2">
      <c r="A40" s="21" t="s">
        <v>104</v>
      </c>
      <c r="B40" s="21" t="s">
        <v>103</v>
      </c>
      <c r="C40" s="21" t="s">
        <v>105</v>
      </c>
      <c r="D40" s="24">
        <v>166745</v>
      </c>
      <c r="E40" s="22">
        <v>6128.7958479999998</v>
      </c>
      <c r="F40" s="23">
        <v>1.0924050475807501</v>
      </c>
    </row>
    <row r="41" spans="1:6" x14ac:dyDescent="0.2">
      <c r="A41" s="21" t="s">
        <v>701</v>
      </c>
      <c r="B41" s="21" t="s">
        <v>700</v>
      </c>
      <c r="C41" s="21" t="s">
        <v>196</v>
      </c>
      <c r="D41" s="24">
        <v>362566</v>
      </c>
      <c r="E41" s="22">
        <v>5830.0612799999999</v>
      </c>
      <c r="F41" s="23">
        <v>1.03915818505448</v>
      </c>
    </row>
    <row r="42" spans="1:6" x14ac:dyDescent="0.2">
      <c r="A42" s="21" t="s">
        <v>325</v>
      </c>
      <c r="B42" s="21" t="s">
        <v>324</v>
      </c>
      <c r="C42" s="21" t="s">
        <v>130</v>
      </c>
      <c r="D42" s="24">
        <v>681250</v>
      </c>
      <c r="E42" s="22">
        <v>5694.2281249999996</v>
      </c>
      <c r="F42" s="23">
        <v>1.0149470956609199</v>
      </c>
    </row>
    <row r="43" spans="1:6" x14ac:dyDescent="0.2">
      <c r="A43" s="21" t="s">
        <v>472</v>
      </c>
      <c r="B43" s="21" t="s">
        <v>471</v>
      </c>
      <c r="C43" s="21" t="s">
        <v>329</v>
      </c>
      <c r="D43" s="24">
        <v>347809</v>
      </c>
      <c r="E43" s="22">
        <v>5524.598156</v>
      </c>
      <c r="F43" s="23">
        <v>0.98471201540171005</v>
      </c>
    </row>
    <row r="44" spans="1:6" x14ac:dyDescent="0.2">
      <c r="A44" s="21" t="s">
        <v>212</v>
      </c>
      <c r="B44" s="21" t="s">
        <v>211</v>
      </c>
      <c r="C44" s="21" t="s">
        <v>138</v>
      </c>
      <c r="D44" s="24">
        <v>3227487</v>
      </c>
      <c r="E44" s="22">
        <v>5455.744025</v>
      </c>
      <c r="F44" s="23">
        <v>0.97243935987252805</v>
      </c>
    </row>
    <row r="45" spans="1:6" x14ac:dyDescent="0.2">
      <c r="A45" s="21" t="s">
        <v>398</v>
      </c>
      <c r="B45" s="21" t="s">
        <v>397</v>
      </c>
      <c r="C45" s="21" t="s">
        <v>374</v>
      </c>
      <c r="D45" s="24">
        <v>1027202</v>
      </c>
      <c r="E45" s="22">
        <v>5438.5209889999996</v>
      </c>
      <c r="F45" s="23">
        <v>0.96936950211781003</v>
      </c>
    </row>
    <row r="46" spans="1:6" x14ac:dyDescent="0.2">
      <c r="A46" s="21" t="s">
        <v>585</v>
      </c>
      <c r="B46" s="21" t="s">
        <v>584</v>
      </c>
      <c r="C46" s="21" t="s">
        <v>167</v>
      </c>
      <c r="D46" s="24">
        <v>284222</v>
      </c>
      <c r="E46" s="22">
        <v>5268.9074360000004</v>
      </c>
      <c r="F46" s="23">
        <v>0.93913734786914604</v>
      </c>
    </row>
    <row r="47" spans="1:6" x14ac:dyDescent="0.2">
      <c r="A47" s="21" t="s">
        <v>703</v>
      </c>
      <c r="B47" s="21" t="s">
        <v>702</v>
      </c>
      <c r="C47" s="21" t="s">
        <v>162</v>
      </c>
      <c r="D47" s="24">
        <v>2362324</v>
      </c>
      <c r="E47" s="22">
        <v>4993.7167040000004</v>
      </c>
      <c r="F47" s="23">
        <v>0.89008697123074898</v>
      </c>
    </row>
    <row r="48" spans="1:6" x14ac:dyDescent="0.2">
      <c r="A48" s="21" t="s">
        <v>176</v>
      </c>
      <c r="B48" s="21" t="s">
        <v>175</v>
      </c>
      <c r="C48" s="21" t="s">
        <v>177</v>
      </c>
      <c r="D48" s="24">
        <v>155473</v>
      </c>
      <c r="E48" s="22">
        <v>4865.2165889999997</v>
      </c>
      <c r="F48" s="23">
        <v>0.86718293302779403</v>
      </c>
    </row>
    <row r="49" spans="1:6" x14ac:dyDescent="0.2">
      <c r="A49" s="21" t="s">
        <v>555</v>
      </c>
      <c r="B49" s="21" t="s">
        <v>554</v>
      </c>
      <c r="C49" s="21" t="s">
        <v>224</v>
      </c>
      <c r="D49" s="24">
        <v>85426</v>
      </c>
      <c r="E49" s="22">
        <v>4835.367878</v>
      </c>
      <c r="F49" s="23">
        <v>0.86186265750077995</v>
      </c>
    </row>
    <row r="50" spans="1:6" x14ac:dyDescent="0.2">
      <c r="A50" s="21" t="s">
        <v>190</v>
      </c>
      <c r="B50" s="21" t="s">
        <v>189</v>
      </c>
      <c r="C50" s="21" t="s">
        <v>191</v>
      </c>
      <c r="D50" s="24">
        <v>2743946</v>
      </c>
      <c r="E50" s="22">
        <v>4624.920983</v>
      </c>
      <c r="F50" s="23">
        <v>0.82435231190479896</v>
      </c>
    </row>
    <row r="51" spans="1:6" x14ac:dyDescent="0.2">
      <c r="A51" s="21" t="s">
        <v>392</v>
      </c>
      <c r="B51" s="21" t="s">
        <v>391</v>
      </c>
      <c r="C51" s="21" t="s">
        <v>118</v>
      </c>
      <c r="D51" s="24">
        <v>2074032</v>
      </c>
      <c r="E51" s="22">
        <v>4177.5152539999999</v>
      </c>
      <c r="F51" s="23">
        <v>0.74460609604159</v>
      </c>
    </row>
    <row r="52" spans="1:6" x14ac:dyDescent="0.2">
      <c r="A52" s="21" t="s">
        <v>705</v>
      </c>
      <c r="B52" s="21" t="s">
        <v>704</v>
      </c>
      <c r="C52" s="21" t="s">
        <v>124</v>
      </c>
      <c r="D52" s="24">
        <v>146279</v>
      </c>
      <c r="E52" s="22">
        <v>4154.104182</v>
      </c>
      <c r="F52" s="23">
        <v>0.74043327419267402</v>
      </c>
    </row>
    <row r="53" spans="1:6" x14ac:dyDescent="0.2">
      <c r="A53" s="21" t="s">
        <v>707</v>
      </c>
      <c r="B53" s="21" t="s">
        <v>706</v>
      </c>
      <c r="C53" s="21" t="s">
        <v>138</v>
      </c>
      <c r="D53" s="24">
        <v>218888</v>
      </c>
      <c r="E53" s="22">
        <v>3927.507384</v>
      </c>
      <c r="F53" s="23">
        <v>0.700044347551952</v>
      </c>
    </row>
    <row r="54" spans="1:6" x14ac:dyDescent="0.2">
      <c r="A54" s="21" t="s">
        <v>545</v>
      </c>
      <c r="B54" s="21" t="s">
        <v>544</v>
      </c>
      <c r="C54" s="21" t="s">
        <v>162</v>
      </c>
      <c r="D54" s="24">
        <v>812419</v>
      </c>
      <c r="E54" s="22">
        <v>3886.6124960000002</v>
      </c>
      <c r="F54" s="23">
        <v>0.69275518616048104</v>
      </c>
    </row>
    <row r="55" spans="1:6" x14ac:dyDescent="0.2">
      <c r="A55" s="21" t="s">
        <v>539</v>
      </c>
      <c r="B55" s="21" t="s">
        <v>538</v>
      </c>
      <c r="C55" s="21" t="s">
        <v>419</v>
      </c>
      <c r="D55" s="24">
        <v>914440</v>
      </c>
      <c r="E55" s="22">
        <v>3884.5411199999999</v>
      </c>
      <c r="F55" s="23">
        <v>0.69238598123769401</v>
      </c>
    </row>
    <row r="56" spans="1:6" x14ac:dyDescent="0.2">
      <c r="A56" s="21" t="s">
        <v>709</v>
      </c>
      <c r="B56" s="21" t="s">
        <v>708</v>
      </c>
      <c r="C56" s="21" t="s">
        <v>143</v>
      </c>
      <c r="D56" s="24">
        <v>263865</v>
      </c>
      <c r="E56" s="22">
        <v>3776.1720150000001</v>
      </c>
      <c r="F56" s="23">
        <v>0.67307012209671102</v>
      </c>
    </row>
    <row r="57" spans="1:6" x14ac:dyDescent="0.2">
      <c r="A57" s="21" t="s">
        <v>504</v>
      </c>
      <c r="B57" s="21" t="s">
        <v>503</v>
      </c>
      <c r="C57" s="21" t="s">
        <v>167</v>
      </c>
      <c r="D57" s="24">
        <v>242187</v>
      </c>
      <c r="E57" s="22">
        <v>3628.9300079999998</v>
      </c>
      <c r="F57" s="23">
        <v>0.64682550314514198</v>
      </c>
    </row>
    <row r="58" spans="1:6" x14ac:dyDescent="0.2">
      <c r="A58" s="21" t="s">
        <v>711</v>
      </c>
      <c r="B58" s="21" t="s">
        <v>710</v>
      </c>
      <c r="C58" s="21" t="s">
        <v>130</v>
      </c>
      <c r="D58" s="24">
        <v>545527</v>
      </c>
      <c r="E58" s="22">
        <v>3590.1131869999999</v>
      </c>
      <c r="F58" s="23">
        <v>0.639906739289551</v>
      </c>
    </row>
    <row r="59" spans="1:6" x14ac:dyDescent="0.2">
      <c r="A59" s="21" t="s">
        <v>184</v>
      </c>
      <c r="B59" s="21" t="s">
        <v>183</v>
      </c>
      <c r="C59" s="21" t="s">
        <v>185</v>
      </c>
      <c r="D59" s="24">
        <v>1233348</v>
      </c>
      <c r="E59" s="22">
        <v>3516.2751480000002</v>
      </c>
      <c r="F59" s="23">
        <v>0.62674574510610404</v>
      </c>
    </row>
    <row r="60" spans="1:6" x14ac:dyDescent="0.2">
      <c r="A60" s="21" t="s">
        <v>713</v>
      </c>
      <c r="B60" s="21" t="s">
        <v>712</v>
      </c>
      <c r="C60" s="21" t="s">
        <v>143</v>
      </c>
      <c r="D60" s="24">
        <v>468805</v>
      </c>
      <c r="E60" s="22">
        <v>3415.4788279999998</v>
      </c>
      <c r="F60" s="23">
        <v>0.60877966963607499</v>
      </c>
    </row>
    <row r="61" spans="1:6" x14ac:dyDescent="0.2">
      <c r="A61" s="21" t="s">
        <v>380</v>
      </c>
      <c r="B61" s="21" t="s">
        <v>379</v>
      </c>
      <c r="C61" s="21" t="s">
        <v>252</v>
      </c>
      <c r="D61" s="24">
        <v>3720002</v>
      </c>
      <c r="E61" s="22">
        <v>3397.4778270000002</v>
      </c>
      <c r="F61" s="23">
        <v>0.60557114632389397</v>
      </c>
    </row>
    <row r="62" spans="1:6" x14ac:dyDescent="0.2">
      <c r="A62" s="21" t="s">
        <v>488</v>
      </c>
      <c r="B62" s="21" t="s">
        <v>487</v>
      </c>
      <c r="C62" s="21" t="s">
        <v>202</v>
      </c>
      <c r="D62" s="24">
        <v>228604</v>
      </c>
      <c r="E62" s="22">
        <v>3239.4329819999998</v>
      </c>
      <c r="F62" s="23">
        <v>0.57740101458774595</v>
      </c>
    </row>
    <row r="63" spans="1:6" x14ac:dyDescent="0.2">
      <c r="A63" s="21" t="s">
        <v>589</v>
      </c>
      <c r="B63" s="21" t="s">
        <v>588</v>
      </c>
      <c r="C63" s="21" t="s">
        <v>143</v>
      </c>
      <c r="D63" s="24">
        <v>562449</v>
      </c>
      <c r="E63" s="22">
        <v>2730.689895</v>
      </c>
      <c r="F63" s="23">
        <v>0.48672194320996898</v>
      </c>
    </row>
    <row r="64" spans="1:6" x14ac:dyDescent="0.2">
      <c r="A64" s="21" t="s">
        <v>715</v>
      </c>
      <c r="B64" s="21" t="s">
        <v>714</v>
      </c>
      <c r="C64" s="21" t="s">
        <v>130</v>
      </c>
      <c r="D64" s="24">
        <v>140773</v>
      </c>
      <c r="E64" s="22">
        <v>2068.518462</v>
      </c>
      <c r="F64" s="23">
        <v>0.36869559126205298</v>
      </c>
    </row>
    <row r="65" spans="1:9" x14ac:dyDescent="0.2">
      <c r="A65" s="21" t="s">
        <v>171</v>
      </c>
      <c r="B65" s="21" t="s">
        <v>170</v>
      </c>
      <c r="C65" s="21" t="s">
        <v>108</v>
      </c>
      <c r="D65" s="24">
        <v>138216</v>
      </c>
      <c r="E65" s="22">
        <v>1995.14796</v>
      </c>
      <c r="F65" s="23">
        <v>0.355617931520051</v>
      </c>
    </row>
    <row r="66" spans="1:9" x14ac:dyDescent="0.2">
      <c r="A66" s="21" t="s">
        <v>678</v>
      </c>
      <c r="B66" s="21" t="s">
        <v>677</v>
      </c>
      <c r="C66" s="21" t="s">
        <v>167</v>
      </c>
      <c r="D66" s="24">
        <v>35806</v>
      </c>
      <c r="E66" s="22">
        <v>1346.717369</v>
      </c>
      <c r="F66" s="23">
        <v>0.24004076625269699</v>
      </c>
    </row>
    <row r="67" spans="1:9" x14ac:dyDescent="0.2">
      <c r="A67" s="20" t="s">
        <v>28</v>
      </c>
      <c r="B67" s="20"/>
      <c r="C67" s="20"/>
      <c r="D67" s="20"/>
      <c r="E67" s="25">
        <f>SUM(E7:E66)</f>
        <v>512146.66971900017</v>
      </c>
      <c r="F67" s="26">
        <f>SUM(F7:F66)</f>
        <v>91.285730668493258</v>
      </c>
      <c r="G67" s="14"/>
      <c r="H67" s="14"/>
      <c r="I67" s="14"/>
    </row>
    <row r="68" spans="1:9" x14ac:dyDescent="0.2">
      <c r="A68" s="21"/>
      <c r="B68" s="21"/>
      <c r="C68" s="21"/>
      <c r="D68" s="21"/>
      <c r="E68" s="22"/>
      <c r="F68" s="23"/>
    </row>
    <row r="69" spans="1:9" x14ac:dyDescent="0.2">
      <c r="A69" s="20" t="s">
        <v>1300</v>
      </c>
      <c r="B69" s="21"/>
      <c r="C69" s="21"/>
      <c r="D69" s="21"/>
      <c r="E69" s="22"/>
      <c r="F69" s="23"/>
    </row>
    <row r="70" spans="1:9" x14ac:dyDescent="0.2">
      <c r="A70" s="21"/>
      <c r="B70" s="21" t="s">
        <v>326</v>
      </c>
      <c r="C70" s="21" t="s">
        <v>196</v>
      </c>
      <c r="D70" s="24">
        <v>98000</v>
      </c>
      <c r="E70" s="22">
        <v>9.7999999999999997E-3</v>
      </c>
      <c r="F70" s="23">
        <v>1.7467655526142E-6</v>
      </c>
    </row>
    <row r="71" spans="1:9" x14ac:dyDescent="0.2">
      <c r="A71" s="21"/>
      <c r="B71" s="21" t="s">
        <v>716</v>
      </c>
      <c r="C71" s="21" t="s">
        <v>329</v>
      </c>
      <c r="D71" s="24">
        <v>23815</v>
      </c>
      <c r="E71" s="22">
        <v>2.3814999999999999E-3</v>
      </c>
      <c r="F71" s="23">
        <v>4.24481853423544E-7</v>
      </c>
    </row>
    <row r="72" spans="1:9" x14ac:dyDescent="0.2">
      <c r="A72" s="20" t="s">
        <v>28</v>
      </c>
      <c r="B72" s="20"/>
      <c r="C72" s="20"/>
      <c r="D72" s="20"/>
      <c r="E72" s="25">
        <f>SUM(E69:E71)</f>
        <v>1.21815E-2</v>
      </c>
      <c r="F72" s="96">
        <f>SUM(F69:F71)</f>
        <v>2.1712474060377441E-6</v>
      </c>
      <c r="G72" s="97"/>
      <c r="H72" s="14"/>
      <c r="I72" s="14"/>
    </row>
    <row r="73" spans="1:9" x14ac:dyDescent="0.2">
      <c r="A73" s="21"/>
      <c r="B73" s="21"/>
      <c r="C73" s="21"/>
      <c r="D73" s="21"/>
      <c r="E73" s="22"/>
      <c r="F73" s="23"/>
    </row>
    <row r="74" spans="1:9" x14ac:dyDescent="0.2">
      <c r="A74" s="20" t="s">
        <v>33</v>
      </c>
      <c r="B74" s="20"/>
      <c r="C74" s="20"/>
      <c r="D74" s="20"/>
      <c r="E74" s="25">
        <f>E67+E72</f>
        <v>512146.68190050015</v>
      </c>
      <c r="F74" s="26">
        <f>F67+F72</f>
        <v>91.28573283974066</v>
      </c>
      <c r="G74" s="14"/>
      <c r="H74" s="14"/>
      <c r="I74" s="14"/>
    </row>
    <row r="75" spans="1:9" x14ac:dyDescent="0.2">
      <c r="A75" s="20"/>
      <c r="B75" s="20"/>
      <c r="C75" s="20"/>
      <c r="D75" s="20"/>
      <c r="E75" s="25"/>
      <c r="F75" s="26"/>
      <c r="G75" s="14"/>
      <c r="H75" s="14"/>
      <c r="I75" s="14"/>
    </row>
    <row r="76" spans="1:9" x14ac:dyDescent="0.2">
      <c r="A76" s="20" t="s">
        <v>35</v>
      </c>
      <c r="B76" s="20"/>
      <c r="C76" s="20"/>
      <c r="D76" s="20"/>
      <c r="E76" s="25">
        <f>E78-(E67+E72)</f>
        <v>48890.257792599907</v>
      </c>
      <c r="F76" s="26">
        <f>F78-(F67+F72)</f>
        <v>8.7142671602593396</v>
      </c>
      <c r="G76" s="14"/>
      <c r="H76" s="14"/>
      <c r="I76" s="14"/>
    </row>
    <row r="77" spans="1:9" x14ac:dyDescent="0.2">
      <c r="A77" s="20"/>
      <c r="B77" s="20"/>
      <c r="C77" s="20"/>
      <c r="D77" s="20"/>
      <c r="E77" s="25"/>
      <c r="F77" s="26"/>
      <c r="G77" s="14"/>
      <c r="H77" s="14"/>
      <c r="I77" s="14"/>
    </row>
    <row r="78" spans="1:9" x14ac:dyDescent="0.2">
      <c r="A78" s="27" t="s">
        <v>34</v>
      </c>
      <c r="B78" s="27"/>
      <c r="C78" s="27"/>
      <c r="D78" s="27"/>
      <c r="E78" s="28">
        <v>561036.93969310005</v>
      </c>
      <c r="F78" s="29">
        <v>100</v>
      </c>
      <c r="G78" s="14"/>
      <c r="H78" s="14"/>
      <c r="I78" s="14"/>
    </row>
    <row r="79" spans="1:9" x14ac:dyDescent="0.2">
      <c r="F79" s="15" t="s">
        <v>689</v>
      </c>
    </row>
    <row r="80" spans="1:9" x14ac:dyDescent="0.2">
      <c r="A80" s="14" t="s">
        <v>36</v>
      </c>
    </row>
    <row r="81" spans="1:4" x14ac:dyDescent="0.2">
      <c r="A81" s="14" t="s">
        <v>340</v>
      </c>
    </row>
    <row r="83" spans="1:4" x14ac:dyDescent="0.2">
      <c r="A83" s="14" t="s">
        <v>37</v>
      </c>
    </row>
    <row r="84" spans="1:4" x14ac:dyDescent="0.2">
      <c r="A84" s="14" t="s">
        <v>38</v>
      </c>
    </row>
    <row r="85" spans="1:4" x14ac:dyDescent="0.2">
      <c r="A85" s="14" t="s">
        <v>39</v>
      </c>
      <c r="B85" s="14"/>
      <c r="C85" s="30" t="s">
        <v>861</v>
      </c>
      <c r="D85" s="14" t="s">
        <v>40</v>
      </c>
    </row>
    <row r="86" spans="1:4" x14ac:dyDescent="0.2">
      <c r="A86" s="7" t="s">
        <v>41</v>
      </c>
      <c r="C86" s="31">
        <v>197.31649999999999</v>
      </c>
      <c r="D86" s="31">
        <v>257.95400000000001</v>
      </c>
    </row>
    <row r="87" spans="1:4" x14ac:dyDescent="0.2">
      <c r="A87" s="7" t="s">
        <v>42</v>
      </c>
      <c r="C87" s="31">
        <v>33.481200000000001</v>
      </c>
      <c r="D87" s="31">
        <v>43.770200000000003</v>
      </c>
    </row>
    <row r="88" spans="1:4" x14ac:dyDescent="0.2">
      <c r="A88" s="7" t="s">
        <v>43</v>
      </c>
      <c r="C88" s="31">
        <v>214.08359999999999</v>
      </c>
      <c r="D88" s="31">
        <v>281.69830000000002</v>
      </c>
    </row>
    <row r="89" spans="1:4" x14ac:dyDescent="0.2">
      <c r="A89" s="7" t="s">
        <v>44</v>
      </c>
      <c r="C89" s="31">
        <v>37.100700000000003</v>
      </c>
      <c r="D89" s="31">
        <v>48.817100000000003</v>
      </c>
    </row>
    <row r="91" spans="1:4" x14ac:dyDescent="0.2">
      <c r="A91" s="7" t="s">
        <v>862</v>
      </c>
    </row>
    <row r="93" spans="1:4" x14ac:dyDescent="0.2">
      <c r="A93" s="7" t="s">
        <v>45</v>
      </c>
    </row>
    <row r="95" spans="1:4" x14ac:dyDescent="0.2">
      <c r="A95" s="14" t="s">
        <v>46</v>
      </c>
      <c r="D95" s="30" t="s">
        <v>47</v>
      </c>
    </row>
    <row r="97" spans="1:4" x14ac:dyDescent="0.2">
      <c r="A97" s="14" t="s">
        <v>341</v>
      </c>
      <c r="D97" s="51">
        <v>0.38629999999999998</v>
      </c>
    </row>
    <row r="99" spans="1:4" x14ac:dyDescent="0.2">
      <c r="A99" s="107" t="s">
        <v>859</v>
      </c>
      <c r="B99" s="107"/>
      <c r="C99" s="107"/>
      <c r="D99" s="30" t="s">
        <v>47</v>
      </c>
    </row>
    <row r="100" spans="1:4" x14ac:dyDescent="0.2">
      <c r="A100" s="64" t="s">
        <v>906</v>
      </c>
    </row>
    <row r="101" spans="1:4" ht="14.4" x14ac:dyDescent="0.3">
      <c r="A101" s="66" t="s">
        <v>1356</v>
      </c>
    </row>
    <row r="103" spans="1:4" x14ac:dyDescent="0.2">
      <c r="A103" s="14" t="s">
        <v>1352</v>
      </c>
    </row>
    <row r="105" spans="1:4" x14ac:dyDescent="0.2">
      <c r="A105" s="14" t="s">
        <v>877</v>
      </c>
    </row>
    <row r="106" spans="1:4" x14ac:dyDescent="0.2">
      <c r="A106" s="14"/>
    </row>
    <row r="107" spans="1:4" x14ac:dyDescent="0.2">
      <c r="A107" s="61" t="s">
        <v>875</v>
      </c>
    </row>
    <row r="108" spans="1:4" x14ac:dyDescent="0.2">
      <c r="A108" s="62"/>
    </row>
    <row r="109" spans="1:4" x14ac:dyDescent="0.2">
      <c r="A109" s="63"/>
    </row>
    <row r="110" spans="1:4" x14ac:dyDescent="0.2">
      <c r="A110" s="63"/>
    </row>
    <row r="111" spans="1:4" x14ac:dyDescent="0.2">
      <c r="A111" s="63"/>
    </row>
    <row r="112" spans="1:4" x14ac:dyDescent="0.2">
      <c r="A112" s="63"/>
    </row>
    <row r="113" spans="1:1" x14ac:dyDescent="0.2">
      <c r="A113" s="63"/>
    </row>
    <row r="114" spans="1:1" x14ac:dyDescent="0.2">
      <c r="A114" s="63"/>
    </row>
    <row r="115" spans="1:1" x14ac:dyDescent="0.2">
      <c r="A115" s="63"/>
    </row>
    <row r="116" spans="1:1" x14ac:dyDescent="0.2">
      <c r="A116" s="63"/>
    </row>
    <row r="117" spans="1:1" x14ac:dyDescent="0.2">
      <c r="A117" s="63"/>
    </row>
    <row r="118" spans="1:1" x14ac:dyDescent="0.2">
      <c r="A118" s="63"/>
    </row>
    <row r="119" spans="1:1" x14ac:dyDescent="0.2">
      <c r="A119" s="63"/>
    </row>
    <row r="120" spans="1:1" x14ac:dyDescent="0.2">
      <c r="A120" s="63"/>
    </row>
    <row r="121" spans="1:1" x14ac:dyDescent="0.2">
      <c r="A121" s="61" t="s">
        <v>888</v>
      </c>
    </row>
    <row r="122" spans="1:1" x14ac:dyDescent="0.2">
      <c r="A122" s="63"/>
    </row>
    <row r="123" spans="1:1" x14ac:dyDescent="0.2">
      <c r="A123" s="61" t="s">
        <v>876</v>
      </c>
    </row>
    <row r="124" spans="1:1" x14ac:dyDescent="0.2">
      <c r="A124" s="63"/>
    </row>
    <row r="125" spans="1:1" x14ac:dyDescent="0.2">
      <c r="A125" s="63"/>
    </row>
    <row r="126" spans="1:1" x14ac:dyDescent="0.2">
      <c r="A126" s="63"/>
    </row>
    <row r="127" spans="1:1" x14ac:dyDescent="0.2">
      <c r="A127" s="63"/>
    </row>
    <row r="128" spans="1:1" x14ac:dyDescent="0.2">
      <c r="A128" s="63"/>
    </row>
    <row r="129" spans="1:1" x14ac:dyDescent="0.2">
      <c r="A129" s="63"/>
    </row>
    <row r="130" spans="1:1" x14ac:dyDescent="0.2">
      <c r="A130" s="63"/>
    </row>
    <row r="131" spans="1:1" x14ac:dyDescent="0.2">
      <c r="A131" s="63"/>
    </row>
    <row r="132" spans="1:1" x14ac:dyDescent="0.2">
      <c r="A132" s="63"/>
    </row>
    <row r="133" spans="1:1" x14ac:dyDescent="0.2">
      <c r="A133" s="63"/>
    </row>
    <row r="134" spans="1:1" x14ac:dyDescent="0.2">
      <c r="A134" s="63"/>
    </row>
    <row r="135" spans="1:1" x14ac:dyDescent="0.2">
      <c r="A135" s="63"/>
    </row>
    <row r="138" spans="1:1" x14ac:dyDescent="0.2">
      <c r="A138" s="7" t="s">
        <v>874</v>
      </c>
    </row>
  </sheetData>
  <mergeCells count="2">
    <mergeCell ref="A1:F1"/>
    <mergeCell ref="A99:C99"/>
  </mergeCells>
  <conditionalFormatting sqref="F2:F3 F341:F65538">
    <cfRule type="cellIs" dxfId="54" priority="3" stopIfTrue="1" operator="between">
      <formula>0.009</formula>
      <formula>-0.009</formula>
    </cfRule>
  </conditionalFormatting>
  <conditionalFormatting sqref="F5:F135">
    <cfRule type="cellIs" dxfId="53" priority="1" stopIfTrue="1" operator="between">
      <formula>0.009</formula>
      <formula>-0.009</formula>
    </cfRule>
  </conditionalFormatting>
  <conditionalFormatting sqref="F236:F238">
    <cfRule type="cellIs" dxfId="52" priority="2" stopIfTrue="1" operator="between">
      <formula>0.009</formula>
      <formula>-0.009</formula>
    </cfRule>
  </conditionalFormatting>
  <hyperlinks>
    <hyperlink ref="A101" r:id="rId1" xr:uid="{1C0B0432-CE14-41A5-9549-1C9E9B3DCA57}"/>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37"/>
  <sheetViews>
    <sheetView zoomScaleNormal="100" workbookViewId="0">
      <selection sqref="A1:F1"/>
    </sheetView>
  </sheetViews>
  <sheetFormatPr defaultColWidth="9.109375" defaultRowHeight="10.199999999999999" x14ac:dyDescent="0.2"/>
  <cols>
    <col min="1" max="1" width="38.6640625" style="7" bestFit="1" customWidth="1"/>
    <col min="2" max="2" width="32.109375" style="7" bestFit="1" customWidth="1"/>
    <col min="3" max="3" width="25.109375" style="7" bestFit="1" customWidth="1"/>
    <col min="4" max="4" width="15.44140625" style="7" bestFit="1" customWidth="1"/>
    <col min="5" max="5" width="33.33203125" style="10" customWidth="1"/>
    <col min="6" max="6" width="13.5546875" style="11" bestFit="1" customWidth="1"/>
    <col min="7" max="16384" width="9.109375" style="7"/>
  </cols>
  <sheetData>
    <row r="1" spans="1:7" s="1" customFormat="1" ht="13.8" x14ac:dyDescent="0.2">
      <c r="A1" s="103" t="s">
        <v>17</v>
      </c>
      <c r="B1" s="104"/>
      <c r="C1" s="104"/>
      <c r="D1" s="104"/>
      <c r="E1" s="104"/>
      <c r="F1" s="104"/>
    </row>
    <row r="2" spans="1:7" s="1" customFormat="1" ht="11.4" x14ac:dyDescent="0.2">
      <c r="E2" s="5"/>
      <c r="F2" s="9"/>
    </row>
    <row r="3" spans="1:7" s="1" customFormat="1" ht="12" x14ac:dyDescent="0.2">
      <c r="A3" s="8" t="s">
        <v>7</v>
      </c>
      <c r="B3" s="2"/>
      <c r="C3" s="3"/>
      <c r="D3" s="3"/>
      <c r="E3" s="4"/>
      <c r="F3" s="9"/>
    </row>
    <row r="4" spans="1:7" s="1" customFormat="1" ht="25.5" customHeight="1" x14ac:dyDescent="0.2">
      <c r="A4" s="6" t="s">
        <v>2</v>
      </c>
      <c r="B4" s="6" t="s">
        <v>0</v>
      </c>
      <c r="C4" s="13" t="s">
        <v>4</v>
      </c>
      <c r="D4" s="13" t="s">
        <v>1</v>
      </c>
      <c r="E4" s="52" t="s">
        <v>6</v>
      </c>
      <c r="F4" s="12" t="s">
        <v>3</v>
      </c>
      <c r="G4" s="12" t="s">
        <v>5</v>
      </c>
    </row>
    <row r="5" spans="1:7" x14ac:dyDescent="0.2">
      <c r="A5" s="16" t="s">
        <v>94</v>
      </c>
      <c r="B5" s="17"/>
      <c r="C5" s="17"/>
      <c r="D5" s="17"/>
      <c r="E5" s="18"/>
      <c r="F5" s="19"/>
      <c r="G5" s="18"/>
    </row>
    <row r="6" spans="1:7" x14ac:dyDescent="0.2">
      <c r="A6" s="20" t="s">
        <v>25</v>
      </c>
      <c r="B6" s="21"/>
      <c r="C6" s="21"/>
      <c r="D6" s="21"/>
      <c r="E6" s="22"/>
      <c r="F6" s="23"/>
      <c r="G6" s="22"/>
    </row>
    <row r="7" spans="1:7" x14ac:dyDescent="0.2">
      <c r="A7" s="21" t="s">
        <v>99</v>
      </c>
      <c r="B7" s="21" t="s">
        <v>98</v>
      </c>
      <c r="C7" s="21" t="s">
        <v>97</v>
      </c>
      <c r="D7" s="24">
        <v>2047868</v>
      </c>
      <c r="E7" s="22">
        <v>26069.359639999999</v>
      </c>
      <c r="F7" s="23">
        <v>5.7389666497088996</v>
      </c>
      <c r="G7" s="22"/>
    </row>
    <row r="8" spans="1:7" x14ac:dyDescent="0.2">
      <c r="A8" s="21" t="s">
        <v>96</v>
      </c>
      <c r="B8" s="21" t="s">
        <v>95</v>
      </c>
      <c r="C8" s="21" t="s">
        <v>97</v>
      </c>
      <c r="D8" s="24">
        <v>1476886</v>
      </c>
      <c r="E8" s="22">
        <v>25580.40396</v>
      </c>
      <c r="F8" s="23">
        <v>5.6313268618715204</v>
      </c>
      <c r="G8" s="22"/>
    </row>
    <row r="9" spans="1:7" x14ac:dyDescent="0.2">
      <c r="A9" s="21" t="s">
        <v>454</v>
      </c>
      <c r="B9" s="21" t="s">
        <v>453</v>
      </c>
      <c r="C9" s="21" t="s">
        <v>121</v>
      </c>
      <c r="D9" s="24">
        <v>209347</v>
      </c>
      <c r="E9" s="22">
        <v>16958.57243</v>
      </c>
      <c r="F9" s="23">
        <v>3.7332977467199</v>
      </c>
      <c r="G9" s="22"/>
    </row>
    <row r="10" spans="1:7" x14ac:dyDescent="0.2">
      <c r="A10" s="21" t="s">
        <v>110</v>
      </c>
      <c r="B10" s="21" t="s">
        <v>109</v>
      </c>
      <c r="C10" s="21" t="s">
        <v>111</v>
      </c>
      <c r="D10" s="24">
        <v>397993</v>
      </c>
      <c r="E10" s="22">
        <v>11753.33028</v>
      </c>
      <c r="F10" s="23">
        <v>2.5874041952467999</v>
      </c>
      <c r="G10" s="22"/>
    </row>
    <row r="11" spans="1:7" x14ac:dyDescent="0.2">
      <c r="A11" s="21" t="s">
        <v>120</v>
      </c>
      <c r="B11" s="21" t="s">
        <v>119</v>
      </c>
      <c r="C11" s="21" t="s">
        <v>121</v>
      </c>
      <c r="D11" s="24">
        <v>4069200</v>
      </c>
      <c r="E11" s="22">
        <v>11121.123600000001</v>
      </c>
      <c r="F11" s="23">
        <v>2.4482288145567401</v>
      </c>
      <c r="G11" s="22"/>
    </row>
    <row r="12" spans="1:7" x14ac:dyDescent="0.2">
      <c r="A12" s="21" t="s">
        <v>664</v>
      </c>
      <c r="B12" s="21" t="s">
        <v>663</v>
      </c>
      <c r="C12" s="21" t="s">
        <v>151</v>
      </c>
      <c r="D12" s="24">
        <v>510460</v>
      </c>
      <c r="E12" s="22">
        <v>11099.44224</v>
      </c>
      <c r="F12" s="23">
        <v>2.4434558318798101</v>
      </c>
      <c r="G12" s="22"/>
    </row>
    <row r="13" spans="1:7" x14ac:dyDescent="0.2">
      <c r="A13" s="21" t="s">
        <v>150</v>
      </c>
      <c r="B13" s="21" t="s">
        <v>149</v>
      </c>
      <c r="C13" s="21" t="s">
        <v>151</v>
      </c>
      <c r="D13" s="24">
        <v>1443299</v>
      </c>
      <c r="E13" s="22">
        <v>10362.88682</v>
      </c>
      <c r="F13" s="23">
        <v>2.2813088881337702</v>
      </c>
      <c r="G13" s="22"/>
    </row>
    <row r="14" spans="1:7" x14ac:dyDescent="0.2">
      <c r="A14" s="21" t="s">
        <v>104</v>
      </c>
      <c r="B14" s="21" t="s">
        <v>103</v>
      </c>
      <c r="C14" s="21" t="s">
        <v>105</v>
      </c>
      <c r="D14" s="24">
        <v>278729</v>
      </c>
      <c r="E14" s="22">
        <v>10244.823759999999</v>
      </c>
      <c r="F14" s="23">
        <v>2.2553182242563601</v>
      </c>
      <c r="G14" s="22"/>
    </row>
    <row r="15" spans="1:7" x14ac:dyDescent="0.2">
      <c r="A15" s="21" t="s">
        <v>101</v>
      </c>
      <c r="B15" s="21" t="s">
        <v>100</v>
      </c>
      <c r="C15" s="21" t="s">
        <v>102</v>
      </c>
      <c r="D15" s="24">
        <v>536861</v>
      </c>
      <c r="E15" s="22">
        <v>10069.36492</v>
      </c>
      <c r="F15" s="23">
        <v>2.2166923260731299</v>
      </c>
      <c r="G15" s="22"/>
    </row>
    <row r="16" spans="1:7" x14ac:dyDescent="0.2">
      <c r="A16" s="21" t="s">
        <v>214</v>
      </c>
      <c r="B16" s="21" t="s">
        <v>213</v>
      </c>
      <c r="C16" s="21" t="s">
        <v>108</v>
      </c>
      <c r="D16" s="24">
        <v>2512840</v>
      </c>
      <c r="E16" s="22">
        <v>9864.1534200000006</v>
      </c>
      <c r="F16" s="23">
        <v>2.1715166113298499</v>
      </c>
      <c r="G16" s="22"/>
    </row>
    <row r="17" spans="1:7" x14ac:dyDescent="0.2">
      <c r="A17" s="21" t="s">
        <v>597</v>
      </c>
      <c r="B17" s="21" t="s">
        <v>596</v>
      </c>
      <c r="C17" s="21" t="s">
        <v>138</v>
      </c>
      <c r="D17" s="24">
        <v>4948718</v>
      </c>
      <c r="E17" s="22">
        <v>9687.6103569999996</v>
      </c>
      <c r="F17" s="23">
        <v>2.1326520298907301</v>
      </c>
      <c r="G17" s="22"/>
    </row>
    <row r="18" spans="1:7" x14ac:dyDescent="0.2">
      <c r="A18" s="21" t="s">
        <v>107</v>
      </c>
      <c r="B18" s="21" t="s">
        <v>106</v>
      </c>
      <c r="C18" s="21" t="s">
        <v>108</v>
      </c>
      <c r="D18" s="24">
        <v>546788</v>
      </c>
      <c r="E18" s="22">
        <v>9347.6142540000001</v>
      </c>
      <c r="F18" s="23">
        <v>2.0578045337077402</v>
      </c>
      <c r="G18" s="22"/>
    </row>
    <row r="19" spans="1:7" x14ac:dyDescent="0.2">
      <c r="A19" s="21" t="s">
        <v>660</v>
      </c>
      <c r="B19" s="21" t="s">
        <v>659</v>
      </c>
      <c r="C19" s="21" t="s">
        <v>167</v>
      </c>
      <c r="D19" s="24">
        <v>539511</v>
      </c>
      <c r="E19" s="22">
        <v>8546.6635069999993</v>
      </c>
      <c r="F19" s="23">
        <v>1.8814814598551901</v>
      </c>
      <c r="G19" s="22"/>
    </row>
    <row r="20" spans="1:7" x14ac:dyDescent="0.2">
      <c r="A20" s="21" t="s">
        <v>356</v>
      </c>
      <c r="B20" s="21" t="s">
        <v>355</v>
      </c>
      <c r="C20" s="21" t="s">
        <v>97</v>
      </c>
      <c r="D20" s="24">
        <v>5010807</v>
      </c>
      <c r="E20" s="22">
        <v>8214.2159150000007</v>
      </c>
      <c r="F20" s="23">
        <v>1.80829570962538</v>
      </c>
      <c r="G20" s="22"/>
    </row>
    <row r="21" spans="1:7" x14ac:dyDescent="0.2">
      <c r="A21" s="21" t="s">
        <v>206</v>
      </c>
      <c r="B21" s="21" t="s">
        <v>205</v>
      </c>
      <c r="C21" s="21" t="s">
        <v>138</v>
      </c>
      <c r="D21" s="24">
        <v>6470911</v>
      </c>
      <c r="E21" s="22">
        <v>7886.099236</v>
      </c>
      <c r="F21" s="23">
        <v>1.73606337618881</v>
      </c>
      <c r="G21" s="22"/>
    </row>
    <row r="22" spans="1:7" x14ac:dyDescent="0.2">
      <c r="A22" s="21" t="s">
        <v>517</v>
      </c>
      <c r="B22" s="21" t="s">
        <v>516</v>
      </c>
      <c r="C22" s="21" t="s">
        <v>196</v>
      </c>
      <c r="D22" s="24">
        <v>381544</v>
      </c>
      <c r="E22" s="22">
        <v>7797.6147279999996</v>
      </c>
      <c r="F22" s="23">
        <v>1.7165842003501901</v>
      </c>
      <c r="G22" s="22"/>
    </row>
    <row r="23" spans="1:7" x14ac:dyDescent="0.2">
      <c r="A23" s="21" t="s">
        <v>296</v>
      </c>
      <c r="B23" s="21" t="s">
        <v>295</v>
      </c>
      <c r="C23" s="21" t="s">
        <v>188</v>
      </c>
      <c r="D23" s="24">
        <v>306324</v>
      </c>
      <c r="E23" s="22">
        <v>7699.3005780000003</v>
      </c>
      <c r="F23" s="23">
        <v>1.6949411053207799</v>
      </c>
      <c r="G23" s="22"/>
    </row>
    <row r="24" spans="1:7" x14ac:dyDescent="0.2">
      <c r="A24" s="21" t="s">
        <v>117</v>
      </c>
      <c r="B24" s="21" t="s">
        <v>116</v>
      </c>
      <c r="C24" s="21" t="s">
        <v>118</v>
      </c>
      <c r="D24" s="24">
        <v>1719022</v>
      </c>
      <c r="E24" s="22">
        <v>7618.7055039999996</v>
      </c>
      <c r="F24" s="23">
        <v>1.6771987269806801</v>
      </c>
      <c r="G24" s="22"/>
    </row>
    <row r="25" spans="1:7" x14ac:dyDescent="0.2">
      <c r="A25" s="21" t="s">
        <v>674</v>
      </c>
      <c r="B25" s="21" t="s">
        <v>673</v>
      </c>
      <c r="C25" s="21" t="s">
        <v>162</v>
      </c>
      <c r="D25" s="24">
        <v>248087</v>
      </c>
      <c r="E25" s="22">
        <v>7567.0256310000004</v>
      </c>
      <c r="F25" s="23">
        <v>1.6658218051190099</v>
      </c>
      <c r="G25" s="22"/>
    </row>
    <row r="26" spans="1:7" x14ac:dyDescent="0.2">
      <c r="A26" s="21" t="s">
        <v>169</v>
      </c>
      <c r="B26" s="21" t="s">
        <v>168</v>
      </c>
      <c r="C26" s="21" t="s">
        <v>130</v>
      </c>
      <c r="D26" s="24">
        <v>554035</v>
      </c>
      <c r="E26" s="22">
        <v>7383.6244450000004</v>
      </c>
      <c r="F26" s="23">
        <v>1.6254474612722201</v>
      </c>
      <c r="G26" s="22"/>
    </row>
    <row r="27" spans="1:7" x14ac:dyDescent="0.2">
      <c r="A27" s="21" t="s">
        <v>623</v>
      </c>
      <c r="B27" s="21" t="s">
        <v>622</v>
      </c>
      <c r="C27" s="21" t="s">
        <v>143</v>
      </c>
      <c r="D27" s="24">
        <v>394950</v>
      </c>
      <c r="E27" s="22">
        <v>7287.2224500000002</v>
      </c>
      <c r="F27" s="23">
        <v>1.60422531228542</v>
      </c>
      <c r="G27" s="22"/>
    </row>
    <row r="28" spans="1:7" x14ac:dyDescent="0.2">
      <c r="A28" s="21" t="s">
        <v>276</v>
      </c>
      <c r="B28" s="21" t="s">
        <v>275</v>
      </c>
      <c r="C28" s="21" t="s">
        <v>130</v>
      </c>
      <c r="D28" s="24">
        <v>429887</v>
      </c>
      <c r="E28" s="22">
        <v>7110.760867</v>
      </c>
      <c r="F28" s="23">
        <v>1.5653786680342101</v>
      </c>
      <c r="G28" s="22"/>
    </row>
    <row r="29" spans="1:7" x14ac:dyDescent="0.2">
      <c r="A29" s="21" t="s">
        <v>658</v>
      </c>
      <c r="B29" s="21" t="s">
        <v>657</v>
      </c>
      <c r="C29" s="21" t="s">
        <v>157</v>
      </c>
      <c r="D29" s="24">
        <v>16311</v>
      </c>
      <c r="E29" s="22">
        <v>6998.1040620000003</v>
      </c>
      <c r="F29" s="23">
        <v>1.5405781491229</v>
      </c>
      <c r="G29" s="22"/>
    </row>
    <row r="30" spans="1:7" x14ac:dyDescent="0.2">
      <c r="A30" s="21" t="s">
        <v>272</v>
      </c>
      <c r="B30" s="21" t="s">
        <v>271</v>
      </c>
      <c r="C30" s="21" t="s">
        <v>143</v>
      </c>
      <c r="D30" s="24">
        <v>335249</v>
      </c>
      <c r="E30" s="22">
        <v>6748.2271209999999</v>
      </c>
      <c r="F30" s="23">
        <v>1.48556968513554</v>
      </c>
      <c r="G30" s="22"/>
    </row>
    <row r="31" spans="1:7" x14ac:dyDescent="0.2">
      <c r="A31" s="21" t="s">
        <v>496</v>
      </c>
      <c r="B31" s="21" t="s">
        <v>495</v>
      </c>
      <c r="C31" s="21" t="s">
        <v>133</v>
      </c>
      <c r="D31" s="24">
        <v>1531572</v>
      </c>
      <c r="E31" s="22">
        <v>6357.5553719999998</v>
      </c>
      <c r="F31" s="23">
        <v>1.3995663398499001</v>
      </c>
      <c r="G31" s="22"/>
    </row>
    <row r="32" spans="1:7" x14ac:dyDescent="0.2">
      <c r="A32" s="21" t="s">
        <v>226</v>
      </c>
      <c r="B32" s="21" t="s">
        <v>225</v>
      </c>
      <c r="C32" s="21" t="s">
        <v>196</v>
      </c>
      <c r="D32" s="24">
        <v>605153</v>
      </c>
      <c r="E32" s="22">
        <v>5948.3514139999997</v>
      </c>
      <c r="F32" s="23">
        <v>1.3094832729729</v>
      </c>
      <c r="G32" s="22"/>
    </row>
    <row r="33" spans="1:7" x14ac:dyDescent="0.2">
      <c r="A33" s="21" t="s">
        <v>260</v>
      </c>
      <c r="B33" s="21" t="s">
        <v>259</v>
      </c>
      <c r="C33" s="21" t="s">
        <v>124</v>
      </c>
      <c r="D33" s="24">
        <v>191107</v>
      </c>
      <c r="E33" s="22">
        <v>5914.5705429999998</v>
      </c>
      <c r="F33" s="23">
        <v>1.30204667710924</v>
      </c>
      <c r="G33" s="22"/>
    </row>
    <row r="34" spans="1:7" x14ac:dyDescent="0.2">
      <c r="A34" s="21" t="s">
        <v>251</v>
      </c>
      <c r="B34" s="21" t="s">
        <v>250</v>
      </c>
      <c r="C34" s="21" t="s">
        <v>252</v>
      </c>
      <c r="D34" s="24">
        <v>122526</v>
      </c>
      <c r="E34" s="22">
        <v>5865.8709870000002</v>
      </c>
      <c r="F34" s="23">
        <v>1.2913258488419099</v>
      </c>
      <c r="G34" s="22"/>
    </row>
    <row r="35" spans="1:7" x14ac:dyDescent="0.2">
      <c r="A35" s="21" t="s">
        <v>446</v>
      </c>
      <c r="B35" s="21" t="s">
        <v>445</v>
      </c>
      <c r="C35" s="21" t="s">
        <v>102</v>
      </c>
      <c r="D35" s="24">
        <v>866249</v>
      </c>
      <c r="E35" s="22">
        <v>5850.212622</v>
      </c>
      <c r="F35" s="23">
        <v>1.2878787816425299</v>
      </c>
      <c r="G35" s="22"/>
    </row>
    <row r="36" spans="1:7" x14ac:dyDescent="0.2">
      <c r="A36" s="21" t="s">
        <v>699</v>
      </c>
      <c r="B36" s="21" t="s">
        <v>698</v>
      </c>
      <c r="C36" s="21" t="s">
        <v>97</v>
      </c>
      <c r="D36" s="24">
        <v>778586</v>
      </c>
      <c r="E36" s="22">
        <v>5763.0935719999998</v>
      </c>
      <c r="F36" s="23">
        <v>1.2687002007564401</v>
      </c>
      <c r="G36" s="22"/>
    </row>
    <row r="37" spans="1:7" x14ac:dyDescent="0.2">
      <c r="A37" s="21" t="s">
        <v>145</v>
      </c>
      <c r="B37" s="21" t="s">
        <v>144</v>
      </c>
      <c r="C37" s="21" t="s">
        <v>146</v>
      </c>
      <c r="D37" s="24">
        <v>332201</v>
      </c>
      <c r="E37" s="22">
        <v>5381.4901</v>
      </c>
      <c r="F37" s="23">
        <v>1.18469316608187</v>
      </c>
      <c r="G37" s="22"/>
    </row>
    <row r="38" spans="1:7" x14ac:dyDescent="0.2">
      <c r="A38" s="21" t="s">
        <v>691</v>
      </c>
      <c r="B38" s="21" t="s">
        <v>690</v>
      </c>
      <c r="C38" s="21" t="s">
        <v>217</v>
      </c>
      <c r="D38" s="24">
        <v>474692</v>
      </c>
      <c r="E38" s="22">
        <v>5305.8698299999996</v>
      </c>
      <c r="F38" s="23">
        <v>1.1680459521278299</v>
      </c>
      <c r="G38" s="22"/>
    </row>
    <row r="39" spans="1:7" x14ac:dyDescent="0.2">
      <c r="A39" s="21" t="s">
        <v>555</v>
      </c>
      <c r="B39" s="21" t="s">
        <v>554</v>
      </c>
      <c r="C39" s="21" t="s">
        <v>224</v>
      </c>
      <c r="D39" s="24">
        <v>91364</v>
      </c>
      <c r="E39" s="22">
        <v>5171.4764919999998</v>
      </c>
      <c r="F39" s="23">
        <v>1.138460304633</v>
      </c>
      <c r="G39" s="22"/>
    </row>
    <row r="40" spans="1:7" x14ac:dyDescent="0.2">
      <c r="A40" s="21" t="s">
        <v>392</v>
      </c>
      <c r="B40" s="21" t="s">
        <v>391</v>
      </c>
      <c r="C40" s="21" t="s">
        <v>118</v>
      </c>
      <c r="D40" s="24">
        <v>2546184</v>
      </c>
      <c r="E40" s="22">
        <v>5128.5238129999998</v>
      </c>
      <c r="F40" s="23">
        <v>1.1290046066143</v>
      </c>
      <c r="G40" s="22"/>
    </row>
    <row r="41" spans="1:7" x14ac:dyDescent="0.2">
      <c r="A41" s="21" t="s">
        <v>123</v>
      </c>
      <c r="B41" s="21" t="s">
        <v>122</v>
      </c>
      <c r="C41" s="21" t="s">
        <v>124</v>
      </c>
      <c r="D41" s="24">
        <v>521701</v>
      </c>
      <c r="E41" s="22">
        <v>5084.7587970000004</v>
      </c>
      <c r="F41" s="23">
        <v>1.11937007892676</v>
      </c>
      <c r="G41" s="22"/>
    </row>
    <row r="42" spans="1:7" x14ac:dyDescent="0.2">
      <c r="A42" s="21" t="s">
        <v>472</v>
      </c>
      <c r="B42" s="21" t="s">
        <v>471</v>
      </c>
      <c r="C42" s="21" t="s">
        <v>329</v>
      </c>
      <c r="D42" s="24">
        <v>302832</v>
      </c>
      <c r="E42" s="22">
        <v>4810.1834879999997</v>
      </c>
      <c r="F42" s="23">
        <v>1.0589244614300199</v>
      </c>
      <c r="G42" s="22"/>
    </row>
    <row r="43" spans="1:7" x14ac:dyDescent="0.2">
      <c r="A43" s="21" t="s">
        <v>587</v>
      </c>
      <c r="B43" s="21" t="s">
        <v>586</v>
      </c>
      <c r="C43" s="21" t="s">
        <v>167</v>
      </c>
      <c r="D43" s="24">
        <v>739719</v>
      </c>
      <c r="E43" s="22">
        <v>4781.5436159999999</v>
      </c>
      <c r="F43" s="23">
        <v>1.0526196164882999</v>
      </c>
      <c r="G43" s="22"/>
    </row>
    <row r="44" spans="1:7" x14ac:dyDescent="0.2">
      <c r="A44" s="21" t="s">
        <v>228</v>
      </c>
      <c r="B44" s="21" t="s">
        <v>227</v>
      </c>
      <c r="C44" s="21" t="s">
        <v>130</v>
      </c>
      <c r="D44" s="24">
        <v>2054905</v>
      </c>
      <c r="E44" s="22">
        <v>4705.9379410000001</v>
      </c>
      <c r="F44" s="23">
        <v>1.03597561550993</v>
      </c>
      <c r="G44" s="22"/>
    </row>
    <row r="45" spans="1:7" x14ac:dyDescent="0.2">
      <c r="A45" s="21" t="s">
        <v>631</v>
      </c>
      <c r="B45" s="21" t="s">
        <v>630</v>
      </c>
      <c r="C45" s="21" t="s">
        <v>130</v>
      </c>
      <c r="D45" s="24">
        <v>314078</v>
      </c>
      <c r="E45" s="22">
        <v>4705.2025180000001</v>
      </c>
      <c r="F45" s="23">
        <v>1.03581371785964</v>
      </c>
      <c r="G45" s="22"/>
    </row>
    <row r="46" spans="1:7" x14ac:dyDescent="0.2">
      <c r="A46" s="21" t="s">
        <v>488</v>
      </c>
      <c r="B46" s="21" t="s">
        <v>487</v>
      </c>
      <c r="C46" s="21" t="s">
        <v>202</v>
      </c>
      <c r="D46" s="24">
        <v>323474</v>
      </c>
      <c r="E46" s="22">
        <v>4583.7883169999996</v>
      </c>
      <c r="F46" s="23">
        <v>1.0090853263700701</v>
      </c>
      <c r="G46" s="22"/>
    </row>
    <row r="47" spans="1:7" x14ac:dyDescent="0.2">
      <c r="A47" s="21" t="s">
        <v>126</v>
      </c>
      <c r="B47" s="21" t="s">
        <v>125</v>
      </c>
      <c r="C47" s="21" t="s">
        <v>127</v>
      </c>
      <c r="D47" s="24">
        <v>282880</v>
      </c>
      <c r="E47" s="22">
        <v>4497.5091199999997</v>
      </c>
      <c r="F47" s="23">
        <v>0.99009163258609301</v>
      </c>
      <c r="G47" s="22"/>
    </row>
    <row r="48" spans="1:7" x14ac:dyDescent="0.2">
      <c r="A48" s="21" t="s">
        <v>137</v>
      </c>
      <c r="B48" s="21" t="s">
        <v>136</v>
      </c>
      <c r="C48" s="21" t="s">
        <v>138</v>
      </c>
      <c r="D48" s="24">
        <v>658414</v>
      </c>
      <c r="E48" s="22">
        <v>4489.725066</v>
      </c>
      <c r="F48" s="23">
        <v>0.98837803367448096</v>
      </c>
      <c r="G48" s="22"/>
    </row>
    <row r="49" spans="1:7" x14ac:dyDescent="0.2">
      <c r="A49" s="21" t="s">
        <v>703</v>
      </c>
      <c r="B49" s="21" t="s">
        <v>702</v>
      </c>
      <c r="C49" s="21" t="s">
        <v>162</v>
      </c>
      <c r="D49" s="24">
        <v>2091352</v>
      </c>
      <c r="E49" s="22">
        <v>4420.908993</v>
      </c>
      <c r="F49" s="23">
        <v>0.97322871073886996</v>
      </c>
      <c r="G49" s="22"/>
    </row>
    <row r="50" spans="1:7" x14ac:dyDescent="0.2">
      <c r="A50" s="21" t="s">
        <v>132</v>
      </c>
      <c r="B50" s="21" t="s">
        <v>131</v>
      </c>
      <c r="C50" s="21" t="s">
        <v>133</v>
      </c>
      <c r="D50" s="24">
        <v>60862</v>
      </c>
      <c r="E50" s="22">
        <v>4381.5466729999998</v>
      </c>
      <c r="F50" s="23">
        <v>0.96456340231339699</v>
      </c>
      <c r="G50" s="22"/>
    </row>
    <row r="51" spans="1:7" x14ac:dyDescent="0.2">
      <c r="A51" s="21" t="s">
        <v>166</v>
      </c>
      <c r="B51" s="21" t="s">
        <v>165</v>
      </c>
      <c r="C51" s="21" t="s">
        <v>167</v>
      </c>
      <c r="D51" s="24">
        <v>353279</v>
      </c>
      <c r="E51" s="22">
        <v>4342.8587470000002</v>
      </c>
      <c r="F51" s="23">
        <v>0.95604655647880599</v>
      </c>
      <c r="G51" s="22"/>
    </row>
    <row r="52" spans="1:7" x14ac:dyDescent="0.2">
      <c r="A52" s="21" t="s">
        <v>627</v>
      </c>
      <c r="B52" s="21" t="s">
        <v>626</v>
      </c>
      <c r="C52" s="21" t="s">
        <v>167</v>
      </c>
      <c r="D52" s="24">
        <v>111367</v>
      </c>
      <c r="E52" s="22">
        <v>4238.683704</v>
      </c>
      <c r="F52" s="23">
        <v>0.93311323146564895</v>
      </c>
      <c r="G52" s="22"/>
    </row>
    <row r="53" spans="1:7" x14ac:dyDescent="0.2">
      <c r="A53" s="21" t="s">
        <v>182</v>
      </c>
      <c r="B53" s="21" t="s">
        <v>181</v>
      </c>
      <c r="C53" s="21" t="s">
        <v>162</v>
      </c>
      <c r="D53" s="24">
        <v>96184</v>
      </c>
      <c r="E53" s="22">
        <v>4170.5863319999999</v>
      </c>
      <c r="F53" s="23">
        <v>0.91812212496216705</v>
      </c>
      <c r="G53" s="22"/>
    </row>
    <row r="54" spans="1:7" x14ac:dyDescent="0.2">
      <c r="A54" s="21" t="s">
        <v>349</v>
      </c>
      <c r="B54" s="21" t="s">
        <v>348</v>
      </c>
      <c r="C54" s="21" t="s">
        <v>151</v>
      </c>
      <c r="D54" s="24">
        <v>514912</v>
      </c>
      <c r="E54" s="22">
        <v>4017.0859679999999</v>
      </c>
      <c r="F54" s="23">
        <v>0.884330214386715</v>
      </c>
      <c r="G54" s="22"/>
    </row>
    <row r="55" spans="1:7" x14ac:dyDescent="0.2">
      <c r="A55" s="21" t="s">
        <v>619</v>
      </c>
      <c r="B55" s="21" t="s">
        <v>618</v>
      </c>
      <c r="C55" s="21" t="s">
        <v>97</v>
      </c>
      <c r="D55" s="24">
        <v>2022164</v>
      </c>
      <c r="E55" s="22">
        <v>3978.2032370000002</v>
      </c>
      <c r="F55" s="23">
        <v>0.87577048374736999</v>
      </c>
      <c r="G55" s="22"/>
    </row>
    <row r="56" spans="1:7" x14ac:dyDescent="0.2">
      <c r="A56" s="21" t="s">
        <v>718</v>
      </c>
      <c r="B56" s="21" t="s">
        <v>717</v>
      </c>
      <c r="C56" s="21" t="s">
        <v>354</v>
      </c>
      <c r="D56" s="24">
        <v>633075</v>
      </c>
      <c r="E56" s="22">
        <v>3957.9848999999999</v>
      </c>
      <c r="F56" s="23">
        <v>0.87131957419846295</v>
      </c>
      <c r="G56" s="22"/>
    </row>
    <row r="57" spans="1:7" x14ac:dyDescent="0.2">
      <c r="A57" s="21" t="s">
        <v>129</v>
      </c>
      <c r="B57" s="21" t="s">
        <v>128</v>
      </c>
      <c r="C57" s="21" t="s">
        <v>130</v>
      </c>
      <c r="D57" s="24">
        <v>205244</v>
      </c>
      <c r="E57" s="22">
        <v>3954.4361479999998</v>
      </c>
      <c r="F57" s="23">
        <v>0.87053834406249797</v>
      </c>
      <c r="G57" s="22"/>
    </row>
    <row r="58" spans="1:7" x14ac:dyDescent="0.2">
      <c r="A58" s="21" t="s">
        <v>353</v>
      </c>
      <c r="B58" s="21" t="s">
        <v>352</v>
      </c>
      <c r="C58" s="21" t="s">
        <v>354</v>
      </c>
      <c r="D58" s="24">
        <v>502306</v>
      </c>
      <c r="E58" s="22">
        <v>3848.668572</v>
      </c>
      <c r="F58" s="23">
        <v>0.84725443530268296</v>
      </c>
      <c r="G58" s="22"/>
    </row>
    <row r="59" spans="1:7" x14ac:dyDescent="0.2">
      <c r="A59" s="21" t="s">
        <v>680</v>
      </c>
      <c r="B59" s="21" t="s">
        <v>679</v>
      </c>
      <c r="C59" s="21" t="s">
        <v>162</v>
      </c>
      <c r="D59" s="24">
        <v>349245</v>
      </c>
      <c r="E59" s="22">
        <v>3847.457543</v>
      </c>
      <c r="F59" s="23">
        <v>0.84698783669271305</v>
      </c>
      <c r="G59" s="22"/>
    </row>
    <row r="60" spans="1:7" x14ac:dyDescent="0.2">
      <c r="A60" s="21" t="s">
        <v>142</v>
      </c>
      <c r="B60" s="21" t="s">
        <v>141</v>
      </c>
      <c r="C60" s="21" t="s">
        <v>143</v>
      </c>
      <c r="D60" s="24">
        <v>904681</v>
      </c>
      <c r="E60" s="22">
        <v>3765.7346630000002</v>
      </c>
      <c r="F60" s="23">
        <v>0.82899718063844896</v>
      </c>
      <c r="G60" s="22"/>
    </row>
    <row r="61" spans="1:7" x14ac:dyDescent="0.2">
      <c r="A61" s="21" t="s">
        <v>504</v>
      </c>
      <c r="B61" s="21" t="s">
        <v>503</v>
      </c>
      <c r="C61" s="21" t="s">
        <v>167</v>
      </c>
      <c r="D61" s="24">
        <v>249020</v>
      </c>
      <c r="E61" s="22">
        <v>3731.3156800000002</v>
      </c>
      <c r="F61" s="23">
        <v>0.82142010938385501</v>
      </c>
      <c r="G61" s="22"/>
    </row>
    <row r="62" spans="1:7" x14ac:dyDescent="0.2">
      <c r="A62" s="21" t="s">
        <v>373</v>
      </c>
      <c r="B62" s="21" t="s">
        <v>372</v>
      </c>
      <c r="C62" s="21" t="s">
        <v>374</v>
      </c>
      <c r="D62" s="24">
        <v>599362</v>
      </c>
      <c r="E62" s="22">
        <v>3674.9881030000001</v>
      </c>
      <c r="F62" s="23">
        <v>0.80902003165559799</v>
      </c>
      <c r="G62" s="22"/>
    </row>
    <row r="63" spans="1:7" x14ac:dyDescent="0.2">
      <c r="A63" s="21" t="s">
        <v>539</v>
      </c>
      <c r="B63" s="21" t="s">
        <v>538</v>
      </c>
      <c r="C63" s="21" t="s">
        <v>419</v>
      </c>
      <c r="D63" s="24">
        <v>830917</v>
      </c>
      <c r="E63" s="22">
        <v>3529.735416</v>
      </c>
      <c r="F63" s="23">
        <v>0.77704378298723498</v>
      </c>
      <c r="G63" s="22"/>
    </row>
    <row r="64" spans="1:7" x14ac:dyDescent="0.2">
      <c r="A64" s="21" t="s">
        <v>709</v>
      </c>
      <c r="B64" s="21" t="s">
        <v>708</v>
      </c>
      <c r="C64" s="21" t="s">
        <v>143</v>
      </c>
      <c r="D64" s="24">
        <v>235030</v>
      </c>
      <c r="E64" s="22">
        <v>3363.51433</v>
      </c>
      <c r="F64" s="23">
        <v>0.74045150445774299</v>
      </c>
      <c r="G64" s="22"/>
    </row>
    <row r="65" spans="1:9" x14ac:dyDescent="0.2">
      <c r="A65" s="21" t="s">
        <v>448</v>
      </c>
      <c r="B65" s="21" t="s">
        <v>447</v>
      </c>
      <c r="C65" s="21" t="s">
        <v>102</v>
      </c>
      <c r="D65" s="24">
        <v>497820</v>
      </c>
      <c r="E65" s="22">
        <v>2996.3785800000001</v>
      </c>
      <c r="F65" s="23">
        <v>0.65962942619184695</v>
      </c>
      <c r="G65" s="22"/>
    </row>
    <row r="66" spans="1:9" x14ac:dyDescent="0.2">
      <c r="A66" s="21" t="s">
        <v>720</v>
      </c>
      <c r="B66" s="21" t="s">
        <v>719</v>
      </c>
      <c r="C66" s="21" t="s">
        <v>252</v>
      </c>
      <c r="D66" s="24">
        <v>650396</v>
      </c>
      <c r="E66" s="22">
        <v>2944.0174940000002</v>
      </c>
      <c r="F66" s="23">
        <v>0.648102540589507</v>
      </c>
      <c r="G66" s="22"/>
    </row>
    <row r="67" spans="1:9" x14ac:dyDescent="0.2">
      <c r="A67" s="21" t="s">
        <v>693</v>
      </c>
      <c r="B67" s="21" t="s">
        <v>692</v>
      </c>
      <c r="C67" s="21" t="s">
        <v>105</v>
      </c>
      <c r="D67" s="24">
        <v>200000</v>
      </c>
      <c r="E67" s="22">
        <v>2760.3</v>
      </c>
      <c r="F67" s="23">
        <v>0.60765856399806295</v>
      </c>
      <c r="G67" s="22"/>
    </row>
    <row r="68" spans="1:9" x14ac:dyDescent="0.2">
      <c r="A68" s="21" t="s">
        <v>722</v>
      </c>
      <c r="B68" s="21" t="s">
        <v>721</v>
      </c>
      <c r="C68" s="21" t="s">
        <v>177</v>
      </c>
      <c r="D68" s="24">
        <v>867692</v>
      </c>
      <c r="E68" s="22">
        <v>2699.8236579999998</v>
      </c>
      <c r="F68" s="23">
        <v>0.59434516794126602</v>
      </c>
      <c r="G68" s="22"/>
    </row>
    <row r="69" spans="1:9" x14ac:dyDescent="0.2">
      <c r="A69" s="21" t="s">
        <v>532</v>
      </c>
      <c r="B69" s="21" t="s">
        <v>531</v>
      </c>
      <c r="C69" s="21" t="s">
        <v>419</v>
      </c>
      <c r="D69" s="24">
        <v>191923</v>
      </c>
      <c r="E69" s="22">
        <v>2345.011176</v>
      </c>
      <c r="F69" s="23">
        <v>0.516235961224349</v>
      </c>
      <c r="G69" s="22"/>
    </row>
    <row r="70" spans="1:9" x14ac:dyDescent="0.2">
      <c r="A70" s="21" t="s">
        <v>724</v>
      </c>
      <c r="B70" s="21" t="s">
        <v>723</v>
      </c>
      <c r="C70" s="21" t="s">
        <v>419</v>
      </c>
      <c r="D70" s="24">
        <v>96959</v>
      </c>
      <c r="E70" s="22">
        <v>2252.599968</v>
      </c>
      <c r="F70" s="23">
        <v>0.49589235293879802</v>
      </c>
      <c r="G70" s="22"/>
    </row>
    <row r="71" spans="1:9" x14ac:dyDescent="0.2">
      <c r="A71" s="21" t="s">
        <v>713</v>
      </c>
      <c r="B71" s="21" t="s">
        <v>712</v>
      </c>
      <c r="C71" s="21" t="s">
        <v>143</v>
      </c>
      <c r="D71" s="24">
        <v>163260</v>
      </c>
      <c r="E71" s="22">
        <v>1189.43073</v>
      </c>
      <c r="F71" s="23">
        <v>0.26184391890988901</v>
      </c>
      <c r="G71" s="22"/>
    </row>
    <row r="72" spans="1:9" x14ac:dyDescent="0.2">
      <c r="A72" s="21" t="s">
        <v>553</v>
      </c>
      <c r="B72" s="21" t="s">
        <v>552</v>
      </c>
      <c r="C72" s="21" t="s">
        <v>162</v>
      </c>
      <c r="D72" s="24">
        <v>11448</v>
      </c>
      <c r="E72" s="22">
        <v>114.697512</v>
      </c>
      <c r="F72" s="23">
        <v>2.52497646763289E-2</v>
      </c>
      <c r="G72" s="22"/>
    </row>
    <row r="73" spans="1:9" x14ac:dyDescent="0.2">
      <c r="A73" s="20" t="s">
        <v>28</v>
      </c>
      <c r="B73" s="20"/>
      <c r="C73" s="20"/>
      <c r="D73" s="20"/>
      <c r="E73" s="25">
        <f>SUM(E7:E72)</f>
        <v>427887.88145999989</v>
      </c>
      <c r="F73" s="26">
        <f>SUM(F7:F72)</f>
        <v>94.196187226083055</v>
      </c>
      <c r="G73" s="22"/>
      <c r="H73" s="14"/>
      <c r="I73" s="14"/>
    </row>
    <row r="74" spans="1:9" x14ac:dyDescent="0.2">
      <c r="A74" s="21"/>
      <c r="B74" s="21"/>
      <c r="C74" s="21"/>
      <c r="D74" s="21"/>
      <c r="E74" s="22"/>
      <c r="F74" s="23"/>
      <c r="G74" s="22"/>
    </row>
    <row r="75" spans="1:9" x14ac:dyDescent="0.2">
      <c r="A75" s="20" t="s">
        <v>29</v>
      </c>
      <c r="B75" s="21"/>
      <c r="C75" s="21"/>
      <c r="D75" s="21"/>
      <c r="E75" s="22"/>
      <c r="F75" s="23"/>
      <c r="G75" s="22"/>
    </row>
    <row r="76" spans="1:9" x14ac:dyDescent="0.2">
      <c r="A76" s="20" t="s">
        <v>30</v>
      </c>
      <c r="B76" s="21"/>
      <c r="C76" s="21"/>
      <c r="D76" s="21"/>
      <c r="E76" s="22"/>
      <c r="F76" s="23"/>
      <c r="G76" s="22"/>
    </row>
    <row r="77" spans="1:9" x14ac:dyDescent="0.2">
      <c r="A77" s="21" t="s">
        <v>93</v>
      </c>
      <c r="B77" s="21" t="s">
        <v>1264</v>
      </c>
      <c r="C77" s="21" t="s">
        <v>32</v>
      </c>
      <c r="D77" s="24">
        <v>2500000</v>
      </c>
      <c r="E77" s="22">
        <v>2483.8850000000002</v>
      </c>
      <c r="F77" s="23">
        <v>0.546807952844375</v>
      </c>
      <c r="G77" s="22">
        <v>6.4001000000000001</v>
      </c>
    </row>
    <row r="78" spans="1:9" x14ac:dyDescent="0.2">
      <c r="A78" s="20" t="s">
        <v>28</v>
      </c>
      <c r="B78" s="20"/>
      <c r="C78" s="20"/>
      <c r="D78" s="20"/>
      <c r="E78" s="25">
        <f>SUM(E76:E77)</f>
        <v>2483.8850000000002</v>
      </c>
      <c r="F78" s="26">
        <f>SUM(F76:F77)</f>
        <v>0.546807952844375</v>
      </c>
      <c r="G78" s="22"/>
      <c r="H78" s="14"/>
      <c r="I78" s="14"/>
    </row>
    <row r="79" spans="1:9" x14ac:dyDescent="0.2">
      <c r="A79" s="21"/>
      <c r="B79" s="21"/>
      <c r="C79" s="21"/>
      <c r="D79" s="21"/>
      <c r="E79" s="22"/>
      <c r="F79" s="23"/>
      <c r="G79" s="22"/>
    </row>
    <row r="80" spans="1:9" x14ac:dyDescent="0.2">
      <c r="A80" s="20" t="s">
        <v>33</v>
      </c>
      <c r="B80" s="20"/>
      <c r="C80" s="20"/>
      <c r="D80" s="20"/>
      <c r="E80" s="25">
        <f>E73+E78</f>
        <v>430371.7664599999</v>
      </c>
      <c r="F80" s="26">
        <f>F73+F78</f>
        <v>94.74299517892743</v>
      </c>
      <c r="G80" s="22"/>
      <c r="H80" s="14"/>
      <c r="I80" s="14"/>
    </row>
    <row r="81" spans="1:9" x14ac:dyDescent="0.2">
      <c r="A81" s="20"/>
      <c r="B81" s="20"/>
      <c r="C81" s="20"/>
      <c r="D81" s="20"/>
      <c r="E81" s="25"/>
      <c r="F81" s="26"/>
      <c r="G81" s="22"/>
      <c r="H81" s="14"/>
      <c r="I81" s="14"/>
    </row>
    <row r="82" spans="1:9" x14ac:dyDescent="0.2">
      <c r="A82" s="20" t="s">
        <v>35</v>
      </c>
      <c r="B82" s="20"/>
      <c r="C82" s="20"/>
      <c r="D82" s="20"/>
      <c r="E82" s="25">
        <f>E84-(E73+E78)</f>
        <v>23880.039330200118</v>
      </c>
      <c r="F82" s="26">
        <f>F84-(F73+F78)</f>
        <v>5.2570048210725702</v>
      </c>
      <c r="G82" s="22"/>
      <c r="H82" s="14"/>
      <c r="I82" s="14"/>
    </row>
    <row r="83" spans="1:9" x14ac:dyDescent="0.2">
      <c r="A83" s="20"/>
      <c r="B83" s="20"/>
      <c r="C83" s="20"/>
      <c r="D83" s="20"/>
      <c r="E83" s="25"/>
      <c r="F83" s="26"/>
      <c r="G83" s="22"/>
      <c r="H83" s="14"/>
      <c r="I83" s="14"/>
    </row>
    <row r="84" spans="1:9" x14ac:dyDescent="0.2">
      <c r="A84" s="27" t="s">
        <v>34</v>
      </c>
      <c r="B84" s="27"/>
      <c r="C84" s="27"/>
      <c r="D84" s="27"/>
      <c r="E84" s="28">
        <v>454251.80579020001</v>
      </c>
      <c r="F84" s="29">
        <v>100</v>
      </c>
      <c r="G84" s="56"/>
      <c r="H84" s="14"/>
      <c r="I84" s="14"/>
    </row>
    <row r="85" spans="1:9" x14ac:dyDescent="0.2">
      <c r="A85" s="7" t="s">
        <v>1271</v>
      </c>
      <c r="B85" s="14"/>
      <c r="C85" s="14"/>
      <c r="D85" s="14"/>
      <c r="E85" s="73"/>
      <c r="F85" s="15"/>
      <c r="G85" s="10"/>
      <c r="H85" s="14"/>
      <c r="I85" s="14"/>
    </row>
    <row r="87" spans="1:9" x14ac:dyDescent="0.2">
      <c r="A87" s="14" t="s">
        <v>37</v>
      </c>
    </row>
    <row r="88" spans="1:9" x14ac:dyDescent="0.2">
      <c r="A88" s="14" t="s">
        <v>38</v>
      </c>
    </row>
    <row r="89" spans="1:9" x14ac:dyDescent="0.2">
      <c r="A89" s="14" t="s">
        <v>39</v>
      </c>
      <c r="B89" s="14"/>
      <c r="C89" s="30" t="s">
        <v>864</v>
      </c>
      <c r="D89" s="14" t="s">
        <v>40</v>
      </c>
    </row>
    <row r="90" spans="1:9" x14ac:dyDescent="0.2">
      <c r="A90" s="7" t="s">
        <v>41</v>
      </c>
      <c r="C90" s="58" t="s">
        <v>863</v>
      </c>
      <c r="D90" s="31">
        <v>10.4991</v>
      </c>
    </row>
    <row r="91" spans="1:9" x14ac:dyDescent="0.2">
      <c r="A91" s="7" t="s">
        <v>42</v>
      </c>
      <c r="C91" s="58" t="s">
        <v>863</v>
      </c>
      <c r="D91" s="31">
        <v>10.4991</v>
      </c>
    </row>
    <row r="92" spans="1:9" x14ac:dyDescent="0.2">
      <c r="A92" s="7" t="s">
        <v>43</v>
      </c>
      <c r="C92" s="58" t="s">
        <v>863</v>
      </c>
      <c r="D92" s="31">
        <v>10.5276</v>
      </c>
    </row>
    <row r="93" spans="1:9" x14ac:dyDescent="0.2">
      <c r="A93" s="7" t="s">
        <v>44</v>
      </c>
      <c r="C93" s="58" t="s">
        <v>863</v>
      </c>
      <c r="D93" s="31">
        <v>10.5276</v>
      </c>
    </row>
    <row r="95" spans="1:9" x14ac:dyDescent="0.2">
      <c r="A95" s="7" t="s">
        <v>865</v>
      </c>
    </row>
    <row r="96" spans="1:9" x14ac:dyDescent="0.2">
      <c r="A96" s="7" t="s">
        <v>45</v>
      </c>
    </row>
    <row r="98" spans="1:6" x14ac:dyDescent="0.2">
      <c r="A98" s="14" t="s">
        <v>46</v>
      </c>
      <c r="D98" s="30" t="s">
        <v>47</v>
      </c>
    </row>
    <row r="100" spans="1:6" x14ac:dyDescent="0.2">
      <c r="A100" s="14" t="s">
        <v>341</v>
      </c>
      <c r="D100" s="51">
        <v>5.9999999999999995E-4</v>
      </c>
    </row>
    <row r="102" spans="1:6" x14ac:dyDescent="0.2">
      <c r="A102" s="107" t="s">
        <v>859</v>
      </c>
      <c r="B102" s="107"/>
      <c r="C102" s="107"/>
      <c r="D102" s="30" t="s">
        <v>47</v>
      </c>
    </row>
    <row r="104" spans="1:6" x14ac:dyDescent="0.2">
      <c r="A104" s="14" t="s">
        <v>860</v>
      </c>
      <c r="F104" s="7"/>
    </row>
    <row r="105" spans="1:6" x14ac:dyDescent="0.2">
      <c r="F105" s="7"/>
    </row>
    <row r="106" spans="1:6" x14ac:dyDescent="0.2">
      <c r="A106" s="61" t="s">
        <v>875</v>
      </c>
      <c r="F106" s="7"/>
    </row>
    <row r="107" spans="1:6" x14ac:dyDescent="0.2">
      <c r="A107" s="62"/>
      <c r="F107" s="7"/>
    </row>
    <row r="108" spans="1:6" x14ac:dyDescent="0.2">
      <c r="A108" s="63"/>
      <c r="F108" s="7"/>
    </row>
    <row r="109" spans="1:6" x14ac:dyDescent="0.2">
      <c r="A109" s="63"/>
      <c r="F109" s="7"/>
    </row>
    <row r="110" spans="1:6" x14ac:dyDescent="0.2">
      <c r="A110" s="63"/>
      <c r="F110" s="7"/>
    </row>
    <row r="111" spans="1:6" x14ac:dyDescent="0.2">
      <c r="A111" s="63"/>
      <c r="F111" s="7"/>
    </row>
    <row r="112" spans="1:6" x14ac:dyDescent="0.2">
      <c r="A112" s="63"/>
      <c r="F112" s="7"/>
    </row>
    <row r="113" spans="1:6" x14ac:dyDescent="0.2">
      <c r="A113" s="63"/>
      <c r="F113" s="7"/>
    </row>
    <row r="114" spans="1:6" x14ac:dyDescent="0.2">
      <c r="A114" s="63"/>
      <c r="F114" s="7"/>
    </row>
    <row r="115" spans="1:6" x14ac:dyDescent="0.2">
      <c r="A115" s="63"/>
      <c r="F115" s="7"/>
    </row>
    <row r="116" spans="1:6" x14ac:dyDescent="0.2">
      <c r="A116" s="63"/>
      <c r="F116" s="7"/>
    </row>
    <row r="117" spans="1:6" x14ac:dyDescent="0.2">
      <c r="A117" s="63"/>
      <c r="F117" s="7"/>
    </row>
    <row r="118" spans="1:6" x14ac:dyDescent="0.2">
      <c r="A118" s="63"/>
    </row>
    <row r="119" spans="1:6" x14ac:dyDescent="0.2">
      <c r="A119" s="63"/>
    </row>
    <row r="120" spans="1:6" x14ac:dyDescent="0.2">
      <c r="A120" s="61" t="s">
        <v>889</v>
      </c>
    </row>
    <row r="121" spans="1:6" x14ac:dyDescent="0.2">
      <c r="A121" s="63"/>
    </row>
    <row r="122" spans="1:6" x14ac:dyDescent="0.2">
      <c r="A122" s="61" t="s">
        <v>876</v>
      </c>
    </row>
    <row r="123" spans="1:6" x14ac:dyDescent="0.2">
      <c r="A123" s="63"/>
    </row>
    <row r="124" spans="1:6" x14ac:dyDescent="0.2">
      <c r="A124" s="63"/>
    </row>
    <row r="125" spans="1:6" x14ac:dyDescent="0.2">
      <c r="A125" s="63"/>
    </row>
    <row r="126" spans="1:6" x14ac:dyDescent="0.2">
      <c r="A126" s="63"/>
    </row>
    <row r="127" spans="1:6" x14ac:dyDescent="0.2">
      <c r="A127" s="63"/>
    </row>
    <row r="128" spans="1:6" x14ac:dyDescent="0.2">
      <c r="A128" s="63"/>
    </row>
    <row r="129" spans="1:1" x14ac:dyDescent="0.2">
      <c r="A129" s="63"/>
    </row>
    <row r="130" spans="1:1" x14ac:dyDescent="0.2">
      <c r="A130" s="63"/>
    </row>
    <row r="131" spans="1:1" x14ac:dyDescent="0.2">
      <c r="A131" s="63"/>
    </row>
    <row r="132" spans="1:1" x14ac:dyDescent="0.2">
      <c r="A132" s="63"/>
    </row>
    <row r="133" spans="1:1" x14ac:dyDescent="0.2">
      <c r="A133" s="63"/>
    </row>
    <row r="134" spans="1:1" x14ac:dyDescent="0.2">
      <c r="A134" s="63"/>
    </row>
    <row r="137" spans="1:1" x14ac:dyDescent="0.2">
      <c r="A137" s="7" t="s">
        <v>874</v>
      </c>
    </row>
  </sheetData>
  <mergeCells count="2">
    <mergeCell ref="A1:F1"/>
    <mergeCell ref="A102:C102"/>
  </mergeCells>
  <conditionalFormatting sqref="F2:F3 F5:F103 F342:F65537">
    <cfRule type="cellIs" dxfId="51" priority="2" stopIfTrue="1" operator="between">
      <formula>0.009</formula>
      <formula>-0.009</formula>
    </cfRule>
  </conditionalFormatting>
  <conditionalFormatting sqref="F118:F239">
    <cfRule type="cellIs" dxfId="5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15"/>
  <sheetViews>
    <sheetView zoomScaleNormal="100" workbookViewId="0">
      <selection sqref="A1:F1"/>
    </sheetView>
  </sheetViews>
  <sheetFormatPr defaultColWidth="9.109375" defaultRowHeight="10.199999999999999" x14ac:dyDescent="0.2"/>
  <cols>
    <col min="1" max="1" width="38.6640625" style="7" bestFit="1" customWidth="1"/>
    <col min="2" max="2" width="30.33203125" style="7" bestFit="1" customWidth="1"/>
    <col min="3" max="3" width="24.6640625" style="7" bestFit="1" customWidth="1"/>
    <col min="4" max="4" width="15.44140625" style="7" bestFit="1" customWidth="1"/>
    <col min="5" max="5" width="33.33203125" style="10" customWidth="1"/>
    <col min="6" max="6" width="13.5546875" style="11" bestFit="1" customWidth="1"/>
    <col min="7" max="16384" width="9.109375" style="7"/>
  </cols>
  <sheetData>
    <row r="1" spans="1:6" s="1" customFormat="1" ht="13.8" x14ac:dyDescent="0.2">
      <c r="A1" s="103" t="s">
        <v>18</v>
      </c>
      <c r="B1" s="104"/>
      <c r="C1" s="104"/>
      <c r="D1" s="104"/>
      <c r="E1" s="104"/>
      <c r="F1" s="104"/>
    </row>
    <row r="2" spans="1:6" s="1" customFormat="1" ht="11.4" x14ac:dyDescent="0.2">
      <c r="E2" s="5"/>
      <c r="F2" s="9"/>
    </row>
    <row r="3" spans="1:6" s="1" customFormat="1" ht="12" x14ac:dyDescent="0.2">
      <c r="A3" s="8" t="s">
        <v>7</v>
      </c>
      <c r="B3" s="2"/>
      <c r="C3" s="3"/>
      <c r="D3" s="3"/>
      <c r="E3" s="4"/>
      <c r="F3" s="9"/>
    </row>
    <row r="4" spans="1:6" s="1" customFormat="1" ht="25.5" customHeight="1" x14ac:dyDescent="0.2">
      <c r="A4" s="6" t="s">
        <v>2</v>
      </c>
      <c r="B4" s="6" t="s">
        <v>0</v>
      </c>
      <c r="C4" s="13" t="s">
        <v>388</v>
      </c>
      <c r="D4" s="13" t="s">
        <v>1</v>
      </c>
      <c r="E4" s="52" t="s">
        <v>6</v>
      </c>
      <c r="F4" s="12" t="s">
        <v>3</v>
      </c>
    </row>
    <row r="5" spans="1:6" x14ac:dyDescent="0.2">
      <c r="A5" s="16" t="s">
        <v>94</v>
      </c>
      <c r="B5" s="17"/>
      <c r="C5" s="17"/>
      <c r="D5" s="17"/>
      <c r="E5" s="18"/>
      <c r="F5" s="19"/>
    </row>
    <row r="6" spans="1:6" x14ac:dyDescent="0.2">
      <c r="A6" s="20" t="s">
        <v>25</v>
      </c>
      <c r="B6" s="21"/>
      <c r="C6" s="21"/>
      <c r="D6" s="21"/>
      <c r="E6" s="22"/>
      <c r="F6" s="23"/>
    </row>
    <row r="7" spans="1:6" x14ac:dyDescent="0.2">
      <c r="A7" s="21" t="s">
        <v>96</v>
      </c>
      <c r="B7" s="21" t="s">
        <v>95</v>
      </c>
      <c r="C7" s="21" t="s">
        <v>97</v>
      </c>
      <c r="D7" s="24">
        <v>6800000</v>
      </c>
      <c r="E7" s="22">
        <v>117779.4</v>
      </c>
      <c r="F7" s="23">
        <v>9.0251167225364402</v>
      </c>
    </row>
    <row r="8" spans="1:6" x14ac:dyDescent="0.2">
      <c r="A8" s="21" t="s">
        <v>99</v>
      </c>
      <c r="B8" s="21" t="s">
        <v>98</v>
      </c>
      <c r="C8" s="21" t="s">
        <v>97</v>
      </c>
      <c r="D8" s="24">
        <v>8300000</v>
      </c>
      <c r="E8" s="22">
        <v>105659</v>
      </c>
      <c r="F8" s="23">
        <v>8.0963632671458505</v>
      </c>
    </row>
    <row r="9" spans="1:6" x14ac:dyDescent="0.2">
      <c r="A9" s="21" t="s">
        <v>101</v>
      </c>
      <c r="B9" s="21" t="s">
        <v>100</v>
      </c>
      <c r="C9" s="21" t="s">
        <v>102</v>
      </c>
      <c r="D9" s="24">
        <v>4300000</v>
      </c>
      <c r="E9" s="22">
        <v>80650.8</v>
      </c>
      <c r="F9" s="23">
        <v>6.1800525708735297</v>
      </c>
    </row>
    <row r="10" spans="1:6" x14ac:dyDescent="0.2">
      <c r="A10" s="21" t="s">
        <v>107</v>
      </c>
      <c r="B10" s="21" t="s">
        <v>106</v>
      </c>
      <c r="C10" s="21" t="s">
        <v>108</v>
      </c>
      <c r="D10" s="24">
        <v>4050000</v>
      </c>
      <c r="E10" s="22">
        <v>69236.774999999994</v>
      </c>
      <c r="F10" s="23">
        <v>5.3054267203517202</v>
      </c>
    </row>
    <row r="11" spans="1:6" x14ac:dyDescent="0.2">
      <c r="A11" s="21" t="s">
        <v>129</v>
      </c>
      <c r="B11" s="21" t="s">
        <v>128</v>
      </c>
      <c r="C11" s="21" t="s">
        <v>130</v>
      </c>
      <c r="D11" s="24">
        <v>3400000</v>
      </c>
      <c r="E11" s="22">
        <v>65507.8</v>
      </c>
      <c r="F11" s="23">
        <v>5.0196854563410298</v>
      </c>
    </row>
    <row r="12" spans="1:6" x14ac:dyDescent="0.2">
      <c r="A12" s="21" t="s">
        <v>120</v>
      </c>
      <c r="B12" s="21" t="s">
        <v>119</v>
      </c>
      <c r="C12" s="21" t="s">
        <v>121</v>
      </c>
      <c r="D12" s="24">
        <v>23500000</v>
      </c>
      <c r="E12" s="22">
        <v>64225.5</v>
      </c>
      <c r="F12" s="23">
        <v>4.9214262771186101</v>
      </c>
    </row>
    <row r="13" spans="1:6" x14ac:dyDescent="0.2">
      <c r="A13" s="21" t="s">
        <v>110</v>
      </c>
      <c r="B13" s="21" t="s">
        <v>109</v>
      </c>
      <c r="C13" s="21" t="s">
        <v>111</v>
      </c>
      <c r="D13" s="24">
        <v>2100000</v>
      </c>
      <c r="E13" s="22">
        <v>62016.15</v>
      </c>
      <c r="F13" s="23">
        <v>4.75212976490225</v>
      </c>
    </row>
    <row r="14" spans="1:6" x14ac:dyDescent="0.2">
      <c r="A14" s="21" t="s">
        <v>113</v>
      </c>
      <c r="B14" s="21" t="s">
        <v>112</v>
      </c>
      <c r="C14" s="21" t="s">
        <v>97</v>
      </c>
      <c r="D14" s="24">
        <v>4800000</v>
      </c>
      <c r="E14" s="22">
        <v>59145.599999999999</v>
      </c>
      <c r="F14" s="23">
        <v>4.5321672858280104</v>
      </c>
    </row>
    <row r="15" spans="1:6" x14ac:dyDescent="0.2">
      <c r="A15" s="21" t="s">
        <v>276</v>
      </c>
      <c r="B15" s="21" t="s">
        <v>275</v>
      </c>
      <c r="C15" s="21" t="s">
        <v>130</v>
      </c>
      <c r="D15" s="24">
        <v>3200000</v>
      </c>
      <c r="E15" s="22">
        <v>52931.199999999997</v>
      </c>
      <c r="F15" s="23">
        <v>4.0559746293827299</v>
      </c>
    </row>
    <row r="16" spans="1:6" x14ac:dyDescent="0.2">
      <c r="A16" s="21" t="s">
        <v>506</v>
      </c>
      <c r="B16" s="21" t="s">
        <v>505</v>
      </c>
      <c r="C16" s="21" t="s">
        <v>202</v>
      </c>
      <c r="D16" s="24">
        <v>2350000</v>
      </c>
      <c r="E16" s="22">
        <v>45599.4</v>
      </c>
      <c r="F16" s="23">
        <v>3.49415863451188</v>
      </c>
    </row>
    <row r="17" spans="1:6" x14ac:dyDescent="0.2">
      <c r="A17" s="21" t="s">
        <v>148</v>
      </c>
      <c r="B17" s="21" t="s">
        <v>147</v>
      </c>
      <c r="C17" s="21" t="s">
        <v>124</v>
      </c>
      <c r="D17" s="24">
        <v>320000</v>
      </c>
      <c r="E17" s="22">
        <v>42361.599999999999</v>
      </c>
      <c r="F17" s="23">
        <v>3.2460547816799901</v>
      </c>
    </row>
    <row r="18" spans="1:6" x14ac:dyDescent="0.2">
      <c r="A18" s="21" t="s">
        <v>190</v>
      </c>
      <c r="B18" s="21" t="s">
        <v>189</v>
      </c>
      <c r="C18" s="21" t="s">
        <v>191</v>
      </c>
      <c r="D18" s="24">
        <v>25000000</v>
      </c>
      <c r="E18" s="22">
        <v>42137.5</v>
      </c>
      <c r="F18" s="23">
        <v>3.2288826050725299</v>
      </c>
    </row>
    <row r="19" spans="1:6" x14ac:dyDescent="0.2">
      <c r="A19" s="21" t="s">
        <v>179</v>
      </c>
      <c r="B19" s="21" t="s">
        <v>178</v>
      </c>
      <c r="C19" s="21" t="s">
        <v>180</v>
      </c>
      <c r="D19" s="24">
        <v>1350000</v>
      </c>
      <c r="E19" s="22">
        <v>39937.050000000003</v>
      </c>
      <c r="F19" s="23">
        <v>3.06026807577364</v>
      </c>
    </row>
    <row r="20" spans="1:6" x14ac:dyDescent="0.2">
      <c r="A20" s="21" t="s">
        <v>140</v>
      </c>
      <c r="B20" s="21" t="s">
        <v>139</v>
      </c>
      <c r="C20" s="21" t="s">
        <v>97</v>
      </c>
      <c r="D20" s="24">
        <v>2650000</v>
      </c>
      <c r="E20" s="22">
        <v>38361.4</v>
      </c>
      <c r="F20" s="23">
        <v>2.9395302798274501</v>
      </c>
    </row>
    <row r="21" spans="1:6" x14ac:dyDescent="0.2">
      <c r="A21" s="21" t="s">
        <v>726</v>
      </c>
      <c r="B21" s="21" t="s">
        <v>725</v>
      </c>
      <c r="C21" s="21" t="s">
        <v>167</v>
      </c>
      <c r="D21" s="24">
        <v>890000</v>
      </c>
      <c r="E21" s="22">
        <v>38245.97</v>
      </c>
      <c r="F21" s="23">
        <v>2.9306851912696699</v>
      </c>
    </row>
    <row r="22" spans="1:6" x14ac:dyDescent="0.2">
      <c r="A22" s="21" t="s">
        <v>145</v>
      </c>
      <c r="B22" s="21" t="s">
        <v>144</v>
      </c>
      <c r="C22" s="21" t="s">
        <v>146</v>
      </c>
      <c r="D22" s="24">
        <v>2300000</v>
      </c>
      <c r="E22" s="22">
        <v>37258.85</v>
      </c>
      <c r="F22" s="23">
        <v>2.8550448567192301</v>
      </c>
    </row>
    <row r="23" spans="1:6" x14ac:dyDescent="0.2">
      <c r="A23" s="21" t="s">
        <v>104</v>
      </c>
      <c r="B23" s="21" t="s">
        <v>103</v>
      </c>
      <c r="C23" s="21" t="s">
        <v>105</v>
      </c>
      <c r="D23" s="24">
        <v>950000</v>
      </c>
      <c r="E23" s="22">
        <v>34917.724999999999</v>
      </c>
      <c r="F23" s="23">
        <v>2.67565078282305</v>
      </c>
    </row>
    <row r="24" spans="1:6" x14ac:dyDescent="0.2">
      <c r="A24" s="21" t="s">
        <v>703</v>
      </c>
      <c r="B24" s="21" t="s">
        <v>702</v>
      </c>
      <c r="C24" s="21" t="s">
        <v>162</v>
      </c>
      <c r="D24" s="24">
        <v>15000000</v>
      </c>
      <c r="E24" s="22">
        <v>31708.5</v>
      </c>
      <c r="F24" s="23">
        <v>2.4297365549200198</v>
      </c>
    </row>
    <row r="25" spans="1:6" x14ac:dyDescent="0.2">
      <c r="A25" s="21" t="s">
        <v>150</v>
      </c>
      <c r="B25" s="21" t="s">
        <v>149</v>
      </c>
      <c r="C25" s="21" t="s">
        <v>151</v>
      </c>
      <c r="D25" s="24">
        <v>4300000</v>
      </c>
      <c r="E25" s="22">
        <v>30874</v>
      </c>
      <c r="F25" s="23">
        <v>2.3657910779948801</v>
      </c>
    </row>
    <row r="26" spans="1:6" x14ac:dyDescent="0.2">
      <c r="A26" s="21" t="s">
        <v>135</v>
      </c>
      <c r="B26" s="21" t="s">
        <v>134</v>
      </c>
      <c r="C26" s="21" t="s">
        <v>97</v>
      </c>
      <c r="D26" s="24">
        <v>3500000</v>
      </c>
      <c r="E26" s="22">
        <v>27576.5</v>
      </c>
      <c r="F26" s="23">
        <v>2.1131125757053102</v>
      </c>
    </row>
    <row r="27" spans="1:6" x14ac:dyDescent="0.2">
      <c r="A27" s="21" t="s">
        <v>137</v>
      </c>
      <c r="B27" s="21" t="s">
        <v>136</v>
      </c>
      <c r="C27" s="21" t="s">
        <v>138</v>
      </c>
      <c r="D27" s="24">
        <v>4000000</v>
      </c>
      <c r="E27" s="22">
        <v>27276</v>
      </c>
      <c r="F27" s="23">
        <v>2.0900860738287301</v>
      </c>
    </row>
    <row r="28" spans="1:6" x14ac:dyDescent="0.2">
      <c r="A28" s="21" t="s">
        <v>251</v>
      </c>
      <c r="B28" s="21" t="s">
        <v>250</v>
      </c>
      <c r="C28" s="21" t="s">
        <v>252</v>
      </c>
      <c r="D28" s="24">
        <v>550000</v>
      </c>
      <c r="E28" s="22">
        <v>26330.974999999999</v>
      </c>
      <c r="F28" s="23">
        <v>2.0176713652233702</v>
      </c>
    </row>
    <row r="29" spans="1:6" x14ac:dyDescent="0.2">
      <c r="A29" s="21" t="s">
        <v>492</v>
      </c>
      <c r="B29" s="21" t="s">
        <v>491</v>
      </c>
      <c r="C29" s="21" t="s">
        <v>217</v>
      </c>
      <c r="D29" s="24">
        <v>767769</v>
      </c>
      <c r="E29" s="22">
        <v>22319.812600000001</v>
      </c>
      <c r="F29" s="23">
        <v>1.71030684432201</v>
      </c>
    </row>
    <row r="30" spans="1:6" x14ac:dyDescent="0.2">
      <c r="A30" s="21" t="s">
        <v>627</v>
      </c>
      <c r="B30" s="21" t="s">
        <v>626</v>
      </c>
      <c r="C30" s="21" t="s">
        <v>167</v>
      </c>
      <c r="D30" s="24">
        <v>575000</v>
      </c>
      <c r="E30" s="22">
        <v>21884.787499999999</v>
      </c>
      <c r="F30" s="23">
        <v>1.6769720480441099</v>
      </c>
    </row>
    <row r="31" spans="1:6" x14ac:dyDescent="0.2">
      <c r="A31" s="21" t="s">
        <v>193</v>
      </c>
      <c r="B31" s="21" t="s">
        <v>192</v>
      </c>
      <c r="C31" s="21" t="s">
        <v>188</v>
      </c>
      <c r="D31" s="24">
        <v>1039009</v>
      </c>
      <c r="E31" s="22">
        <v>20086.12199</v>
      </c>
      <c r="F31" s="23">
        <v>1.53914517702464</v>
      </c>
    </row>
    <row r="32" spans="1:6" x14ac:dyDescent="0.2">
      <c r="A32" s="21" t="s">
        <v>262</v>
      </c>
      <c r="B32" s="21" t="s">
        <v>261</v>
      </c>
      <c r="C32" s="21" t="s">
        <v>111</v>
      </c>
      <c r="D32" s="24">
        <v>4500000</v>
      </c>
      <c r="E32" s="22">
        <v>16647.75</v>
      </c>
      <c r="F32" s="23">
        <v>1.27567203532711</v>
      </c>
    </row>
    <row r="33" spans="1:9" x14ac:dyDescent="0.2">
      <c r="A33" s="21" t="s">
        <v>460</v>
      </c>
      <c r="B33" s="21" t="s">
        <v>459</v>
      </c>
      <c r="C33" s="21" t="s">
        <v>102</v>
      </c>
      <c r="D33" s="24">
        <v>550000</v>
      </c>
      <c r="E33" s="22">
        <v>16557.2</v>
      </c>
      <c r="F33" s="23">
        <v>1.2687334338464999</v>
      </c>
    </row>
    <row r="34" spans="1:9" x14ac:dyDescent="0.2">
      <c r="A34" s="21" t="s">
        <v>718</v>
      </c>
      <c r="B34" s="21" t="s">
        <v>717</v>
      </c>
      <c r="C34" s="21" t="s">
        <v>354</v>
      </c>
      <c r="D34" s="24">
        <v>2500000</v>
      </c>
      <c r="E34" s="22">
        <v>15630</v>
      </c>
      <c r="F34" s="23">
        <v>1.1976846067584399</v>
      </c>
    </row>
    <row r="35" spans="1:9" x14ac:dyDescent="0.2">
      <c r="A35" s="21" t="s">
        <v>713</v>
      </c>
      <c r="B35" s="21" t="s">
        <v>712</v>
      </c>
      <c r="C35" s="21" t="s">
        <v>143</v>
      </c>
      <c r="D35" s="24">
        <v>1368783</v>
      </c>
      <c r="E35" s="22">
        <v>9972.2685469999997</v>
      </c>
      <c r="F35" s="23">
        <v>0.76414795477947695</v>
      </c>
    </row>
    <row r="36" spans="1:9" x14ac:dyDescent="0.2">
      <c r="A36" s="21" t="s">
        <v>611</v>
      </c>
      <c r="B36" s="21" t="s">
        <v>854</v>
      </c>
      <c r="C36" s="21" t="s">
        <v>202</v>
      </c>
      <c r="D36" s="24">
        <v>343087</v>
      </c>
      <c r="E36" s="22">
        <v>3703.795709</v>
      </c>
      <c r="F36" s="23">
        <v>0.28381184307404</v>
      </c>
    </row>
    <row r="37" spans="1:9" x14ac:dyDescent="0.2">
      <c r="A37" s="20" t="s">
        <v>28</v>
      </c>
      <c r="B37" s="20"/>
      <c r="C37" s="20"/>
      <c r="D37" s="20"/>
      <c r="E37" s="25">
        <f>SUM(E7:E36)</f>
        <v>1266539.4313459997</v>
      </c>
      <c r="F37" s="26">
        <f>SUM(F7:F36)</f>
        <v>97.051489493006244</v>
      </c>
      <c r="G37" s="14"/>
      <c r="H37" s="14"/>
      <c r="I37" s="14"/>
    </row>
    <row r="38" spans="1:9" x14ac:dyDescent="0.2">
      <c r="A38" s="21"/>
      <c r="B38" s="21"/>
      <c r="C38" s="21"/>
      <c r="D38" s="21"/>
      <c r="E38" s="22"/>
      <c r="F38" s="23"/>
    </row>
    <row r="39" spans="1:9" x14ac:dyDescent="0.2">
      <c r="A39" s="20" t="s">
        <v>33</v>
      </c>
      <c r="B39" s="20"/>
      <c r="C39" s="20"/>
      <c r="D39" s="20"/>
      <c r="E39" s="25">
        <f>E37</f>
        <v>1266539.4313459997</v>
      </c>
      <c r="F39" s="26">
        <f>F37</f>
        <v>97.051489493006244</v>
      </c>
      <c r="G39" s="14"/>
      <c r="H39" s="14"/>
      <c r="I39" s="14"/>
    </row>
    <row r="40" spans="1:9" x14ac:dyDescent="0.2">
      <c r="A40" s="20"/>
      <c r="B40" s="20"/>
      <c r="C40" s="20"/>
      <c r="D40" s="20"/>
      <c r="E40" s="25"/>
      <c r="F40" s="26"/>
      <c r="G40" s="14"/>
      <c r="H40" s="14"/>
      <c r="I40" s="14"/>
    </row>
    <row r="41" spans="1:9" x14ac:dyDescent="0.2">
      <c r="A41" s="20" t="s">
        <v>35</v>
      </c>
      <c r="B41" s="20"/>
      <c r="C41" s="20"/>
      <c r="D41" s="20"/>
      <c r="E41" s="25">
        <f>E43-(E37)</f>
        <v>38478.59358320036</v>
      </c>
      <c r="F41" s="26">
        <f>F43-(F37)</f>
        <v>2.9485105069937561</v>
      </c>
      <c r="G41" s="14"/>
      <c r="H41" s="14"/>
      <c r="I41" s="14"/>
    </row>
    <row r="42" spans="1:9" x14ac:dyDescent="0.2">
      <c r="A42" s="20"/>
      <c r="B42" s="20"/>
      <c r="C42" s="20"/>
      <c r="D42" s="20"/>
      <c r="E42" s="25"/>
      <c r="F42" s="26"/>
      <c r="G42" s="14"/>
      <c r="H42" s="14"/>
      <c r="I42" s="14"/>
    </row>
    <row r="43" spans="1:9" x14ac:dyDescent="0.2">
      <c r="A43" s="27" t="s">
        <v>34</v>
      </c>
      <c r="B43" s="27"/>
      <c r="C43" s="27"/>
      <c r="D43" s="27"/>
      <c r="E43" s="28">
        <v>1305018.0249292001</v>
      </c>
      <c r="F43" s="29">
        <v>100</v>
      </c>
      <c r="G43" s="14"/>
      <c r="H43" s="14"/>
      <c r="I43" s="14"/>
    </row>
    <row r="45" spans="1:9" x14ac:dyDescent="0.2">
      <c r="A45" s="14" t="s">
        <v>37</v>
      </c>
    </row>
    <row r="46" spans="1:9" x14ac:dyDescent="0.2">
      <c r="A46" s="14" t="s">
        <v>38</v>
      </c>
    </row>
    <row r="47" spans="1:9" x14ac:dyDescent="0.2">
      <c r="A47" s="14" t="s">
        <v>39</v>
      </c>
      <c r="B47" s="14"/>
      <c r="C47" s="30" t="s">
        <v>861</v>
      </c>
      <c r="D47" s="14" t="s">
        <v>40</v>
      </c>
    </row>
    <row r="48" spans="1:9" x14ac:dyDescent="0.2">
      <c r="A48" s="7" t="s">
        <v>41</v>
      </c>
      <c r="C48" s="31">
        <v>94.245400000000004</v>
      </c>
      <c r="D48" s="31">
        <v>113.2705</v>
      </c>
    </row>
    <row r="49" spans="1:4" x14ac:dyDescent="0.2">
      <c r="A49" s="7" t="s">
        <v>42</v>
      </c>
      <c r="C49" s="31">
        <v>36.896900000000002</v>
      </c>
      <c r="D49" s="31">
        <v>40.884900000000002</v>
      </c>
    </row>
    <row r="50" spans="1:4" x14ac:dyDescent="0.2">
      <c r="A50" s="7" t="s">
        <v>43</v>
      </c>
      <c r="C50" s="31">
        <v>105.06100000000001</v>
      </c>
      <c r="D50" s="31">
        <v>126.7765</v>
      </c>
    </row>
    <row r="51" spans="1:4" x14ac:dyDescent="0.2">
      <c r="A51" s="7" t="s">
        <v>44</v>
      </c>
      <c r="C51" s="31">
        <v>43.338999999999999</v>
      </c>
      <c r="D51" s="31">
        <v>48.160299999999999</v>
      </c>
    </row>
    <row r="52" spans="1:4" x14ac:dyDescent="0.2">
      <c r="C52" s="31"/>
      <c r="D52" s="31"/>
    </row>
    <row r="53" spans="1:4" x14ac:dyDescent="0.2">
      <c r="A53" s="7" t="s">
        <v>862</v>
      </c>
      <c r="C53" s="31"/>
      <c r="D53" s="31"/>
    </row>
    <row r="55" spans="1:4" x14ac:dyDescent="0.2">
      <c r="A55" s="14" t="s">
        <v>46</v>
      </c>
    </row>
    <row r="56" spans="1:4" x14ac:dyDescent="0.2">
      <c r="A56" s="105" t="s">
        <v>50</v>
      </c>
      <c r="B56" s="106"/>
      <c r="C56" s="33" t="s">
        <v>51</v>
      </c>
    </row>
    <row r="57" spans="1:4" x14ac:dyDescent="0.2">
      <c r="A57" s="101" t="s">
        <v>42</v>
      </c>
      <c r="B57" s="102"/>
      <c r="C57" s="34">
        <v>3.35</v>
      </c>
    </row>
    <row r="58" spans="1:4" x14ac:dyDescent="0.2">
      <c r="A58" s="101" t="s">
        <v>44</v>
      </c>
      <c r="B58" s="102"/>
      <c r="C58" s="34">
        <v>4</v>
      </c>
    </row>
    <row r="59" spans="1:4" x14ac:dyDescent="0.2">
      <c r="A59" s="7" t="s">
        <v>52</v>
      </c>
    </row>
    <row r="60" spans="1:4" x14ac:dyDescent="0.2">
      <c r="A60" s="7" t="s">
        <v>45</v>
      </c>
    </row>
    <row r="62" spans="1:4" x14ac:dyDescent="0.2">
      <c r="A62" s="14" t="s">
        <v>341</v>
      </c>
      <c r="D62" s="51">
        <v>8.2299999999999998E-2</v>
      </c>
    </row>
    <row r="64" spans="1:4" x14ac:dyDescent="0.2">
      <c r="A64" s="107" t="s">
        <v>859</v>
      </c>
      <c r="B64" s="107"/>
      <c r="C64" s="107"/>
      <c r="D64" s="30" t="s">
        <v>47</v>
      </c>
    </row>
    <row r="66" spans="1:7" x14ac:dyDescent="0.2">
      <c r="A66" s="14" t="s">
        <v>860</v>
      </c>
      <c r="G66" s="11"/>
    </row>
    <row r="67" spans="1:7" x14ac:dyDescent="0.2">
      <c r="A67" s="60"/>
      <c r="G67" s="11"/>
    </row>
    <row r="68" spans="1:7" x14ac:dyDescent="0.2">
      <c r="A68" s="61" t="s">
        <v>875</v>
      </c>
      <c r="G68" s="11"/>
    </row>
    <row r="69" spans="1:7" x14ac:dyDescent="0.2">
      <c r="A69" s="62"/>
      <c r="G69" s="11"/>
    </row>
    <row r="70" spans="1:7" x14ac:dyDescent="0.2">
      <c r="A70" s="63"/>
      <c r="G70" s="11"/>
    </row>
    <row r="71" spans="1:7" x14ac:dyDescent="0.2">
      <c r="A71" s="63"/>
      <c r="G71" s="11"/>
    </row>
    <row r="72" spans="1:7" x14ac:dyDescent="0.2">
      <c r="A72" s="63"/>
      <c r="G72" s="11"/>
    </row>
    <row r="73" spans="1:7" x14ac:dyDescent="0.2">
      <c r="A73" s="63"/>
      <c r="G73" s="11"/>
    </row>
    <row r="74" spans="1:7" x14ac:dyDescent="0.2">
      <c r="A74" s="63"/>
      <c r="G74" s="11"/>
    </row>
    <row r="75" spans="1:7" x14ac:dyDescent="0.2">
      <c r="A75" s="63"/>
      <c r="G75" s="11"/>
    </row>
    <row r="76" spans="1:7" x14ac:dyDescent="0.2">
      <c r="A76" s="63"/>
      <c r="G76" s="11"/>
    </row>
    <row r="77" spans="1:7" x14ac:dyDescent="0.2">
      <c r="A77" s="63"/>
      <c r="G77" s="11"/>
    </row>
    <row r="78" spans="1:7" x14ac:dyDescent="0.2">
      <c r="A78" s="63"/>
      <c r="G78" s="11"/>
    </row>
    <row r="79" spans="1:7" x14ac:dyDescent="0.2">
      <c r="A79" s="63"/>
      <c r="G79" s="11"/>
    </row>
    <row r="80" spans="1:7" x14ac:dyDescent="0.2">
      <c r="A80" s="63"/>
      <c r="G80" s="11"/>
    </row>
    <row r="81" spans="1:7" x14ac:dyDescent="0.2">
      <c r="A81" s="63"/>
      <c r="G81" s="11"/>
    </row>
    <row r="82" spans="1:7" x14ac:dyDescent="0.2">
      <c r="A82" s="61" t="s">
        <v>888</v>
      </c>
      <c r="G82" s="11"/>
    </row>
    <row r="83" spans="1:7" x14ac:dyDescent="0.2">
      <c r="A83" s="63"/>
      <c r="G83" s="11"/>
    </row>
    <row r="84" spans="1:7" x14ac:dyDescent="0.2">
      <c r="A84" s="61" t="s">
        <v>876</v>
      </c>
      <c r="G84" s="11"/>
    </row>
    <row r="85" spans="1:7" x14ac:dyDescent="0.2">
      <c r="A85" s="63"/>
      <c r="G85" s="11"/>
    </row>
    <row r="86" spans="1:7" x14ac:dyDescent="0.2">
      <c r="A86" s="63"/>
      <c r="G86" s="11"/>
    </row>
    <row r="87" spans="1:7" x14ac:dyDescent="0.2">
      <c r="A87" s="63"/>
      <c r="G87" s="11"/>
    </row>
    <row r="88" spans="1:7" x14ac:dyDescent="0.2">
      <c r="A88" s="63"/>
      <c r="G88" s="11"/>
    </row>
    <row r="89" spans="1:7" x14ac:dyDescent="0.2">
      <c r="A89" s="63"/>
      <c r="G89" s="11"/>
    </row>
    <row r="90" spans="1:7" x14ac:dyDescent="0.2">
      <c r="A90" s="63"/>
      <c r="G90" s="11"/>
    </row>
    <row r="91" spans="1:7" x14ac:dyDescent="0.2">
      <c r="A91" s="63"/>
      <c r="G91" s="11"/>
    </row>
    <row r="92" spans="1:7" x14ac:dyDescent="0.2">
      <c r="A92" s="63"/>
      <c r="G92" s="11"/>
    </row>
    <row r="93" spans="1:7" x14ac:dyDescent="0.2">
      <c r="A93" s="63"/>
      <c r="G93" s="11"/>
    </row>
    <row r="94" spans="1:7" x14ac:dyDescent="0.2">
      <c r="A94" s="63"/>
      <c r="G94" s="11"/>
    </row>
    <row r="95" spans="1:7" x14ac:dyDescent="0.2">
      <c r="A95" s="63"/>
      <c r="G95" s="11"/>
    </row>
    <row r="96" spans="1:7" x14ac:dyDescent="0.2">
      <c r="A96" s="63"/>
      <c r="G96" s="11"/>
    </row>
    <row r="97" spans="1:7" x14ac:dyDescent="0.2">
      <c r="G97" s="11"/>
    </row>
    <row r="98" spans="1:7" x14ac:dyDescent="0.2">
      <c r="G98" s="11"/>
    </row>
    <row r="99" spans="1:7" x14ac:dyDescent="0.2">
      <c r="A99" s="7" t="s">
        <v>874</v>
      </c>
      <c r="G99" s="11"/>
    </row>
    <row r="100" spans="1:7" x14ac:dyDescent="0.2">
      <c r="G100" s="11"/>
    </row>
    <row r="101" spans="1:7" x14ac:dyDescent="0.2">
      <c r="G101" s="11"/>
    </row>
    <row r="102" spans="1:7" x14ac:dyDescent="0.2">
      <c r="G102" s="11"/>
    </row>
    <row r="103" spans="1:7" x14ac:dyDescent="0.2">
      <c r="G103" s="11"/>
    </row>
    <row r="104" spans="1:7" x14ac:dyDescent="0.2">
      <c r="G104" s="11"/>
    </row>
    <row r="105" spans="1:7" x14ac:dyDescent="0.2">
      <c r="G105" s="11"/>
    </row>
    <row r="106" spans="1:7" x14ac:dyDescent="0.2">
      <c r="G106" s="11"/>
    </row>
    <row r="107" spans="1:7" x14ac:dyDescent="0.2">
      <c r="G107" s="11"/>
    </row>
    <row r="108" spans="1:7" x14ac:dyDescent="0.2">
      <c r="G108" s="11"/>
    </row>
    <row r="109" spans="1:7" x14ac:dyDescent="0.2">
      <c r="G109" s="11"/>
    </row>
    <row r="110" spans="1:7" x14ac:dyDescent="0.2">
      <c r="G110" s="11"/>
    </row>
    <row r="111" spans="1:7" x14ac:dyDescent="0.2">
      <c r="G111" s="11"/>
    </row>
    <row r="112" spans="1:7" x14ac:dyDescent="0.2">
      <c r="G112" s="11"/>
    </row>
    <row r="113" spans="7:7" x14ac:dyDescent="0.2">
      <c r="G113" s="11"/>
    </row>
    <row r="114" spans="7:7" x14ac:dyDescent="0.2">
      <c r="G114" s="11"/>
    </row>
    <row r="115" spans="7:7" x14ac:dyDescent="0.2">
      <c r="G115" s="11"/>
    </row>
  </sheetData>
  <mergeCells count="5">
    <mergeCell ref="A1:F1"/>
    <mergeCell ref="A56:B56"/>
    <mergeCell ref="A57:B57"/>
    <mergeCell ref="A58:B58"/>
    <mergeCell ref="A64:C64"/>
  </mergeCells>
  <conditionalFormatting sqref="F2:F3 F320:F65536">
    <cfRule type="cellIs" dxfId="49" priority="4" stopIfTrue="1" operator="between">
      <formula>0.009</formula>
      <formula>-0.009</formula>
    </cfRule>
  </conditionalFormatting>
  <conditionalFormatting sqref="F5:F98">
    <cfRule type="cellIs" dxfId="48" priority="2" stopIfTrue="1" operator="between">
      <formula>0.009</formula>
      <formula>-0.009</formula>
    </cfRule>
  </conditionalFormatting>
  <conditionalFormatting sqref="F199:F217">
    <cfRule type="cellIs" dxfId="47" priority="3" stopIfTrue="1" operator="between">
      <formula>0.009</formula>
      <formula>-0.009</formula>
    </cfRule>
  </conditionalFormatting>
  <conditionalFormatting sqref="G66:G98">
    <cfRule type="cellIs" dxfId="46" priority="1" stopIfTrue="1" operator="between">
      <formula>0.009</formula>
      <formula>-0.009</formula>
    </cfRule>
  </conditionalFormatting>
  <hyperlinks>
    <hyperlink ref="A69"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37"/>
  <sheetViews>
    <sheetView zoomScaleNormal="100" workbookViewId="0">
      <selection sqref="A1:F1"/>
    </sheetView>
  </sheetViews>
  <sheetFormatPr defaultColWidth="9.109375" defaultRowHeight="10.199999999999999" x14ac:dyDescent="0.2"/>
  <cols>
    <col min="1" max="1" width="38.6640625" style="7" bestFit="1" customWidth="1"/>
    <col min="2" max="2" width="34.109375" style="7" bestFit="1" customWidth="1"/>
    <col min="3" max="3" width="25.5546875" style="7" bestFit="1" customWidth="1"/>
    <col min="4" max="4" width="15.44140625" style="7" bestFit="1" customWidth="1"/>
    <col min="5" max="5" width="33.33203125" style="10" customWidth="1"/>
    <col min="6" max="6" width="13.5546875" style="11" bestFit="1" customWidth="1"/>
    <col min="7" max="7" width="9.109375" style="7"/>
    <col min="8" max="8" width="10" style="7" bestFit="1" customWidth="1"/>
    <col min="9" max="16384" width="9.109375" style="7"/>
  </cols>
  <sheetData>
    <row r="1" spans="1:7" s="1" customFormat="1" ht="13.8" x14ac:dyDescent="0.2">
      <c r="A1" s="103" t="s">
        <v>867</v>
      </c>
      <c r="B1" s="104"/>
      <c r="C1" s="104"/>
      <c r="D1" s="104"/>
      <c r="E1" s="104"/>
      <c r="F1" s="104"/>
    </row>
    <row r="2" spans="1:7" s="1" customFormat="1" ht="11.4" x14ac:dyDescent="0.2">
      <c r="E2" s="5"/>
      <c r="F2" s="9"/>
    </row>
    <row r="3" spans="1:7" s="1" customFormat="1" ht="12" x14ac:dyDescent="0.2">
      <c r="A3" s="8" t="s">
        <v>7</v>
      </c>
      <c r="B3" s="2"/>
      <c r="C3" s="3"/>
      <c r="D3" s="3"/>
      <c r="E3" s="4"/>
      <c r="F3" s="9"/>
    </row>
    <row r="4" spans="1:7" s="1" customFormat="1" ht="25.5" customHeight="1" x14ac:dyDescent="0.2">
      <c r="A4" s="6" t="s">
        <v>2</v>
      </c>
      <c r="B4" s="6" t="s">
        <v>0</v>
      </c>
      <c r="C4" s="13" t="s">
        <v>4</v>
      </c>
      <c r="D4" s="13" t="s">
        <v>1</v>
      </c>
      <c r="E4" s="52" t="s">
        <v>6</v>
      </c>
      <c r="F4" s="12" t="s">
        <v>3</v>
      </c>
      <c r="G4" s="12" t="s">
        <v>5</v>
      </c>
    </row>
    <row r="5" spans="1:7" x14ac:dyDescent="0.2">
      <c r="A5" s="16" t="s">
        <v>94</v>
      </c>
      <c r="B5" s="17"/>
      <c r="C5" s="17"/>
      <c r="D5" s="17"/>
      <c r="E5" s="18"/>
      <c r="F5" s="19"/>
      <c r="G5" s="18"/>
    </row>
    <row r="6" spans="1:7" x14ac:dyDescent="0.2">
      <c r="A6" s="20" t="s">
        <v>25</v>
      </c>
      <c r="B6" s="21"/>
      <c r="C6" s="21"/>
      <c r="D6" s="21"/>
      <c r="E6" s="22"/>
      <c r="F6" s="23"/>
      <c r="G6" s="22"/>
    </row>
    <row r="7" spans="1:7" x14ac:dyDescent="0.2">
      <c r="A7" s="21" t="s">
        <v>96</v>
      </c>
      <c r="B7" s="21" t="s">
        <v>95</v>
      </c>
      <c r="C7" s="21" t="s">
        <v>97</v>
      </c>
      <c r="D7" s="24">
        <v>8434642</v>
      </c>
      <c r="E7" s="22">
        <v>146092.21676000001</v>
      </c>
      <c r="F7" s="23">
        <v>8.0043619672052699</v>
      </c>
      <c r="G7" s="22"/>
    </row>
    <row r="8" spans="1:7" x14ac:dyDescent="0.2">
      <c r="A8" s="21" t="s">
        <v>99</v>
      </c>
      <c r="B8" s="21" t="s">
        <v>98</v>
      </c>
      <c r="C8" s="21" t="s">
        <v>97</v>
      </c>
      <c r="D8" s="24">
        <v>10908206</v>
      </c>
      <c r="E8" s="22">
        <v>138861.46238000001</v>
      </c>
      <c r="F8" s="23">
        <v>7.6081904487146197</v>
      </c>
      <c r="G8" s="22"/>
    </row>
    <row r="9" spans="1:7" x14ac:dyDescent="0.2">
      <c r="A9" s="21" t="s">
        <v>107</v>
      </c>
      <c r="B9" s="21" t="s">
        <v>106</v>
      </c>
      <c r="C9" s="21" t="s">
        <v>108</v>
      </c>
      <c r="D9" s="24">
        <v>5658607</v>
      </c>
      <c r="E9" s="22">
        <v>96736.715970000005</v>
      </c>
      <c r="F9" s="23">
        <v>5.3001844130728104</v>
      </c>
      <c r="G9" s="22"/>
    </row>
    <row r="10" spans="1:7" x14ac:dyDescent="0.2">
      <c r="A10" s="21" t="s">
        <v>101</v>
      </c>
      <c r="B10" s="21" t="s">
        <v>100</v>
      </c>
      <c r="C10" s="21" t="s">
        <v>102</v>
      </c>
      <c r="D10" s="24">
        <v>4627000</v>
      </c>
      <c r="E10" s="22">
        <v>86784.012000000002</v>
      </c>
      <c r="F10" s="23">
        <v>4.7548778464732102</v>
      </c>
      <c r="G10" s="22"/>
    </row>
    <row r="11" spans="1:7" x14ac:dyDescent="0.2">
      <c r="A11" s="21" t="s">
        <v>104</v>
      </c>
      <c r="B11" s="21" t="s">
        <v>103</v>
      </c>
      <c r="C11" s="21" t="s">
        <v>105</v>
      </c>
      <c r="D11" s="24">
        <v>2131779</v>
      </c>
      <c r="E11" s="22">
        <v>78354.603029999998</v>
      </c>
      <c r="F11" s="23">
        <v>4.2930322939731003</v>
      </c>
      <c r="G11" s="22"/>
    </row>
    <row r="12" spans="1:7" x14ac:dyDescent="0.2">
      <c r="A12" s="21" t="s">
        <v>113</v>
      </c>
      <c r="B12" s="21" t="s">
        <v>112</v>
      </c>
      <c r="C12" s="21" t="s">
        <v>97</v>
      </c>
      <c r="D12" s="24">
        <v>5311448</v>
      </c>
      <c r="E12" s="22">
        <v>65447.662259999997</v>
      </c>
      <c r="F12" s="23">
        <v>3.5858637116654002</v>
      </c>
      <c r="G12" s="22"/>
    </row>
    <row r="13" spans="1:7" x14ac:dyDescent="0.2">
      <c r="A13" s="21" t="s">
        <v>115</v>
      </c>
      <c r="B13" s="21" t="s">
        <v>114</v>
      </c>
      <c r="C13" s="21" t="s">
        <v>102</v>
      </c>
      <c r="D13" s="24">
        <v>3555589</v>
      </c>
      <c r="E13" s="22">
        <v>63861.934029999997</v>
      </c>
      <c r="F13" s="23">
        <v>3.49898199396659</v>
      </c>
      <c r="G13" s="22"/>
    </row>
    <row r="14" spans="1:7" x14ac:dyDescent="0.2">
      <c r="A14" s="21" t="s">
        <v>126</v>
      </c>
      <c r="B14" s="21" t="s">
        <v>125</v>
      </c>
      <c r="C14" s="21" t="s">
        <v>127</v>
      </c>
      <c r="D14" s="24">
        <v>3600000</v>
      </c>
      <c r="E14" s="22">
        <v>57236.4</v>
      </c>
      <c r="F14" s="23">
        <v>3.1359703717302101</v>
      </c>
      <c r="G14" s="22"/>
    </row>
    <row r="15" spans="1:7" x14ac:dyDescent="0.2">
      <c r="A15" s="21" t="s">
        <v>117</v>
      </c>
      <c r="B15" s="21" t="s">
        <v>116</v>
      </c>
      <c r="C15" s="21" t="s">
        <v>118</v>
      </c>
      <c r="D15" s="24">
        <v>12306402</v>
      </c>
      <c r="E15" s="22">
        <v>54541.973660000003</v>
      </c>
      <c r="F15" s="23">
        <v>2.9883433167258899</v>
      </c>
      <c r="G15" s="22"/>
    </row>
    <row r="16" spans="1:7" x14ac:dyDescent="0.2">
      <c r="A16" s="21" t="s">
        <v>110</v>
      </c>
      <c r="B16" s="21" t="s">
        <v>109</v>
      </c>
      <c r="C16" s="21" t="s">
        <v>111</v>
      </c>
      <c r="D16" s="24">
        <v>1767013</v>
      </c>
      <c r="E16" s="22">
        <v>52182.544410000002</v>
      </c>
      <c r="F16" s="23">
        <v>2.85907068214031</v>
      </c>
      <c r="G16" s="22"/>
    </row>
    <row r="17" spans="1:7" x14ac:dyDescent="0.2">
      <c r="A17" s="21" t="s">
        <v>123</v>
      </c>
      <c r="B17" s="21" t="s">
        <v>122</v>
      </c>
      <c r="C17" s="21" t="s">
        <v>124</v>
      </c>
      <c r="D17" s="24">
        <v>5015220</v>
      </c>
      <c r="E17" s="22">
        <v>48880.84173</v>
      </c>
      <c r="F17" s="23">
        <v>2.6781710836201</v>
      </c>
      <c r="G17" s="22"/>
    </row>
    <row r="18" spans="1:7" x14ac:dyDescent="0.2">
      <c r="A18" s="21" t="s">
        <v>120</v>
      </c>
      <c r="B18" s="21" t="s">
        <v>119</v>
      </c>
      <c r="C18" s="21" t="s">
        <v>121</v>
      </c>
      <c r="D18" s="24">
        <v>17000000</v>
      </c>
      <c r="E18" s="22">
        <v>46461</v>
      </c>
      <c r="F18" s="23">
        <v>2.5455884619046198</v>
      </c>
      <c r="G18" s="22"/>
    </row>
    <row r="19" spans="1:7" x14ac:dyDescent="0.2">
      <c r="A19" s="21" t="s">
        <v>351</v>
      </c>
      <c r="B19" s="21" t="s">
        <v>350</v>
      </c>
      <c r="C19" s="21" t="s">
        <v>188</v>
      </c>
      <c r="D19" s="24">
        <v>1592108</v>
      </c>
      <c r="E19" s="22">
        <v>44508.175190000002</v>
      </c>
      <c r="F19" s="23">
        <v>2.4385935994510102</v>
      </c>
      <c r="G19" s="22"/>
    </row>
    <row r="20" spans="1:7" x14ac:dyDescent="0.2">
      <c r="A20" s="21" t="s">
        <v>490</v>
      </c>
      <c r="B20" s="21" t="s">
        <v>489</v>
      </c>
      <c r="C20" s="21" t="s">
        <v>143</v>
      </c>
      <c r="D20" s="24">
        <v>5214451</v>
      </c>
      <c r="E20" s="22">
        <v>38078.528429999998</v>
      </c>
      <c r="F20" s="23">
        <v>2.08631459972267</v>
      </c>
      <c r="G20" s="22"/>
    </row>
    <row r="21" spans="1:7" x14ac:dyDescent="0.2">
      <c r="A21" s="21" t="s">
        <v>256</v>
      </c>
      <c r="B21" s="21" t="s">
        <v>255</v>
      </c>
      <c r="C21" s="21" t="s">
        <v>97</v>
      </c>
      <c r="D21" s="24">
        <v>2023658</v>
      </c>
      <c r="E21" s="22">
        <v>37517.607490000002</v>
      </c>
      <c r="F21" s="23">
        <v>2.0555818588668</v>
      </c>
      <c r="G21" s="22"/>
    </row>
    <row r="22" spans="1:7" x14ac:dyDescent="0.2">
      <c r="A22" s="21" t="s">
        <v>132</v>
      </c>
      <c r="B22" s="21" t="s">
        <v>131</v>
      </c>
      <c r="C22" s="21" t="s">
        <v>133</v>
      </c>
      <c r="D22" s="24">
        <v>509433</v>
      </c>
      <c r="E22" s="22">
        <v>36674.845820000002</v>
      </c>
      <c r="F22" s="23">
        <v>2.0094071234265898</v>
      </c>
      <c r="G22" s="22"/>
    </row>
    <row r="23" spans="1:7" x14ac:dyDescent="0.2">
      <c r="A23" s="21" t="s">
        <v>166</v>
      </c>
      <c r="B23" s="21" t="s">
        <v>165</v>
      </c>
      <c r="C23" s="21" t="s">
        <v>167</v>
      </c>
      <c r="D23" s="24">
        <v>2634994</v>
      </c>
      <c r="E23" s="22">
        <v>32391.981240000001</v>
      </c>
      <c r="F23" s="23">
        <v>1.77474986984298</v>
      </c>
      <c r="G23" s="22"/>
    </row>
    <row r="24" spans="1:7" x14ac:dyDescent="0.2">
      <c r="A24" s="21" t="s">
        <v>135</v>
      </c>
      <c r="B24" s="21" t="s">
        <v>134</v>
      </c>
      <c r="C24" s="21" t="s">
        <v>97</v>
      </c>
      <c r="D24" s="24">
        <v>3629546</v>
      </c>
      <c r="E24" s="22">
        <v>28597.192930000001</v>
      </c>
      <c r="F24" s="23">
        <v>1.5668342128983099</v>
      </c>
      <c r="G24" s="22"/>
    </row>
    <row r="25" spans="1:7" x14ac:dyDescent="0.2">
      <c r="A25" s="21" t="s">
        <v>198</v>
      </c>
      <c r="B25" s="21" t="s">
        <v>197</v>
      </c>
      <c r="C25" s="21" t="s">
        <v>199</v>
      </c>
      <c r="D25" s="24">
        <v>4100000</v>
      </c>
      <c r="E25" s="22">
        <v>28511.4</v>
      </c>
      <c r="F25" s="23">
        <v>1.5621336362271001</v>
      </c>
      <c r="G25" s="22"/>
    </row>
    <row r="26" spans="1:7" x14ac:dyDescent="0.2">
      <c r="A26" s="21" t="s">
        <v>623</v>
      </c>
      <c r="B26" s="21" t="s">
        <v>622</v>
      </c>
      <c r="C26" s="21" t="s">
        <v>143</v>
      </c>
      <c r="D26" s="24">
        <v>1516614</v>
      </c>
      <c r="E26" s="22">
        <v>27983.044910000001</v>
      </c>
      <c r="F26" s="23">
        <v>1.5331851714740199</v>
      </c>
      <c r="G26" s="22"/>
    </row>
    <row r="27" spans="1:7" x14ac:dyDescent="0.2">
      <c r="A27" s="21" t="s">
        <v>658</v>
      </c>
      <c r="B27" s="21" t="s">
        <v>657</v>
      </c>
      <c r="C27" s="21" t="s">
        <v>157</v>
      </c>
      <c r="D27" s="24">
        <v>63253</v>
      </c>
      <c r="E27" s="22">
        <v>27138.193630000002</v>
      </c>
      <c r="F27" s="23">
        <v>1.48689594673944</v>
      </c>
      <c r="G27" s="22"/>
    </row>
    <row r="28" spans="1:7" x14ac:dyDescent="0.2">
      <c r="A28" s="21" t="s">
        <v>184</v>
      </c>
      <c r="B28" s="21" t="s">
        <v>183</v>
      </c>
      <c r="C28" s="21" t="s">
        <v>185</v>
      </c>
      <c r="D28" s="24">
        <v>9365082</v>
      </c>
      <c r="E28" s="22">
        <v>26699.84878</v>
      </c>
      <c r="F28" s="23">
        <v>1.4628791241894501</v>
      </c>
      <c r="G28" s="22"/>
    </row>
    <row r="29" spans="1:7" x14ac:dyDescent="0.2">
      <c r="A29" s="21" t="s">
        <v>260</v>
      </c>
      <c r="B29" s="21" t="s">
        <v>259</v>
      </c>
      <c r="C29" s="21" t="s">
        <v>124</v>
      </c>
      <c r="D29" s="24">
        <v>851173</v>
      </c>
      <c r="E29" s="22">
        <v>26342.95318</v>
      </c>
      <c r="F29" s="23">
        <v>1.44332488899295</v>
      </c>
      <c r="G29" s="22"/>
    </row>
    <row r="30" spans="1:7" x14ac:dyDescent="0.2">
      <c r="A30" s="21" t="s">
        <v>164</v>
      </c>
      <c r="B30" s="21" t="s">
        <v>163</v>
      </c>
      <c r="C30" s="21" t="s">
        <v>102</v>
      </c>
      <c r="D30" s="24">
        <v>1670000</v>
      </c>
      <c r="E30" s="22">
        <v>26339.24</v>
      </c>
      <c r="F30" s="23">
        <v>1.4431214446382199</v>
      </c>
      <c r="G30" s="22"/>
    </row>
    <row r="31" spans="1:7" x14ac:dyDescent="0.2">
      <c r="A31" s="21" t="s">
        <v>182</v>
      </c>
      <c r="B31" s="21" t="s">
        <v>181</v>
      </c>
      <c r="C31" s="21" t="s">
        <v>162</v>
      </c>
      <c r="D31" s="24">
        <v>571402</v>
      </c>
      <c r="E31" s="22">
        <v>24776.276419999998</v>
      </c>
      <c r="F31" s="23">
        <v>1.3574869973464101</v>
      </c>
      <c r="G31" s="22"/>
    </row>
    <row r="32" spans="1:7" x14ac:dyDescent="0.2">
      <c r="A32" s="21" t="s">
        <v>684</v>
      </c>
      <c r="B32" s="21" t="s">
        <v>683</v>
      </c>
      <c r="C32" s="21" t="s">
        <v>130</v>
      </c>
      <c r="D32" s="24">
        <v>1106179</v>
      </c>
      <c r="E32" s="22">
        <v>24237.488069999999</v>
      </c>
      <c r="F32" s="23">
        <v>1.32796689646247</v>
      </c>
      <c r="G32" s="22"/>
    </row>
    <row r="33" spans="1:7" x14ac:dyDescent="0.2">
      <c r="A33" s="21" t="s">
        <v>514</v>
      </c>
      <c r="B33" s="21" t="s">
        <v>513</v>
      </c>
      <c r="C33" s="21" t="s">
        <v>515</v>
      </c>
      <c r="D33" s="24">
        <v>4112112</v>
      </c>
      <c r="E33" s="22">
        <v>22945.58496</v>
      </c>
      <c r="F33" s="23">
        <v>1.2571837955667799</v>
      </c>
      <c r="G33" s="22"/>
    </row>
    <row r="34" spans="1:7" x14ac:dyDescent="0.2">
      <c r="A34" s="21" t="s">
        <v>145</v>
      </c>
      <c r="B34" s="21" t="s">
        <v>144</v>
      </c>
      <c r="C34" s="21" t="s">
        <v>146</v>
      </c>
      <c r="D34" s="24">
        <v>1373457</v>
      </c>
      <c r="E34" s="22">
        <v>22249.31667</v>
      </c>
      <c r="F34" s="23">
        <v>1.2190354017437</v>
      </c>
      <c r="G34" s="22"/>
    </row>
    <row r="35" spans="1:7" x14ac:dyDescent="0.2">
      <c r="A35" s="21" t="s">
        <v>284</v>
      </c>
      <c r="B35" s="21" t="s">
        <v>283</v>
      </c>
      <c r="C35" s="21" t="s">
        <v>111</v>
      </c>
      <c r="D35" s="24">
        <v>12000000</v>
      </c>
      <c r="E35" s="22">
        <v>21618</v>
      </c>
      <c r="F35" s="23">
        <v>1.1844456935807199</v>
      </c>
      <c r="G35" s="22"/>
    </row>
    <row r="36" spans="1:7" x14ac:dyDescent="0.2">
      <c r="A36" s="21" t="s">
        <v>201</v>
      </c>
      <c r="B36" s="21" t="s">
        <v>200</v>
      </c>
      <c r="C36" s="21" t="s">
        <v>202</v>
      </c>
      <c r="D36" s="24">
        <v>1144894</v>
      </c>
      <c r="E36" s="22">
        <v>21126.15654</v>
      </c>
      <c r="F36" s="23">
        <v>1.1574976933904699</v>
      </c>
      <c r="G36" s="22"/>
    </row>
    <row r="37" spans="1:7" x14ac:dyDescent="0.2">
      <c r="A37" s="21" t="s">
        <v>129</v>
      </c>
      <c r="B37" s="21" t="s">
        <v>128</v>
      </c>
      <c r="C37" s="21" t="s">
        <v>130</v>
      </c>
      <c r="D37" s="24">
        <v>1071222</v>
      </c>
      <c r="E37" s="22">
        <v>20639.234270000001</v>
      </c>
      <c r="F37" s="23">
        <v>1.13081932416991</v>
      </c>
      <c r="G37" s="22"/>
    </row>
    <row r="38" spans="1:7" x14ac:dyDescent="0.2">
      <c r="A38" s="21" t="s">
        <v>137</v>
      </c>
      <c r="B38" s="21" t="s">
        <v>136</v>
      </c>
      <c r="C38" s="21" t="s">
        <v>138</v>
      </c>
      <c r="D38" s="24">
        <v>3000000</v>
      </c>
      <c r="E38" s="22">
        <v>20457</v>
      </c>
      <c r="F38" s="23">
        <v>1.1208347466731801</v>
      </c>
      <c r="G38" s="22"/>
    </row>
    <row r="39" spans="1:7" x14ac:dyDescent="0.2">
      <c r="A39" s="21" t="s">
        <v>153</v>
      </c>
      <c r="B39" s="21" t="s">
        <v>152</v>
      </c>
      <c r="C39" s="21" t="s">
        <v>154</v>
      </c>
      <c r="D39" s="24">
        <v>8502303</v>
      </c>
      <c r="E39" s="22">
        <v>20430.18388</v>
      </c>
      <c r="F39" s="23">
        <v>1.1193654970731901</v>
      </c>
      <c r="G39" s="22"/>
    </row>
    <row r="40" spans="1:7" x14ac:dyDescent="0.2">
      <c r="A40" s="21" t="s">
        <v>597</v>
      </c>
      <c r="B40" s="21" t="s">
        <v>596</v>
      </c>
      <c r="C40" s="21" t="s">
        <v>138</v>
      </c>
      <c r="D40" s="24">
        <v>10084354</v>
      </c>
      <c r="E40" s="22">
        <v>19741.131389999999</v>
      </c>
      <c r="F40" s="23">
        <v>1.0816124554212601</v>
      </c>
      <c r="G40" s="22"/>
    </row>
    <row r="41" spans="1:7" x14ac:dyDescent="0.2">
      <c r="A41" s="21" t="s">
        <v>701</v>
      </c>
      <c r="B41" s="21" t="s">
        <v>700</v>
      </c>
      <c r="C41" s="21" t="s">
        <v>196</v>
      </c>
      <c r="D41" s="24">
        <v>1151393</v>
      </c>
      <c r="E41" s="22">
        <v>18514.399440000001</v>
      </c>
      <c r="F41" s="23">
        <v>1.0144000687363</v>
      </c>
      <c r="G41" s="22"/>
    </row>
    <row r="42" spans="1:7" x14ac:dyDescent="0.2">
      <c r="A42" s="21" t="s">
        <v>150</v>
      </c>
      <c r="B42" s="21" t="s">
        <v>149</v>
      </c>
      <c r="C42" s="21" t="s">
        <v>151</v>
      </c>
      <c r="D42" s="24">
        <v>2524360</v>
      </c>
      <c r="E42" s="22">
        <v>18124.9048</v>
      </c>
      <c r="F42" s="23">
        <v>0.99305973896385302</v>
      </c>
      <c r="G42" s="22"/>
    </row>
    <row r="43" spans="1:7" x14ac:dyDescent="0.2">
      <c r="A43" s="21" t="s">
        <v>296</v>
      </c>
      <c r="B43" s="21" t="s">
        <v>295</v>
      </c>
      <c r="C43" s="21" t="s">
        <v>188</v>
      </c>
      <c r="D43" s="24">
        <v>700000</v>
      </c>
      <c r="E43" s="22">
        <v>17594.150000000001</v>
      </c>
      <c r="F43" s="23">
        <v>0.96397979460233496</v>
      </c>
      <c r="G43" s="22"/>
    </row>
    <row r="44" spans="1:7" x14ac:dyDescent="0.2">
      <c r="A44" s="21" t="s">
        <v>140</v>
      </c>
      <c r="B44" s="21" t="s">
        <v>139</v>
      </c>
      <c r="C44" s="21" t="s">
        <v>97</v>
      </c>
      <c r="D44" s="24">
        <v>1211321</v>
      </c>
      <c r="E44" s="22">
        <v>17535.0828</v>
      </c>
      <c r="F44" s="23">
        <v>0.960743515081941</v>
      </c>
      <c r="G44" s="22"/>
    </row>
    <row r="45" spans="1:7" x14ac:dyDescent="0.2">
      <c r="A45" s="21" t="s">
        <v>214</v>
      </c>
      <c r="B45" s="21" t="s">
        <v>213</v>
      </c>
      <c r="C45" s="21" t="s">
        <v>108</v>
      </c>
      <c r="D45" s="24">
        <v>4391504</v>
      </c>
      <c r="E45" s="22">
        <v>17238.84895</v>
      </c>
      <c r="F45" s="23">
        <v>0.94451292446646595</v>
      </c>
      <c r="G45" s="22"/>
    </row>
    <row r="46" spans="1:7" x14ac:dyDescent="0.2">
      <c r="A46" s="21" t="s">
        <v>169</v>
      </c>
      <c r="B46" s="21" t="s">
        <v>168</v>
      </c>
      <c r="C46" s="21" t="s">
        <v>130</v>
      </c>
      <c r="D46" s="24">
        <v>1087073</v>
      </c>
      <c r="E46" s="22">
        <v>14487.42187</v>
      </c>
      <c r="F46" s="23">
        <v>0.79376281085246903</v>
      </c>
      <c r="G46" s="22"/>
    </row>
    <row r="47" spans="1:7" x14ac:dyDescent="0.2">
      <c r="A47" s="21" t="s">
        <v>204</v>
      </c>
      <c r="B47" s="21" t="s">
        <v>203</v>
      </c>
      <c r="C47" s="21" t="s">
        <v>102</v>
      </c>
      <c r="D47" s="24">
        <v>1473420</v>
      </c>
      <c r="E47" s="22">
        <v>14175.77382</v>
      </c>
      <c r="F47" s="23">
        <v>0.77668767944645001</v>
      </c>
      <c r="G47" s="22"/>
    </row>
    <row r="48" spans="1:7" x14ac:dyDescent="0.2">
      <c r="A48" s="21" t="s">
        <v>208</v>
      </c>
      <c r="B48" s="21" t="s">
        <v>207</v>
      </c>
      <c r="C48" s="21" t="s">
        <v>167</v>
      </c>
      <c r="D48" s="24">
        <v>251399</v>
      </c>
      <c r="E48" s="22">
        <v>13666.552439999999</v>
      </c>
      <c r="F48" s="23">
        <v>0.74878754665802205</v>
      </c>
      <c r="G48" s="22"/>
    </row>
    <row r="49" spans="1:9" x14ac:dyDescent="0.2">
      <c r="A49" s="21" t="s">
        <v>161</v>
      </c>
      <c r="B49" s="21" t="s">
        <v>160</v>
      </c>
      <c r="C49" s="21" t="s">
        <v>162</v>
      </c>
      <c r="D49" s="24">
        <v>954677</v>
      </c>
      <c r="E49" s="22">
        <v>13613.21668</v>
      </c>
      <c r="F49" s="23">
        <v>0.74586529153516801</v>
      </c>
      <c r="G49" s="22"/>
    </row>
    <row r="50" spans="1:9" x14ac:dyDescent="0.2">
      <c r="A50" s="21" t="s">
        <v>206</v>
      </c>
      <c r="B50" s="21" t="s">
        <v>205</v>
      </c>
      <c r="C50" s="21" t="s">
        <v>138</v>
      </c>
      <c r="D50" s="24">
        <v>10698123</v>
      </c>
      <c r="E50" s="22">
        <v>13037.8025</v>
      </c>
      <c r="F50" s="23">
        <v>0.71433846909431897</v>
      </c>
      <c r="G50" s="22"/>
    </row>
    <row r="51" spans="1:9" x14ac:dyDescent="0.2">
      <c r="A51" s="21" t="s">
        <v>216</v>
      </c>
      <c r="B51" s="21" t="s">
        <v>215</v>
      </c>
      <c r="C51" s="21" t="s">
        <v>217</v>
      </c>
      <c r="D51" s="24">
        <v>517808</v>
      </c>
      <c r="E51" s="22">
        <v>12934.067129999999</v>
      </c>
      <c r="F51" s="23">
        <v>0.70865482989233397</v>
      </c>
      <c r="G51" s="22"/>
    </row>
    <row r="52" spans="1:9" x14ac:dyDescent="0.2">
      <c r="A52" s="21" t="s">
        <v>323</v>
      </c>
      <c r="B52" s="21" t="s">
        <v>322</v>
      </c>
      <c r="C52" s="21" t="s">
        <v>188</v>
      </c>
      <c r="D52" s="24">
        <v>1443896</v>
      </c>
      <c r="E52" s="22">
        <v>11141.10154</v>
      </c>
      <c r="F52" s="23">
        <v>0.61041862063088903</v>
      </c>
      <c r="G52" s="22"/>
    </row>
    <row r="53" spans="1:9" x14ac:dyDescent="0.2">
      <c r="A53" s="21" t="s">
        <v>176</v>
      </c>
      <c r="B53" s="21" t="s">
        <v>175</v>
      </c>
      <c r="C53" s="21" t="s">
        <v>177</v>
      </c>
      <c r="D53" s="24">
        <v>300000</v>
      </c>
      <c r="E53" s="22">
        <v>9387.9</v>
      </c>
      <c r="F53" s="23">
        <v>0.51436107534306896</v>
      </c>
      <c r="G53" s="22"/>
    </row>
    <row r="54" spans="1:9" x14ac:dyDescent="0.2">
      <c r="A54" s="21" t="s">
        <v>579</v>
      </c>
      <c r="B54" s="21" t="s">
        <v>578</v>
      </c>
      <c r="C54" s="21" t="s">
        <v>188</v>
      </c>
      <c r="D54" s="24">
        <v>1076420</v>
      </c>
      <c r="E54" s="22">
        <v>9332.5614000000005</v>
      </c>
      <c r="F54" s="23">
        <v>0.51132908503597396</v>
      </c>
      <c r="G54" s="22"/>
    </row>
    <row r="55" spans="1:9" x14ac:dyDescent="0.2">
      <c r="A55" s="21" t="s">
        <v>223</v>
      </c>
      <c r="B55" s="21" t="s">
        <v>222</v>
      </c>
      <c r="C55" s="21" t="s">
        <v>224</v>
      </c>
      <c r="D55" s="24">
        <v>741147</v>
      </c>
      <c r="E55" s="22">
        <v>7704.9642119999999</v>
      </c>
      <c r="F55" s="23">
        <v>0.422153375894948</v>
      </c>
      <c r="G55" s="22"/>
    </row>
    <row r="56" spans="1:9" x14ac:dyDescent="0.2">
      <c r="A56" s="21" t="s">
        <v>728</v>
      </c>
      <c r="B56" s="21" t="s">
        <v>727</v>
      </c>
      <c r="C56" s="21" t="s">
        <v>143</v>
      </c>
      <c r="D56" s="24">
        <v>1348053</v>
      </c>
      <c r="E56" s="22">
        <v>4172.2240350000002</v>
      </c>
      <c r="F56" s="23">
        <v>0.22859528128919099</v>
      </c>
      <c r="G56" s="22"/>
    </row>
    <row r="57" spans="1:9" x14ac:dyDescent="0.2">
      <c r="A57" s="21" t="s">
        <v>266</v>
      </c>
      <c r="B57" s="21" t="s">
        <v>265</v>
      </c>
      <c r="C57" s="21" t="s">
        <v>185</v>
      </c>
      <c r="D57" s="24">
        <v>61857</v>
      </c>
      <c r="E57" s="22">
        <v>2734.4814710000001</v>
      </c>
      <c r="F57" s="23">
        <v>0.14982166724499199</v>
      </c>
      <c r="G57" s="22"/>
    </row>
    <row r="58" spans="1:9" x14ac:dyDescent="0.2">
      <c r="A58" s="21" t="s">
        <v>403</v>
      </c>
      <c r="B58" s="21" t="s">
        <v>853</v>
      </c>
      <c r="C58" s="21" t="s">
        <v>188</v>
      </c>
      <c r="D58" s="24">
        <v>57653</v>
      </c>
      <c r="E58" s="22">
        <v>1081.022577</v>
      </c>
      <c r="F58" s="23">
        <v>5.92290006472007E-2</v>
      </c>
      <c r="G58" s="22"/>
    </row>
    <row r="59" spans="1:9" x14ac:dyDescent="0.2">
      <c r="A59" s="20" t="s">
        <v>28</v>
      </c>
      <c r="B59" s="20"/>
      <c r="C59" s="20"/>
      <c r="D59" s="20"/>
      <c r="E59" s="25">
        <f>SUM(E7:E58)</f>
        <v>1750921.2256949993</v>
      </c>
      <c r="F59" s="26">
        <f>SUM(F7:F58)</f>
        <v>95.932607344505683</v>
      </c>
      <c r="G59" s="22"/>
      <c r="H59" s="14"/>
      <c r="I59" s="14"/>
    </row>
    <row r="60" spans="1:9" x14ac:dyDescent="0.2">
      <c r="A60" s="21"/>
      <c r="B60" s="21"/>
      <c r="C60" s="21"/>
      <c r="D60" s="21"/>
      <c r="E60" s="22"/>
      <c r="F60" s="23"/>
      <c r="G60" s="22"/>
    </row>
    <row r="61" spans="1:9" x14ac:dyDescent="0.2">
      <c r="A61" s="20" t="s">
        <v>1300</v>
      </c>
      <c r="B61" s="21"/>
      <c r="C61" s="21"/>
      <c r="D61" s="21"/>
      <c r="E61" s="22"/>
      <c r="F61" s="23"/>
      <c r="G61" s="22"/>
    </row>
    <row r="62" spans="1:9" x14ac:dyDescent="0.2">
      <c r="A62" s="21"/>
      <c r="B62" s="21" t="s">
        <v>326</v>
      </c>
      <c r="C62" s="21" t="s">
        <v>196</v>
      </c>
      <c r="D62" s="24">
        <v>73500</v>
      </c>
      <c r="E62" s="22">
        <v>7.3499999999999998E-3</v>
      </c>
      <c r="F62" s="23">
        <v>4.02704961042572E-7</v>
      </c>
      <c r="G62" s="22"/>
    </row>
    <row r="63" spans="1:9" x14ac:dyDescent="0.2">
      <c r="A63" s="21"/>
      <c r="B63" s="21" t="s">
        <v>729</v>
      </c>
      <c r="C63" s="21" t="s">
        <v>177</v>
      </c>
      <c r="D63" s="24">
        <v>45000</v>
      </c>
      <c r="E63" s="22">
        <v>4.4999999999999997E-3</v>
      </c>
      <c r="F63" s="23">
        <v>2.4655405778116602E-7</v>
      </c>
      <c r="G63" s="22"/>
    </row>
    <row r="64" spans="1:9" x14ac:dyDescent="0.2">
      <c r="A64" s="20" t="s">
        <v>28</v>
      </c>
      <c r="B64" s="20"/>
      <c r="C64" s="20"/>
      <c r="D64" s="20"/>
      <c r="E64" s="25">
        <f>SUM(E61:E63)</f>
        <v>1.1849999999999999E-2</v>
      </c>
      <c r="F64" s="26">
        <f>SUM(F61:F63)</f>
        <v>6.4925901882373802E-7</v>
      </c>
      <c r="G64" s="22"/>
      <c r="H64" s="97"/>
      <c r="I64" s="14"/>
    </row>
    <row r="65" spans="1:9" x14ac:dyDescent="0.2">
      <c r="A65" s="21"/>
      <c r="B65" s="21"/>
      <c r="C65" s="21"/>
      <c r="D65" s="21"/>
      <c r="E65" s="22"/>
      <c r="F65" s="23"/>
      <c r="G65" s="22"/>
    </row>
    <row r="66" spans="1:9" x14ac:dyDescent="0.2">
      <c r="A66" s="20" t="s">
        <v>29</v>
      </c>
      <c r="B66" s="21"/>
      <c r="C66" s="21"/>
      <c r="D66" s="21"/>
      <c r="E66" s="22"/>
      <c r="F66" s="23"/>
      <c r="G66" s="22"/>
    </row>
    <row r="67" spans="1:9" x14ac:dyDescent="0.2">
      <c r="A67" s="20" t="s">
        <v>30</v>
      </c>
      <c r="B67" s="21"/>
      <c r="C67" s="21"/>
      <c r="D67" s="21"/>
      <c r="E67" s="22"/>
      <c r="F67" s="23"/>
      <c r="G67" s="22"/>
    </row>
    <row r="68" spans="1:9" x14ac:dyDescent="0.2">
      <c r="A68" s="21" t="s">
        <v>92</v>
      </c>
      <c r="B68" s="21" t="s">
        <v>1265</v>
      </c>
      <c r="C68" s="21" t="s">
        <v>32</v>
      </c>
      <c r="D68" s="24">
        <v>2500000</v>
      </c>
      <c r="E68" s="22">
        <v>2495.6525000000001</v>
      </c>
      <c r="F68" s="23">
        <v>0.13673627793038001</v>
      </c>
      <c r="G68" s="22">
        <v>6.3584000000000005</v>
      </c>
    </row>
    <row r="69" spans="1:9" x14ac:dyDescent="0.2">
      <c r="A69" s="20" t="s">
        <v>28</v>
      </c>
      <c r="B69" s="20"/>
      <c r="C69" s="20"/>
      <c r="D69" s="20"/>
      <c r="E69" s="25">
        <f>SUM(E67:E68)</f>
        <v>2495.6525000000001</v>
      </c>
      <c r="F69" s="26">
        <f>SUM(F67:F68)</f>
        <v>0.13673627793038001</v>
      </c>
      <c r="G69" s="22"/>
      <c r="H69" s="14"/>
      <c r="I69" s="14"/>
    </row>
    <row r="70" spans="1:9" x14ac:dyDescent="0.2">
      <c r="A70" s="21"/>
      <c r="B70" s="21"/>
      <c r="C70" s="21"/>
      <c r="D70" s="21"/>
      <c r="E70" s="22"/>
      <c r="F70" s="23"/>
      <c r="G70" s="22"/>
    </row>
    <row r="71" spans="1:9" x14ac:dyDescent="0.2">
      <c r="A71" s="20" t="s">
        <v>33</v>
      </c>
      <c r="B71" s="20"/>
      <c r="C71" s="20"/>
      <c r="D71" s="20"/>
      <c r="E71" s="25">
        <f>E59+E64+E69</f>
        <v>1753416.8900449993</v>
      </c>
      <c r="F71" s="26">
        <f>F59+F64+F69</f>
        <v>96.069344271695087</v>
      </c>
      <c r="G71" s="22"/>
      <c r="H71" s="14"/>
      <c r="I71" s="14"/>
    </row>
    <row r="72" spans="1:9" x14ac:dyDescent="0.2">
      <c r="A72" s="20"/>
      <c r="B72" s="20"/>
      <c r="C72" s="20"/>
      <c r="D72" s="20"/>
      <c r="E72" s="25"/>
      <c r="F72" s="26"/>
      <c r="G72" s="22"/>
      <c r="H72" s="14"/>
      <c r="I72" s="14"/>
    </row>
    <row r="73" spans="1:9" x14ac:dyDescent="0.2">
      <c r="A73" s="20" t="s">
        <v>35</v>
      </c>
      <c r="B73" s="20"/>
      <c r="C73" s="20"/>
      <c r="D73" s="20"/>
      <c r="E73" s="25">
        <f>E75-(E59+E64+E69)</f>
        <v>71740.659782900708</v>
      </c>
      <c r="F73" s="26">
        <f>F75-(F59+F64+F69)</f>
        <v>3.9306557283049131</v>
      </c>
      <c r="G73" s="22"/>
      <c r="H73" s="14"/>
      <c r="I73" s="14"/>
    </row>
    <row r="74" spans="1:9" x14ac:dyDescent="0.2">
      <c r="A74" s="20"/>
      <c r="B74" s="20"/>
      <c r="C74" s="20"/>
      <c r="D74" s="20"/>
      <c r="E74" s="25"/>
      <c r="F74" s="26"/>
      <c r="G74" s="22"/>
      <c r="H74" s="14"/>
      <c r="I74" s="14"/>
    </row>
    <row r="75" spans="1:9" x14ac:dyDescent="0.2">
      <c r="A75" s="27" t="s">
        <v>34</v>
      </c>
      <c r="B75" s="27"/>
      <c r="C75" s="27"/>
      <c r="D75" s="27"/>
      <c r="E75" s="28">
        <v>1825157.5498279</v>
      </c>
      <c r="F75" s="29">
        <v>100</v>
      </c>
      <c r="G75" s="56"/>
      <c r="H75" s="14"/>
      <c r="I75" s="14"/>
    </row>
    <row r="76" spans="1:9" x14ac:dyDescent="0.2">
      <c r="A76" s="7" t="s">
        <v>1271</v>
      </c>
    </row>
    <row r="78" spans="1:9" x14ac:dyDescent="0.2">
      <c r="A78" s="14" t="s">
        <v>36</v>
      </c>
    </row>
    <row r="79" spans="1:9" x14ac:dyDescent="0.2">
      <c r="A79" s="14" t="s">
        <v>340</v>
      </c>
    </row>
    <row r="81" spans="1:4" x14ac:dyDescent="0.2">
      <c r="A81" s="14" t="s">
        <v>37</v>
      </c>
    </row>
    <row r="82" spans="1:4" x14ac:dyDescent="0.2">
      <c r="A82" s="14" t="s">
        <v>38</v>
      </c>
    </row>
    <row r="83" spans="1:4" x14ac:dyDescent="0.2">
      <c r="A83" s="14" t="s">
        <v>39</v>
      </c>
      <c r="B83" s="14"/>
      <c r="C83" s="30" t="s">
        <v>861</v>
      </c>
      <c r="D83" s="14" t="s">
        <v>40</v>
      </c>
    </row>
    <row r="84" spans="1:4" x14ac:dyDescent="0.2">
      <c r="A84" s="7" t="s">
        <v>41</v>
      </c>
      <c r="C84" s="31">
        <v>1394.1068</v>
      </c>
      <c r="D84" s="31">
        <v>1690.3127999999999</v>
      </c>
    </row>
    <row r="85" spans="1:4" x14ac:dyDescent="0.2">
      <c r="A85" s="7" t="s">
        <v>42</v>
      </c>
      <c r="C85" s="31">
        <v>61.2958</v>
      </c>
      <c r="D85" s="31">
        <v>74.319299999999998</v>
      </c>
    </row>
    <row r="86" spans="1:4" x14ac:dyDescent="0.2">
      <c r="A86" s="7" t="s">
        <v>43</v>
      </c>
      <c r="C86" s="31">
        <v>1536.3984</v>
      </c>
      <c r="D86" s="31">
        <v>1869.9871000000001</v>
      </c>
    </row>
    <row r="87" spans="1:4" x14ac:dyDescent="0.2">
      <c r="A87" s="7" t="s">
        <v>44</v>
      </c>
      <c r="C87" s="31">
        <v>68.716300000000004</v>
      </c>
      <c r="D87" s="31">
        <v>83.633499999999998</v>
      </c>
    </row>
    <row r="89" spans="1:4" x14ac:dyDescent="0.2">
      <c r="A89" s="7" t="s">
        <v>862</v>
      </c>
    </row>
    <row r="91" spans="1:4" x14ac:dyDescent="0.2">
      <c r="A91" s="7" t="s">
        <v>45</v>
      </c>
    </row>
    <row r="93" spans="1:4" x14ac:dyDescent="0.2">
      <c r="A93" s="14" t="s">
        <v>46</v>
      </c>
      <c r="D93" s="30" t="s">
        <v>47</v>
      </c>
    </row>
    <row r="95" spans="1:4" x14ac:dyDescent="0.2">
      <c r="A95" s="14" t="s">
        <v>341</v>
      </c>
      <c r="D95" s="51">
        <v>0.1799</v>
      </c>
    </row>
    <row r="97" spans="1:7" x14ac:dyDescent="0.2">
      <c r="A97" s="107" t="s">
        <v>859</v>
      </c>
      <c r="B97" s="107"/>
      <c r="C97" s="107"/>
      <c r="D97" s="30" t="s">
        <v>1355</v>
      </c>
    </row>
    <row r="98" spans="1:7" x14ac:dyDescent="0.2">
      <c r="A98" s="64" t="s">
        <v>906</v>
      </c>
    </row>
    <row r="99" spans="1:7" ht="14.4" x14ac:dyDescent="0.3">
      <c r="A99" s="66" t="s">
        <v>1356</v>
      </c>
    </row>
    <row r="101" spans="1:7" x14ac:dyDescent="0.2">
      <c r="A101" s="80" t="s">
        <v>1299</v>
      </c>
      <c r="G101" s="14"/>
    </row>
    <row r="102" spans="1:7" x14ac:dyDescent="0.2">
      <c r="G102" s="14"/>
    </row>
    <row r="103" spans="1:7" x14ac:dyDescent="0.2">
      <c r="A103" s="14" t="s">
        <v>877</v>
      </c>
      <c r="G103" s="14"/>
    </row>
    <row r="104" spans="1:7" x14ac:dyDescent="0.2">
      <c r="A104" s="14"/>
      <c r="G104" s="14"/>
    </row>
    <row r="105" spans="1:7" x14ac:dyDescent="0.2">
      <c r="A105" s="61" t="s">
        <v>875</v>
      </c>
      <c r="G105" s="14"/>
    </row>
    <row r="106" spans="1:7" x14ac:dyDescent="0.2">
      <c r="A106" s="62"/>
      <c r="G106" s="14"/>
    </row>
    <row r="107" spans="1:7" x14ac:dyDescent="0.2">
      <c r="A107" s="63"/>
      <c r="G107" s="14"/>
    </row>
    <row r="108" spans="1:7" x14ac:dyDescent="0.2">
      <c r="A108" s="63"/>
      <c r="G108" s="14"/>
    </row>
    <row r="109" spans="1:7" x14ac:dyDescent="0.2">
      <c r="A109" s="63"/>
    </row>
    <row r="110" spans="1:7" x14ac:dyDescent="0.2">
      <c r="A110" s="63"/>
    </row>
    <row r="111" spans="1:7" x14ac:dyDescent="0.2">
      <c r="A111" s="63"/>
    </row>
    <row r="112" spans="1:7" x14ac:dyDescent="0.2">
      <c r="A112" s="63"/>
    </row>
    <row r="113" spans="1:1" x14ac:dyDescent="0.2">
      <c r="A113" s="63"/>
    </row>
    <row r="114" spans="1:1" x14ac:dyDescent="0.2">
      <c r="A114" s="63"/>
    </row>
    <row r="115" spans="1:1" x14ac:dyDescent="0.2">
      <c r="A115" s="63"/>
    </row>
    <row r="116" spans="1:1" x14ac:dyDescent="0.2">
      <c r="A116" s="63"/>
    </row>
    <row r="117" spans="1:1" x14ac:dyDescent="0.2">
      <c r="A117" s="63"/>
    </row>
    <row r="118" spans="1:1" x14ac:dyDescent="0.2">
      <c r="A118" s="63"/>
    </row>
    <row r="119" spans="1:1" x14ac:dyDescent="0.2">
      <c r="A119" s="61" t="s">
        <v>888</v>
      </c>
    </row>
    <row r="120" spans="1:1" x14ac:dyDescent="0.2">
      <c r="A120" s="63"/>
    </row>
    <row r="121" spans="1:1" x14ac:dyDescent="0.2">
      <c r="A121" s="61" t="s">
        <v>876</v>
      </c>
    </row>
    <row r="122" spans="1:1" x14ac:dyDescent="0.2">
      <c r="A122" s="63"/>
    </row>
    <row r="123" spans="1:1" x14ac:dyDescent="0.2">
      <c r="A123" s="63"/>
    </row>
    <row r="124" spans="1:1" x14ac:dyDescent="0.2">
      <c r="A124" s="63"/>
    </row>
    <row r="125" spans="1:1" x14ac:dyDescent="0.2">
      <c r="A125" s="63"/>
    </row>
    <row r="126" spans="1:1" x14ac:dyDescent="0.2">
      <c r="A126" s="63"/>
    </row>
    <row r="127" spans="1:1" x14ac:dyDescent="0.2">
      <c r="A127" s="63"/>
    </row>
    <row r="128" spans="1:1" x14ac:dyDescent="0.2">
      <c r="A128" s="63"/>
    </row>
    <row r="129" spans="1:1" x14ac:dyDescent="0.2">
      <c r="A129" s="63"/>
    </row>
    <row r="130" spans="1:1" x14ac:dyDescent="0.2">
      <c r="A130" s="63"/>
    </row>
    <row r="131" spans="1:1" x14ac:dyDescent="0.2">
      <c r="A131" s="63"/>
    </row>
    <row r="132" spans="1:1" x14ac:dyDescent="0.2">
      <c r="A132" s="63"/>
    </row>
    <row r="133" spans="1:1" x14ac:dyDescent="0.2">
      <c r="A133" s="63"/>
    </row>
    <row r="135" spans="1:1" x14ac:dyDescent="0.2">
      <c r="A135" s="14" t="s">
        <v>890</v>
      </c>
    </row>
    <row r="137" spans="1:1" x14ac:dyDescent="0.2">
      <c r="A137" s="7" t="s">
        <v>874</v>
      </c>
    </row>
  </sheetData>
  <mergeCells count="2">
    <mergeCell ref="A1:F1"/>
    <mergeCell ref="A97:C97"/>
  </mergeCells>
  <conditionalFormatting sqref="F2:F3 F340:F65539">
    <cfRule type="cellIs" dxfId="45" priority="3" stopIfTrue="1" operator="between">
      <formula>0.009</formula>
      <formula>-0.009</formula>
    </cfRule>
  </conditionalFormatting>
  <conditionalFormatting sqref="F5:F134">
    <cfRule type="cellIs" dxfId="44" priority="1" stopIfTrue="1" operator="between">
      <formula>0.009</formula>
      <formula>-0.009</formula>
    </cfRule>
  </conditionalFormatting>
  <conditionalFormatting sqref="F236:F237">
    <cfRule type="cellIs" dxfId="43" priority="2" stopIfTrue="1" operator="between">
      <formula>0.009</formula>
      <formula>-0.009</formula>
    </cfRule>
  </conditionalFormatting>
  <hyperlinks>
    <hyperlink ref="A99" r:id="rId1" xr:uid="{A126870E-4069-472F-8A48-3ABD95F8DF0E}"/>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21"/>
  <sheetViews>
    <sheetView zoomScaleNormal="100" workbookViewId="0">
      <selection sqref="A1:F1"/>
    </sheetView>
  </sheetViews>
  <sheetFormatPr defaultColWidth="9.109375" defaultRowHeight="10.199999999999999" x14ac:dyDescent="0.2"/>
  <cols>
    <col min="1" max="1" width="38.6640625" style="7" bestFit="1" customWidth="1"/>
    <col min="2" max="2" width="34.109375" style="7" bestFit="1" customWidth="1"/>
    <col min="3" max="3" width="35.44140625" style="7" bestFit="1" customWidth="1"/>
    <col min="4" max="4" width="15.44140625" style="7" bestFit="1" customWidth="1"/>
    <col min="5" max="5" width="33.33203125" style="10" customWidth="1"/>
    <col min="6" max="6" width="13.5546875" style="11" bestFit="1" customWidth="1"/>
    <col min="7" max="16384" width="9.109375" style="7"/>
  </cols>
  <sheetData>
    <row r="1" spans="1:6" s="1" customFormat="1" ht="13.8" x14ac:dyDescent="0.2">
      <c r="A1" s="103" t="s">
        <v>19</v>
      </c>
      <c r="B1" s="104"/>
      <c r="C1" s="104"/>
      <c r="D1" s="104"/>
      <c r="E1" s="104"/>
      <c r="F1" s="104"/>
    </row>
    <row r="2" spans="1:6" s="1" customFormat="1" ht="11.4" x14ac:dyDescent="0.2">
      <c r="E2" s="5"/>
      <c r="F2" s="9"/>
    </row>
    <row r="3" spans="1:6" s="1" customFormat="1" ht="12" x14ac:dyDescent="0.2">
      <c r="A3" s="8" t="s">
        <v>7</v>
      </c>
      <c r="B3" s="2"/>
      <c r="C3" s="3"/>
      <c r="D3" s="3"/>
      <c r="E3" s="4"/>
      <c r="F3" s="9"/>
    </row>
    <row r="4" spans="1:6" s="1" customFormat="1" ht="25.5" customHeight="1" x14ac:dyDescent="0.2">
      <c r="A4" s="6" t="s">
        <v>2</v>
      </c>
      <c r="B4" s="6" t="s">
        <v>0</v>
      </c>
      <c r="C4" s="13" t="s">
        <v>388</v>
      </c>
      <c r="D4" s="13" t="s">
        <v>1</v>
      </c>
      <c r="E4" s="52" t="s">
        <v>6</v>
      </c>
      <c r="F4" s="12" t="s">
        <v>3</v>
      </c>
    </row>
    <row r="5" spans="1:6" x14ac:dyDescent="0.2">
      <c r="A5" s="16" t="s">
        <v>94</v>
      </c>
      <c r="B5" s="17"/>
      <c r="C5" s="17"/>
      <c r="D5" s="17"/>
      <c r="E5" s="18"/>
      <c r="F5" s="19"/>
    </row>
    <row r="6" spans="1:6" x14ac:dyDescent="0.2">
      <c r="A6" s="20" t="s">
        <v>25</v>
      </c>
      <c r="B6" s="21"/>
      <c r="C6" s="21"/>
      <c r="D6" s="21"/>
      <c r="E6" s="22"/>
      <c r="F6" s="23"/>
    </row>
    <row r="7" spans="1:6" x14ac:dyDescent="0.2">
      <c r="A7" s="21" t="s">
        <v>113</v>
      </c>
      <c r="B7" s="21" t="s">
        <v>112</v>
      </c>
      <c r="C7" s="21" t="s">
        <v>97</v>
      </c>
      <c r="D7" s="24">
        <v>1254801</v>
      </c>
      <c r="E7" s="22">
        <v>15461.65792</v>
      </c>
      <c r="F7" s="23">
        <v>4.07145625068922</v>
      </c>
    </row>
    <row r="8" spans="1:6" x14ac:dyDescent="0.2">
      <c r="A8" s="21" t="s">
        <v>260</v>
      </c>
      <c r="B8" s="21" t="s">
        <v>259</v>
      </c>
      <c r="C8" s="21" t="s">
        <v>124</v>
      </c>
      <c r="D8" s="24">
        <v>496545</v>
      </c>
      <c r="E8" s="22">
        <v>15367.57121</v>
      </c>
      <c r="F8" s="23">
        <v>4.0466807754123604</v>
      </c>
    </row>
    <row r="9" spans="1:6" x14ac:dyDescent="0.2">
      <c r="A9" s="21" t="s">
        <v>140</v>
      </c>
      <c r="B9" s="21" t="s">
        <v>139</v>
      </c>
      <c r="C9" s="21" t="s">
        <v>97</v>
      </c>
      <c r="D9" s="24">
        <v>1060445</v>
      </c>
      <c r="E9" s="22">
        <v>15351.001819999999</v>
      </c>
      <c r="F9" s="23">
        <v>4.0423176245242303</v>
      </c>
    </row>
    <row r="10" spans="1:6" x14ac:dyDescent="0.2">
      <c r="A10" s="21" t="s">
        <v>115</v>
      </c>
      <c r="B10" s="21" t="s">
        <v>114</v>
      </c>
      <c r="C10" s="21" t="s">
        <v>102</v>
      </c>
      <c r="D10" s="24">
        <v>669715</v>
      </c>
      <c r="E10" s="22">
        <v>12028.751120000001</v>
      </c>
      <c r="F10" s="23">
        <v>3.1674826974511801</v>
      </c>
    </row>
    <row r="11" spans="1:6" x14ac:dyDescent="0.2">
      <c r="A11" s="21" t="s">
        <v>629</v>
      </c>
      <c r="B11" s="21" t="s">
        <v>628</v>
      </c>
      <c r="C11" s="21" t="s">
        <v>151</v>
      </c>
      <c r="D11" s="24">
        <v>998154</v>
      </c>
      <c r="E11" s="22">
        <v>11888.014139999999</v>
      </c>
      <c r="F11" s="23">
        <v>3.1304229940294102</v>
      </c>
    </row>
    <row r="12" spans="1:6" x14ac:dyDescent="0.2">
      <c r="A12" s="21" t="s">
        <v>104</v>
      </c>
      <c r="B12" s="21" t="s">
        <v>103</v>
      </c>
      <c r="C12" s="21" t="s">
        <v>105</v>
      </c>
      <c r="D12" s="24">
        <v>310740</v>
      </c>
      <c r="E12" s="22">
        <v>11421.404070000001</v>
      </c>
      <c r="F12" s="23">
        <v>3.00755243926965</v>
      </c>
    </row>
    <row r="13" spans="1:6" x14ac:dyDescent="0.2">
      <c r="A13" s="21" t="s">
        <v>450</v>
      </c>
      <c r="B13" s="21" t="s">
        <v>449</v>
      </c>
      <c r="C13" s="21" t="s">
        <v>102</v>
      </c>
      <c r="D13" s="24">
        <v>160175</v>
      </c>
      <c r="E13" s="22">
        <v>11238.59879</v>
      </c>
      <c r="F13" s="23">
        <v>2.9594150594513899</v>
      </c>
    </row>
    <row r="14" spans="1:6" x14ac:dyDescent="0.2">
      <c r="A14" s="21" t="s">
        <v>120</v>
      </c>
      <c r="B14" s="21" t="s">
        <v>119</v>
      </c>
      <c r="C14" s="21" t="s">
        <v>121</v>
      </c>
      <c r="D14" s="24">
        <v>3994964</v>
      </c>
      <c r="E14" s="22">
        <v>10918.23661</v>
      </c>
      <c r="F14" s="23">
        <v>2.8750553738992801</v>
      </c>
    </row>
    <row r="15" spans="1:6" x14ac:dyDescent="0.2">
      <c r="A15" s="21" t="s">
        <v>652</v>
      </c>
      <c r="B15" s="21" t="s">
        <v>651</v>
      </c>
      <c r="C15" s="21" t="s">
        <v>162</v>
      </c>
      <c r="D15" s="24">
        <v>431983</v>
      </c>
      <c r="E15" s="22">
        <v>10370.83187</v>
      </c>
      <c r="F15" s="23">
        <v>2.7309094833446199</v>
      </c>
    </row>
    <row r="16" spans="1:6" x14ac:dyDescent="0.2">
      <c r="A16" s="21" t="s">
        <v>695</v>
      </c>
      <c r="B16" s="21" t="s">
        <v>694</v>
      </c>
      <c r="C16" s="21" t="s">
        <v>354</v>
      </c>
      <c r="D16" s="24">
        <v>725000</v>
      </c>
      <c r="E16" s="22">
        <v>10102.15</v>
      </c>
      <c r="F16" s="23">
        <v>2.6601585661584801</v>
      </c>
    </row>
    <row r="17" spans="1:6" x14ac:dyDescent="0.2">
      <c r="A17" s="21" t="s">
        <v>701</v>
      </c>
      <c r="B17" s="21" t="s">
        <v>700</v>
      </c>
      <c r="C17" s="21" t="s">
        <v>196</v>
      </c>
      <c r="D17" s="24">
        <v>583833</v>
      </c>
      <c r="E17" s="22">
        <v>9388.0346399999999</v>
      </c>
      <c r="F17" s="23">
        <v>2.4721134379304002</v>
      </c>
    </row>
    <row r="18" spans="1:6" x14ac:dyDescent="0.2">
      <c r="A18" s="21" t="s">
        <v>468</v>
      </c>
      <c r="B18" s="21" t="s">
        <v>467</v>
      </c>
      <c r="C18" s="21" t="s">
        <v>102</v>
      </c>
      <c r="D18" s="24">
        <v>147126</v>
      </c>
      <c r="E18" s="22">
        <v>8018.9555039999996</v>
      </c>
      <c r="F18" s="23">
        <v>2.1115993304008902</v>
      </c>
    </row>
    <row r="19" spans="1:6" x14ac:dyDescent="0.2">
      <c r="A19" s="21" t="s">
        <v>488</v>
      </c>
      <c r="B19" s="21" t="s">
        <v>487</v>
      </c>
      <c r="C19" s="21" t="s">
        <v>202</v>
      </c>
      <c r="D19" s="24">
        <v>565298</v>
      </c>
      <c r="E19" s="22">
        <v>8010.5553090000003</v>
      </c>
      <c r="F19" s="23">
        <v>2.10938734080593</v>
      </c>
    </row>
    <row r="20" spans="1:6" x14ac:dyDescent="0.2">
      <c r="A20" s="21" t="s">
        <v>731</v>
      </c>
      <c r="B20" s="21" t="s">
        <v>730</v>
      </c>
      <c r="C20" s="21" t="s">
        <v>252</v>
      </c>
      <c r="D20" s="24">
        <v>1880778</v>
      </c>
      <c r="E20" s="22">
        <v>7993.3064999999997</v>
      </c>
      <c r="F20" s="23">
        <v>2.1048452812426302</v>
      </c>
    </row>
    <row r="21" spans="1:6" x14ac:dyDescent="0.2">
      <c r="A21" s="21" t="s">
        <v>699</v>
      </c>
      <c r="B21" s="21" t="s">
        <v>698</v>
      </c>
      <c r="C21" s="21" t="s">
        <v>97</v>
      </c>
      <c r="D21" s="24">
        <v>1073063</v>
      </c>
      <c r="E21" s="22">
        <v>7942.8123260000002</v>
      </c>
      <c r="F21" s="23">
        <v>2.0915488533033102</v>
      </c>
    </row>
    <row r="22" spans="1:6" x14ac:dyDescent="0.2">
      <c r="A22" s="21" t="s">
        <v>96</v>
      </c>
      <c r="B22" s="21" t="s">
        <v>95</v>
      </c>
      <c r="C22" s="21" t="s">
        <v>97</v>
      </c>
      <c r="D22" s="24">
        <v>444861</v>
      </c>
      <c r="E22" s="22">
        <v>7705.2149509999999</v>
      </c>
      <c r="F22" s="23">
        <v>2.0289832912790899</v>
      </c>
    </row>
    <row r="23" spans="1:6" x14ac:dyDescent="0.2">
      <c r="A23" s="21" t="s">
        <v>99</v>
      </c>
      <c r="B23" s="21" t="s">
        <v>98</v>
      </c>
      <c r="C23" s="21" t="s">
        <v>97</v>
      </c>
      <c r="D23" s="24">
        <v>604825</v>
      </c>
      <c r="E23" s="22">
        <v>7699.4222499999996</v>
      </c>
      <c r="F23" s="23">
        <v>2.0274579226015002</v>
      </c>
    </row>
    <row r="24" spans="1:6" x14ac:dyDescent="0.2">
      <c r="A24" s="21" t="s">
        <v>733</v>
      </c>
      <c r="B24" s="21" t="s">
        <v>732</v>
      </c>
      <c r="C24" s="21" t="s">
        <v>130</v>
      </c>
      <c r="D24" s="24">
        <v>301557</v>
      </c>
      <c r="E24" s="22">
        <v>7601.347299</v>
      </c>
      <c r="F24" s="23">
        <v>2.001632239848</v>
      </c>
    </row>
    <row r="25" spans="1:6" x14ac:dyDescent="0.2">
      <c r="A25" s="21" t="s">
        <v>101</v>
      </c>
      <c r="B25" s="21" t="s">
        <v>100</v>
      </c>
      <c r="C25" s="21" t="s">
        <v>102</v>
      </c>
      <c r="D25" s="24">
        <v>404679</v>
      </c>
      <c r="E25" s="22">
        <v>7590.1593240000002</v>
      </c>
      <c r="F25" s="23">
        <v>1.99868615534775</v>
      </c>
    </row>
    <row r="26" spans="1:6" x14ac:dyDescent="0.2">
      <c r="A26" s="21" t="s">
        <v>195</v>
      </c>
      <c r="B26" s="21" t="s">
        <v>194</v>
      </c>
      <c r="C26" s="21" t="s">
        <v>196</v>
      </c>
      <c r="D26" s="24">
        <v>980533</v>
      </c>
      <c r="E26" s="22">
        <v>7586.3838210000004</v>
      </c>
      <c r="F26" s="23">
        <v>1.99769196731382</v>
      </c>
    </row>
    <row r="27" spans="1:6" x14ac:dyDescent="0.2">
      <c r="A27" s="21" t="s">
        <v>735</v>
      </c>
      <c r="B27" s="21" t="s">
        <v>734</v>
      </c>
      <c r="C27" s="21" t="s">
        <v>162</v>
      </c>
      <c r="D27" s="24">
        <v>1014493</v>
      </c>
      <c r="E27" s="22">
        <v>7541.7409619999999</v>
      </c>
      <c r="F27" s="23">
        <v>1.98593634264118</v>
      </c>
    </row>
    <row r="28" spans="1:6" x14ac:dyDescent="0.2">
      <c r="A28" s="21" t="s">
        <v>249</v>
      </c>
      <c r="B28" s="21" t="s">
        <v>248</v>
      </c>
      <c r="C28" s="21" t="s">
        <v>118</v>
      </c>
      <c r="D28" s="24">
        <v>1547238</v>
      </c>
      <c r="E28" s="22">
        <v>7466.9705880000001</v>
      </c>
      <c r="F28" s="23">
        <v>1.96624736050461</v>
      </c>
    </row>
    <row r="29" spans="1:6" x14ac:dyDescent="0.2">
      <c r="A29" s="21" t="s">
        <v>256</v>
      </c>
      <c r="B29" s="21" t="s">
        <v>255</v>
      </c>
      <c r="C29" s="21" t="s">
        <v>97</v>
      </c>
      <c r="D29" s="24">
        <v>400407</v>
      </c>
      <c r="E29" s="22">
        <v>7423.345577</v>
      </c>
      <c r="F29" s="23">
        <v>1.9547597616558099</v>
      </c>
    </row>
    <row r="30" spans="1:6" x14ac:dyDescent="0.2">
      <c r="A30" s="21" t="s">
        <v>351</v>
      </c>
      <c r="B30" s="21" t="s">
        <v>350</v>
      </c>
      <c r="C30" s="21" t="s">
        <v>188</v>
      </c>
      <c r="D30" s="24">
        <v>262776</v>
      </c>
      <c r="E30" s="22">
        <v>7346.0344679999998</v>
      </c>
      <c r="F30" s="23">
        <v>1.9344017379810901</v>
      </c>
    </row>
    <row r="31" spans="1:6" x14ac:dyDescent="0.2">
      <c r="A31" s="21" t="s">
        <v>635</v>
      </c>
      <c r="B31" s="21" t="s">
        <v>634</v>
      </c>
      <c r="C31" s="21" t="s">
        <v>133</v>
      </c>
      <c r="D31" s="24">
        <v>744376</v>
      </c>
      <c r="E31" s="22">
        <v>7337.68642</v>
      </c>
      <c r="F31" s="23">
        <v>1.9322034800461101</v>
      </c>
    </row>
    <row r="32" spans="1:6" x14ac:dyDescent="0.2">
      <c r="A32" s="21" t="s">
        <v>490</v>
      </c>
      <c r="B32" s="21" t="s">
        <v>489</v>
      </c>
      <c r="C32" s="21" t="s">
        <v>143</v>
      </c>
      <c r="D32" s="24">
        <v>990631</v>
      </c>
      <c r="E32" s="22">
        <v>7234.0828780000002</v>
      </c>
      <c r="F32" s="23">
        <v>1.9049219756400499</v>
      </c>
    </row>
    <row r="33" spans="1:6" x14ac:dyDescent="0.2">
      <c r="A33" s="21" t="s">
        <v>132</v>
      </c>
      <c r="B33" s="21" t="s">
        <v>131</v>
      </c>
      <c r="C33" s="21" t="s">
        <v>133</v>
      </c>
      <c r="D33" s="24">
        <v>100000</v>
      </c>
      <c r="E33" s="22">
        <v>7199.15</v>
      </c>
      <c r="F33" s="23">
        <v>1.89572324124665</v>
      </c>
    </row>
    <row r="34" spans="1:6" x14ac:dyDescent="0.2">
      <c r="A34" s="21" t="s">
        <v>110</v>
      </c>
      <c r="B34" s="21" t="s">
        <v>109</v>
      </c>
      <c r="C34" s="21" t="s">
        <v>111</v>
      </c>
      <c r="D34" s="24">
        <v>239522</v>
      </c>
      <c r="E34" s="22">
        <v>7073.4439430000002</v>
      </c>
      <c r="F34" s="23">
        <v>1.8626215703799001</v>
      </c>
    </row>
    <row r="35" spans="1:6" x14ac:dyDescent="0.2">
      <c r="A35" s="21" t="s">
        <v>670</v>
      </c>
      <c r="B35" s="21" t="s">
        <v>669</v>
      </c>
      <c r="C35" s="21" t="s">
        <v>162</v>
      </c>
      <c r="D35" s="24">
        <v>9889674</v>
      </c>
      <c r="E35" s="22">
        <v>7043.4258229999996</v>
      </c>
      <c r="F35" s="23">
        <v>1.85471701946173</v>
      </c>
    </row>
    <row r="36" spans="1:6" x14ac:dyDescent="0.2">
      <c r="A36" s="21" t="s">
        <v>223</v>
      </c>
      <c r="B36" s="21" t="s">
        <v>222</v>
      </c>
      <c r="C36" s="21" t="s">
        <v>224</v>
      </c>
      <c r="D36" s="24">
        <v>619657</v>
      </c>
      <c r="E36" s="22">
        <v>6441.9541719999997</v>
      </c>
      <c r="F36" s="23">
        <v>1.69633390648982</v>
      </c>
    </row>
    <row r="37" spans="1:6" x14ac:dyDescent="0.2">
      <c r="A37" s="21" t="s">
        <v>137</v>
      </c>
      <c r="B37" s="21" t="s">
        <v>136</v>
      </c>
      <c r="C37" s="21" t="s">
        <v>138</v>
      </c>
      <c r="D37" s="24">
        <v>882671</v>
      </c>
      <c r="E37" s="22">
        <v>6018.9335490000003</v>
      </c>
      <c r="F37" s="23">
        <v>1.58494158565365</v>
      </c>
    </row>
    <row r="38" spans="1:6" x14ac:dyDescent="0.2">
      <c r="A38" s="21" t="s">
        <v>737</v>
      </c>
      <c r="B38" s="21" t="s">
        <v>736</v>
      </c>
      <c r="C38" s="21" t="s">
        <v>299</v>
      </c>
      <c r="D38" s="24">
        <v>1715692</v>
      </c>
      <c r="E38" s="22">
        <v>5920.8530920000003</v>
      </c>
      <c r="F38" s="23">
        <v>1.5591144530273</v>
      </c>
    </row>
    <row r="39" spans="1:6" x14ac:dyDescent="0.2">
      <c r="A39" s="21" t="s">
        <v>148</v>
      </c>
      <c r="B39" s="21" t="s">
        <v>147</v>
      </c>
      <c r="C39" s="21" t="s">
        <v>124</v>
      </c>
      <c r="D39" s="24">
        <v>44012</v>
      </c>
      <c r="E39" s="22">
        <v>5826.3085600000004</v>
      </c>
      <c r="F39" s="23">
        <v>1.53421842132284</v>
      </c>
    </row>
    <row r="40" spans="1:6" x14ac:dyDescent="0.2">
      <c r="A40" s="21" t="s">
        <v>739</v>
      </c>
      <c r="B40" s="21" t="s">
        <v>738</v>
      </c>
      <c r="C40" s="21" t="s">
        <v>202</v>
      </c>
      <c r="D40" s="24">
        <v>181332</v>
      </c>
      <c r="E40" s="22">
        <v>5731.813854</v>
      </c>
      <c r="F40" s="23">
        <v>1.50933551009874</v>
      </c>
    </row>
    <row r="41" spans="1:6" x14ac:dyDescent="0.2">
      <c r="A41" s="21" t="s">
        <v>581</v>
      </c>
      <c r="B41" s="21" t="s">
        <v>580</v>
      </c>
      <c r="C41" s="21" t="s">
        <v>196</v>
      </c>
      <c r="D41" s="24">
        <v>752270</v>
      </c>
      <c r="E41" s="22">
        <v>5649.5477000000001</v>
      </c>
      <c r="F41" s="23">
        <v>1.4876726943349601</v>
      </c>
    </row>
    <row r="42" spans="1:6" x14ac:dyDescent="0.2">
      <c r="A42" s="21" t="s">
        <v>647</v>
      </c>
      <c r="B42" s="21" t="s">
        <v>646</v>
      </c>
      <c r="C42" s="21" t="s">
        <v>374</v>
      </c>
      <c r="D42" s="24">
        <v>119305</v>
      </c>
      <c r="E42" s="22">
        <v>5554.5425379999997</v>
      </c>
      <c r="F42" s="23">
        <v>1.46265536678354</v>
      </c>
    </row>
    <row r="43" spans="1:6" x14ac:dyDescent="0.2">
      <c r="A43" s="21" t="s">
        <v>627</v>
      </c>
      <c r="B43" s="21" t="s">
        <v>626</v>
      </c>
      <c r="C43" s="21" t="s">
        <v>167</v>
      </c>
      <c r="D43" s="24">
        <v>126823</v>
      </c>
      <c r="E43" s="22">
        <v>4826.9467919999997</v>
      </c>
      <c r="F43" s="23">
        <v>1.2710605026781401</v>
      </c>
    </row>
    <row r="44" spans="1:6" x14ac:dyDescent="0.2">
      <c r="A44" s="21" t="s">
        <v>129</v>
      </c>
      <c r="B44" s="21" t="s">
        <v>128</v>
      </c>
      <c r="C44" s="21" t="s">
        <v>130</v>
      </c>
      <c r="D44" s="24">
        <v>235539</v>
      </c>
      <c r="E44" s="22">
        <v>4538.1299129999998</v>
      </c>
      <c r="F44" s="23">
        <v>1.1950075144802801</v>
      </c>
    </row>
    <row r="45" spans="1:6" x14ac:dyDescent="0.2">
      <c r="A45" s="21" t="s">
        <v>643</v>
      </c>
      <c r="B45" s="21" t="s">
        <v>642</v>
      </c>
      <c r="C45" s="21" t="s">
        <v>130</v>
      </c>
      <c r="D45" s="24">
        <v>70153</v>
      </c>
      <c r="E45" s="22">
        <v>4246.2207840000001</v>
      </c>
      <c r="F45" s="23">
        <v>1.1181402565154701</v>
      </c>
    </row>
    <row r="46" spans="1:6" x14ac:dyDescent="0.2">
      <c r="A46" s="21" t="s">
        <v>301</v>
      </c>
      <c r="B46" s="21" t="s">
        <v>300</v>
      </c>
      <c r="C46" s="21" t="s">
        <v>302</v>
      </c>
      <c r="D46" s="24">
        <v>547321</v>
      </c>
      <c r="E46" s="22">
        <v>4138.841402</v>
      </c>
      <c r="F46" s="23">
        <v>1.08986447533463</v>
      </c>
    </row>
    <row r="47" spans="1:6" x14ac:dyDescent="0.2">
      <c r="A47" s="21" t="s">
        <v>278</v>
      </c>
      <c r="B47" s="21" t="s">
        <v>277</v>
      </c>
      <c r="C47" s="21" t="s">
        <v>118</v>
      </c>
      <c r="D47" s="24">
        <v>1125225</v>
      </c>
      <c r="E47" s="22">
        <v>3970.356413</v>
      </c>
      <c r="F47" s="23">
        <v>1.04549800020235</v>
      </c>
    </row>
    <row r="48" spans="1:6" x14ac:dyDescent="0.2">
      <c r="A48" s="21" t="s">
        <v>741</v>
      </c>
      <c r="B48" s="21" t="s">
        <v>740</v>
      </c>
      <c r="C48" s="21" t="s">
        <v>124</v>
      </c>
      <c r="D48" s="24">
        <v>3984253</v>
      </c>
      <c r="E48" s="22">
        <v>3969.1128389999999</v>
      </c>
      <c r="F48" s="23">
        <v>1.0451705348579701</v>
      </c>
    </row>
    <row r="49" spans="1:9" x14ac:dyDescent="0.2">
      <c r="A49" s="21" t="s">
        <v>208</v>
      </c>
      <c r="B49" s="21" t="s">
        <v>207</v>
      </c>
      <c r="C49" s="21" t="s">
        <v>167</v>
      </c>
      <c r="D49" s="24">
        <v>70746</v>
      </c>
      <c r="E49" s="22">
        <v>3845.8940520000001</v>
      </c>
      <c r="F49" s="23">
        <v>1.0127238268057499</v>
      </c>
    </row>
    <row r="50" spans="1:9" x14ac:dyDescent="0.2">
      <c r="A50" s="21" t="s">
        <v>678</v>
      </c>
      <c r="B50" s="21" t="s">
        <v>677</v>
      </c>
      <c r="C50" s="21" t="s">
        <v>167</v>
      </c>
      <c r="D50" s="24">
        <v>101199</v>
      </c>
      <c r="E50" s="22">
        <v>3806.246189</v>
      </c>
      <c r="F50" s="23">
        <v>1.0022835143584701</v>
      </c>
    </row>
    <row r="51" spans="1:9" x14ac:dyDescent="0.2">
      <c r="A51" s="21" t="s">
        <v>658</v>
      </c>
      <c r="B51" s="21" t="s">
        <v>657</v>
      </c>
      <c r="C51" s="21" t="s">
        <v>157</v>
      </c>
      <c r="D51" s="24">
        <v>8839</v>
      </c>
      <c r="E51" s="22">
        <v>3792.3022380000002</v>
      </c>
      <c r="F51" s="23">
        <v>0.99861170977244296</v>
      </c>
    </row>
    <row r="52" spans="1:9" x14ac:dyDescent="0.2">
      <c r="A52" s="21" t="s">
        <v>743</v>
      </c>
      <c r="B52" s="21" t="s">
        <v>742</v>
      </c>
      <c r="C52" s="21" t="s">
        <v>199</v>
      </c>
      <c r="D52" s="24">
        <v>316499</v>
      </c>
      <c r="E52" s="22">
        <v>3788.334781</v>
      </c>
      <c r="F52" s="23">
        <v>0.99756697526301497</v>
      </c>
    </row>
    <row r="53" spans="1:9" x14ac:dyDescent="0.2">
      <c r="A53" s="21" t="s">
        <v>193</v>
      </c>
      <c r="B53" s="21" t="s">
        <v>192</v>
      </c>
      <c r="C53" s="21" t="s">
        <v>188</v>
      </c>
      <c r="D53" s="24">
        <v>193246</v>
      </c>
      <c r="E53" s="22">
        <v>3735.8316719999998</v>
      </c>
      <c r="F53" s="23">
        <v>0.98374154254262403</v>
      </c>
    </row>
    <row r="54" spans="1:9" x14ac:dyDescent="0.2">
      <c r="A54" s="21" t="s">
        <v>216</v>
      </c>
      <c r="B54" s="21" t="s">
        <v>215</v>
      </c>
      <c r="C54" s="21" t="s">
        <v>217</v>
      </c>
      <c r="D54" s="24">
        <v>145091</v>
      </c>
      <c r="E54" s="22">
        <v>3624.1555440000002</v>
      </c>
      <c r="F54" s="23">
        <v>0.95433431650315603</v>
      </c>
    </row>
    <row r="55" spans="1:9" x14ac:dyDescent="0.2">
      <c r="A55" s="21" t="s">
        <v>745</v>
      </c>
      <c r="B55" s="21" t="s">
        <v>744</v>
      </c>
      <c r="C55" s="21" t="s">
        <v>650</v>
      </c>
      <c r="D55" s="24">
        <v>1501090</v>
      </c>
      <c r="E55" s="22">
        <v>3533.5658600000002</v>
      </c>
      <c r="F55" s="23">
        <v>0.93047969903081695</v>
      </c>
    </row>
    <row r="56" spans="1:9" x14ac:dyDescent="0.2">
      <c r="A56" s="21" t="s">
        <v>747</v>
      </c>
      <c r="B56" s="21" t="s">
        <v>746</v>
      </c>
      <c r="C56" s="21" t="s">
        <v>414</v>
      </c>
      <c r="D56" s="24">
        <v>376940</v>
      </c>
      <c r="E56" s="22">
        <v>2871.7173899999998</v>
      </c>
      <c r="F56" s="23">
        <v>0.756197800923049</v>
      </c>
    </row>
    <row r="57" spans="1:9" x14ac:dyDescent="0.2">
      <c r="A57" s="21" t="s">
        <v>749</v>
      </c>
      <c r="B57" s="21" t="s">
        <v>748</v>
      </c>
      <c r="C57" s="21" t="s">
        <v>196</v>
      </c>
      <c r="D57" s="24">
        <v>552491</v>
      </c>
      <c r="E57" s="22">
        <v>2592.564018</v>
      </c>
      <c r="F57" s="23">
        <v>0.68268946519275098</v>
      </c>
    </row>
    <row r="58" spans="1:9" x14ac:dyDescent="0.2">
      <c r="A58" s="21" t="s">
        <v>597</v>
      </c>
      <c r="B58" s="21" t="s">
        <v>596</v>
      </c>
      <c r="C58" s="21" t="s">
        <v>138</v>
      </c>
      <c r="D58" s="24">
        <v>943695</v>
      </c>
      <c r="E58" s="22">
        <v>1847.377332</v>
      </c>
      <c r="F58" s="23">
        <v>0.48646244954260298</v>
      </c>
    </row>
    <row r="59" spans="1:9" x14ac:dyDescent="0.2">
      <c r="A59" s="20" t="s">
        <v>28</v>
      </c>
      <c r="B59" s="20"/>
      <c r="C59" s="20"/>
      <c r="D59" s="20"/>
      <c r="E59" s="25">
        <f>SUM(E7:E58)</f>
        <v>369621.8408169999</v>
      </c>
      <c r="F59" s="26">
        <f>SUM(F7:F58)</f>
        <v>97.331034095574637</v>
      </c>
      <c r="G59" s="14"/>
      <c r="H59" s="14"/>
      <c r="I59" s="14"/>
    </row>
    <row r="60" spans="1:9" x14ac:dyDescent="0.2">
      <c r="A60" s="21"/>
      <c r="B60" s="21"/>
      <c r="C60" s="21"/>
      <c r="D60" s="21"/>
      <c r="E60" s="22"/>
      <c r="F60" s="23"/>
    </row>
    <row r="61" spans="1:9" x14ac:dyDescent="0.2">
      <c r="A61" s="20" t="s">
        <v>408</v>
      </c>
      <c r="B61" s="21"/>
      <c r="C61" s="21"/>
      <c r="D61" s="21"/>
      <c r="E61" s="22"/>
      <c r="F61" s="23"/>
    </row>
    <row r="62" spans="1:9" x14ac:dyDescent="0.2">
      <c r="A62" s="21" t="s">
        <v>751</v>
      </c>
      <c r="B62" s="21" t="s">
        <v>750</v>
      </c>
      <c r="C62" s="21" t="s">
        <v>329</v>
      </c>
      <c r="D62" s="24">
        <v>598442</v>
      </c>
      <c r="E62" s="22">
        <v>5757.3274190000002</v>
      </c>
      <c r="F62" s="23">
        <v>1.51605389464935</v>
      </c>
    </row>
    <row r="63" spans="1:9" x14ac:dyDescent="0.2">
      <c r="A63" s="20" t="s">
        <v>28</v>
      </c>
      <c r="B63" s="20"/>
      <c r="C63" s="20"/>
      <c r="D63" s="20"/>
      <c r="E63" s="25">
        <f>SUM(E61:E62)</f>
        <v>5757.3274190000002</v>
      </c>
      <c r="F63" s="26">
        <f>SUM(F61:F62)</f>
        <v>1.51605389464935</v>
      </c>
      <c r="G63" s="14"/>
      <c r="H63" s="14"/>
      <c r="I63" s="14"/>
    </row>
    <row r="64" spans="1:9" x14ac:dyDescent="0.2">
      <c r="A64" s="21"/>
      <c r="B64" s="21"/>
      <c r="C64" s="21"/>
      <c r="D64" s="21"/>
      <c r="E64" s="22"/>
      <c r="F64" s="23"/>
    </row>
    <row r="65" spans="1:9" x14ac:dyDescent="0.2">
      <c r="A65" s="20" t="s">
        <v>33</v>
      </c>
      <c r="B65" s="20"/>
      <c r="C65" s="20"/>
      <c r="D65" s="20"/>
      <c r="E65" s="25">
        <f>E59+E63</f>
        <v>375379.16823599988</v>
      </c>
      <c r="F65" s="26">
        <f>F59+F63</f>
        <v>98.847087990223983</v>
      </c>
      <c r="G65" s="14"/>
      <c r="H65" s="14"/>
      <c r="I65" s="14"/>
    </row>
    <row r="66" spans="1:9" x14ac:dyDescent="0.2">
      <c r="A66" s="20"/>
      <c r="B66" s="20"/>
      <c r="C66" s="20"/>
      <c r="D66" s="20"/>
      <c r="E66" s="25"/>
      <c r="F66" s="26"/>
      <c r="G66" s="14"/>
      <c r="H66" s="14"/>
      <c r="I66" s="14"/>
    </row>
    <row r="67" spans="1:9" x14ac:dyDescent="0.2">
      <c r="A67" s="20" t="s">
        <v>35</v>
      </c>
      <c r="B67" s="20"/>
      <c r="C67" s="20"/>
      <c r="D67" s="20"/>
      <c r="E67" s="25">
        <f>E69-(E59+E63)</f>
        <v>4378.2691031001159</v>
      </c>
      <c r="F67" s="26">
        <f>F69-(F59+F63)</f>
        <v>1.152912009776017</v>
      </c>
      <c r="G67" s="14"/>
      <c r="H67" s="14"/>
      <c r="I67" s="14"/>
    </row>
    <row r="68" spans="1:9" x14ac:dyDescent="0.2">
      <c r="A68" s="20"/>
      <c r="B68" s="20"/>
      <c r="C68" s="20"/>
      <c r="D68" s="20"/>
      <c r="E68" s="25"/>
      <c r="F68" s="26"/>
      <c r="G68" s="14"/>
      <c r="H68" s="14"/>
      <c r="I68" s="14"/>
    </row>
    <row r="69" spans="1:9" x14ac:dyDescent="0.2">
      <c r="A69" s="27" t="s">
        <v>34</v>
      </c>
      <c r="B69" s="27"/>
      <c r="C69" s="27"/>
      <c r="D69" s="27"/>
      <c r="E69" s="28">
        <v>379757.4373391</v>
      </c>
      <c r="F69" s="29">
        <v>100</v>
      </c>
      <c r="G69" s="14"/>
      <c r="H69" s="14"/>
      <c r="I69" s="14"/>
    </row>
    <row r="71" spans="1:9" x14ac:dyDescent="0.2">
      <c r="A71" s="14" t="s">
        <v>37</v>
      </c>
    </row>
    <row r="72" spans="1:9" x14ac:dyDescent="0.2">
      <c r="A72" s="14" t="s">
        <v>38</v>
      </c>
    </row>
    <row r="73" spans="1:9" x14ac:dyDescent="0.2">
      <c r="A73" s="14" t="s">
        <v>39</v>
      </c>
      <c r="B73" s="14"/>
      <c r="C73" s="30" t="s">
        <v>861</v>
      </c>
      <c r="D73" s="14" t="s">
        <v>40</v>
      </c>
    </row>
    <row r="74" spans="1:9" x14ac:dyDescent="0.2">
      <c r="A74" s="7" t="s">
        <v>41</v>
      </c>
      <c r="C74" s="31">
        <v>157.04060000000001</v>
      </c>
      <c r="D74" s="31">
        <v>196.5</v>
      </c>
    </row>
    <row r="75" spans="1:9" x14ac:dyDescent="0.2">
      <c r="A75" s="7" t="s">
        <v>42</v>
      </c>
      <c r="C75" s="31">
        <v>19.4483</v>
      </c>
      <c r="D75" s="31">
        <v>24.335100000000001</v>
      </c>
    </row>
    <row r="76" spans="1:9" x14ac:dyDescent="0.2">
      <c r="A76" s="7" t="s">
        <v>43</v>
      </c>
      <c r="C76" s="31">
        <v>170.92339999999999</v>
      </c>
      <c r="D76" s="31">
        <v>214.648</v>
      </c>
    </row>
    <row r="77" spans="1:9" x14ac:dyDescent="0.2">
      <c r="A77" s="7" t="s">
        <v>44</v>
      </c>
      <c r="C77" s="31">
        <v>21.987500000000001</v>
      </c>
      <c r="D77" s="31">
        <v>27.6084</v>
      </c>
    </row>
    <row r="79" spans="1:9" x14ac:dyDescent="0.2">
      <c r="A79" s="7" t="s">
        <v>862</v>
      </c>
    </row>
    <row r="81" spans="1:4" x14ac:dyDescent="0.2">
      <c r="A81" s="7" t="s">
        <v>45</v>
      </c>
    </row>
    <row r="83" spans="1:4" x14ac:dyDescent="0.2">
      <c r="A83" s="14" t="s">
        <v>46</v>
      </c>
      <c r="D83" s="30" t="s">
        <v>47</v>
      </c>
    </row>
    <row r="85" spans="1:4" x14ac:dyDescent="0.2">
      <c r="A85" s="14" t="s">
        <v>341</v>
      </c>
      <c r="D85" s="51">
        <v>0.55059999999999998</v>
      </c>
    </row>
    <row r="87" spans="1:4" x14ac:dyDescent="0.2">
      <c r="A87" s="107" t="s">
        <v>859</v>
      </c>
      <c r="B87" s="107"/>
      <c r="C87" s="107"/>
      <c r="D87" s="30" t="s">
        <v>47</v>
      </c>
    </row>
    <row r="89" spans="1:4" x14ac:dyDescent="0.2">
      <c r="A89" s="14" t="s">
        <v>860</v>
      </c>
    </row>
    <row r="90" spans="1:4" x14ac:dyDescent="0.2">
      <c r="A90" s="60"/>
    </row>
    <row r="91" spans="1:4" x14ac:dyDescent="0.2">
      <c r="A91" s="61" t="s">
        <v>875</v>
      </c>
    </row>
    <row r="92" spans="1:4" x14ac:dyDescent="0.2">
      <c r="A92" s="62"/>
    </row>
    <row r="93" spans="1:4" x14ac:dyDescent="0.2">
      <c r="A93" s="63"/>
    </row>
    <row r="94" spans="1:4" x14ac:dyDescent="0.2">
      <c r="A94" s="63"/>
    </row>
    <row r="95" spans="1:4" x14ac:dyDescent="0.2">
      <c r="A95" s="63"/>
    </row>
    <row r="96" spans="1:4" x14ac:dyDescent="0.2">
      <c r="A96" s="63"/>
    </row>
    <row r="97" spans="1:1" x14ac:dyDescent="0.2">
      <c r="A97" s="63"/>
    </row>
    <row r="98" spans="1:1" x14ac:dyDescent="0.2">
      <c r="A98" s="63"/>
    </row>
    <row r="99" spans="1:1" x14ac:dyDescent="0.2">
      <c r="A99" s="63"/>
    </row>
    <row r="100" spans="1:1" x14ac:dyDescent="0.2">
      <c r="A100" s="63"/>
    </row>
    <row r="101" spans="1:1" x14ac:dyDescent="0.2">
      <c r="A101" s="63"/>
    </row>
    <row r="102" spans="1:1" x14ac:dyDescent="0.2">
      <c r="A102" s="63"/>
    </row>
    <row r="103" spans="1:1" x14ac:dyDescent="0.2">
      <c r="A103" s="63"/>
    </row>
    <row r="104" spans="1:1" x14ac:dyDescent="0.2">
      <c r="A104" s="63"/>
    </row>
    <row r="105" spans="1:1" x14ac:dyDescent="0.2">
      <c r="A105" s="61" t="s">
        <v>891</v>
      </c>
    </row>
    <row r="106" spans="1:1" x14ac:dyDescent="0.2">
      <c r="A106" s="63"/>
    </row>
    <row r="107" spans="1:1" x14ac:dyDescent="0.2">
      <c r="A107" s="61" t="s">
        <v>876</v>
      </c>
    </row>
    <row r="108" spans="1:1" x14ac:dyDescent="0.2">
      <c r="A108" s="63"/>
    </row>
    <row r="109" spans="1:1" x14ac:dyDescent="0.2">
      <c r="A109" s="63"/>
    </row>
    <row r="110" spans="1:1" x14ac:dyDescent="0.2">
      <c r="A110" s="63"/>
    </row>
    <row r="111" spans="1:1" x14ac:dyDescent="0.2">
      <c r="A111" s="63"/>
    </row>
    <row r="112" spans="1:1" x14ac:dyDescent="0.2">
      <c r="A112" s="63"/>
    </row>
    <row r="113" spans="1:1" x14ac:dyDescent="0.2">
      <c r="A113" s="63"/>
    </row>
    <row r="114" spans="1:1" x14ac:dyDescent="0.2">
      <c r="A114" s="63"/>
    </row>
    <row r="115" spans="1:1" x14ac:dyDescent="0.2">
      <c r="A115" s="63"/>
    </row>
    <row r="116" spans="1:1" x14ac:dyDescent="0.2">
      <c r="A116" s="63"/>
    </row>
    <row r="117" spans="1:1" x14ac:dyDescent="0.2">
      <c r="A117" s="63"/>
    </row>
    <row r="118" spans="1:1" x14ac:dyDescent="0.2">
      <c r="A118" s="63"/>
    </row>
    <row r="119" spans="1:1" x14ac:dyDescent="0.2">
      <c r="A119" s="63"/>
    </row>
    <row r="121" spans="1:1" x14ac:dyDescent="0.2">
      <c r="A121" s="7" t="s">
        <v>874</v>
      </c>
    </row>
  </sheetData>
  <mergeCells count="2">
    <mergeCell ref="A1:F1"/>
    <mergeCell ref="A87:C87"/>
  </mergeCells>
  <conditionalFormatting sqref="F2:F3 F326:F65536">
    <cfRule type="cellIs" dxfId="42" priority="3" stopIfTrue="1" operator="between">
      <formula>0.009</formula>
      <formula>-0.009</formula>
    </cfRule>
  </conditionalFormatting>
  <conditionalFormatting sqref="F5:F121">
    <cfRule type="cellIs" dxfId="41" priority="1" stopIfTrue="1" operator="between">
      <formula>0.009</formula>
      <formula>-0.009</formula>
    </cfRule>
  </conditionalFormatting>
  <conditionalFormatting sqref="F222:F223">
    <cfRule type="cellIs" dxfId="40" priority="2" stopIfTrue="1" operator="between">
      <formula>0.009</formula>
      <formula>-0.009</formula>
    </cfRule>
  </conditionalFormatting>
  <hyperlinks>
    <hyperlink ref="A90"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0"/>
  <sheetViews>
    <sheetView zoomScaleNormal="100" workbookViewId="0">
      <selection sqref="A1:F1"/>
    </sheetView>
  </sheetViews>
  <sheetFormatPr defaultColWidth="9.109375" defaultRowHeight="10.199999999999999" x14ac:dyDescent="0.2"/>
  <cols>
    <col min="1" max="1" width="38.6640625" style="7" bestFit="1" customWidth="1"/>
    <col min="2" max="2" width="34.109375" style="7" bestFit="1" customWidth="1"/>
    <col min="3" max="3" width="25.5546875" style="7" bestFit="1" customWidth="1"/>
    <col min="4" max="4" width="15.44140625" style="7" bestFit="1" customWidth="1"/>
    <col min="5" max="5" width="33.33203125" style="10" customWidth="1"/>
    <col min="6" max="6" width="13.5546875" style="11" bestFit="1" customWidth="1"/>
    <col min="7" max="16384" width="9.109375" style="7"/>
  </cols>
  <sheetData>
    <row r="1" spans="1:6" s="1" customFormat="1" ht="13.8" x14ac:dyDescent="0.2">
      <c r="A1" s="103" t="s">
        <v>20</v>
      </c>
      <c r="B1" s="104"/>
      <c r="C1" s="104"/>
      <c r="D1" s="104"/>
      <c r="E1" s="104"/>
      <c r="F1" s="104"/>
    </row>
    <row r="2" spans="1:6" s="1" customFormat="1" ht="11.4" x14ac:dyDescent="0.2">
      <c r="E2" s="5"/>
      <c r="F2" s="9"/>
    </row>
    <row r="3" spans="1:6" s="1" customFormat="1" ht="12" x14ac:dyDescent="0.2">
      <c r="A3" s="8" t="s">
        <v>7</v>
      </c>
      <c r="B3" s="2"/>
      <c r="C3" s="3"/>
      <c r="D3" s="3"/>
      <c r="E3" s="4"/>
      <c r="F3" s="9"/>
    </row>
    <row r="4" spans="1:6" s="1" customFormat="1" ht="25.5" customHeight="1" x14ac:dyDescent="0.2">
      <c r="A4" s="6" t="s">
        <v>2</v>
      </c>
      <c r="B4" s="6" t="s">
        <v>0</v>
      </c>
      <c r="C4" s="13" t="s">
        <v>388</v>
      </c>
      <c r="D4" s="13" t="s">
        <v>1</v>
      </c>
      <c r="E4" s="52" t="s">
        <v>6</v>
      </c>
      <c r="F4" s="12" t="s">
        <v>3</v>
      </c>
    </row>
    <row r="5" spans="1:6" x14ac:dyDescent="0.2">
      <c r="A5" s="16" t="s">
        <v>94</v>
      </c>
      <c r="B5" s="17"/>
      <c r="C5" s="17"/>
      <c r="D5" s="17"/>
      <c r="E5" s="18"/>
      <c r="F5" s="19"/>
    </row>
    <row r="6" spans="1:6" x14ac:dyDescent="0.2">
      <c r="A6" s="20" t="s">
        <v>25</v>
      </c>
      <c r="B6" s="21"/>
      <c r="C6" s="21"/>
      <c r="D6" s="21"/>
      <c r="E6" s="22"/>
      <c r="F6" s="23"/>
    </row>
    <row r="7" spans="1:6" x14ac:dyDescent="0.2">
      <c r="A7" s="21" t="s">
        <v>113</v>
      </c>
      <c r="B7" s="21" t="s">
        <v>112</v>
      </c>
      <c r="C7" s="21" t="s">
        <v>97</v>
      </c>
      <c r="D7" s="24">
        <v>4869598</v>
      </c>
      <c r="E7" s="22">
        <v>60003.186560000002</v>
      </c>
      <c r="F7" s="23">
        <v>7.16476822458909</v>
      </c>
    </row>
    <row r="8" spans="1:6" x14ac:dyDescent="0.2">
      <c r="A8" s="21" t="s">
        <v>99</v>
      </c>
      <c r="B8" s="21" t="s">
        <v>98</v>
      </c>
      <c r="C8" s="21" t="s">
        <v>97</v>
      </c>
      <c r="D8" s="24">
        <v>4568806</v>
      </c>
      <c r="E8" s="22">
        <v>58160.900379999999</v>
      </c>
      <c r="F8" s="23">
        <v>6.94478734957565</v>
      </c>
    </row>
    <row r="9" spans="1:6" x14ac:dyDescent="0.2">
      <c r="A9" s="21" t="s">
        <v>96</v>
      </c>
      <c r="B9" s="21" t="s">
        <v>95</v>
      </c>
      <c r="C9" s="21" t="s">
        <v>97</v>
      </c>
      <c r="D9" s="24">
        <v>2970273</v>
      </c>
      <c r="E9" s="22">
        <v>51446.613499999999</v>
      </c>
      <c r="F9" s="23">
        <v>6.1430581074045598</v>
      </c>
    </row>
    <row r="10" spans="1:6" x14ac:dyDescent="0.2">
      <c r="A10" s="21" t="s">
        <v>115</v>
      </c>
      <c r="B10" s="21" t="s">
        <v>114</v>
      </c>
      <c r="C10" s="21" t="s">
        <v>102</v>
      </c>
      <c r="D10" s="24">
        <v>2051948</v>
      </c>
      <c r="E10" s="22">
        <v>36855.038030000003</v>
      </c>
      <c r="F10" s="23">
        <v>4.4007297034020496</v>
      </c>
    </row>
    <row r="11" spans="1:6" x14ac:dyDescent="0.2">
      <c r="A11" s="21" t="s">
        <v>260</v>
      </c>
      <c r="B11" s="21" t="s">
        <v>259</v>
      </c>
      <c r="C11" s="21" t="s">
        <v>124</v>
      </c>
      <c r="D11" s="24">
        <v>1128229</v>
      </c>
      <c r="E11" s="22">
        <v>34917.55932</v>
      </c>
      <c r="F11" s="23">
        <v>4.1693822251586203</v>
      </c>
    </row>
    <row r="12" spans="1:6" x14ac:dyDescent="0.2">
      <c r="A12" s="21" t="s">
        <v>140</v>
      </c>
      <c r="B12" s="21" t="s">
        <v>139</v>
      </c>
      <c r="C12" s="21" t="s">
        <v>97</v>
      </c>
      <c r="D12" s="24">
        <v>2378880</v>
      </c>
      <c r="E12" s="22">
        <v>34436.666879999997</v>
      </c>
      <c r="F12" s="23">
        <v>4.1119605602256799</v>
      </c>
    </row>
    <row r="13" spans="1:6" x14ac:dyDescent="0.2">
      <c r="A13" s="21" t="s">
        <v>104</v>
      </c>
      <c r="B13" s="21" t="s">
        <v>103</v>
      </c>
      <c r="C13" s="21" t="s">
        <v>105</v>
      </c>
      <c r="D13" s="24">
        <v>928294</v>
      </c>
      <c r="E13" s="22">
        <v>34119.91012</v>
      </c>
      <c r="F13" s="23">
        <v>4.07413775615339</v>
      </c>
    </row>
    <row r="14" spans="1:6" x14ac:dyDescent="0.2">
      <c r="A14" s="21" t="s">
        <v>101</v>
      </c>
      <c r="B14" s="21" t="s">
        <v>100</v>
      </c>
      <c r="C14" s="21" t="s">
        <v>102</v>
      </c>
      <c r="D14" s="24">
        <v>1784130</v>
      </c>
      <c r="E14" s="22">
        <v>33463.14228</v>
      </c>
      <c r="F14" s="23">
        <v>3.9957154319280201</v>
      </c>
    </row>
    <row r="15" spans="1:6" x14ac:dyDescent="0.2">
      <c r="A15" s="21" t="s">
        <v>110</v>
      </c>
      <c r="B15" s="21" t="s">
        <v>109</v>
      </c>
      <c r="C15" s="21" t="s">
        <v>111</v>
      </c>
      <c r="D15" s="24">
        <v>1078801</v>
      </c>
      <c r="E15" s="22">
        <v>31858.611730000001</v>
      </c>
      <c r="F15" s="23">
        <v>3.8041241155480598</v>
      </c>
    </row>
    <row r="16" spans="1:6" x14ac:dyDescent="0.2">
      <c r="A16" s="21" t="s">
        <v>695</v>
      </c>
      <c r="B16" s="21" t="s">
        <v>694</v>
      </c>
      <c r="C16" s="21" t="s">
        <v>354</v>
      </c>
      <c r="D16" s="24">
        <v>2000000</v>
      </c>
      <c r="E16" s="22">
        <v>27868</v>
      </c>
      <c r="F16" s="23">
        <v>3.3276192870722201</v>
      </c>
    </row>
    <row r="17" spans="1:6" x14ac:dyDescent="0.2">
      <c r="A17" s="21" t="s">
        <v>120</v>
      </c>
      <c r="B17" s="21" t="s">
        <v>119</v>
      </c>
      <c r="C17" s="21" t="s">
        <v>121</v>
      </c>
      <c r="D17" s="24">
        <v>8956494</v>
      </c>
      <c r="E17" s="22">
        <v>24478.098099999999</v>
      </c>
      <c r="F17" s="23">
        <v>2.9228430941727401</v>
      </c>
    </row>
    <row r="18" spans="1:6" x14ac:dyDescent="0.2">
      <c r="A18" s="21" t="s">
        <v>148</v>
      </c>
      <c r="B18" s="21" t="s">
        <v>147</v>
      </c>
      <c r="C18" s="21" t="s">
        <v>124</v>
      </c>
      <c r="D18" s="24">
        <v>151515</v>
      </c>
      <c r="E18" s="22">
        <v>20057.555700000001</v>
      </c>
      <c r="F18" s="23">
        <v>2.3950017654243401</v>
      </c>
    </row>
    <row r="19" spans="1:6" x14ac:dyDescent="0.2">
      <c r="A19" s="21" t="s">
        <v>249</v>
      </c>
      <c r="B19" s="21" t="s">
        <v>248</v>
      </c>
      <c r="C19" s="21" t="s">
        <v>118</v>
      </c>
      <c r="D19" s="24">
        <v>3831380</v>
      </c>
      <c r="E19" s="22">
        <v>18490.239880000001</v>
      </c>
      <c r="F19" s="23">
        <v>2.2078541282933801</v>
      </c>
    </row>
    <row r="20" spans="1:6" x14ac:dyDescent="0.2">
      <c r="A20" s="21" t="s">
        <v>132</v>
      </c>
      <c r="B20" s="21" t="s">
        <v>131</v>
      </c>
      <c r="C20" s="21" t="s">
        <v>133</v>
      </c>
      <c r="D20" s="24">
        <v>252757</v>
      </c>
      <c r="E20" s="22">
        <v>18196.35557</v>
      </c>
      <c r="F20" s="23">
        <v>2.1727624425562002</v>
      </c>
    </row>
    <row r="21" spans="1:6" x14ac:dyDescent="0.2">
      <c r="A21" s="21" t="s">
        <v>351</v>
      </c>
      <c r="B21" s="21" t="s">
        <v>350</v>
      </c>
      <c r="C21" s="21" t="s">
        <v>188</v>
      </c>
      <c r="D21" s="24">
        <v>635855</v>
      </c>
      <c r="E21" s="22">
        <v>17775.64445</v>
      </c>
      <c r="F21" s="23">
        <v>2.1225268161317001</v>
      </c>
    </row>
    <row r="22" spans="1:6" x14ac:dyDescent="0.2">
      <c r="A22" s="21" t="s">
        <v>733</v>
      </c>
      <c r="B22" s="21" t="s">
        <v>732</v>
      </c>
      <c r="C22" s="21" t="s">
        <v>130</v>
      </c>
      <c r="D22" s="24">
        <v>677203</v>
      </c>
      <c r="E22" s="22">
        <v>17070.256020000001</v>
      </c>
      <c r="F22" s="23">
        <v>2.0382988792669998</v>
      </c>
    </row>
    <row r="23" spans="1:6" x14ac:dyDescent="0.2">
      <c r="A23" s="21" t="s">
        <v>701</v>
      </c>
      <c r="B23" s="21" t="s">
        <v>700</v>
      </c>
      <c r="C23" s="21" t="s">
        <v>196</v>
      </c>
      <c r="D23" s="24">
        <v>1060147</v>
      </c>
      <c r="E23" s="22">
        <v>17047.163759999999</v>
      </c>
      <c r="F23" s="23">
        <v>2.0355415141974502</v>
      </c>
    </row>
    <row r="24" spans="1:6" x14ac:dyDescent="0.2">
      <c r="A24" s="21" t="s">
        <v>256</v>
      </c>
      <c r="B24" s="21" t="s">
        <v>255</v>
      </c>
      <c r="C24" s="21" t="s">
        <v>97</v>
      </c>
      <c r="D24" s="24">
        <v>918144</v>
      </c>
      <c r="E24" s="22">
        <v>17021.930690000001</v>
      </c>
      <c r="F24" s="23">
        <v>2.0325285225796801</v>
      </c>
    </row>
    <row r="25" spans="1:6" x14ac:dyDescent="0.2">
      <c r="A25" s="21" t="s">
        <v>743</v>
      </c>
      <c r="B25" s="21" t="s">
        <v>742</v>
      </c>
      <c r="C25" s="21" t="s">
        <v>199</v>
      </c>
      <c r="D25" s="24">
        <v>1409955</v>
      </c>
      <c r="E25" s="22">
        <v>16876.45637</v>
      </c>
      <c r="F25" s="23">
        <v>2.0151579486954501</v>
      </c>
    </row>
    <row r="26" spans="1:6" x14ac:dyDescent="0.2">
      <c r="A26" s="21" t="s">
        <v>629</v>
      </c>
      <c r="B26" s="21" t="s">
        <v>628</v>
      </c>
      <c r="C26" s="21" t="s">
        <v>151</v>
      </c>
      <c r="D26" s="24">
        <v>1194498</v>
      </c>
      <c r="E26" s="22">
        <v>14226.47118</v>
      </c>
      <c r="F26" s="23">
        <v>1.6987325924194501</v>
      </c>
    </row>
    <row r="27" spans="1:6" x14ac:dyDescent="0.2">
      <c r="A27" s="21" t="s">
        <v>129</v>
      </c>
      <c r="B27" s="21" t="s">
        <v>128</v>
      </c>
      <c r="C27" s="21" t="s">
        <v>130</v>
      </c>
      <c r="D27" s="24">
        <v>732917</v>
      </c>
      <c r="E27" s="22">
        <v>14121.11184</v>
      </c>
      <c r="F27" s="23">
        <v>1.68615200637606</v>
      </c>
    </row>
    <row r="28" spans="1:6" x14ac:dyDescent="0.2">
      <c r="A28" s="21" t="s">
        <v>282</v>
      </c>
      <c r="B28" s="21" t="s">
        <v>281</v>
      </c>
      <c r="C28" s="21" t="s">
        <v>143</v>
      </c>
      <c r="D28" s="24">
        <v>343545</v>
      </c>
      <c r="E28" s="22">
        <v>13136.989030000001</v>
      </c>
      <c r="F28" s="23">
        <v>1.5686413833172199</v>
      </c>
    </row>
    <row r="29" spans="1:6" x14ac:dyDescent="0.2">
      <c r="A29" s="21" t="s">
        <v>635</v>
      </c>
      <c r="B29" s="21" t="s">
        <v>634</v>
      </c>
      <c r="C29" s="21" t="s">
        <v>133</v>
      </c>
      <c r="D29" s="24">
        <v>1282619</v>
      </c>
      <c r="E29" s="22">
        <v>12643.416789999999</v>
      </c>
      <c r="F29" s="23">
        <v>1.5097056683255601</v>
      </c>
    </row>
    <row r="30" spans="1:6" x14ac:dyDescent="0.2">
      <c r="A30" s="21" t="s">
        <v>123</v>
      </c>
      <c r="B30" s="21" t="s">
        <v>122</v>
      </c>
      <c r="C30" s="21" t="s">
        <v>124</v>
      </c>
      <c r="D30" s="24">
        <v>1191365</v>
      </c>
      <c r="E30" s="22">
        <v>11611.63897</v>
      </c>
      <c r="F30" s="23">
        <v>1.3865047291191099</v>
      </c>
    </row>
    <row r="31" spans="1:6" x14ac:dyDescent="0.2">
      <c r="A31" s="21" t="s">
        <v>652</v>
      </c>
      <c r="B31" s="21" t="s">
        <v>651</v>
      </c>
      <c r="C31" s="21" t="s">
        <v>162</v>
      </c>
      <c r="D31" s="24">
        <v>469712</v>
      </c>
      <c r="E31" s="22">
        <v>11276.610839999999</v>
      </c>
      <c r="F31" s="23">
        <v>1.34650020539657</v>
      </c>
    </row>
    <row r="32" spans="1:6" x14ac:dyDescent="0.2">
      <c r="A32" s="21" t="s">
        <v>450</v>
      </c>
      <c r="B32" s="21" t="s">
        <v>449</v>
      </c>
      <c r="C32" s="21" t="s">
        <v>102</v>
      </c>
      <c r="D32" s="24">
        <v>158450</v>
      </c>
      <c r="E32" s="22">
        <v>11117.56503</v>
      </c>
      <c r="F32" s="23">
        <v>1.3275091079054</v>
      </c>
    </row>
    <row r="33" spans="1:6" x14ac:dyDescent="0.2">
      <c r="A33" s="21" t="s">
        <v>126</v>
      </c>
      <c r="B33" s="21" t="s">
        <v>125</v>
      </c>
      <c r="C33" s="21" t="s">
        <v>127</v>
      </c>
      <c r="D33" s="24">
        <v>634041</v>
      </c>
      <c r="E33" s="22">
        <v>10080.61786</v>
      </c>
      <c r="F33" s="23">
        <v>1.2036909149038599</v>
      </c>
    </row>
    <row r="34" spans="1:6" x14ac:dyDescent="0.2">
      <c r="A34" s="21" t="s">
        <v>647</v>
      </c>
      <c r="B34" s="21" t="s">
        <v>646</v>
      </c>
      <c r="C34" s="21" t="s">
        <v>374</v>
      </c>
      <c r="D34" s="24">
        <v>211920</v>
      </c>
      <c r="E34" s="22">
        <v>9866.4653999999991</v>
      </c>
      <c r="F34" s="23">
        <v>1.17811972729549</v>
      </c>
    </row>
    <row r="35" spans="1:6" x14ac:dyDescent="0.2">
      <c r="A35" s="21" t="s">
        <v>301</v>
      </c>
      <c r="B35" s="21" t="s">
        <v>300</v>
      </c>
      <c r="C35" s="21" t="s">
        <v>302</v>
      </c>
      <c r="D35" s="24">
        <v>1293297</v>
      </c>
      <c r="E35" s="22">
        <v>9779.9119140000003</v>
      </c>
      <c r="F35" s="23">
        <v>1.1677846817458699</v>
      </c>
    </row>
    <row r="36" spans="1:6" x14ac:dyDescent="0.2">
      <c r="A36" s="21" t="s">
        <v>468</v>
      </c>
      <c r="B36" s="21" t="s">
        <v>467</v>
      </c>
      <c r="C36" s="21" t="s">
        <v>102</v>
      </c>
      <c r="D36" s="24">
        <v>170697</v>
      </c>
      <c r="E36" s="22">
        <v>9303.6692879999991</v>
      </c>
      <c r="F36" s="23">
        <v>1.1109182346523001</v>
      </c>
    </row>
    <row r="37" spans="1:6" x14ac:dyDescent="0.2">
      <c r="A37" s="21" t="s">
        <v>278</v>
      </c>
      <c r="B37" s="21" t="s">
        <v>277</v>
      </c>
      <c r="C37" s="21" t="s">
        <v>118</v>
      </c>
      <c r="D37" s="24">
        <v>2492770</v>
      </c>
      <c r="E37" s="22">
        <v>8795.7389449999991</v>
      </c>
      <c r="F37" s="23">
        <v>1.05026806937829</v>
      </c>
    </row>
    <row r="38" spans="1:6" x14ac:dyDescent="0.2">
      <c r="A38" s="21" t="s">
        <v>150</v>
      </c>
      <c r="B38" s="21" t="s">
        <v>149</v>
      </c>
      <c r="C38" s="21" t="s">
        <v>151</v>
      </c>
      <c r="D38" s="24">
        <v>1222730</v>
      </c>
      <c r="E38" s="22">
        <v>8779.2013999999999</v>
      </c>
      <c r="F38" s="23">
        <v>1.04829337963727</v>
      </c>
    </row>
    <row r="39" spans="1:6" x14ac:dyDescent="0.2">
      <c r="A39" s="21" t="s">
        <v>621</v>
      </c>
      <c r="B39" s="21" t="s">
        <v>620</v>
      </c>
      <c r="C39" s="21" t="s">
        <v>121</v>
      </c>
      <c r="D39" s="24">
        <v>113657</v>
      </c>
      <c r="E39" s="22">
        <v>8609.1199510000006</v>
      </c>
      <c r="F39" s="23">
        <v>1.02798455553559</v>
      </c>
    </row>
    <row r="40" spans="1:6" x14ac:dyDescent="0.2">
      <c r="A40" s="21" t="s">
        <v>627</v>
      </c>
      <c r="B40" s="21" t="s">
        <v>626</v>
      </c>
      <c r="C40" s="21" t="s">
        <v>167</v>
      </c>
      <c r="D40" s="24">
        <v>224099</v>
      </c>
      <c r="E40" s="22">
        <v>8529.31999</v>
      </c>
      <c r="F40" s="23">
        <v>1.0184559245132301</v>
      </c>
    </row>
    <row r="41" spans="1:6" x14ac:dyDescent="0.2">
      <c r="A41" s="21" t="s">
        <v>488</v>
      </c>
      <c r="B41" s="21" t="s">
        <v>487</v>
      </c>
      <c r="C41" s="21" t="s">
        <v>202</v>
      </c>
      <c r="D41" s="24">
        <v>601831</v>
      </c>
      <c r="E41" s="22">
        <v>8528.2461860000003</v>
      </c>
      <c r="F41" s="23">
        <v>1.01832770537655</v>
      </c>
    </row>
    <row r="42" spans="1:6" x14ac:dyDescent="0.2">
      <c r="A42" s="21" t="s">
        <v>187</v>
      </c>
      <c r="B42" s="21" t="s">
        <v>186</v>
      </c>
      <c r="C42" s="21" t="s">
        <v>188</v>
      </c>
      <c r="D42" s="24">
        <v>70621</v>
      </c>
      <c r="E42" s="22">
        <v>8334.6904200000008</v>
      </c>
      <c r="F42" s="23">
        <v>0.995215896130619</v>
      </c>
    </row>
    <row r="43" spans="1:6" x14ac:dyDescent="0.2">
      <c r="A43" s="21" t="s">
        <v>251</v>
      </c>
      <c r="B43" s="21" t="s">
        <v>250</v>
      </c>
      <c r="C43" s="21" t="s">
        <v>252</v>
      </c>
      <c r="D43" s="24">
        <v>170886</v>
      </c>
      <c r="E43" s="22">
        <v>8181.0818069999996</v>
      </c>
      <c r="F43" s="23">
        <v>0.97687403509720405</v>
      </c>
    </row>
    <row r="44" spans="1:6" x14ac:dyDescent="0.2">
      <c r="A44" s="21" t="s">
        <v>739</v>
      </c>
      <c r="B44" s="21" t="s">
        <v>738</v>
      </c>
      <c r="C44" s="21" t="s">
        <v>202</v>
      </c>
      <c r="D44" s="24">
        <v>254323</v>
      </c>
      <c r="E44" s="22">
        <v>8039.0228690000004</v>
      </c>
      <c r="F44" s="23">
        <v>0.95991127989447</v>
      </c>
    </row>
    <row r="45" spans="1:6" x14ac:dyDescent="0.2">
      <c r="A45" s="21" t="s">
        <v>753</v>
      </c>
      <c r="B45" s="21" t="s">
        <v>752</v>
      </c>
      <c r="C45" s="21" t="s">
        <v>130</v>
      </c>
      <c r="D45" s="24">
        <v>236343</v>
      </c>
      <c r="E45" s="22">
        <v>8027.508167</v>
      </c>
      <c r="F45" s="23">
        <v>0.95853635006598903</v>
      </c>
    </row>
    <row r="46" spans="1:6" x14ac:dyDescent="0.2">
      <c r="A46" s="21" t="s">
        <v>670</v>
      </c>
      <c r="B46" s="21" t="s">
        <v>669</v>
      </c>
      <c r="C46" s="21" t="s">
        <v>162</v>
      </c>
      <c r="D46" s="24">
        <v>10830984</v>
      </c>
      <c r="E46" s="22">
        <v>7713.8268049999997</v>
      </c>
      <c r="F46" s="23">
        <v>0.921080768388571</v>
      </c>
    </row>
    <row r="47" spans="1:6" x14ac:dyDescent="0.2">
      <c r="A47" s="21" t="s">
        <v>223</v>
      </c>
      <c r="B47" s="21" t="s">
        <v>222</v>
      </c>
      <c r="C47" s="21" t="s">
        <v>224</v>
      </c>
      <c r="D47" s="24">
        <v>734902</v>
      </c>
      <c r="E47" s="22">
        <v>7640.0411919999997</v>
      </c>
      <c r="F47" s="23">
        <v>0.91227028938300103</v>
      </c>
    </row>
    <row r="48" spans="1:6" x14ac:dyDescent="0.2">
      <c r="A48" s="21" t="s">
        <v>137</v>
      </c>
      <c r="B48" s="21" t="s">
        <v>136</v>
      </c>
      <c r="C48" s="21" t="s">
        <v>138</v>
      </c>
      <c r="D48" s="24">
        <v>1071142</v>
      </c>
      <c r="E48" s="22">
        <v>7304.1172980000001</v>
      </c>
      <c r="F48" s="23">
        <v>0.87215880565030302</v>
      </c>
    </row>
    <row r="49" spans="1:9" x14ac:dyDescent="0.2">
      <c r="A49" s="21" t="s">
        <v>182</v>
      </c>
      <c r="B49" s="21" t="s">
        <v>181</v>
      </c>
      <c r="C49" s="21" t="s">
        <v>162</v>
      </c>
      <c r="D49" s="24">
        <v>104780</v>
      </c>
      <c r="E49" s="22">
        <v>4543.3131899999998</v>
      </c>
      <c r="F49" s="23">
        <v>0.54250095443711899</v>
      </c>
    </row>
    <row r="50" spans="1:9" x14ac:dyDescent="0.2">
      <c r="A50" s="21" t="s">
        <v>678</v>
      </c>
      <c r="B50" s="21" t="s">
        <v>677</v>
      </c>
      <c r="C50" s="21" t="s">
        <v>167</v>
      </c>
      <c r="D50" s="24">
        <v>108780</v>
      </c>
      <c r="E50" s="22">
        <v>4091.3789700000002</v>
      </c>
      <c r="F50" s="23">
        <v>0.48853708810440999</v>
      </c>
    </row>
    <row r="51" spans="1:9" x14ac:dyDescent="0.2">
      <c r="A51" s="20" t="s">
        <v>28</v>
      </c>
      <c r="B51" s="20"/>
      <c r="C51" s="20"/>
      <c r="D51" s="20"/>
      <c r="E51" s="25">
        <f>SUM(E7:E50)</f>
        <v>804424.40467200021</v>
      </c>
      <c r="F51" s="26">
        <f>SUM(F7:F50)</f>
        <v>96.053472225424798</v>
      </c>
      <c r="G51" s="14"/>
      <c r="H51" s="14"/>
      <c r="I51" s="14"/>
    </row>
    <row r="52" spans="1:9" x14ac:dyDescent="0.2">
      <c r="A52" s="21"/>
      <c r="B52" s="21"/>
      <c r="C52" s="21"/>
      <c r="D52" s="21"/>
      <c r="E52" s="22"/>
      <c r="F52" s="23"/>
    </row>
    <row r="53" spans="1:9" x14ac:dyDescent="0.2">
      <c r="A53" s="20" t="s">
        <v>33</v>
      </c>
      <c r="B53" s="20"/>
      <c r="C53" s="20"/>
      <c r="D53" s="20"/>
      <c r="E53" s="25">
        <f>E51</f>
        <v>804424.40467200021</v>
      </c>
      <c r="F53" s="26">
        <f>F51</f>
        <v>96.053472225424798</v>
      </c>
      <c r="G53" s="14"/>
      <c r="H53" s="14"/>
      <c r="I53" s="14"/>
    </row>
    <row r="54" spans="1:9" x14ac:dyDescent="0.2">
      <c r="A54" s="20"/>
      <c r="B54" s="20"/>
      <c r="C54" s="20"/>
      <c r="D54" s="20"/>
      <c r="E54" s="25"/>
      <c r="F54" s="26"/>
      <c r="G54" s="14"/>
      <c r="H54" s="14"/>
      <c r="I54" s="14"/>
    </row>
    <row r="55" spans="1:9" x14ac:dyDescent="0.2">
      <c r="A55" s="20" t="s">
        <v>35</v>
      </c>
      <c r="B55" s="20"/>
      <c r="C55" s="20"/>
      <c r="D55" s="20"/>
      <c r="E55" s="25">
        <f>E57-(E51)</f>
        <v>33051.207645399845</v>
      </c>
      <c r="F55" s="26">
        <f>F57-(F51)</f>
        <v>3.9465277745752019</v>
      </c>
      <c r="G55" s="14"/>
      <c r="H55" s="14"/>
      <c r="I55" s="14"/>
    </row>
    <row r="56" spans="1:9" x14ac:dyDescent="0.2">
      <c r="A56" s="20"/>
      <c r="B56" s="20"/>
      <c r="C56" s="20"/>
      <c r="D56" s="20"/>
      <c r="E56" s="25"/>
      <c r="F56" s="26"/>
      <c r="G56" s="14"/>
      <c r="H56" s="14"/>
      <c r="I56" s="14"/>
    </row>
    <row r="57" spans="1:9" x14ac:dyDescent="0.2">
      <c r="A57" s="27" t="s">
        <v>34</v>
      </c>
      <c r="B57" s="27"/>
      <c r="C57" s="27"/>
      <c r="D57" s="27"/>
      <c r="E57" s="28">
        <v>837475.61231740005</v>
      </c>
      <c r="F57" s="29">
        <v>100</v>
      </c>
      <c r="G57" s="14"/>
      <c r="H57" s="14"/>
      <c r="I57" s="14"/>
    </row>
    <row r="59" spans="1:9" x14ac:dyDescent="0.2">
      <c r="A59" s="14" t="s">
        <v>37</v>
      </c>
    </row>
    <row r="60" spans="1:9" x14ac:dyDescent="0.2">
      <c r="A60" s="14" t="s">
        <v>38</v>
      </c>
    </row>
    <row r="61" spans="1:9" x14ac:dyDescent="0.2">
      <c r="A61" s="14" t="s">
        <v>39</v>
      </c>
      <c r="B61" s="14"/>
      <c r="C61" s="30" t="s">
        <v>861</v>
      </c>
      <c r="D61" s="14" t="s">
        <v>40</v>
      </c>
    </row>
    <row r="62" spans="1:9" x14ac:dyDescent="0.2">
      <c r="A62" s="7" t="s">
        <v>41</v>
      </c>
      <c r="C62" s="31">
        <v>883.98699999999997</v>
      </c>
      <c r="D62" s="31">
        <v>1055.9088999999999</v>
      </c>
    </row>
    <row r="63" spans="1:9" x14ac:dyDescent="0.2">
      <c r="A63" s="7" t="s">
        <v>42</v>
      </c>
      <c r="C63" s="31">
        <v>44.813800000000001</v>
      </c>
      <c r="D63" s="31">
        <v>53.529400000000003</v>
      </c>
    </row>
    <row r="64" spans="1:9" x14ac:dyDescent="0.2">
      <c r="A64" s="7" t="s">
        <v>43</v>
      </c>
      <c r="C64" s="31">
        <v>968.85059999999999</v>
      </c>
      <c r="D64" s="31">
        <v>1162.0601999999999</v>
      </c>
    </row>
    <row r="65" spans="1:4" x14ac:dyDescent="0.2">
      <c r="A65" s="7" t="s">
        <v>44</v>
      </c>
      <c r="C65" s="31">
        <v>51.569299999999998</v>
      </c>
      <c r="D65" s="31">
        <v>61.849499999999999</v>
      </c>
    </row>
    <row r="67" spans="1:4" x14ac:dyDescent="0.2">
      <c r="A67" s="7" t="s">
        <v>862</v>
      </c>
    </row>
    <row r="69" spans="1:4" x14ac:dyDescent="0.2">
      <c r="A69" s="7" t="s">
        <v>45</v>
      </c>
    </row>
    <row r="71" spans="1:4" x14ac:dyDescent="0.2">
      <c r="A71" s="14" t="s">
        <v>46</v>
      </c>
      <c r="D71" s="30" t="s">
        <v>47</v>
      </c>
    </row>
    <row r="73" spans="1:4" x14ac:dyDescent="0.2">
      <c r="A73" s="14" t="s">
        <v>341</v>
      </c>
      <c r="D73" s="51">
        <v>0.38419999999999999</v>
      </c>
    </row>
    <row r="75" spans="1:4" x14ac:dyDescent="0.2">
      <c r="A75" s="107" t="s">
        <v>859</v>
      </c>
      <c r="B75" s="107"/>
      <c r="C75" s="107"/>
      <c r="D75" s="30" t="s">
        <v>47</v>
      </c>
    </row>
    <row r="77" spans="1:4" x14ac:dyDescent="0.2">
      <c r="A77" s="14" t="s">
        <v>860</v>
      </c>
    </row>
    <row r="78" spans="1:4" x14ac:dyDescent="0.2">
      <c r="A78" s="60"/>
    </row>
    <row r="79" spans="1:4" x14ac:dyDescent="0.2">
      <c r="A79" s="61" t="s">
        <v>875</v>
      </c>
    </row>
    <row r="80" spans="1:4" x14ac:dyDescent="0.2">
      <c r="A80" s="62"/>
    </row>
    <row r="81" spans="1:1" x14ac:dyDescent="0.2">
      <c r="A81" s="63"/>
    </row>
    <row r="82" spans="1:1" x14ac:dyDescent="0.2">
      <c r="A82" s="63"/>
    </row>
    <row r="83" spans="1:1" x14ac:dyDescent="0.2">
      <c r="A83" s="63"/>
    </row>
    <row r="84" spans="1:1" x14ac:dyDescent="0.2">
      <c r="A84" s="63"/>
    </row>
    <row r="85" spans="1:1" x14ac:dyDescent="0.2">
      <c r="A85" s="63"/>
    </row>
    <row r="86" spans="1:1" x14ac:dyDescent="0.2">
      <c r="A86" s="63"/>
    </row>
    <row r="87" spans="1:1" x14ac:dyDescent="0.2">
      <c r="A87" s="63"/>
    </row>
    <row r="88" spans="1:1" x14ac:dyDescent="0.2">
      <c r="A88" s="63"/>
    </row>
    <row r="89" spans="1:1" x14ac:dyDescent="0.2">
      <c r="A89" s="63"/>
    </row>
    <row r="90" spans="1:1" x14ac:dyDescent="0.2">
      <c r="A90" s="63"/>
    </row>
    <row r="91" spans="1:1" x14ac:dyDescent="0.2">
      <c r="A91" s="63"/>
    </row>
    <row r="92" spans="1:1" x14ac:dyDescent="0.2">
      <c r="A92" s="63"/>
    </row>
    <row r="93" spans="1:1" x14ac:dyDescent="0.2">
      <c r="A93" s="61" t="s">
        <v>892</v>
      </c>
    </row>
    <row r="94" spans="1:1" x14ac:dyDescent="0.2">
      <c r="A94" s="63"/>
    </row>
    <row r="95" spans="1:1" x14ac:dyDescent="0.2">
      <c r="A95" s="61" t="s">
        <v>876</v>
      </c>
    </row>
    <row r="96" spans="1:1" x14ac:dyDescent="0.2">
      <c r="A96" s="63"/>
    </row>
    <row r="97" spans="1:1" x14ac:dyDescent="0.2">
      <c r="A97" s="63"/>
    </row>
    <row r="98" spans="1:1" x14ac:dyDescent="0.2">
      <c r="A98" s="63"/>
    </row>
    <row r="99" spans="1:1" x14ac:dyDescent="0.2">
      <c r="A99" s="63"/>
    </row>
    <row r="100" spans="1:1" x14ac:dyDescent="0.2">
      <c r="A100" s="63"/>
    </row>
    <row r="101" spans="1:1" x14ac:dyDescent="0.2">
      <c r="A101" s="63"/>
    </row>
    <row r="102" spans="1:1" x14ac:dyDescent="0.2">
      <c r="A102" s="63"/>
    </row>
    <row r="103" spans="1:1" x14ac:dyDescent="0.2">
      <c r="A103" s="63"/>
    </row>
    <row r="104" spans="1:1" x14ac:dyDescent="0.2">
      <c r="A104" s="63"/>
    </row>
    <row r="105" spans="1:1" x14ac:dyDescent="0.2">
      <c r="A105" s="63"/>
    </row>
    <row r="106" spans="1:1" x14ac:dyDescent="0.2">
      <c r="A106" s="63"/>
    </row>
    <row r="107" spans="1:1" x14ac:dyDescent="0.2">
      <c r="A107" s="63"/>
    </row>
    <row r="110" spans="1:1" x14ac:dyDescent="0.2">
      <c r="A110" s="7" t="s">
        <v>874</v>
      </c>
    </row>
  </sheetData>
  <mergeCells count="2">
    <mergeCell ref="A1:F1"/>
    <mergeCell ref="A75:C75"/>
  </mergeCells>
  <conditionalFormatting sqref="F2:F3 F315:F65536">
    <cfRule type="cellIs" dxfId="39" priority="3" stopIfTrue="1" operator="between">
      <formula>0.009</formula>
      <formula>-0.009</formula>
    </cfRule>
  </conditionalFormatting>
  <conditionalFormatting sqref="F5:F109">
    <cfRule type="cellIs" dxfId="38" priority="1" stopIfTrue="1" operator="between">
      <formula>0.009</formula>
      <formula>-0.009</formula>
    </cfRule>
  </conditionalFormatting>
  <conditionalFormatting sqref="F210:F212">
    <cfRule type="cellIs" dxfId="37" priority="2" stopIfTrue="1" operator="between">
      <formula>0.009</formula>
      <formula>-0.009</formula>
    </cfRule>
  </conditionalFormatting>
  <hyperlinks>
    <hyperlink ref="A78"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06"/>
  <sheetViews>
    <sheetView zoomScaleNormal="100" workbookViewId="0">
      <selection sqref="A1:F1"/>
    </sheetView>
  </sheetViews>
  <sheetFormatPr defaultColWidth="9.109375" defaultRowHeight="10.199999999999999" x14ac:dyDescent="0.2"/>
  <cols>
    <col min="1" max="1" width="38.6640625" style="7" bestFit="1" customWidth="1"/>
    <col min="2" max="2" width="32.109375" style="7" bestFit="1" customWidth="1"/>
    <col min="3" max="3" width="20" style="7" bestFit="1" customWidth="1"/>
    <col min="4" max="4" width="15.44140625" style="7" bestFit="1" customWidth="1"/>
    <col min="5" max="5" width="33.33203125" style="10" customWidth="1"/>
    <col min="6" max="6" width="13.5546875" style="11" bestFit="1" customWidth="1"/>
    <col min="7" max="16384" width="9.109375" style="7"/>
  </cols>
  <sheetData>
    <row r="1" spans="1:6" s="1" customFormat="1" ht="13.8" x14ac:dyDescent="0.2">
      <c r="A1" s="103" t="s">
        <v>21</v>
      </c>
      <c r="B1" s="104"/>
      <c r="C1" s="104"/>
      <c r="D1" s="104"/>
      <c r="E1" s="104"/>
      <c r="F1" s="104"/>
    </row>
    <row r="2" spans="1:6" s="1" customFormat="1" ht="11.4" x14ac:dyDescent="0.2">
      <c r="E2" s="5"/>
      <c r="F2" s="9"/>
    </row>
    <row r="3" spans="1:6" s="1" customFormat="1" ht="12" x14ac:dyDescent="0.2">
      <c r="A3" s="8" t="s">
        <v>7</v>
      </c>
      <c r="B3" s="2"/>
      <c r="C3" s="3"/>
      <c r="D3" s="3"/>
      <c r="E3" s="4"/>
      <c r="F3" s="9"/>
    </row>
    <row r="4" spans="1:6" s="1" customFormat="1" ht="25.5" customHeight="1" x14ac:dyDescent="0.2">
      <c r="A4" s="6" t="s">
        <v>2</v>
      </c>
      <c r="B4" s="6" t="s">
        <v>0</v>
      </c>
      <c r="C4" s="13" t="s">
        <v>388</v>
      </c>
      <c r="D4" s="13" t="s">
        <v>1</v>
      </c>
      <c r="E4" s="52" t="s">
        <v>6</v>
      </c>
      <c r="F4" s="12" t="s">
        <v>3</v>
      </c>
    </row>
    <row r="5" spans="1:6" x14ac:dyDescent="0.2">
      <c r="A5" s="16" t="s">
        <v>94</v>
      </c>
      <c r="B5" s="17"/>
      <c r="C5" s="17"/>
      <c r="D5" s="17"/>
      <c r="E5" s="18"/>
      <c r="F5" s="19"/>
    </row>
    <row r="6" spans="1:6" x14ac:dyDescent="0.2">
      <c r="A6" s="20" t="s">
        <v>25</v>
      </c>
      <c r="B6" s="21"/>
      <c r="C6" s="21"/>
      <c r="D6" s="21"/>
      <c r="E6" s="22"/>
      <c r="F6" s="23"/>
    </row>
    <row r="7" spans="1:6" x14ac:dyDescent="0.2">
      <c r="A7" s="21" t="s">
        <v>104</v>
      </c>
      <c r="B7" s="21" t="s">
        <v>103</v>
      </c>
      <c r="C7" s="21" t="s">
        <v>105</v>
      </c>
      <c r="D7" s="24">
        <v>720000</v>
      </c>
      <c r="E7" s="22">
        <v>26463.96</v>
      </c>
      <c r="F7" s="23">
        <v>9.0989838812061805</v>
      </c>
    </row>
    <row r="8" spans="1:6" x14ac:dyDescent="0.2">
      <c r="A8" s="21" t="s">
        <v>117</v>
      </c>
      <c r="B8" s="21" t="s">
        <v>116</v>
      </c>
      <c r="C8" s="21" t="s">
        <v>118</v>
      </c>
      <c r="D8" s="24">
        <v>3930000</v>
      </c>
      <c r="E8" s="22">
        <v>17417.759999999998</v>
      </c>
      <c r="F8" s="23">
        <v>5.9886697790775703</v>
      </c>
    </row>
    <row r="9" spans="1:6" x14ac:dyDescent="0.2">
      <c r="A9" s="21" t="s">
        <v>99</v>
      </c>
      <c r="B9" s="21" t="s">
        <v>98</v>
      </c>
      <c r="C9" s="21" t="s">
        <v>97</v>
      </c>
      <c r="D9" s="24">
        <v>1200000</v>
      </c>
      <c r="E9" s="22">
        <v>15276</v>
      </c>
      <c r="F9" s="23">
        <v>5.2522781083898904</v>
      </c>
    </row>
    <row r="10" spans="1:6" x14ac:dyDescent="0.2">
      <c r="A10" s="21" t="s">
        <v>173</v>
      </c>
      <c r="B10" s="21" t="s">
        <v>172</v>
      </c>
      <c r="C10" s="21" t="s">
        <v>174</v>
      </c>
      <c r="D10" s="24">
        <v>4500000</v>
      </c>
      <c r="E10" s="22">
        <v>13392</v>
      </c>
      <c r="F10" s="23">
        <v>4.6045108947078601</v>
      </c>
    </row>
    <row r="11" spans="1:6" x14ac:dyDescent="0.2">
      <c r="A11" s="21" t="s">
        <v>110</v>
      </c>
      <c r="B11" s="21" t="s">
        <v>109</v>
      </c>
      <c r="C11" s="21" t="s">
        <v>111</v>
      </c>
      <c r="D11" s="24">
        <v>440000</v>
      </c>
      <c r="E11" s="22">
        <v>12993.86</v>
      </c>
      <c r="F11" s="23">
        <v>4.4676202161222198</v>
      </c>
    </row>
    <row r="12" spans="1:6" x14ac:dyDescent="0.2">
      <c r="A12" s="21" t="s">
        <v>107</v>
      </c>
      <c r="B12" s="21" t="s">
        <v>106</v>
      </c>
      <c r="C12" s="21" t="s">
        <v>108</v>
      </c>
      <c r="D12" s="24">
        <v>710000</v>
      </c>
      <c r="E12" s="22">
        <v>12137.805</v>
      </c>
      <c r="F12" s="23">
        <v>4.1732866905868899</v>
      </c>
    </row>
    <row r="13" spans="1:6" x14ac:dyDescent="0.2">
      <c r="A13" s="21" t="s">
        <v>278</v>
      </c>
      <c r="B13" s="21" t="s">
        <v>277</v>
      </c>
      <c r="C13" s="21" t="s">
        <v>118</v>
      </c>
      <c r="D13" s="24">
        <v>3365000</v>
      </c>
      <c r="E13" s="22">
        <v>11873.4025</v>
      </c>
      <c r="F13" s="23">
        <v>4.0823783727973098</v>
      </c>
    </row>
    <row r="14" spans="1:6" x14ac:dyDescent="0.2">
      <c r="A14" s="21" t="s">
        <v>530</v>
      </c>
      <c r="B14" s="21" t="s">
        <v>529</v>
      </c>
      <c r="C14" s="21" t="s">
        <v>167</v>
      </c>
      <c r="D14" s="24">
        <v>807847</v>
      </c>
      <c r="E14" s="22">
        <v>10713.66691</v>
      </c>
      <c r="F14" s="23">
        <v>3.68363172112949</v>
      </c>
    </row>
    <row r="15" spans="1:6" x14ac:dyDescent="0.2">
      <c r="A15" s="21" t="s">
        <v>555</v>
      </c>
      <c r="B15" s="21" t="s">
        <v>554</v>
      </c>
      <c r="C15" s="21" t="s">
        <v>224</v>
      </c>
      <c r="D15" s="24">
        <v>180000</v>
      </c>
      <c r="E15" s="22">
        <v>10188.540000000001</v>
      </c>
      <c r="F15" s="23">
        <v>3.5030797066283501</v>
      </c>
    </row>
    <row r="16" spans="1:6" x14ac:dyDescent="0.2">
      <c r="A16" s="21" t="s">
        <v>506</v>
      </c>
      <c r="B16" s="21" t="s">
        <v>505</v>
      </c>
      <c r="C16" s="21" t="s">
        <v>202</v>
      </c>
      <c r="D16" s="24">
        <v>485000</v>
      </c>
      <c r="E16" s="22">
        <v>9410.94</v>
      </c>
      <c r="F16" s="23">
        <v>3.2357210095162801</v>
      </c>
    </row>
    <row r="17" spans="1:6" x14ac:dyDescent="0.2">
      <c r="A17" s="21" t="s">
        <v>755</v>
      </c>
      <c r="B17" s="21" t="s">
        <v>754</v>
      </c>
      <c r="C17" s="21" t="s">
        <v>105</v>
      </c>
      <c r="D17" s="24">
        <v>3100000</v>
      </c>
      <c r="E17" s="22">
        <v>9354.25</v>
      </c>
      <c r="F17" s="23">
        <v>3.2162295427733798</v>
      </c>
    </row>
    <row r="18" spans="1:6" x14ac:dyDescent="0.2">
      <c r="A18" s="21" t="s">
        <v>113</v>
      </c>
      <c r="B18" s="21" t="s">
        <v>112</v>
      </c>
      <c r="C18" s="21" t="s">
        <v>97</v>
      </c>
      <c r="D18" s="24">
        <v>725000</v>
      </c>
      <c r="E18" s="22">
        <v>8933.4500000000007</v>
      </c>
      <c r="F18" s="23">
        <v>3.0715477786983301</v>
      </c>
    </row>
    <row r="19" spans="1:6" x14ac:dyDescent="0.2">
      <c r="A19" s="21" t="s">
        <v>726</v>
      </c>
      <c r="B19" s="21" t="s">
        <v>725</v>
      </c>
      <c r="C19" s="21" t="s">
        <v>167</v>
      </c>
      <c r="D19" s="24">
        <v>200000</v>
      </c>
      <c r="E19" s="22">
        <v>8594.6</v>
      </c>
      <c r="F19" s="23">
        <v>2.9550425131165001</v>
      </c>
    </row>
    <row r="20" spans="1:6" x14ac:dyDescent="0.2">
      <c r="A20" s="21" t="s">
        <v>731</v>
      </c>
      <c r="B20" s="21" t="s">
        <v>730</v>
      </c>
      <c r="C20" s="21" t="s">
        <v>252</v>
      </c>
      <c r="D20" s="24">
        <v>1973158</v>
      </c>
      <c r="E20" s="22">
        <v>8385.9215000000004</v>
      </c>
      <c r="F20" s="23">
        <v>2.8832935266513502</v>
      </c>
    </row>
    <row r="21" spans="1:6" x14ac:dyDescent="0.2">
      <c r="A21" s="21" t="s">
        <v>166</v>
      </c>
      <c r="B21" s="21" t="s">
        <v>165</v>
      </c>
      <c r="C21" s="21" t="s">
        <v>167</v>
      </c>
      <c r="D21" s="24">
        <v>597222</v>
      </c>
      <c r="E21" s="22">
        <v>7341.6500459999997</v>
      </c>
      <c r="F21" s="23">
        <v>2.5242463875402801</v>
      </c>
    </row>
    <row r="22" spans="1:6" x14ac:dyDescent="0.2">
      <c r="A22" s="21" t="s">
        <v>190</v>
      </c>
      <c r="B22" s="21" t="s">
        <v>189</v>
      </c>
      <c r="C22" s="21" t="s">
        <v>191</v>
      </c>
      <c r="D22" s="24">
        <v>3950000</v>
      </c>
      <c r="E22" s="22">
        <v>6657.7250000000004</v>
      </c>
      <c r="F22" s="23">
        <v>2.2890955269167401</v>
      </c>
    </row>
    <row r="23" spans="1:6" x14ac:dyDescent="0.2">
      <c r="A23" s="21" t="s">
        <v>534</v>
      </c>
      <c r="B23" s="21" t="s">
        <v>533</v>
      </c>
      <c r="C23" s="21" t="s">
        <v>419</v>
      </c>
      <c r="D23" s="24">
        <v>762057</v>
      </c>
      <c r="E23" s="22">
        <v>6111.3161120000004</v>
      </c>
      <c r="F23" s="23">
        <v>2.1012262260086398</v>
      </c>
    </row>
    <row r="24" spans="1:6" x14ac:dyDescent="0.2">
      <c r="A24" s="21" t="s">
        <v>525</v>
      </c>
      <c r="B24" s="21" t="s">
        <v>524</v>
      </c>
      <c r="C24" s="21" t="s">
        <v>526</v>
      </c>
      <c r="D24" s="24">
        <v>950000</v>
      </c>
      <c r="E24" s="22">
        <v>6065.2749999999996</v>
      </c>
      <c r="F24" s="23">
        <v>2.0853961183467198</v>
      </c>
    </row>
    <row r="25" spans="1:6" x14ac:dyDescent="0.2">
      <c r="A25" s="21" t="s">
        <v>214</v>
      </c>
      <c r="B25" s="21" t="s">
        <v>213</v>
      </c>
      <c r="C25" s="21" t="s">
        <v>108</v>
      </c>
      <c r="D25" s="24">
        <v>1425000</v>
      </c>
      <c r="E25" s="22">
        <v>5593.8374999999996</v>
      </c>
      <c r="F25" s="23">
        <v>1.9233038912765399</v>
      </c>
    </row>
    <row r="26" spans="1:6" x14ac:dyDescent="0.2">
      <c r="A26" s="21" t="s">
        <v>660</v>
      </c>
      <c r="B26" s="21" t="s">
        <v>659</v>
      </c>
      <c r="C26" s="21" t="s">
        <v>167</v>
      </c>
      <c r="D26" s="24">
        <v>335000</v>
      </c>
      <c r="E26" s="22">
        <v>5306.9025000000001</v>
      </c>
      <c r="F26" s="23">
        <v>1.82464832574689</v>
      </c>
    </row>
    <row r="27" spans="1:6" x14ac:dyDescent="0.2">
      <c r="A27" s="21" t="s">
        <v>251</v>
      </c>
      <c r="B27" s="21" t="s">
        <v>250</v>
      </c>
      <c r="C27" s="21" t="s">
        <v>252</v>
      </c>
      <c r="D27" s="24">
        <v>110000</v>
      </c>
      <c r="E27" s="22">
        <v>5266.1949999999997</v>
      </c>
      <c r="F27" s="23">
        <v>1.81065204981751</v>
      </c>
    </row>
    <row r="28" spans="1:6" x14ac:dyDescent="0.2">
      <c r="A28" s="21" t="s">
        <v>193</v>
      </c>
      <c r="B28" s="21" t="s">
        <v>192</v>
      </c>
      <c r="C28" s="21" t="s">
        <v>188</v>
      </c>
      <c r="D28" s="24">
        <v>266526</v>
      </c>
      <c r="E28" s="22">
        <v>5152.4806319999998</v>
      </c>
      <c r="F28" s="23">
        <v>1.77155415209194</v>
      </c>
    </row>
    <row r="29" spans="1:6" x14ac:dyDescent="0.2">
      <c r="A29" s="21" t="s">
        <v>627</v>
      </c>
      <c r="B29" s="21" t="s">
        <v>626</v>
      </c>
      <c r="C29" s="21" t="s">
        <v>167</v>
      </c>
      <c r="D29" s="24">
        <v>124000</v>
      </c>
      <c r="E29" s="22">
        <v>4719.5020000000004</v>
      </c>
      <c r="F29" s="23">
        <v>1.62268506396323</v>
      </c>
    </row>
    <row r="30" spans="1:6" x14ac:dyDescent="0.2">
      <c r="A30" s="21" t="s">
        <v>135</v>
      </c>
      <c r="B30" s="21" t="s">
        <v>134</v>
      </c>
      <c r="C30" s="21" t="s">
        <v>97</v>
      </c>
      <c r="D30" s="24">
        <v>575000</v>
      </c>
      <c r="E30" s="22">
        <v>4530.4250000000002</v>
      </c>
      <c r="F30" s="23">
        <v>1.5576755727417</v>
      </c>
    </row>
    <row r="31" spans="1:6" x14ac:dyDescent="0.2">
      <c r="A31" s="21" t="s">
        <v>688</v>
      </c>
      <c r="B31" s="21" t="s">
        <v>687</v>
      </c>
      <c r="C31" s="21" t="s">
        <v>252</v>
      </c>
      <c r="D31" s="24">
        <v>485000</v>
      </c>
      <c r="E31" s="22">
        <v>4453.7550000000001</v>
      </c>
      <c r="F31" s="23">
        <v>1.5313144728091099</v>
      </c>
    </row>
    <row r="32" spans="1:6" x14ac:dyDescent="0.2">
      <c r="A32" s="21" t="s">
        <v>262</v>
      </c>
      <c r="B32" s="21" t="s">
        <v>261</v>
      </c>
      <c r="C32" s="21" t="s">
        <v>111</v>
      </c>
      <c r="D32" s="24">
        <v>1200000</v>
      </c>
      <c r="E32" s="22">
        <v>4439.3999999999996</v>
      </c>
      <c r="F32" s="23">
        <v>1.52637885797238</v>
      </c>
    </row>
    <row r="33" spans="1:9" x14ac:dyDescent="0.2">
      <c r="A33" s="21" t="s">
        <v>442</v>
      </c>
      <c r="B33" s="21" t="s">
        <v>441</v>
      </c>
      <c r="C33" s="21" t="s">
        <v>121</v>
      </c>
      <c r="D33" s="24">
        <v>150000</v>
      </c>
      <c r="E33" s="22">
        <v>4427.7</v>
      </c>
      <c r="F33" s="23">
        <v>1.5223560997982399</v>
      </c>
    </row>
    <row r="34" spans="1:9" x14ac:dyDescent="0.2">
      <c r="A34" s="21" t="s">
        <v>210</v>
      </c>
      <c r="B34" s="21" t="s">
        <v>209</v>
      </c>
      <c r="C34" s="21" t="s">
        <v>143</v>
      </c>
      <c r="D34" s="24">
        <v>90000</v>
      </c>
      <c r="E34" s="22">
        <v>4328.1899999999996</v>
      </c>
      <c r="F34" s="23">
        <v>1.4881420257889499</v>
      </c>
    </row>
    <row r="35" spans="1:9" x14ac:dyDescent="0.2">
      <c r="A35" s="21" t="s">
        <v>539</v>
      </c>
      <c r="B35" s="21" t="s">
        <v>538</v>
      </c>
      <c r="C35" s="21" t="s">
        <v>419</v>
      </c>
      <c r="D35" s="24">
        <v>1000000</v>
      </c>
      <c r="E35" s="22">
        <v>4248</v>
      </c>
      <c r="F35" s="23">
        <v>1.4605706601492701</v>
      </c>
    </row>
    <row r="36" spans="1:9" x14ac:dyDescent="0.2">
      <c r="A36" s="21" t="s">
        <v>142</v>
      </c>
      <c r="B36" s="21" t="s">
        <v>141</v>
      </c>
      <c r="C36" s="21" t="s">
        <v>143</v>
      </c>
      <c r="D36" s="24">
        <v>950000</v>
      </c>
      <c r="E36" s="22">
        <v>3954.375</v>
      </c>
      <c r="F36" s="23">
        <v>1.35961490212518</v>
      </c>
    </row>
    <row r="37" spans="1:9" x14ac:dyDescent="0.2">
      <c r="A37" s="21" t="s">
        <v>323</v>
      </c>
      <c r="B37" s="21" t="s">
        <v>322</v>
      </c>
      <c r="C37" s="21" t="s">
        <v>188</v>
      </c>
      <c r="D37" s="24">
        <v>419853</v>
      </c>
      <c r="E37" s="22">
        <v>3239.585748</v>
      </c>
      <c r="F37" s="23">
        <v>1.11385214090549</v>
      </c>
    </row>
    <row r="38" spans="1:9" x14ac:dyDescent="0.2">
      <c r="A38" s="21" t="s">
        <v>547</v>
      </c>
      <c r="B38" s="21" t="s">
        <v>546</v>
      </c>
      <c r="C38" s="21" t="s">
        <v>105</v>
      </c>
      <c r="D38" s="24">
        <v>200000</v>
      </c>
      <c r="E38" s="22">
        <v>3200.9</v>
      </c>
      <c r="F38" s="23">
        <v>1.1005509948379899</v>
      </c>
    </row>
    <row r="39" spans="1:9" x14ac:dyDescent="0.2">
      <c r="A39" s="21" t="s">
        <v>380</v>
      </c>
      <c r="B39" s="21" t="s">
        <v>379</v>
      </c>
      <c r="C39" s="21" t="s">
        <v>252</v>
      </c>
      <c r="D39" s="24">
        <v>3500000</v>
      </c>
      <c r="E39" s="22">
        <v>3196.55</v>
      </c>
      <c r="F39" s="23">
        <v>1.0990553539783801</v>
      </c>
    </row>
    <row r="40" spans="1:9" x14ac:dyDescent="0.2">
      <c r="A40" s="21" t="s">
        <v>488</v>
      </c>
      <c r="B40" s="21" t="s">
        <v>487</v>
      </c>
      <c r="C40" s="21" t="s">
        <v>202</v>
      </c>
      <c r="D40" s="24">
        <v>197590</v>
      </c>
      <c r="E40" s="22">
        <v>2799.9490949999999</v>
      </c>
      <c r="F40" s="23">
        <v>0.96269385547751796</v>
      </c>
    </row>
    <row r="41" spans="1:9" x14ac:dyDescent="0.2">
      <c r="A41" s="21" t="s">
        <v>148</v>
      </c>
      <c r="B41" s="21" t="s">
        <v>147</v>
      </c>
      <c r="C41" s="21" t="s">
        <v>124</v>
      </c>
      <c r="D41" s="24">
        <v>20000</v>
      </c>
      <c r="E41" s="22">
        <v>2647.6</v>
      </c>
      <c r="F41" s="23">
        <v>0.91031235400452104</v>
      </c>
    </row>
    <row r="42" spans="1:9" x14ac:dyDescent="0.2">
      <c r="A42" s="21" t="s">
        <v>208</v>
      </c>
      <c r="B42" s="21" t="s">
        <v>207</v>
      </c>
      <c r="C42" s="21" t="s">
        <v>167</v>
      </c>
      <c r="D42" s="24">
        <v>42711</v>
      </c>
      <c r="E42" s="22">
        <v>2321.8553820000002</v>
      </c>
      <c r="F42" s="23">
        <v>0.798313052744556</v>
      </c>
    </row>
    <row r="43" spans="1:9" x14ac:dyDescent="0.2">
      <c r="A43" s="21" t="s">
        <v>713</v>
      </c>
      <c r="B43" s="21" t="s">
        <v>712</v>
      </c>
      <c r="C43" s="21" t="s">
        <v>143</v>
      </c>
      <c r="D43" s="24">
        <v>317957</v>
      </c>
      <c r="E43" s="22">
        <v>2316.4757239999999</v>
      </c>
      <c r="F43" s="23">
        <v>0.79646338922373705</v>
      </c>
    </row>
    <row r="44" spans="1:9" x14ac:dyDescent="0.2">
      <c r="A44" s="21" t="s">
        <v>757</v>
      </c>
      <c r="B44" s="21" t="s">
        <v>756</v>
      </c>
      <c r="C44" s="21" t="s">
        <v>537</v>
      </c>
      <c r="D44" s="24">
        <v>188356</v>
      </c>
      <c r="E44" s="22">
        <v>1094.1600040000001</v>
      </c>
      <c r="F44" s="23">
        <v>0.37620009400922899</v>
      </c>
    </row>
    <row r="45" spans="1:9" x14ac:dyDescent="0.2">
      <c r="A45" s="21" t="s">
        <v>693</v>
      </c>
      <c r="B45" s="21" t="s">
        <v>692</v>
      </c>
      <c r="C45" s="21" t="s">
        <v>105</v>
      </c>
      <c r="D45" s="24">
        <v>63500</v>
      </c>
      <c r="E45" s="22">
        <v>876.39525000000003</v>
      </c>
      <c r="F45" s="23">
        <v>0.30132702185597499</v>
      </c>
    </row>
    <row r="46" spans="1:9" x14ac:dyDescent="0.2">
      <c r="A46" s="21" t="s">
        <v>611</v>
      </c>
      <c r="B46" s="21" t="s">
        <v>854</v>
      </c>
      <c r="C46" s="21" t="s">
        <v>202</v>
      </c>
      <c r="D46" s="24">
        <v>62553</v>
      </c>
      <c r="E46" s="22">
        <v>675.29091149999999</v>
      </c>
      <c r="F46" s="23">
        <v>0.23218222514179801</v>
      </c>
    </row>
    <row r="47" spans="1:9" x14ac:dyDescent="0.2">
      <c r="A47" s="20" t="s">
        <v>28</v>
      </c>
      <c r="B47" s="20"/>
      <c r="C47" s="20"/>
      <c r="D47" s="20"/>
      <c r="E47" s="25">
        <f>SUM(E7:E46)</f>
        <v>280101.64681449998</v>
      </c>
      <c r="F47" s="26">
        <f>SUM(F7:F46)</f>
        <v>96.306084556674108</v>
      </c>
      <c r="G47" s="14"/>
      <c r="H47" s="14"/>
      <c r="I47" s="14"/>
    </row>
    <row r="48" spans="1:9" x14ac:dyDescent="0.2">
      <c r="A48" s="21"/>
      <c r="B48" s="21"/>
      <c r="C48" s="21"/>
      <c r="D48" s="21"/>
      <c r="E48" s="22"/>
      <c r="F48" s="23"/>
    </row>
    <row r="49" spans="1:9" x14ac:dyDescent="0.2">
      <c r="A49" s="20" t="s">
        <v>33</v>
      </c>
      <c r="B49" s="20"/>
      <c r="C49" s="20"/>
      <c r="D49" s="20"/>
      <c r="E49" s="25">
        <f>E47</f>
        <v>280101.64681449998</v>
      </c>
      <c r="F49" s="26">
        <f>F47</f>
        <v>96.306084556674108</v>
      </c>
      <c r="G49" s="14"/>
      <c r="H49" s="14"/>
      <c r="I49" s="14"/>
    </row>
    <row r="50" spans="1:9" x14ac:dyDescent="0.2">
      <c r="A50" s="20"/>
      <c r="B50" s="20"/>
      <c r="C50" s="20"/>
      <c r="D50" s="20"/>
      <c r="E50" s="25"/>
      <c r="F50" s="26"/>
      <c r="G50" s="14"/>
      <c r="H50" s="14"/>
      <c r="I50" s="14"/>
    </row>
    <row r="51" spans="1:9" x14ac:dyDescent="0.2">
      <c r="A51" s="20" t="s">
        <v>35</v>
      </c>
      <c r="B51" s="20"/>
      <c r="C51" s="20"/>
      <c r="D51" s="20"/>
      <c r="E51" s="25">
        <f>E53-(E47)</f>
        <v>10743.576624800044</v>
      </c>
      <c r="F51" s="26">
        <f>F53-(F47)</f>
        <v>3.6939154433258921</v>
      </c>
      <c r="G51" s="14"/>
      <c r="H51" s="14"/>
      <c r="I51" s="14"/>
    </row>
    <row r="52" spans="1:9" x14ac:dyDescent="0.2">
      <c r="A52" s="20"/>
      <c r="B52" s="20"/>
      <c r="C52" s="20"/>
      <c r="D52" s="20"/>
      <c r="E52" s="25"/>
      <c r="F52" s="26"/>
      <c r="G52" s="14"/>
      <c r="H52" s="14"/>
      <c r="I52" s="14"/>
    </row>
    <row r="53" spans="1:9" x14ac:dyDescent="0.2">
      <c r="A53" s="27" t="s">
        <v>34</v>
      </c>
      <c r="B53" s="27"/>
      <c r="C53" s="27"/>
      <c r="D53" s="27"/>
      <c r="E53" s="28">
        <v>290845.22343930003</v>
      </c>
      <c r="F53" s="29">
        <v>100</v>
      </c>
      <c r="G53" s="14"/>
      <c r="H53" s="14"/>
      <c r="I53" s="14"/>
    </row>
    <row r="55" spans="1:9" x14ac:dyDescent="0.2">
      <c r="A55" s="14" t="s">
        <v>37</v>
      </c>
    </row>
    <row r="56" spans="1:9" x14ac:dyDescent="0.2">
      <c r="A56" s="14" t="s">
        <v>38</v>
      </c>
    </row>
    <row r="57" spans="1:9" x14ac:dyDescent="0.2">
      <c r="A57" s="14" t="s">
        <v>39</v>
      </c>
      <c r="B57" s="14"/>
      <c r="C57" s="30" t="s">
        <v>861</v>
      </c>
      <c r="D57" s="14" t="s">
        <v>40</v>
      </c>
    </row>
    <row r="58" spans="1:9" x14ac:dyDescent="0.2">
      <c r="A58" s="7" t="s">
        <v>41</v>
      </c>
      <c r="C58" s="31">
        <v>120.7414</v>
      </c>
      <c r="D58" s="31">
        <v>147.4795</v>
      </c>
    </row>
    <row r="59" spans="1:9" x14ac:dyDescent="0.2">
      <c r="A59" s="7" t="s">
        <v>42</v>
      </c>
      <c r="C59" s="31">
        <v>41.231999999999999</v>
      </c>
      <c r="D59" s="31">
        <v>50.362699999999997</v>
      </c>
    </row>
    <row r="60" spans="1:9" x14ac:dyDescent="0.2">
      <c r="A60" s="7" t="s">
        <v>43</v>
      </c>
      <c r="C60" s="31">
        <v>136.9845</v>
      </c>
      <c r="D60" s="31">
        <v>168.18129999999999</v>
      </c>
    </row>
    <row r="61" spans="1:9" x14ac:dyDescent="0.2">
      <c r="A61" s="7" t="s">
        <v>44</v>
      </c>
      <c r="C61" s="31">
        <v>49.167499999999997</v>
      </c>
      <c r="D61" s="31">
        <v>60.363</v>
      </c>
    </row>
    <row r="63" spans="1:9" x14ac:dyDescent="0.2">
      <c r="A63" s="7" t="s">
        <v>862</v>
      </c>
    </row>
    <row r="65" spans="1:4" x14ac:dyDescent="0.2">
      <c r="A65" s="7" t="s">
        <v>45</v>
      </c>
    </row>
    <row r="67" spans="1:4" x14ac:dyDescent="0.2">
      <c r="A67" s="14" t="s">
        <v>46</v>
      </c>
      <c r="D67" s="30" t="s">
        <v>47</v>
      </c>
    </row>
    <row r="69" spans="1:4" x14ac:dyDescent="0.2">
      <c r="A69" s="14" t="s">
        <v>341</v>
      </c>
      <c r="D69" s="51">
        <v>0.12759999999999999</v>
      </c>
    </row>
    <row r="71" spans="1:4" x14ac:dyDescent="0.2">
      <c r="A71" s="107" t="s">
        <v>859</v>
      </c>
      <c r="B71" s="107"/>
      <c r="C71" s="107"/>
      <c r="D71" s="30" t="s">
        <v>47</v>
      </c>
    </row>
    <row r="73" spans="1:4" x14ac:dyDescent="0.2">
      <c r="A73" s="14" t="s">
        <v>860</v>
      </c>
    </row>
    <row r="74" spans="1:4" x14ac:dyDescent="0.2">
      <c r="A74" s="60"/>
    </row>
    <row r="75" spans="1:4" x14ac:dyDescent="0.2">
      <c r="A75" s="61" t="s">
        <v>875</v>
      </c>
    </row>
    <row r="76" spans="1:4" x14ac:dyDescent="0.2">
      <c r="A76" s="62"/>
    </row>
    <row r="77" spans="1:4" x14ac:dyDescent="0.2">
      <c r="A77" s="63"/>
    </row>
    <row r="78" spans="1:4" x14ac:dyDescent="0.2">
      <c r="A78" s="63"/>
    </row>
    <row r="79" spans="1:4" x14ac:dyDescent="0.2">
      <c r="A79" s="63"/>
    </row>
    <row r="80" spans="1:4" x14ac:dyDescent="0.2">
      <c r="A80" s="63"/>
    </row>
    <row r="81" spans="1:1" x14ac:dyDescent="0.2">
      <c r="A81" s="63"/>
    </row>
    <row r="82" spans="1:1" x14ac:dyDescent="0.2">
      <c r="A82" s="63"/>
    </row>
    <row r="83" spans="1:1" x14ac:dyDescent="0.2">
      <c r="A83" s="63"/>
    </row>
    <row r="84" spans="1:1" x14ac:dyDescent="0.2">
      <c r="A84" s="63"/>
    </row>
    <row r="85" spans="1:1" x14ac:dyDescent="0.2">
      <c r="A85" s="63"/>
    </row>
    <row r="86" spans="1:1" x14ac:dyDescent="0.2">
      <c r="A86" s="63"/>
    </row>
    <row r="87" spans="1:1" x14ac:dyDescent="0.2">
      <c r="A87" s="63"/>
    </row>
    <row r="88" spans="1:1" x14ac:dyDescent="0.2">
      <c r="A88" s="63"/>
    </row>
    <row r="89" spans="1:1" x14ac:dyDescent="0.2">
      <c r="A89" s="61" t="s">
        <v>893</v>
      </c>
    </row>
    <row r="90" spans="1:1" x14ac:dyDescent="0.2">
      <c r="A90" s="63"/>
    </row>
    <row r="91" spans="1:1" x14ac:dyDescent="0.2">
      <c r="A91" s="61" t="s">
        <v>876</v>
      </c>
    </row>
    <row r="92" spans="1:1" x14ac:dyDescent="0.2">
      <c r="A92" s="63"/>
    </row>
    <row r="93" spans="1:1" x14ac:dyDescent="0.2">
      <c r="A93" s="63"/>
    </row>
    <row r="94" spans="1:1" x14ac:dyDescent="0.2">
      <c r="A94" s="63"/>
    </row>
    <row r="95" spans="1:1" x14ac:dyDescent="0.2">
      <c r="A95" s="63"/>
    </row>
    <row r="96" spans="1:1" x14ac:dyDescent="0.2">
      <c r="A96" s="63"/>
    </row>
    <row r="97" spans="1:1" x14ac:dyDescent="0.2">
      <c r="A97" s="63"/>
    </row>
    <row r="98" spans="1:1" x14ac:dyDescent="0.2">
      <c r="A98" s="63"/>
    </row>
    <row r="99" spans="1:1" x14ac:dyDescent="0.2">
      <c r="A99" s="63"/>
    </row>
    <row r="100" spans="1:1" x14ac:dyDescent="0.2">
      <c r="A100" s="63"/>
    </row>
    <row r="101" spans="1:1" x14ac:dyDescent="0.2">
      <c r="A101" s="63"/>
    </row>
    <row r="102" spans="1:1" x14ac:dyDescent="0.2">
      <c r="A102" s="63"/>
    </row>
    <row r="103" spans="1:1" x14ac:dyDescent="0.2">
      <c r="A103" s="63"/>
    </row>
    <row r="106" spans="1:1" x14ac:dyDescent="0.2">
      <c r="A106" s="7" t="s">
        <v>874</v>
      </c>
    </row>
  </sheetData>
  <mergeCells count="2">
    <mergeCell ref="A1:F1"/>
    <mergeCell ref="A71:C71"/>
  </mergeCells>
  <conditionalFormatting sqref="F2:F3 F311:F65536">
    <cfRule type="cellIs" dxfId="36" priority="3" stopIfTrue="1" operator="between">
      <formula>0.009</formula>
      <formula>-0.009</formula>
    </cfRule>
  </conditionalFormatting>
  <conditionalFormatting sqref="F5:F105">
    <cfRule type="cellIs" dxfId="35" priority="1" stopIfTrue="1" operator="between">
      <formula>0.009</formula>
      <formula>-0.009</formula>
    </cfRule>
  </conditionalFormatting>
  <conditionalFormatting sqref="F206:F208">
    <cfRule type="cellIs" dxfId="34" priority="2" stopIfTrue="1" operator="between">
      <formula>0.009</formula>
      <formula>-0.009</formula>
    </cfRule>
  </conditionalFormatting>
  <hyperlinks>
    <hyperlink ref="A74" r:id="rId1" tooltip="https://www.franklintempletonindia.com/downloadsServlet/pdf/product-labels-jg9o5k7l" display="https://www.franklintempletonindia.com/downloadsServlet/pdf/product-labels-jg9o5k7l" xr:uid="{00000000-0004-0000-1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118"/>
  <sheetViews>
    <sheetView zoomScaleNormal="100" workbookViewId="0">
      <selection sqref="A1:F1"/>
    </sheetView>
  </sheetViews>
  <sheetFormatPr defaultColWidth="9.109375" defaultRowHeight="10.199999999999999" x14ac:dyDescent="0.2"/>
  <cols>
    <col min="1" max="1" width="38.6640625" style="7" bestFit="1" customWidth="1"/>
    <col min="2" max="2" width="33.109375" style="7" bestFit="1" customWidth="1"/>
    <col min="3" max="3" width="25.5546875" style="7" bestFit="1" customWidth="1"/>
    <col min="4" max="4" width="15.44140625" style="7" bestFit="1" customWidth="1"/>
    <col min="5" max="5" width="33.33203125" style="10" customWidth="1"/>
    <col min="6" max="6" width="13.5546875" style="11" bestFit="1" customWidth="1"/>
    <col min="7" max="16384" width="9.109375" style="7"/>
  </cols>
  <sheetData>
    <row r="1" spans="1:6" s="1" customFormat="1" ht="13.8" x14ac:dyDescent="0.2">
      <c r="A1" s="103" t="s">
        <v>22</v>
      </c>
      <c r="B1" s="104"/>
      <c r="C1" s="104"/>
      <c r="D1" s="104"/>
      <c r="E1" s="104"/>
      <c r="F1" s="104"/>
    </row>
    <row r="2" spans="1:6" s="1" customFormat="1" ht="11.4" x14ac:dyDescent="0.2">
      <c r="E2" s="5"/>
      <c r="F2" s="9"/>
    </row>
    <row r="3" spans="1:6" s="1" customFormat="1" ht="12" x14ac:dyDescent="0.2">
      <c r="A3" s="8" t="s">
        <v>7</v>
      </c>
      <c r="B3" s="2"/>
      <c r="C3" s="3"/>
      <c r="D3" s="3"/>
      <c r="E3" s="4"/>
      <c r="F3" s="9"/>
    </row>
    <row r="4" spans="1:6" s="1" customFormat="1" ht="25.5" customHeight="1" x14ac:dyDescent="0.2">
      <c r="A4" s="6" t="s">
        <v>2</v>
      </c>
      <c r="B4" s="6" t="s">
        <v>0</v>
      </c>
      <c r="C4" s="13" t="s">
        <v>388</v>
      </c>
      <c r="D4" s="13" t="s">
        <v>1</v>
      </c>
      <c r="E4" s="52" t="s">
        <v>6</v>
      </c>
      <c r="F4" s="12" t="s">
        <v>3</v>
      </c>
    </row>
    <row r="5" spans="1:6" x14ac:dyDescent="0.2">
      <c r="A5" s="16" t="s">
        <v>94</v>
      </c>
      <c r="B5" s="17"/>
      <c r="C5" s="17"/>
      <c r="D5" s="17"/>
      <c r="E5" s="18"/>
      <c r="F5" s="19"/>
    </row>
    <row r="6" spans="1:6" x14ac:dyDescent="0.2">
      <c r="A6" s="20" t="s">
        <v>25</v>
      </c>
      <c r="B6" s="21"/>
      <c r="C6" s="21"/>
      <c r="D6" s="21"/>
      <c r="E6" s="22"/>
      <c r="F6" s="23"/>
    </row>
    <row r="7" spans="1:6" x14ac:dyDescent="0.2">
      <c r="A7" s="21" t="s">
        <v>99</v>
      </c>
      <c r="B7" s="21" t="s">
        <v>98</v>
      </c>
      <c r="C7" s="21" t="s">
        <v>97</v>
      </c>
      <c r="D7" s="24">
        <v>109123</v>
      </c>
      <c r="E7" s="22">
        <v>1389.13579</v>
      </c>
      <c r="F7" s="23">
        <v>5.3319092416398304</v>
      </c>
    </row>
    <row r="8" spans="1:6" x14ac:dyDescent="0.2">
      <c r="A8" s="21" t="s">
        <v>96</v>
      </c>
      <c r="B8" s="21" t="s">
        <v>95</v>
      </c>
      <c r="C8" s="21" t="s">
        <v>97</v>
      </c>
      <c r="D8" s="24">
        <v>53738</v>
      </c>
      <c r="E8" s="22">
        <v>930.76902900000005</v>
      </c>
      <c r="F8" s="23">
        <v>3.5725636206934301</v>
      </c>
    </row>
    <row r="9" spans="1:6" x14ac:dyDescent="0.2">
      <c r="A9" s="21" t="s">
        <v>120</v>
      </c>
      <c r="B9" s="21" t="s">
        <v>119</v>
      </c>
      <c r="C9" s="21" t="s">
        <v>121</v>
      </c>
      <c r="D9" s="24">
        <v>296717</v>
      </c>
      <c r="E9" s="22">
        <v>810.92756099999997</v>
      </c>
      <c r="F9" s="23">
        <v>3.1125770338091598</v>
      </c>
    </row>
    <row r="10" spans="1:6" x14ac:dyDescent="0.2">
      <c r="A10" s="21" t="s">
        <v>104</v>
      </c>
      <c r="B10" s="21" t="s">
        <v>103</v>
      </c>
      <c r="C10" s="21" t="s">
        <v>105</v>
      </c>
      <c r="D10" s="24">
        <v>21522</v>
      </c>
      <c r="E10" s="22">
        <v>791.05187100000001</v>
      </c>
      <c r="F10" s="23">
        <v>3.0362883254209301</v>
      </c>
    </row>
    <row r="11" spans="1:6" x14ac:dyDescent="0.2">
      <c r="A11" s="21" t="s">
        <v>110</v>
      </c>
      <c r="B11" s="21" t="s">
        <v>109</v>
      </c>
      <c r="C11" s="21" t="s">
        <v>111</v>
      </c>
      <c r="D11" s="24">
        <v>24681</v>
      </c>
      <c r="E11" s="22">
        <v>728.86695150000003</v>
      </c>
      <c r="F11" s="23">
        <v>2.7976044261509498</v>
      </c>
    </row>
    <row r="12" spans="1:6" x14ac:dyDescent="0.2">
      <c r="A12" s="21" t="s">
        <v>126</v>
      </c>
      <c r="B12" s="21" t="s">
        <v>125</v>
      </c>
      <c r="C12" s="21" t="s">
        <v>127</v>
      </c>
      <c r="D12" s="24">
        <v>40679</v>
      </c>
      <c r="E12" s="22">
        <v>646.75542099999996</v>
      </c>
      <c r="F12" s="23">
        <v>2.4824363688092399</v>
      </c>
    </row>
    <row r="13" spans="1:6" x14ac:dyDescent="0.2">
      <c r="A13" s="21" t="s">
        <v>743</v>
      </c>
      <c r="B13" s="21" t="s">
        <v>742</v>
      </c>
      <c r="C13" s="21" t="s">
        <v>199</v>
      </c>
      <c r="D13" s="24">
        <v>51251</v>
      </c>
      <c r="E13" s="22">
        <v>613.44884449999995</v>
      </c>
      <c r="F13" s="23">
        <v>2.3545959918452799</v>
      </c>
    </row>
    <row r="14" spans="1:6" x14ac:dyDescent="0.2">
      <c r="A14" s="21" t="s">
        <v>639</v>
      </c>
      <c r="B14" s="21" t="s">
        <v>638</v>
      </c>
      <c r="C14" s="21" t="s">
        <v>202</v>
      </c>
      <c r="D14" s="24">
        <v>31199</v>
      </c>
      <c r="E14" s="22">
        <v>590.34747800000002</v>
      </c>
      <c r="F14" s="23">
        <v>2.2659261941029998</v>
      </c>
    </row>
    <row r="15" spans="1:6" x14ac:dyDescent="0.2">
      <c r="A15" s="21" t="s">
        <v>654</v>
      </c>
      <c r="B15" s="21" t="s">
        <v>653</v>
      </c>
      <c r="C15" s="21" t="s">
        <v>138</v>
      </c>
      <c r="D15" s="24">
        <v>85863</v>
      </c>
      <c r="E15" s="22">
        <v>587.90396099999998</v>
      </c>
      <c r="F15" s="23">
        <v>2.25654726155501</v>
      </c>
    </row>
    <row r="16" spans="1:6" x14ac:dyDescent="0.2">
      <c r="A16" s="21" t="s">
        <v>150</v>
      </c>
      <c r="B16" s="21" t="s">
        <v>149</v>
      </c>
      <c r="C16" s="21" t="s">
        <v>151</v>
      </c>
      <c r="D16" s="24">
        <v>81715</v>
      </c>
      <c r="E16" s="22">
        <v>586.71370000000002</v>
      </c>
      <c r="F16" s="23">
        <v>2.2519786918935401</v>
      </c>
    </row>
    <row r="17" spans="1:9" x14ac:dyDescent="0.2">
      <c r="A17" s="21" t="s">
        <v>101</v>
      </c>
      <c r="B17" s="21" t="s">
        <v>100</v>
      </c>
      <c r="C17" s="21" t="s">
        <v>102</v>
      </c>
      <c r="D17" s="24">
        <v>26515</v>
      </c>
      <c r="E17" s="22">
        <v>497.31533999999999</v>
      </c>
      <c r="F17" s="23">
        <v>1.9088416528057699</v>
      </c>
    </row>
    <row r="18" spans="1:9" x14ac:dyDescent="0.2">
      <c r="A18" s="21" t="s">
        <v>123</v>
      </c>
      <c r="B18" s="21" t="s">
        <v>122</v>
      </c>
      <c r="C18" s="21" t="s">
        <v>124</v>
      </c>
      <c r="D18" s="24">
        <v>47881</v>
      </c>
      <c r="E18" s="22">
        <v>466.6721665</v>
      </c>
      <c r="F18" s="23">
        <v>1.7912241951360499</v>
      </c>
    </row>
    <row r="19" spans="1:9" x14ac:dyDescent="0.2">
      <c r="A19" s="21" t="s">
        <v>753</v>
      </c>
      <c r="B19" s="21" t="s">
        <v>752</v>
      </c>
      <c r="C19" s="21" t="s">
        <v>130</v>
      </c>
      <c r="D19" s="24">
        <v>9805</v>
      </c>
      <c r="E19" s="22">
        <v>333.03172749999999</v>
      </c>
      <c r="F19" s="23">
        <v>1.2782731237646201</v>
      </c>
    </row>
    <row r="20" spans="1:9" x14ac:dyDescent="0.2">
      <c r="A20" s="21" t="s">
        <v>652</v>
      </c>
      <c r="B20" s="21" t="s">
        <v>651</v>
      </c>
      <c r="C20" s="21" t="s">
        <v>162</v>
      </c>
      <c r="D20" s="24">
        <v>12937</v>
      </c>
      <c r="E20" s="22">
        <v>310.58502750000002</v>
      </c>
      <c r="F20" s="23">
        <v>1.1921161274249601</v>
      </c>
    </row>
    <row r="21" spans="1:9" x14ac:dyDescent="0.2">
      <c r="A21" s="21" t="s">
        <v>132</v>
      </c>
      <c r="B21" s="21" t="s">
        <v>131</v>
      </c>
      <c r="C21" s="21" t="s">
        <v>133</v>
      </c>
      <c r="D21" s="24">
        <v>3737</v>
      </c>
      <c r="E21" s="22">
        <v>269.03223550000001</v>
      </c>
      <c r="F21" s="23">
        <v>1.03262436479408</v>
      </c>
    </row>
    <row r="22" spans="1:9" x14ac:dyDescent="0.2">
      <c r="A22" s="21" t="s">
        <v>182</v>
      </c>
      <c r="B22" s="21" t="s">
        <v>181</v>
      </c>
      <c r="C22" s="21" t="s">
        <v>162</v>
      </c>
      <c r="D22" s="24">
        <v>5805</v>
      </c>
      <c r="E22" s="22">
        <v>251.70770250000001</v>
      </c>
      <c r="F22" s="23">
        <v>0.96612774273973501</v>
      </c>
    </row>
    <row r="23" spans="1:9" x14ac:dyDescent="0.2">
      <c r="A23" s="21" t="s">
        <v>635</v>
      </c>
      <c r="B23" s="21" t="s">
        <v>634</v>
      </c>
      <c r="C23" s="21" t="s">
        <v>133</v>
      </c>
      <c r="D23" s="24">
        <v>24511</v>
      </c>
      <c r="E23" s="22">
        <v>241.61718250000001</v>
      </c>
      <c r="F23" s="23">
        <v>0.92739737726484395</v>
      </c>
    </row>
    <row r="24" spans="1:9" x14ac:dyDescent="0.2">
      <c r="A24" s="21" t="s">
        <v>256</v>
      </c>
      <c r="B24" s="21" t="s">
        <v>255</v>
      </c>
      <c r="C24" s="21" t="s">
        <v>97</v>
      </c>
      <c r="D24" s="24">
        <v>12867</v>
      </c>
      <c r="E24" s="22">
        <v>238.54774649999999</v>
      </c>
      <c r="F24" s="23">
        <v>0.91561598462286098</v>
      </c>
    </row>
    <row r="25" spans="1:9" x14ac:dyDescent="0.2">
      <c r="A25" s="21" t="s">
        <v>223</v>
      </c>
      <c r="B25" s="21" t="s">
        <v>222</v>
      </c>
      <c r="C25" s="21" t="s">
        <v>224</v>
      </c>
      <c r="D25" s="24">
        <v>21799</v>
      </c>
      <c r="E25" s="22">
        <v>226.62240399999999</v>
      </c>
      <c r="F25" s="23">
        <v>0.86984303402782204</v>
      </c>
    </row>
    <row r="26" spans="1:9" x14ac:dyDescent="0.2">
      <c r="A26" s="21" t="s">
        <v>301</v>
      </c>
      <c r="B26" s="21" t="s">
        <v>300</v>
      </c>
      <c r="C26" s="21" t="s">
        <v>302</v>
      </c>
      <c r="D26" s="24">
        <v>28035</v>
      </c>
      <c r="E26" s="22">
        <v>212.00067000000001</v>
      </c>
      <c r="F26" s="23">
        <v>0.81372054463216703</v>
      </c>
    </row>
    <row r="27" spans="1:9" x14ac:dyDescent="0.2">
      <c r="A27" s="20" t="s">
        <v>28</v>
      </c>
      <c r="B27" s="20"/>
      <c r="C27" s="20"/>
      <c r="D27" s="20"/>
      <c r="E27" s="25">
        <f>SUM(E7:E26)</f>
        <v>10723.052809499999</v>
      </c>
      <c r="F27" s="26">
        <f>SUM(F7:F26)</f>
        <v>41.158211303133285</v>
      </c>
      <c r="G27" s="14"/>
      <c r="H27" s="14"/>
      <c r="I27" s="14"/>
    </row>
    <row r="28" spans="1:9" x14ac:dyDescent="0.2">
      <c r="A28" s="21"/>
      <c r="B28" s="21"/>
      <c r="C28" s="21"/>
      <c r="D28" s="21"/>
      <c r="E28" s="22"/>
      <c r="F28" s="23"/>
    </row>
    <row r="29" spans="1:9" x14ac:dyDescent="0.2">
      <c r="A29" s="20" t="s">
        <v>408</v>
      </c>
      <c r="B29" s="21"/>
      <c r="C29" s="21"/>
      <c r="D29" s="21"/>
      <c r="E29" s="22"/>
      <c r="F29" s="23"/>
    </row>
    <row r="30" spans="1:9" x14ac:dyDescent="0.2">
      <c r="A30" s="21" t="s">
        <v>759</v>
      </c>
      <c r="B30" s="21" t="s">
        <v>758</v>
      </c>
      <c r="C30" s="21" t="s">
        <v>411</v>
      </c>
      <c r="D30" s="24">
        <v>122000</v>
      </c>
      <c r="E30" s="22">
        <v>3089.348958</v>
      </c>
      <c r="F30" s="23">
        <v>11.8578243958502</v>
      </c>
    </row>
    <row r="31" spans="1:9" x14ac:dyDescent="0.2">
      <c r="A31" s="21" t="s">
        <v>761</v>
      </c>
      <c r="B31" s="21" t="s">
        <v>760</v>
      </c>
      <c r="C31" s="21" t="s">
        <v>102</v>
      </c>
      <c r="D31" s="24">
        <v>27900</v>
      </c>
      <c r="E31" s="22">
        <v>1338.054799</v>
      </c>
      <c r="F31" s="23">
        <v>5.1358454659127499</v>
      </c>
    </row>
    <row r="32" spans="1:9" x14ac:dyDescent="0.2">
      <c r="A32" s="21" t="s">
        <v>763</v>
      </c>
      <c r="B32" s="21" t="s">
        <v>762</v>
      </c>
      <c r="C32" s="21" t="s">
        <v>411</v>
      </c>
      <c r="D32" s="24">
        <v>25477</v>
      </c>
      <c r="E32" s="22">
        <v>1001.52727</v>
      </c>
      <c r="F32" s="23">
        <v>3.8441544340796998</v>
      </c>
    </row>
    <row r="33" spans="1:6" x14ac:dyDescent="0.2">
      <c r="A33" s="21" t="s">
        <v>765</v>
      </c>
      <c r="B33" s="21" t="s">
        <v>764</v>
      </c>
      <c r="C33" s="21" t="s">
        <v>151</v>
      </c>
      <c r="D33" s="24">
        <v>111800</v>
      </c>
      <c r="E33" s="22">
        <v>839.96881540000004</v>
      </c>
      <c r="F33" s="23">
        <v>3.2240458576915101</v>
      </c>
    </row>
    <row r="34" spans="1:6" x14ac:dyDescent="0.2">
      <c r="A34" s="21" t="s">
        <v>767</v>
      </c>
      <c r="B34" s="21" t="s">
        <v>766</v>
      </c>
      <c r="C34" s="21" t="s">
        <v>121</v>
      </c>
      <c r="D34" s="24">
        <v>65104</v>
      </c>
      <c r="E34" s="22">
        <v>772.50374969999996</v>
      </c>
      <c r="F34" s="23">
        <v>2.9650952137852902</v>
      </c>
    </row>
    <row r="35" spans="1:6" x14ac:dyDescent="0.2">
      <c r="A35" s="21" t="s">
        <v>769</v>
      </c>
      <c r="B35" s="21" t="s">
        <v>768</v>
      </c>
      <c r="C35" s="21" t="s">
        <v>162</v>
      </c>
      <c r="D35" s="24">
        <v>19200</v>
      </c>
      <c r="E35" s="22">
        <v>578.04452019999997</v>
      </c>
      <c r="F35" s="23">
        <v>2.2187038456000301</v>
      </c>
    </row>
    <row r="36" spans="1:6" x14ac:dyDescent="0.2">
      <c r="A36" s="21" t="s">
        <v>423</v>
      </c>
      <c r="B36" s="21" t="s">
        <v>422</v>
      </c>
      <c r="C36" s="21" t="s">
        <v>124</v>
      </c>
      <c r="D36" s="24">
        <v>3611</v>
      </c>
      <c r="E36" s="22">
        <v>563.19227720000004</v>
      </c>
      <c r="F36" s="23">
        <v>2.1616965952787499</v>
      </c>
    </row>
    <row r="37" spans="1:6" x14ac:dyDescent="0.2">
      <c r="A37" s="21" t="s">
        <v>410</v>
      </c>
      <c r="B37" s="21" t="s">
        <v>409</v>
      </c>
      <c r="C37" s="21" t="s">
        <v>411</v>
      </c>
      <c r="D37" s="24">
        <v>18000</v>
      </c>
      <c r="E37" s="22">
        <v>559.63590509999995</v>
      </c>
      <c r="F37" s="23">
        <v>2.1480461995411999</v>
      </c>
    </row>
    <row r="38" spans="1:6" x14ac:dyDescent="0.2">
      <c r="A38" s="21" t="s">
        <v>771</v>
      </c>
      <c r="B38" s="21" t="s">
        <v>770</v>
      </c>
      <c r="C38" s="21" t="s">
        <v>121</v>
      </c>
      <c r="D38" s="24">
        <v>27790</v>
      </c>
      <c r="E38" s="22">
        <v>515.60513289999994</v>
      </c>
      <c r="F38" s="23">
        <v>1.9790432245262699</v>
      </c>
    </row>
    <row r="39" spans="1:6" x14ac:dyDescent="0.2">
      <c r="A39" s="21" t="s">
        <v>773</v>
      </c>
      <c r="B39" s="21" t="s">
        <v>772</v>
      </c>
      <c r="C39" s="21" t="s">
        <v>97</v>
      </c>
      <c r="D39" s="24">
        <v>885100</v>
      </c>
      <c r="E39" s="22">
        <v>505.84038650000002</v>
      </c>
      <c r="F39" s="23">
        <v>1.9415632733600601</v>
      </c>
    </row>
    <row r="40" spans="1:6" x14ac:dyDescent="0.2">
      <c r="A40" s="21" t="s">
        <v>775</v>
      </c>
      <c r="B40" s="21" t="s">
        <v>774</v>
      </c>
      <c r="C40" s="21" t="s">
        <v>414</v>
      </c>
      <c r="D40" s="24">
        <v>13290</v>
      </c>
      <c r="E40" s="22">
        <v>501.4035983</v>
      </c>
      <c r="F40" s="23">
        <v>1.9245335832627499</v>
      </c>
    </row>
    <row r="41" spans="1:6" x14ac:dyDescent="0.2">
      <c r="A41" s="21" t="s">
        <v>777</v>
      </c>
      <c r="B41" s="21" t="s">
        <v>776</v>
      </c>
      <c r="C41" s="21" t="s">
        <v>411</v>
      </c>
      <c r="D41" s="24">
        <v>4247</v>
      </c>
      <c r="E41" s="22">
        <v>473.98639539999999</v>
      </c>
      <c r="F41" s="23">
        <v>1.8192983437888499</v>
      </c>
    </row>
    <row r="42" spans="1:6" x14ac:dyDescent="0.2">
      <c r="A42" s="21" t="s">
        <v>779</v>
      </c>
      <c r="B42" s="21" t="s">
        <v>778</v>
      </c>
      <c r="C42" s="21" t="s">
        <v>121</v>
      </c>
      <c r="D42" s="24">
        <v>2649000</v>
      </c>
      <c r="E42" s="22">
        <v>463.34036930000002</v>
      </c>
      <c r="F42" s="23">
        <v>1.77843578351363</v>
      </c>
    </row>
    <row r="43" spans="1:6" x14ac:dyDescent="0.2">
      <c r="A43" s="21" t="s">
        <v>781</v>
      </c>
      <c r="B43" s="21" t="s">
        <v>780</v>
      </c>
      <c r="C43" s="21" t="s">
        <v>97</v>
      </c>
      <c r="D43" s="24">
        <v>15240</v>
      </c>
      <c r="E43" s="22">
        <v>379.4453135</v>
      </c>
      <c r="F43" s="23">
        <v>1.4564220347008501</v>
      </c>
    </row>
    <row r="44" spans="1:6" x14ac:dyDescent="0.2">
      <c r="A44" s="21" t="s">
        <v>783</v>
      </c>
      <c r="B44" s="21" t="s">
        <v>782</v>
      </c>
      <c r="C44" s="21" t="s">
        <v>127</v>
      </c>
      <c r="D44" s="24">
        <v>317900</v>
      </c>
      <c r="E44" s="22">
        <v>358.69262800000001</v>
      </c>
      <c r="F44" s="23">
        <v>1.3767671612155901</v>
      </c>
    </row>
    <row r="45" spans="1:6" x14ac:dyDescent="0.2">
      <c r="A45" s="21" t="s">
        <v>785</v>
      </c>
      <c r="B45" s="21" t="s">
        <v>784</v>
      </c>
      <c r="C45" s="21" t="s">
        <v>97</v>
      </c>
      <c r="D45" s="24">
        <v>76000</v>
      </c>
      <c r="E45" s="22">
        <v>316.03720559999999</v>
      </c>
      <c r="F45" s="23">
        <v>1.21304318078268</v>
      </c>
    </row>
    <row r="46" spans="1:6" x14ac:dyDescent="0.2">
      <c r="A46" s="21" t="s">
        <v>787</v>
      </c>
      <c r="B46" s="21" t="s">
        <v>786</v>
      </c>
      <c r="C46" s="21" t="s">
        <v>411</v>
      </c>
      <c r="D46" s="24">
        <v>1279</v>
      </c>
      <c r="E46" s="22">
        <v>309.43953829999998</v>
      </c>
      <c r="F46" s="23">
        <v>1.1877194050198201</v>
      </c>
    </row>
    <row r="47" spans="1:6" x14ac:dyDescent="0.2">
      <c r="A47" s="21" t="s">
        <v>789</v>
      </c>
      <c r="B47" s="21" t="s">
        <v>788</v>
      </c>
      <c r="C47" s="21" t="s">
        <v>138</v>
      </c>
      <c r="D47" s="24">
        <v>387687</v>
      </c>
      <c r="E47" s="22">
        <v>285.25818179999999</v>
      </c>
      <c r="F47" s="23">
        <v>1.09490428994907</v>
      </c>
    </row>
    <row r="48" spans="1:6" x14ac:dyDescent="0.2">
      <c r="A48" s="21" t="s">
        <v>791</v>
      </c>
      <c r="B48" s="21" t="s">
        <v>790</v>
      </c>
      <c r="C48" s="21" t="s">
        <v>143</v>
      </c>
      <c r="D48" s="24">
        <v>31300</v>
      </c>
      <c r="E48" s="22">
        <v>284.54423559999998</v>
      </c>
      <c r="F48" s="23">
        <v>1.09216395572889</v>
      </c>
    </row>
    <row r="49" spans="1:9" x14ac:dyDescent="0.2">
      <c r="A49" s="21" t="s">
        <v>793</v>
      </c>
      <c r="B49" s="21" t="s">
        <v>792</v>
      </c>
      <c r="C49" s="21" t="s">
        <v>133</v>
      </c>
      <c r="D49" s="24">
        <v>351800</v>
      </c>
      <c r="E49" s="22">
        <v>274.88782750000001</v>
      </c>
      <c r="F49" s="23">
        <v>1.0550998386281201</v>
      </c>
    </row>
    <row r="50" spans="1:9" x14ac:dyDescent="0.2">
      <c r="A50" s="21" t="s">
        <v>795</v>
      </c>
      <c r="B50" s="21" t="s">
        <v>794</v>
      </c>
      <c r="C50" s="21" t="s">
        <v>97</v>
      </c>
      <c r="D50" s="24">
        <v>985100</v>
      </c>
      <c r="E50" s="22">
        <v>269.90853479999998</v>
      </c>
      <c r="F50" s="23">
        <v>1.0359878576719901</v>
      </c>
    </row>
    <row r="51" spans="1:9" x14ac:dyDescent="0.2">
      <c r="A51" s="21" t="s">
        <v>418</v>
      </c>
      <c r="B51" s="21" t="s">
        <v>417</v>
      </c>
      <c r="C51" s="21" t="s">
        <v>419</v>
      </c>
      <c r="D51" s="24">
        <v>53000</v>
      </c>
      <c r="E51" s="22">
        <v>262.94949439999999</v>
      </c>
      <c r="F51" s="23">
        <v>1.0092770263127999</v>
      </c>
    </row>
    <row r="52" spans="1:9" x14ac:dyDescent="0.2">
      <c r="A52" s="21" t="s">
        <v>797</v>
      </c>
      <c r="B52" s="21" t="s">
        <v>796</v>
      </c>
      <c r="C52" s="21" t="s">
        <v>97</v>
      </c>
      <c r="D52" s="24">
        <v>107910</v>
      </c>
      <c r="E52" s="22">
        <v>254.97464880000001</v>
      </c>
      <c r="F52" s="23">
        <v>0.97866723765038799</v>
      </c>
    </row>
    <row r="53" spans="1:9" x14ac:dyDescent="0.2">
      <c r="A53" s="21" t="s">
        <v>799</v>
      </c>
      <c r="B53" s="21" t="s">
        <v>798</v>
      </c>
      <c r="C53" s="21" t="s">
        <v>138</v>
      </c>
      <c r="D53" s="24">
        <v>3022</v>
      </c>
      <c r="E53" s="22">
        <v>235.3969486</v>
      </c>
      <c r="F53" s="23">
        <v>0.90352230122453003</v>
      </c>
    </row>
    <row r="54" spans="1:9" x14ac:dyDescent="0.2">
      <c r="A54" s="21" t="s">
        <v>801</v>
      </c>
      <c r="B54" s="21" t="s">
        <v>800</v>
      </c>
      <c r="C54" s="21" t="s">
        <v>802</v>
      </c>
      <c r="D54" s="24">
        <v>109000</v>
      </c>
      <c r="E54" s="22">
        <v>219.87119809999999</v>
      </c>
      <c r="F54" s="23">
        <v>0.84392993223492696</v>
      </c>
    </row>
    <row r="55" spans="1:9" x14ac:dyDescent="0.2">
      <c r="A55" s="21" t="s">
        <v>804</v>
      </c>
      <c r="B55" s="21" t="s">
        <v>803</v>
      </c>
      <c r="C55" s="21" t="s">
        <v>202</v>
      </c>
      <c r="D55" s="24">
        <v>273300</v>
      </c>
      <c r="E55" s="22">
        <v>149.58875230000001</v>
      </c>
      <c r="F55" s="23">
        <v>0.57416535991326001</v>
      </c>
    </row>
    <row r="56" spans="1:9" x14ac:dyDescent="0.2">
      <c r="A56" s="21" t="s">
        <v>806</v>
      </c>
      <c r="B56" s="21" t="s">
        <v>805</v>
      </c>
      <c r="C56" s="21" t="s">
        <v>217</v>
      </c>
      <c r="D56" s="24">
        <v>12800</v>
      </c>
      <c r="E56" s="22">
        <v>86.713944999999995</v>
      </c>
      <c r="F56" s="23">
        <v>0.33283346959518501</v>
      </c>
    </row>
    <row r="57" spans="1:9" x14ac:dyDescent="0.2">
      <c r="A57" s="21" t="s">
        <v>808</v>
      </c>
      <c r="B57" s="21" t="s">
        <v>807</v>
      </c>
      <c r="C57" s="21" t="s">
        <v>138</v>
      </c>
      <c r="D57" s="24">
        <v>1350</v>
      </c>
      <c r="E57" s="22">
        <v>71.501557000000005</v>
      </c>
      <c r="F57" s="23">
        <v>0.27444387748438698</v>
      </c>
    </row>
    <row r="58" spans="1:9" x14ac:dyDescent="0.2">
      <c r="A58" s="21" t="s">
        <v>810</v>
      </c>
      <c r="B58" s="21" t="s">
        <v>809</v>
      </c>
      <c r="C58" s="21" t="s">
        <v>121</v>
      </c>
      <c r="D58" s="24">
        <v>4500</v>
      </c>
      <c r="E58" s="22">
        <v>57.327453400000003</v>
      </c>
      <c r="F58" s="23">
        <v>0.22003952441765001</v>
      </c>
    </row>
    <row r="59" spans="1:9" x14ac:dyDescent="0.2">
      <c r="A59" s="20" t="s">
        <v>28</v>
      </c>
      <c r="B59" s="20"/>
      <c r="C59" s="20"/>
      <c r="D59" s="20"/>
      <c r="E59" s="25">
        <f>SUM(E29:E58)</f>
        <v>15018.989639699999</v>
      </c>
      <c r="F59" s="26">
        <f>SUM(F29:F58)</f>
        <v>57.647272668721129</v>
      </c>
      <c r="G59" s="14"/>
      <c r="H59" s="14"/>
      <c r="I59" s="14"/>
    </row>
    <row r="60" spans="1:9" x14ac:dyDescent="0.2">
      <c r="A60" s="21"/>
      <c r="B60" s="21"/>
      <c r="C60" s="21"/>
      <c r="D60" s="21"/>
      <c r="E60" s="22"/>
      <c r="F60" s="23"/>
    </row>
    <row r="61" spans="1:9" x14ac:dyDescent="0.2">
      <c r="A61" s="20" t="s">
        <v>33</v>
      </c>
      <c r="B61" s="20"/>
      <c r="C61" s="20"/>
      <c r="D61" s="20"/>
      <c r="E61" s="25">
        <f>E27+E59</f>
        <v>25742.042449199998</v>
      </c>
      <c r="F61" s="26">
        <f>F27+F59</f>
        <v>98.805483971854414</v>
      </c>
      <c r="G61" s="14"/>
      <c r="H61" s="14"/>
      <c r="I61" s="14"/>
    </row>
    <row r="62" spans="1:9" x14ac:dyDescent="0.2">
      <c r="A62" s="20"/>
      <c r="B62" s="20"/>
      <c r="C62" s="20"/>
      <c r="D62" s="20"/>
      <c r="E62" s="25"/>
      <c r="F62" s="26"/>
      <c r="G62" s="14"/>
      <c r="H62" s="14"/>
      <c r="I62" s="14"/>
    </row>
    <row r="63" spans="1:9" x14ac:dyDescent="0.2">
      <c r="A63" s="20" t="s">
        <v>35</v>
      </c>
      <c r="B63" s="20"/>
      <c r="C63" s="20"/>
      <c r="D63" s="20"/>
      <c r="E63" s="25">
        <f>E65-(E27+E59)</f>
        <v>311.21027970000068</v>
      </c>
      <c r="F63" s="26">
        <f>F65-(F27+F59)</f>
        <v>1.1945160281455856</v>
      </c>
      <c r="G63" s="14"/>
      <c r="H63" s="14"/>
      <c r="I63" s="14"/>
    </row>
    <row r="64" spans="1:9" x14ac:dyDescent="0.2">
      <c r="A64" s="20"/>
      <c r="B64" s="20"/>
      <c r="C64" s="20"/>
      <c r="D64" s="20"/>
      <c r="E64" s="25"/>
      <c r="F64" s="26"/>
      <c r="G64" s="14"/>
      <c r="H64" s="14"/>
      <c r="I64" s="14"/>
    </row>
    <row r="65" spans="1:9" x14ac:dyDescent="0.2">
      <c r="A65" s="27" t="s">
        <v>34</v>
      </c>
      <c r="B65" s="27"/>
      <c r="C65" s="27"/>
      <c r="D65" s="27"/>
      <c r="E65" s="28">
        <v>26053.252728899999</v>
      </c>
      <c r="F65" s="29">
        <v>100</v>
      </c>
      <c r="G65" s="14"/>
      <c r="H65" s="14"/>
      <c r="I65" s="14"/>
    </row>
    <row r="67" spans="1:9" x14ac:dyDescent="0.2">
      <c r="A67" s="14" t="s">
        <v>37</v>
      </c>
    </row>
    <row r="68" spans="1:9" x14ac:dyDescent="0.2">
      <c r="A68" s="14" t="s">
        <v>38</v>
      </c>
    </row>
    <row r="69" spans="1:9" x14ac:dyDescent="0.2">
      <c r="A69" s="14" t="s">
        <v>39</v>
      </c>
      <c r="B69" s="14"/>
      <c r="C69" s="30" t="s">
        <v>861</v>
      </c>
      <c r="D69" s="14" t="s">
        <v>40</v>
      </c>
    </row>
    <row r="70" spans="1:9" x14ac:dyDescent="0.2">
      <c r="A70" s="7" t="s">
        <v>41</v>
      </c>
      <c r="C70" s="31">
        <v>26.030200000000001</v>
      </c>
      <c r="D70" s="31">
        <v>30.019600000000001</v>
      </c>
    </row>
    <row r="71" spans="1:9" x14ac:dyDescent="0.2">
      <c r="A71" s="7" t="s">
        <v>42</v>
      </c>
      <c r="C71" s="31">
        <v>12.286799999999999</v>
      </c>
      <c r="D71" s="31">
        <v>14.1699</v>
      </c>
    </row>
    <row r="72" spans="1:9" x14ac:dyDescent="0.2">
      <c r="A72" s="7" t="s">
        <v>43</v>
      </c>
      <c r="C72" s="31">
        <v>28.146799999999999</v>
      </c>
      <c r="D72" s="31">
        <v>32.6</v>
      </c>
    </row>
    <row r="73" spans="1:9" x14ac:dyDescent="0.2">
      <c r="A73" s="7" t="s">
        <v>44</v>
      </c>
      <c r="C73" s="31">
        <v>12.8912</v>
      </c>
      <c r="D73" s="31">
        <v>14.9299</v>
      </c>
    </row>
    <row r="75" spans="1:9" x14ac:dyDescent="0.2">
      <c r="A75" s="7" t="s">
        <v>862</v>
      </c>
    </row>
    <row r="77" spans="1:9" x14ac:dyDescent="0.2">
      <c r="A77" s="7" t="s">
        <v>45</v>
      </c>
    </row>
    <row r="79" spans="1:9" x14ac:dyDescent="0.2">
      <c r="A79" s="14" t="s">
        <v>46</v>
      </c>
      <c r="D79" s="30" t="s">
        <v>47</v>
      </c>
    </row>
    <row r="81" spans="1:4" x14ac:dyDescent="0.2">
      <c r="A81" s="14" t="s">
        <v>341</v>
      </c>
      <c r="D81" s="51">
        <v>0.1084</v>
      </c>
    </row>
    <row r="83" spans="1:4" x14ac:dyDescent="0.2">
      <c r="A83" s="107" t="s">
        <v>859</v>
      </c>
      <c r="B83" s="107"/>
      <c r="C83" s="107"/>
      <c r="D83" s="30" t="s">
        <v>47</v>
      </c>
    </row>
    <row r="85" spans="1:4" x14ac:dyDescent="0.2">
      <c r="A85" s="14" t="s">
        <v>860</v>
      </c>
    </row>
    <row r="86" spans="1:4" x14ac:dyDescent="0.2">
      <c r="A86" s="60"/>
    </row>
    <row r="87" spans="1:4" x14ac:dyDescent="0.2">
      <c r="A87" s="61" t="s">
        <v>875</v>
      </c>
    </row>
    <row r="88" spans="1:4" x14ac:dyDescent="0.2">
      <c r="A88" s="62"/>
    </row>
    <row r="89" spans="1:4" x14ac:dyDescent="0.2">
      <c r="A89" s="63"/>
    </row>
    <row r="90" spans="1:4" x14ac:dyDescent="0.2">
      <c r="A90" s="63"/>
    </row>
    <row r="91" spans="1:4" x14ac:dyDescent="0.2">
      <c r="A91" s="63"/>
    </row>
    <row r="92" spans="1:4" x14ac:dyDescent="0.2">
      <c r="A92" s="63"/>
    </row>
    <row r="93" spans="1:4" x14ac:dyDescent="0.2">
      <c r="A93" s="63"/>
    </row>
    <row r="94" spans="1:4" x14ac:dyDescent="0.2">
      <c r="A94" s="63"/>
    </row>
    <row r="95" spans="1:4" x14ac:dyDescent="0.2">
      <c r="A95" s="63"/>
    </row>
    <row r="96" spans="1:4" x14ac:dyDescent="0.2">
      <c r="A96" s="63"/>
    </row>
    <row r="97" spans="1:1" x14ac:dyDescent="0.2">
      <c r="A97" s="63"/>
    </row>
    <row r="98" spans="1:1" x14ac:dyDescent="0.2">
      <c r="A98" s="63"/>
    </row>
    <row r="99" spans="1:1" x14ac:dyDescent="0.2">
      <c r="A99" s="63"/>
    </row>
    <row r="100" spans="1:1" x14ac:dyDescent="0.2">
      <c r="A100" s="63"/>
    </row>
    <row r="101" spans="1:1" x14ac:dyDescent="0.2">
      <c r="A101" s="61" t="s">
        <v>894</v>
      </c>
    </row>
    <row r="102" spans="1:1" x14ac:dyDescent="0.2">
      <c r="A102" s="63"/>
    </row>
    <row r="103" spans="1:1" x14ac:dyDescent="0.2">
      <c r="A103" s="61" t="s">
        <v>876</v>
      </c>
    </row>
    <row r="104" spans="1:1" x14ac:dyDescent="0.2">
      <c r="A104" s="63"/>
    </row>
    <row r="105" spans="1:1" x14ac:dyDescent="0.2">
      <c r="A105" s="63"/>
    </row>
    <row r="106" spans="1:1" x14ac:dyDescent="0.2">
      <c r="A106" s="63"/>
    </row>
    <row r="107" spans="1:1" x14ac:dyDescent="0.2">
      <c r="A107" s="63"/>
    </row>
    <row r="108" spans="1:1" x14ac:dyDescent="0.2">
      <c r="A108" s="63"/>
    </row>
    <row r="109" spans="1:1" x14ac:dyDescent="0.2">
      <c r="A109" s="63"/>
    </row>
    <row r="110" spans="1:1" x14ac:dyDescent="0.2">
      <c r="A110" s="63"/>
    </row>
    <row r="111" spans="1:1" x14ac:dyDescent="0.2">
      <c r="A111" s="63"/>
    </row>
    <row r="112" spans="1:1" x14ac:dyDescent="0.2">
      <c r="A112" s="63"/>
    </row>
    <row r="113" spans="1:1" x14ac:dyDescent="0.2">
      <c r="A113" s="63"/>
    </row>
    <row r="114" spans="1:1" x14ac:dyDescent="0.2">
      <c r="A114" s="63"/>
    </row>
    <row r="115" spans="1:1" x14ac:dyDescent="0.2">
      <c r="A115" s="63"/>
    </row>
    <row r="118" spans="1:1" x14ac:dyDescent="0.2">
      <c r="A118" s="7" t="s">
        <v>874</v>
      </c>
    </row>
  </sheetData>
  <mergeCells count="2">
    <mergeCell ref="A1:F1"/>
    <mergeCell ref="A83:C83"/>
  </mergeCells>
  <conditionalFormatting sqref="F2:F3 F323:F65536">
    <cfRule type="cellIs" dxfId="33" priority="3" stopIfTrue="1" operator="between">
      <formula>0.009</formula>
      <formula>-0.009</formula>
    </cfRule>
  </conditionalFormatting>
  <conditionalFormatting sqref="F5:F117">
    <cfRule type="cellIs" dxfId="32" priority="1" stopIfTrue="1" operator="between">
      <formula>0.009</formula>
      <formula>-0.009</formula>
    </cfRule>
  </conditionalFormatting>
  <conditionalFormatting sqref="F218:F220">
    <cfRule type="cellIs" dxfId="31" priority="2" stopIfTrue="1" operator="between">
      <formula>0.009</formula>
      <formula>-0.009</formula>
    </cfRule>
  </conditionalFormatting>
  <hyperlinks>
    <hyperlink ref="A88"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121"/>
  <sheetViews>
    <sheetView zoomScaleNormal="100" workbookViewId="0">
      <selection sqref="A1:F1"/>
    </sheetView>
  </sheetViews>
  <sheetFormatPr defaultColWidth="9.109375" defaultRowHeight="10.199999999999999" x14ac:dyDescent="0.2"/>
  <cols>
    <col min="1" max="1" width="38.6640625" style="7" bestFit="1" customWidth="1"/>
    <col min="2" max="2" width="31.6640625" style="7" bestFit="1" customWidth="1"/>
    <col min="3" max="3" width="25.5546875" style="7" bestFit="1" customWidth="1"/>
    <col min="4" max="4" width="15.44140625" style="7" bestFit="1" customWidth="1"/>
    <col min="5" max="5" width="33.33203125" style="10" customWidth="1"/>
    <col min="6" max="6" width="13.5546875" style="11" bestFit="1" customWidth="1"/>
    <col min="7" max="16384" width="9.109375" style="7"/>
  </cols>
  <sheetData>
    <row r="1" spans="1:6" s="1" customFormat="1" ht="13.8" x14ac:dyDescent="0.2">
      <c r="A1" s="103" t="s">
        <v>868</v>
      </c>
      <c r="B1" s="104"/>
      <c r="C1" s="104"/>
      <c r="D1" s="104"/>
      <c r="E1" s="104"/>
      <c r="F1" s="104"/>
    </row>
    <row r="2" spans="1:6" s="1" customFormat="1" ht="11.4" x14ac:dyDescent="0.2">
      <c r="E2" s="5"/>
      <c r="F2" s="9"/>
    </row>
    <row r="3" spans="1:6" s="1" customFormat="1" ht="12" x14ac:dyDescent="0.2">
      <c r="A3" s="8" t="s">
        <v>7</v>
      </c>
      <c r="B3" s="2"/>
      <c r="C3" s="3"/>
      <c r="D3" s="3"/>
      <c r="E3" s="4"/>
      <c r="F3" s="9"/>
    </row>
    <row r="4" spans="1:6" s="1" customFormat="1" ht="25.5" customHeight="1" x14ac:dyDescent="0.2">
      <c r="A4" s="6" t="s">
        <v>2</v>
      </c>
      <c r="B4" s="6" t="s">
        <v>0</v>
      </c>
      <c r="C4" s="13" t="s">
        <v>388</v>
      </c>
      <c r="D4" s="13" t="s">
        <v>1</v>
      </c>
      <c r="E4" s="52" t="s">
        <v>6</v>
      </c>
      <c r="F4" s="12" t="s">
        <v>3</v>
      </c>
    </row>
    <row r="5" spans="1:6" x14ac:dyDescent="0.2">
      <c r="A5" s="16" t="s">
        <v>94</v>
      </c>
      <c r="B5" s="17"/>
      <c r="C5" s="17"/>
      <c r="D5" s="17"/>
      <c r="E5" s="18"/>
      <c r="F5" s="19"/>
    </row>
    <row r="6" spans="1:6" x14ac:dyDescent="0.2">
      <c r="A6" s="20" t="s">
        <v>25</v>
      </c>
      <c r="B6" s="21"/>
      <c r="C6" s="21"/>
      <c r="D6" s="21"/>
      <c r="E6" s="22"/>
      <c r="F6" s="23"/>
    </row>
    <row r="7" spans="1:6" x14ac:dyDescent="0.2">
      <c r="A7" s="21" t="s">
        <v>96</v>
      </c>
      <c r="B7" s="21" t="s">
        <v>95</v>
      </c>
      <c r="C7" s="21" t="s">
        <v>97</v>
      </c>
      <c r="D7" s="24">
        <v>485921</v>
      </c>
      <c r="E7" s="22">
        <v>8416.3946809999998</v>
      </c>
      <c r="F7" s="23">
        <v>11.3148496959429</v>
      </c>
    </row>
    <row r="8" spans="1:6" x14ac:dyDescent="0.2">
      <c r="A8" s="21" t="s">
        <v>110</v>
      </c>
      <c r="B8" s="21" t="s">
        <v>109</v>
      </c>
      <c r="C8" s="21" t="s">
        <v>111</v>
      </c>
      <c r="D8" s="24">
        <v>217251</v>
      </c>
      <c r="E8" s="22">
        <v>6415.7479069999999</v>
      </c>
      <c r="F8" s="23">
        <v>8.6252161413775301</v>
      </c>
    </row>
    <row r="9" spans="1:6" x14ac:dyDescent="0.2">
      <c r="A9" s="21" t="s">
        <v>99</v>
      </c>
      <c r="B9" s="21" t="s">
        <v>98</v>
      </c>
      <c r="C9" s="21" t="s">
        <v>97</v>
      </c>
      <c r="D9" s="24">
        <v>451353</v>
      </c>
      <c r="E9" s="22">
        <v>5745.7236899999998</v>
      </c>
      <c r="F9" s="23">
        <v>7.7244476299968303</v>
      </c>
    </row>
    <row r="10" spans="1:6" x14ac:dyDescent="0.2">
      <c r="A10" s="21" t="s">
        <v>101</v>
      </c>
      <c r="B10" s="21" t="s">
        <v>100</v>
      </c>
      <c r="C10" s="21" t="s">
        <v>102</v>
      </c>
      <c r="D10" s="24">
        <v>230432</v>
      </c>
      <c r="E10" s="22">
        <v>4321.9825920000003</v>
      </c>
      <c r="F10" s="23">
        <v>5.8103956944128603</v>
      </c>
    </row>
    <row r="11" spans="1:6" x14ac:dyDescent="0.2">
      <c r="A11" s="21" t="s">
        <v>258</v>
      </c>
      <c r="B11" s="21" t="s">
        <v>257</v>
      </c>
      <c r="C11" s="21" t="s">
        <v>180</v>
      </c>
      <c r="D11" s="24">
        <v>586607</v>
      </c>
      <c r="E11" s="22">
        <v>3039.504171</v>
      </c>
      <c r="F11" s="23">
        <v>4.0862547621127296</v>
      </c>
    </row>
    <row r="12" spans="1:6" x14ac:dyDescent="0.2">
      <c r="A12" s="21" t="s">
        <v>107</v>
      </c>
      <c r="B12" s="21" t="s">
        <v>106</v>
      </c>
      <c r="C12" s="21" t="s">
        <v>108</v>
      </c>
      <c r="D12" s="24">
        <v>171687</v>
      </c>
      <c r="E12" s="22">
        <v>2935.0751089999999</v>
      </c>
      <c r="F12" s="23">
        <v>3.9458622086259298</v>
      </c>
    </row>
    <row r="13" spans="1:6" x14ac:dyDescent="0.2">
      <c r="A13" s="21" t="s">
        <v>280</v>
      </c>
      <c r="B13" s="21" t="s">
        <v>279</v>
      </c>
      <c r="C13" s="21" t="s">
        <v>102</v>
      </c>
      <c r="D13" s="24">
        <v>65834</v>
      </c>
      <c r="E13" s="22">
        <v>2810.1242900000002</v>
      </c>
      <c r="F13" s="23">
        <v>3.7778805739763999</v>
      </c>
    </row>
    <row r="14" spans="1:6" x14ac:dyDescent="0.2">
      <c r="A14" s="21" t="s">
        <v>104</v>
      </c>
      <c r="B14" s="21" t="s">
        <v>103</v>
      </c>
      <c r="C14" s="21" t="s">
        <v>105</v>
      </c>
      <c r="D14" s="24">
        <v>75483</v>
      </c>
      <c r="E14" s="22">
        <v>2774.415407</v>
      </c>
      <c r="F14" s="23">
        <v>3.7298741936592901</v>
      </c>
    </row>
    <row r="15" spans="1:6" x14ac:dyDescent="0.2">
      <c r="A15" s="21" t="s">
        <v>113</v>
      </c>
      <c r="B15" s="21" t="s">
        <v>112</v>
      </c>
      <c r="C15" s="21" t="s">
        <v>97</v>
      </c>
      <c r="D15" s="24">
        <v>182394</v>
      </c>
      <c r="E15" s="22">
        <v>2247.4588680000002</v>
      </c>
      <c r="F15" s="23">
        <v>3.0214432964558302</v>
      </c>
    </row>
    <row r="16" spans="1:6" x14ac:dyDescent="0.2">
      <c r="A16" s="21" t="s">
        <v>135</v>
      </c>
      <c r="B16" s="21" t="s">
        <v>134</v>
      </c>
      <c r="C16" s="21" t="s">
        <v>97</v>
      </c>
      <c r="D16" s="24">
        <v>247041</v>
      </c>
      <c r="E16" s="22">
        <v>1946.4360389999999</v>
      </c>
      <c r="F16" s="23">
        <v>2.6167536170528898</v>
      </c>
    </row>
    <row r="17" spans="1:6" x14ac:dyDescent="0.2">
      <c r="A17" s="21" t="s">
        <v>260</v>
      </c>
      <c r="B17" s="21" t="s">
        <v>259</v>
      </c>
      <c r="C17" s="21" t="s">
        <v>124</v>
      </c>
      <c r="D17" s="24">
        <v>57097</v>
      </c>
      <c r="E17" s="22">
        <v>1767.095053</v>
      </c>
      <c r="F17" s="23">
        <v>2.37565081973599</v>
      </c>
    </row>
    <row r="18" spans="1:6" x14ac:dyDescent="0.2">
      <c r="A18" s="21" t="s">
        <v>256</v>
      </c>
      <c r="B18" s="21" t="s">
        <v>255</v>
      </c>
      <c r="C18" s="21" t="s">
        <v>97</v>
      </c>
      <c r="D18" s="24">
        <v>94220</v>
      </c>
      <c r="E18" s="22">
        <v>1746.79169</v>
      </c>
      <c r="F18" s="23">
        <v>2.34835534354049</v>
      </c>
    </row>
    <row r="19" spans="1:6" x14ac:dyDescent="0.2">
      <c r="A19" s="21" t="s">
        <v>179</v>
      </c>
      <c r="B19" s="21" t="s">
        <v>178</v>
      </c>
      <c r="C19" s="21" t="s">
        <v>180</v>
      </c>
      <c r="D19" s="24">
        <v>57189</v>
      </c>
      <c r="E19" s="22">
        <v>1691.822187</v>
      </c>
      <c r="F19" s="23">
        <v>2.2744553319702399</v>
      </c>
    </row>
    <row r="20" spans="1:6" x14ac:dyDescent="0.2">
      <c r="A20" s="21" t="s">
        <v>254</v>
      </c>
      <c r="B20" s="21" t="s">
        <v>253</v>
      </c>
      <c r="C20" s="21" t="s">
        <v>196</v>
      </c>
      <c r="D20" s="24">
        <v>18042</v>
      </c>
      <c r="E20" s="22">
        <v>1389.7752599999999</v>
      </c>
      <c r="F20" s="23">
        <v>1.8683888736277201</v>
      </c>
    </row>
    <row r="21" spans="1:6" x14ac:dyDescent="0.2">
      <c r="A21" s="21" t="s">
        <v>129</v>
      </c>
      <c r="B21" s="21" t="s">
        <v>128</v>
      </c>
      <c r="C21" s="21" t="s">
        <v>130</v>
      </c>
      <c r="D21" s="24">
        <v>70247</v>
      </c>
      <c r="E21" s="22">
        <v>1353.4489490000001</v>
      </c>
      <c r="F21" s="23">
        <v>1.81955243420777</v>
      </c>
    </row>
    <row r="22" spans="1:6" x14ac:dyDescent="0.2">
      <c r="A22" s="21" t="s">
        <v>117</v>
      </c>
      <c r="B22" s="21" t="s">
        <v>116</v>
      </c>
      <c r="C22" s="21" t="s">
        <v>118</v>
      </c>
      <c r="D22" s="24">
        <v>303718</v>
      </c>
      <c r="E22" s="22">
        <v>1346.078176</v>
      </c>
      <c r="F22" s="23">
        <v>1.80964329950117</v>
      </c>
    </row>
    <row r="23" spans="1:6" x14ac:dyDescent="0.2">
      <c r="A23" s="21" t="s">
        <v>115</v>
      </c>
      <c r="B23" s="21" t="s">
        <v>114</v>
      </c>
      <c r="C23" s="21" t="s">
        <v>102</v>
      </c>
      <c r="D23" s="24">
        <v>68775</v>
      </c>
      <c r="E23" s="22">
        <v>1235.267775</v>
      </c>
      <c r="F23" s="23">
        <v>1.6606717885889499</v>
      </c>
    </row>
    <row r="24" spans="1:6" x14ac:dyDescent="0.2">
      <c r="A24" s="21" t="s">
        <v>148</v>
      </c>
      <c r="B24" s="21" t="s">
        <v>147</v>
      </c>
      <c r="C24" s="21" t="s">
        <v>124</v>
      </c>
      <c r="D24" s="24">
        <v>8575</v>
      </c>
      <c r="E24" s="22">
        <v>1135.1585</v>
      </c>
      <c r="F24" s="23">
        <v>1.5260866790821499</v>
      </c>
    </row>
    <row r="25" spans="1:6" x14ac:dyDescent="0.2">
      <c r="A25" s="21" t="s">
        <v>123</v>
      </c>
      <c r="B25" s="21" t="s">
        <v>122</v>
      </c>
      <c r="C25" s="21" t="s">
        <v>124</v>
      </c>
      <c r="D25" s="24">
        <v>114675</v>
      </c>
      <c r="E25" s="22">
        <v>1117.6798879999999</v>
      </c>
      <c r="F25" s="23">
        <v>1.50258874734659</v>
      </c>
    </row>
    <row r="26" spans="1:6" x14ac:dyDescent="0.2">
      <c r="A26" s="21" t="s">
        <v>621</v>
      </c>
      <c r="B26" s="21" t="s">
        <v>620</v>
      </c>
      <c r="C26" s="21" t="s">
        <v>121</v>
      </c>
      <c r="D26" s="24">
        <v>14248</v>
      </c>
      <c r="E26" s="22">
        <v>1079.236132</v>
      </c>
      <c r="F26" s="23">
        <v>1.45090565293688</v>
      </c>
    </row>
    <row r="27" spans="1:6" x14ac:dyDescent="0.2">
      <c r="A27" s="21" t="s">
        <v>278</v>
      </c>
      <c r="B27" s="21" t="s">
        <v>277</v>
      </c>
      <c r="C27" s="21" t="s">
        <v>118</v>
      </c>
      <c r="D27" s="24">
        <v>289447</v>
      </c>
      <c r="E27" s="22">
        <v>1021.3137400000001</v>
      </c>
      <c r="F27" s="23">
        <v>1.37303583048321</v>
      </c>
    </row>
    <row r="28" spans="1:6" x14ac:dyDescent="0.2">
      <c r="A28" s="21" t="s">
        <v>282</v>
      </c>
      <c r="B28" s="21" t="s">
        <v>281</v>
      </c>
      <c r="C28" s="21" t="s">
        <v>143</v>
      </c>
      <c r="D28" s="24">
        <v>26470</v>
      </c>
      <c r="E28" s="22">
        <v>1012.199565</v>
      </c>
      <c r="F28" s="23">
        <v>1.36078289747137</v>
      </c>
    </row>
    <row r="29" spans="1:6" x14ac:dyDescent="0.2">
      <c r="A29" s="21" t="s">
        <v>812</v>
      </c>
      <c r="B29" s="21" t="s">
        <v>811</v>
      </c>
      <c r="C29" s="21" t="s">
        <v>143</v>
      </c>
      <c r="D29" s="24">
        <v>29342</v>
      </c>
      <c r="E29" s="22">
        <v>976.824522</v>
      </c>
      <c r="F29" s="23">
        <v>1.3132253256483499</v>
      </c>
    </row>
    <row r="30" spans="1:6" x14ac:dyDescent="0.2">
      <c r="A30" s="21" t="s">
        <v>190</v>
      </c>
      <c r="B30" s="21" t="s">
        <v>189</v>
      </c>
      <c r="C30" s="21" t="s">
        <v>191</v>
      </c>
      <c r="D30" s="24">
        <v>535737</v>
      </c>
      <c r="E30" s="22">
        <v>902.9847135</v>
      </c>
      <c r="F30" s="23">
        <v>1.21395641462154</v>
      </c>
    </row>
    <row r="31" spans="1:6" x14ac:dyDescent="0.2">
      <c r="A31" s="21" t="s">
        <v>814</v>
      </c>
      <c r="B31" s="21" t="s">
        <v>813</v>
      </c>
      <c r="C31" s="21" t="s">
        <v>124</v>
      </c>
      <c r="D31" s="24">
        <v>7260</v>
      </c>
      <c r="E31" s="22">
        <v>896.31596999999999</v>
      </c>
      <c r="F31" s="23">
        <v>1.2049910757533899</v>
      </c>
    </row>
    <row r="32" spans="1:6" x14ac:dyDescent="0.2">
      <c r="A32" s="21" t="s">
        <v>187</v>
      </c>
      <c r="B32" s="21" t="s">
        <v>186</v>
      </c>
      <c r="C32" s="21" t="s">
        <v>188</v>
      </c>
      <c r="D32" s="24">
        <v>7317</v>
      </c>
      <c r="E32" s="22">
        <v>863.55233999999996</v>
      </c>
      <c r="F32" s="23">
        <v>1.1609442406185799</v>
      </c>
    </row>
    <row r="33" spans="1:6" x14ac:dyDescent="0.2">
      <c r="A33" s="21" t="s">
        <v>370</v>
      </c>
      <c r="B33" s="21" t="s">
        <v>369</v>
      </c>
      <c r="C33" s="21" t="s">
        <v>371</v>
      </c>
      <c r="D33" s="24">
        <v>148419</v>
      </c>
      <c r="E33" s="22">
        <v>757.15952849999996</v>
      </c>
      <c r="F33" s="23">
        <v>1.0179116576090199</v>
      </c>
    </row>
    <row r="34" spans="1:6" x14ac:dyDescent="0.2">
      <c r="A34" s="21" t="s">
        <v>173</v>
      </c>
      <c r="B34" s="21" t="s">
        <v>172</v>
      </c>
      <c r="C34" s="21" t="s">
        <v>174</v>
      </c>
      <c r="D34" s="24">
        <v>253875</v>
      </c>
      <c r="E34" s="22">
        <v>755.53200000000004</v>
      </c>
      <c r="F34" s="23">
        <v>1.01572363755396</v>
      </c>
    </row>
    <row r="35" spans="1:6" x14ac:dyDescent="0.2">
      <c r="A35" s="21" t="s">
        <v>301</v>
      </c>
      <c r="B35" s="21" t="s">
        <v>300</v>
      </c>
      <c r="C35" s="21" t="s">
        <v>302</v>
      </c>
      <c r="D35" s="24">
        <v>95011</v>
      </c>
      <c r="E35" s="22">
        <v>718.47318199999995</v>
      </c>
      <c r="F35" s="23">
        <v>0.965902428892501</v>
      </c>
    </row>
    <row r="36" spans="1:6" x14ac:dyDescent="0.2">
      <c r="A36" s="21" t="s">
        <v>816</v>
      </c>
      <c r="B36" s="21" t="s">
        <v>815</v>
      </c>
      <c r="C36" s="21" t="s">
        <v>196</v>
      </c>
      <c r="D36" s="24">
        <v>35251</v>
      </c>
      <c r="E36" s="22">
        <v>695.64323400000001</v>
      </c>
      <c r="F36" s="23">
        <v>0.93521025724692097</v>
      </c>
    </row>
    <row r="37" spans="1:6" x14ac:dyDescent="0.2">
      <c r="A37" s="21" t="s">
        <v>298</v>
      </c>
      <c r="B37" s="21" t="s">
        <v>297</v>
      </c>
      <c r="C37" s="21" t="s">
        <v>299</v>
      </c>
      <c r="D37" s="24">
        <v>47808</v>
      </c>
      <c r="E37" s="22">
        <v>692.355456</v>
      </c>
      <c r="F37" s="23">
        <v>0.93079022761266395</v>
      </c>
    </row>
    <row r="38" spans="1:6" x14ac:dyDescent="0.2">
      <c r="A38" s="21" t="s">
        <v>351</v>
      </c>
      <c r="B38" s="21" t="s">
        <v>350</v>
      </c>
      <c r="C38" s="21" t="s">
        <v>188</v>
      </c>
      <c r="D38" s="24">
        <v>23997</v>
      </c>
      <c r="E38" s="22">
        <v>670.84813350000002</v>
      </c>
      <c r="F38" s="23">
        <v>0.90187616991061303</v>
      </c>
    </row>
    <row r="39" spans="1:6" x14ac:dyDescent="0.2">
      <c r="A39" s="21" t="s">
        <v>184</v>
      </c>
      <c r="B39" s="21" t="s">
        <v>183</v>
      </c>
      <c r="C39" s="21" t="s">
        <v>185</v>
      </c>
      <c r="D39" s="24">
        <v>229408</v>
      </c>
      <c r="E39" s="22">
        <v>654.04220799999996</v>
      </c>
      <c r="F39" s="23">
        <v>0.87928258581183105</v>
      </c>
    </row>
    <row r="40" spans="1:6" x14ac:dyDescent="0.2">
      <c r="A40" s="21" t="s">
        <v>164</v>
      </c>
      <c r="B40" s="21" t="s">
        <v>163</v>
      </c>
      <c r="C40" s="21" t="s">
        <v>102</v>
      </c>
      <c r="D40" s="24">
        <v>41069</v>
      </c>
      <c r="E40" s="22">
        <v>647.74026800000001</v>
      </c>
      <c r="F40" s="23">
        <v>0.87081037097454095</v>
      </c>
    </row>
    <row r="41" spans="1:6" x14ac:dyDescent="0.2">
      <c r="A41" s="21" t="s">
        <v>818</v>
      </c>
      <c r="B41" s="21" t="s">
        <v>817</v>
      </c>
      <c r="C41" s="21" t="s">
        <v>196</v>
      </c>
      <c r="D41" s="24">
        <v>18096</v>
      </c>
      <c r="E41" s="22">
        <v>647.28487199999995</v>
      </c>
      <c r="F41" s="23">
        <v>0.87019814477942703</v>
      </c>
    </row>
    <row r="42" spans="1:6" x14ac:dyDescent="0.2">
      <c r="A42" s="21" t="s">
        <v>306</v>
      </c>
      <c r="B42" s="21" t="s">
        <v>305</v>
      </c>
      <c r="C42" s="21" t="s">
        <v>191</v>
      </c>
      <c r="D42" s="24">
        <v>60689</v>
      </c>
      <c r="E42" s="22">
        <v>625.12704450000001</v>
      </c>
      <c r="F42" s="23">
        <v>0.840409559850406</v>
      </c>
    </row>
    <row r="43" spans="1:6" x14ac:dyDescent="0.2">
      <c r="A43" s="21" t="s">
        <v>820</v>
      </c>
      <c r="B43" s="21" t="s">
        <v>819</v>
      </c>
      <c r="C43" s="21" t="s">
        <v>414</v>
      </c>
      <c r="D43" s="24">
        <v>23236</v>
      </c>
      <c r="E43" s="22">
        <v>625.03678200000002</v>
      </c>
      <c r="F43" s="23">
        <v>0.84028821256817998</v>
      </c>
    </row>
    <row r="44" spans="1:6" x14ac:dyDescent="0.2">
      <c r="A44" s="21" t="s">
        <v>140</v>
      </c>
      <c r="B44" s="21" t="s">
        <v>139</v>
      </c>
      <c r="C44" s="21" t="s">
        <v>97</v>
      </c>
      <c r="D44" s="24">
        <v>43036</v>
      </c>
      <c r="E44" s="22">
        <v>622.98913600000003</v>
      </c>
      <c r="F44" s="23">
        <v>0.83753539409915001</v>
      </c>
    </row>
    <row r="45" spans="1:6" x14ac:dyDescent="0.2">
      <c r="A45" s="21" t="s">
        <v>276</v>
      </c>
      <c r="B45" s="21" t="s">
        <v>275</v>
      </c>
      <c r="C45" s="21" t="s">
        <v>130</v>
      </c>
      <c r="D45" s="24">
        <v>34134</v>
      </c>
      <c r="E45" s="22">
        <v>564.61049400000002</v>
      </c>
      <c r="F45" s="23">
        <v>0.75905219734811802</v>
      </c>
    </row>
    <row r="46" spans="1:6" x14ac:dyDescent="0.2">
      <c r="A46" s="21" t="s">
        <v>822</v>
      </c>
      <c r="B46" s="21" t="s">
        <v>821</v>
      </c>
      <c r="C46" s="21" t="s">
        <v>151</v>
      </c>
      <c r="D46" s="24">
        <v>29298</v>
      </c>
      <c r="E46" s="22">
        <v>540.25512000000003</v>
      </c>
      <c r="F46" s="23">
        <v>0.72630927041283699</v>
      </c>
    </row>
    <row r="47" spans="1:6" x14ac:dyDescent="0.2">
      <c r="A47" s="21" t="s">
        <v>358</v>
      </c>
      <c r="B47" s="21" t="s">
        <v>357</v>
      </c>
      <c r="C47" s="21" t="s">
        <v>130</v>
      </c>
      <c r="D47" s="24">
        <v>7921</v>
      </c>
      <c r="E47" s="22">
        <v>534.79423599999996</v>
      </c>
      <c r="F47" s="23">
        <v>0.71896775614111796</v>
      </c>
    </row>
    <row r="48" spans="1:6" x14ac:dyDescent="0.2">
      <c r="A48" s="21" t="s">
        <v>743</v>
      </c>
      <c r="B48" s="21" t="s">
        <v>742</v>
      </c>
      <c r="C48" s="21" t="s">
        <v>199</v>
      </c>
      <c r="D48" s="24">
        <v>42276</v>
      </c>
      <c r="E48" s="22">
        <v>506.022582</v>
      </c>
      <c r="F48" s="23">
        <v>0.68028766177142397</v>
      </c>
    </row>
    <row r="49" spans="1:9" x14ac:dyDescent="0.2">
      <c r="A49" s="21" t="s">
        <v>304</v>
      </c>
      <c r="B49" s="21" t="s">
        <v>303</v>
      </c>
      <c r="C49" s="21" t="s">
        <v>102</v>
      </c>
      <c r="D49" s="24">
        <v>91822</v>
      </c>
      <c r="E49" s="22">
        <v>497.17021899999997</v>
      </c>
      <c r="F49" s="23">
        <v>0.668386704105424</v>
      </c>
    </row>
    <row r="50" spans="1:9" x14ac:dyDescent="0.2">
      <c r="A50" s="21" t="s">
        <v>150</v>
      </c>
      <c r="B50" s="21" t="s">
        <v>149</v>
      </c>
      <c r="C50" s="21" t="s">
        <v>151</v>
      </c>
      <c r="D50" s="24">
        <v>68094</v>
      </c>
      <c r="E50" s="22">
        <v>488.91492</v>
      </c>
      <c r="F50" s="23">
        <v>0.65728842854677705</v>
      </c>
    </row>
    <row r="51" spans="1:9" x14ac:dyDescent="0.2">
      <c r="A51" s="21" t="s">
        <v>294</v>
      </c>
      <c r="B51" s="21" t="s">
        <v>293</v>
      </c>
      <c r="C51" s="21" t="s">
        <v>124</v>
      </c>
      <c r="D51" s="24">
        <v>8448</v>
      </c>
      <c r="E51" s="22">
        <v>482.583552</v>
      </c>
      <c r="F51" s="23">
        <v>0.64877665123535599</v>
      </c>
    </row>
    <row r="52" spans="1:9" x14ac:dyDescent="0.2">
      <c r="A52" s="21" t="s">
        <v>824</v>
      </c>
      <c r="B52" s="21" t="s">
        <v>823</v>
      </c>
      <c r="C52" s="21" t="s">
        <v>414</v>
      </c>
      <c r="D52" s="24">
        <v>7595</v>
      </c>
      <c r="E52" s="22">
        <v>481.38249250000001</v>
      </c>
      <c r="F52" s="23">
        <v>0.64716196843666696</v>
      </c>
    </row>
    <row r="53" spans="1:9" x14ac:dyDescent="0.2">
      <c r="A53" s="21" t="s">
        <v>826</v>
      </c>
      <c r="B53" s="21" t="s">
        <v>825</v>
      </c>
      <c r="C53" s="21" t="s">
        <v>827</v>
      </c>
      <c r="D53" s="24">
        <v>15173</v>
      </c>
      <c r="E53" s="22">
        <v>475.80252050000001</v>
      </c>
      <c r="F53" s="23">
        <v>0.63966035439875901</v>
      </c>
    </row>
    <row r="54" spans="1:9" x14ac:dyDescent="0.2">
      <c r="A54" s="21" t="s">
        <v>132</v>
      </c>
      <c r="B54" s="21" t="s">
        <v>131</v>
      </c>
      <c r="C54" s="21" t="s">
        <v>133</v>
      </c>
      <c r="D54" s="24">
        <v>6548</v>
      </c>
      <c r="E54" s="22">
        <v>471.40034200000002</v>
      </c>
      <c r="F54" s="23">
        <v>0.63374214476742396</v>
      </c>
    </row>
    <row r="55" spans="1:9" x14ac:dyDescent="0.2">
      <c r="A55" s="21" t="s">
        <v>262</v>
      </c>
      <c r="B55" s="21" t="s">
        <v>261</v>
      </c>
      <c r="C55" s="21" t="s">
        <v>111</v>
      </c>
      <c r="D55" s="24">
        <v>122486</v>
      </c>
      <c r="E55" s="22">
        <v>453.136957</v>
      </c>
      <c r="F55" s="23">
        <v>0.60918917831961095</v>
      </c>
    </row>
    <row r="56" spans="1:9" x14ac:dyDescent="0.2">
      <c r="A56" s="21" t="s">
        <v>829</v>
      </c>
      <c r="B56" s="21" t="s">
        <v>828</v>
      </c>
      <c r="C56" s="21" t="s">
        <v>124</v>
      </c>
      <c r="D56" s="24">
        <v>8906</v>
      </c>
      <c r="E56" s="22">
        <v>447.63782500000002</v>
      </c>
      <c r="F56" s="23">
        <v>0.60179624412432997</v>
      </c>
    </row>
    <row r="57" spans="1:9" x14ac:dyDescent="0.2">
      <c r="A57" s="20" t="s">
        <v>28</v>
      </c>
      <c r="B57" s="20"/>
      <c r="C57" s="20"/>
      <c r="D57" s="20"/>
      <c r="E57" s="25">
        <f>SUM(E7:E56)</f>
        <v>74244.35031899999</v>
      </c>
      <c r="F57" s="26">
        <f>SUM(F7:F56)</f>
        <v>99.812769775264613</v>
      </c>
      <c r="G57" s="14"/>
      <c r="H57" s="14"/>
      <c r="I57" s="14"/>
    </row>
    <row r="58" spans="1:9" x14ac:dyDescent="0.2">
      <c r="A58" s="21"/>
      <c r="B58" s="21"/>
      <c r="C58" s="21"/>
      <c r="D58" s="21"/>
      <c r="E58" s="22"/>
      <c r="F58" s="23"/>
    </row>
    <row r="59" spans="1:9" x14ac:dyDescent="0.2">
      <c r="A59" s="20" t="s">
        <v>33</v>
      </c>
      <c r="B59" s="20"/>
      <c r="C59" s="20"/>
      <c r="D59" s="20"/>
      <c r="E59" s="25">
        <f>E57</f>
        <v>74244.35031899999</v>
      </c>
      <c r="F59" s="26">
        <f>F57</f>
        <v>99.812769775264613</v>
      </c>
      <c r="G59" s="14"/>
      <c r="H59" s="14"/>
      <c r="I59" s="14"/>
    </row>
    <row r="60" spans="1:9" x14ac:dyDescent="0.2">
      <c r="A60" s="20"/>
      <c r="B60" s="20"/>
      <c r="C60" s="20"/>
      <c r="D60" s="20"/>
      <c r="E60" s="25"/>
      <c r="F60" s="26"/>
      <c r="G60" s="14"/>
      <c r="H60" s="14"/>
      <c r="I60" s="14"/>
    </row>
    <row r="61" spans="1:9" x14ac:dyDescent="0.2">
      <c r="A61" s="20" t="s">
        <v>35</v>
      </c>
      <c r="B61" s="20"/>
      <c r="C61" s="20"/>
      <c r="D61" s="20"/>
      <c r="E61" s="25">
        <f>E63-(E57)</f>
        <v>139.26861690000806</v>
      </c>
      <c r="F61" s="26">
        <f>F63-(F57)</f>
        <v>0.1872302247353872</v>
      </c>
      <c r="G61" s="14"/>
      <c r="H61" s="14"/>
      <c r="I61" s="14"/>
    </row>
    <row r="62" spans="1:9" x14ac:dyDescent="0.2">
      <c r="A62" s="20"/>
      <c r="B62" s="20"/>
      <c r="C62" s="20"/>
      <c r="D62" s="20"/>
      <c r="E62" s="25"/>
      <c r="F62" s="26"/>
      <c r="G62" s="14"/>
      <c r="H62" s="14"/>
      <c r="I62" s="14"/>
    </row>
    <row r="63" spans="1:9" x14ac:dyDescent="0.2">
      <c r="A63" s="27" t="s">
        <v>34</v>
      </c>
      <c r="B63" s="27"/>
      <c r="C63" s="27"/>
      <c r="D63" s="27"/>
      <c r="E63" s="28">
        <v>74383.618935899998</v>
      </c>
      <c r="F63" s="29">
        <v>100</v>
      </c>
      <c r="G63" s="14"/>
      <c r="H63" s="14"/>
      <c r="I63" s="14"/>
    </row>
    <row r="65" spans="1:4" x14ac:dyDescent="0.2">
      <c r="A65" s="14" t="s">
        <v>37</v>
      </c>
    </row>
    <row r="66" spans="1:4" x14ac:dyDescent="0.2">
      <c r="A66" s="14" t="s">
        <v>38</v>
      </c>
    </row>
    <row r="67" spans="1:4" x14ac:dyDescent="0.2">
      <c r="A67" s="14" t="s">
        <v>39</v>
      </c>
      <c r="B67" s="14"/>
      <c r="C67" s="30" t="s">
        <v>861</v>
      </c>
      <c r="D67" s="14" t="s">
        <v>40</v>
      </c>
    </row>
    <row r="68" spans="1:4" x14ac:dyDescent="0.2">
      <c r="A68" s="7" t="s">
        <v>41</v>
      </c>
      <c r="C68" s="31">
        <v>178.0395</v>
      </c>
      <c r="D68" s="31">
        <v>206.85740000000001</v>
      </c>
    </row>
    <row r="69" spans="1:4" x14ac:dyDescent="0.2">
      <c r="A69" s="7" t="s">
        <v>42</v>
      </c>
      <c r="C69" s="31">
        <v>178.0395</v>
      </c>
      <c r="D69" s="31">
        <v>196.68819999999999</v>
      </c>
    </row>
    <row r="70" spans="1:4" x14ac:dyDescent="0.2">
      <c r="A70" s="7" t="s">
        <v>43</v>
      </c>
      <c r="C70" s="31">
        <v>186.12180000000001</v>
      </c>
      <c r="D70" s="31">
        <v>216.65729999999999</v>
      </c>
    </row>
    <row r="71" spans="1:4" x14ac:dyDescent="0.2">
      <c r="A71" s="7" t="s">
        <v>44</v>
      </c>
      <c r="C71" s="31">
        <v>186.12180000000001</v>
      </c>
      <c r="D71" s="31">
        <v>206.4744</v>
      </c>
    </row>
    <row r="73" spans="1:4" x14ac:dyDescent="0.2">
      <c r="A73" s="7" t="s">
        <v>862</v>
      </c>
    </row>
    <row r="75" spans="1:4" x14ac:dyDescent="0.2">
      <c r="A75" s="14" t="s">
        <v>46</v>
      </c>
    </row>
    <row r="76" spans="1:4" x14ac:dyDescent="0.2">
      <c r="A76" s="105" t="s">
        <v>50</v>
      </c>
      <c r="B76" s="106"/>
      <c r="C76" s="33" t="s">
        <v>51</v>
      </c>
    </row>
    <row r="77" spans="1:4" x14ac:dyDescent="0.2">
      <c r="A77" s="101" t="s">
        <v>42</v>
      </c>
      <c r="B77" s="102"/>
      <c r="C77" s="34">
        <v>9</v>
      </c>
    </row>
    <row r="78" spans="1:4" x14ac:dyDescent="0.2">
      <c r="A78" s="101" t="s">
        <v>44</v>
      </c>
      <c r="B78" s="102"/>
      <c r="C78" s="34">
        <v>9</v>
      </c>
    </row>
    <row r="79" spans="1:4" x14ac:dyDescent="0.2">
      <c r="A79" s="7" t="s">
        <v>52</v>
      </c>
    </row>
    <row r="80" spans="1:4" x14ac:dyDescent="0.2">
      <c r="A80" s="7" t="s">
        <v>45</v>
      </c>
    </row>
    <row r="82" spans="1:4" x14ac:dyDescent="0.2">
      <c r="A82" s="14" t="s">
        <v>341</v>
      </c>
      <c r="D82" s="51">
        <v>4.4699999999999997E-2</v>
      </c>
    </row>
    <row r="84" spans="1:4" x14ac:dyDescent="0.2">
      <c r="A84" s="107" t="s">
        <v>859</v>
      </c>
      <c r="B84" s="107"/>
      <c r="C84" s="107"/>
      <c r="D84" s="30" t="s">
        <v>47</v>
      </c>
    </row>
    <row r="86" spans="1:4" x14ac:dyDescent="0.2">
      <c r="A86" s="14" t="s">
        <v>860</v>
      </c>
    </row>
    <row r="87" spans="1:4" x14ac:dyDescent="0.2">
      <c r="A87" s="14"/>
    </row>
    <row r="88" spans="1:4" x14ac:dyDescent="0.2">
      <c r="A88" s="61" t="s">
        <v>875</v>
      </c>
    </row>
    <row r="89" spans="1:4" x14ac:dyDescent="0.2">
      <c r="A89" s="62"/>
    </row>
    <row r="90" spans="1:4" x14ac:dyDescent="0.2">
      <c r="A90" s="63"/>
    </row>
    <row r="91" spans="1:4" x14ac:dyDescent="0.2">
      <c r="A91" s="63"/>
    </row>
    <row r="92" spans="1:4" x14ac:dyDescent="0.2">
      <c r="A92" s="63"/>
    </row>
    <row r="93" spans="1:4" x14ac:dyDescent="0.2">
      <c r="A93" s="63"/>
    </row>
    <row r="94" spans="1:4" x14ac:dyDescent="0.2">
      <c r="A94" s="63"/>
    </row>
    <row r="95" spans="1:4" x14ac:dyDescent="0.2">
      <c r="A95" s="63"/>
    </row>
    <row r="96" spans="1:4" x14ac:dyDescent="0.2">
      <c r="A96" s="63"/>
    </row>
    <row r="97" spans="1:1" x14ac:dyDescent="0.2">
      <c r="A97" s="63"/>
    </row>
    <row r="98" spans="1:1" x14ac:dyDescent="0.2">
      <c r="A98" s="63"/>
    </row>
    <row r="99" spans="1:1" x14ac:dyDescent="0.2">
      <c r="A99" s="63"/>
    </row>
    <row r="100" spans="1:1" x14ac:dyDescent="0.2">
      <c r="A100" s="63"/>
    </row>
    <row r="101" spans="1:1" x14ac:dyDescent="0.2">
      <c r="A101" s="63"/>
    </row>
    <row r="102" spans="1:1" x14ac:dyDescent="0.2">
      <c r="A102" s="61" t="s">
        <v>895</v>
      </c>
    </row>
    <row r="103" spans="1:1" x14ac:dyDescent="0.2">
      <c r="A103" s="63"/>
    </row>
    <row r="104" spans="1:1" x14ac:dyDescent="0.2">
      <c r="A104" s="61" t="s">
        <v>876</v>
      </c>
    </row>
    <row r="105" spans="1:1" x14ac:dyDescent="0.2">
      <c r="A105" s="63"/>
    </row>
    <row r="106" spans="1:1" x14ac:dyDescent="0.2">
      <c r="A106" s="63"/>
    </row>
    <row r="107" spans="1:1" x14ac:dyDescent="0.2">
      <c r="A107" s="63"/>
    </row>
    <row r="108" spans="1:1" x14ac:dyDescent="0.2">
      <c r="A108" s="63"/>
    </row>
    <row r="109" spans="1:1" x14ac:dyDescent="0.2">
      <c r="A109" s="63"/>
    </row>
    <row r="110" spans="1:1" x14ac:dyDescent="0.2">
      <c r="A110" s="63"/>
    </row>
    <row r="111" spans="1:1" x14ac:dyDescent="0.2">
      <c r="A111" s="63"/>
    </row>
    <row r="112" spans="1:1" x14ac:dyDescent="0.2">
      <c r="A112" s="63"/>
    </row>
    <row r="113" spans="1:1" x14ac:dyDescent="0.2">
      <c r="A113" s="63"/>
    </row>
    <row r="114" spans="1:1" x14ac:dyDescent="0.2">
      <c r="A114" s="63"/>
    </row>
    <row r="115" spans="1:1" x14ac:dyDescent="0.2">
      <c r="A115" s="63"/>
    </row>
    <row r="116" spans="1:1" x14ac:dyDescent="0.2">
      <c r="A116" s="63"/>
    </row>
    <row r="119" spans="1:1" x14ac:dyDescent="0.2">
      <c r="A119" s="14" t="s">
        <v>896</v>
      </c>
    </row>
    <row r="121" spans="1:1" x14ac:dyDescent="0.2">
      <c r="A121" s="7" t="s">
        <v>874</v>
      </c>
    </row>
  </sheetData>
  <mergeCells count="5">
    <mergeCell ref="A1:F1"/>
    <mergeCell ref="A76:B76"/>
    <mergeCell ref="A77:B77"/>
    <mergeCell ref="A78:B78"/>
    <mergeCell ref="A84:C84"/>
  </mergeCells>
  <conditionalFormatting sqref="F2:F3 F326:F65536">
    <cfRule type="cellIs" dxfId="30" priority="3" stopIfTrue="1" operator="between">
      <formula>0.009</formula>
      <formula>-0.009</formula>
    </cfRule>
  </conditionalFormatting>
  <conditionalFormatting sqref="F5:F121">
    <cfRule type="cellIs" dxfId="29" priority="1" stopIfTrue="1" operator="between">
      <formula>0.009</formula>
      <formula>-0.009</formula>
    </cfRule>
  </conditionalFormatting>
  <conditionalFormatting sqref="F222:F223">
    <cfRule type="cellIs" dxfId="28" priority="2" stopIfTrue="1" operator="between">
      <formula>0.009</formula>
      <formula>-0.009</formula>
    </cfRule>
  </conditionalFormatting>
  <hyperlinks>
    <hyperlink ref="A89" r:id="rId1" tooltip="https://www.franklintempletonindia.com/downloadsServlet/pdf/product-labels-jg9o5k7l" display="https://www.franklintempletonindia.com/downloadsServlet/pdf/product-labels-jg9o5k7l" xr:uid="{00000000-0004-0000-1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131"/>
  <sheetViews>
    <sheetView zoomScaleNormal="100" workbookViewId="0">
      <selection sqref="A1:F1"/>
    </sheetView>
  </sheetViews>
  <sheetFormatPr defaultColWidth="9.109375" defaultRowHeight="10.199999999999999" x14ac:dyDescent="0.2"/>
  <cols>
    <col min="1" max="1" width="38.6640625" style="7" bestFit="1" customWidth="1"/>
    <col min="2" max="2" width="34.109375" style="7" bestFit="1" customWidth="1"/>
    <col min="3" max="3" width="25.5546875" style="7" bestFit="1" customWidth="1"/>
    <col min="4" max="4" width="15.44140625" style="7" bestFit="1" customWidth="1"/>
    <col min="5" max="5" width="33.33203125" style="10" customWidth="1"/>
    <col min="6" max="6" width="14.6640625" style="11" bestFit="1" customWidth="1"/>
    <col min="7" max="7" width="10" style="7" bestFit="1" customWidth="1"/>
    <col min="8" max="16384" width="9.109375" style="7"/>
  </cols>
  <sheetData>
    <row r="1" spans="1:6" s="1" customFormat="1" ht="13.8" x14ac:dyDescent="0.2">
      <c r="A1" s="103" t="s">
        <v>866</v>
      </c>
      <c r="B1" s="104"/>
      <c r="C1" s="104"/>
      <c r="D1" s="104"/>
      <c r="E1" s="104"/>
      <c r="F1" s="104"/>
    </row>
    <row r="2" spans="1:6" s="1" customFormat="1" ht="11.4" x14ac:dyDescent="0.2">
      <c r="E2" s="5"/>
      <c r="F2" s="9"/>
    </row>
    <row r="3" spans="1:6" s="1" customFormat="1" ht="12" x14ac:dyDescent="0.2">
      <c r="A3" s="8" t="s">
        <v>7</v>
      </c>
      <c r="B3" s="2"/>
      <c r="C3" s="3"/>
      <c r="D3" s="3"/>
      <c r="E3" s="4"/>
      <c r="F3" s="9"/>
    </row>
    <row r="4" spans="1:6" s="1" customFormat="1" ht="25.5" customHeight="1" x14ac:dyDescent="0.2">
      <c r="A4" s="6" t="s">
        <v>2</v>
      </c>
      <c r="B4" s="6" t="s">
        <v>0</v>
      </c>
      <c r="C4" s="13" t="s">
        <v>388</v>
      </c>
      <c r="D4" s="13" t="s">
        <v>1</v>
      </c>
      <c r="E4" s="52" t="s">
        <v>6</v>
      </c>
      <c r="F4" s="12" t="s">
        <v>3</v>
      </c>
    </row>
    <row r="5" spans="1:6" x14ac:dyDescent="0.2">
      <c r="A5" s="16" t="s">
        <v>94</v>
      </c>
      <c r="B5" s="17"/>
      <c r="C5" s="17"/>
      <c r="D5" s="17"/>
      <c r="E5" s="18"/>
      <c r="F5" s="19"/>
    </row>
    <row r="6" spans="1:6" x14ac:dyDescent="0.2">
      <c r="A6" s="20" t="s">
        <v>25</v>
      </c>
      <c r="B6" s="21"/>
      <c r="C6" s="21"/>
      <c r="D6" s="21"/>
      <c r="E6" s="22"/>
      <c r="F6" s="23"/>
    </row>
    <row r="7" spans="1:6" x14ac:dyDescent="0.2">
      <c r="A7" s="21" t="s">
        <v>99</v>
      </c>
      <c r="B7" s="21" t="s">
        <v>98</v>
      </c>
      <c r="C7" s="21" t="s">
        <v>97</v>
      </c>
      <c r="D7" s="24">
        <v>4546914</v>
      </c>
      <c r="E7" s="22">
        <v>57882.215219999998</v>
      </c>
      <c r="F7" s="23">
        <v>7.9928065437765401</v>
      </c>
    </row>
    <row r="8" spans="1:6" x14ac:dyDescent="0.2">
      <c r="A8" s="21" t="s">
        <v>96</v>
      </c>
      <c r="B8" s="21" t="s">
        <v>95</v>
      </c>
      <c r="C8" s="21" t="s">
        <v>97</v>
      </c>
      <c r="D8" s="24">
        <v>3260417</v>
      </c>
      <c r="E8" s="22">
        <v>56472.052649999998</v>
      </c>
      <c r="F8" s="23">
        <v>7.7980808136978803</v>
      </c>
    </row>
    <row r="9" spans="1:6" x14ac:dyDescent="0.2">
      <c r="A9" s="21" t="s">
        <v>107</v>
      </c>
      <c r="B9" s="21" t="s">
        <v>106</v>
      </c>
      <c r="C9" s="21" t="s">
        <v>108</v>
      </c>
      <c r="D9" s="24">
        <v>2356802</v>
      </c>
      <c r="E9" s="22">
        <v>40290.708590000002</v>
      </c>
      <c r="F9" s="23">
        <v>5.5636405422208703</v>
      </c>
    </row>
    <row r="10" spans="1:6" x14ac:dyDescent="0.2">
      <c r="A10" s="21" t="s">
        <v>101</v>
      </c>
      <c r="B10" s="21" t="s">
        <v>100</v>
      </c>
      <c r="C10" s="21" t="s">
        <v>102</v>
      </c>
      <c r="D10" s="24">
        <v>1922741</v>
      </c>
      <c r="E10" s="22">
        <v>36062.930200000003</v>
      </c>
      <c r="F10" s="23">
        <v>4.9798374750301502</v>
      </c>
    </row>
    <row r="11" spans="1:6" x14ac:dyDescent="0.2">
      <c r="A11" s="21" t="s">
        <v>104</v>
      </c>
      <c r="B11" s="21" t="s">
        <v>103</v>
      </c>
      <c r="C11" s="21" t="s">
        <v>105</v>
      </c>
      <c r="D11" s="24">
        <v>883853</v>
      </c>
      <c r="E11" s="22">
        <v>32486.45894</v>
      </c>
      <c r="F11" s="23">
        <v>4.4859717378273496</v>
      </c>
    </row>
    <row r="12" spans="1:6" x14ac:dyDescent="0.2">
      <c r="A12" s="21" t="s">
        <v>113</v>
      </c>
      <c r="B12" s="21" t="s">
        <v>112</v>
      </c>
      <c r="C12" s="21" t="s">
        <v>97</v>
      </c>
      <c r="D12" s="24">
        <v>2252948</v>
      </c>
      <c r="E12" s="22">
        <v>27760.825260000001</v>
      </c>
      <c r="F12" s="23">
        <v>3.8334211113968699</v>
      </c>
    </row>
    <row r="13" spans="1:6" x14ac:dyDescent="0.2">
      <c r="A13" s="21" t="s">
        <v>115</v>
      </c>
      <c r="B13" s="21" t="s">
        <v>114</v>
      </c>
      <c r="C13" s="21" t="s">
        <v>102</v>
      </c>
      <c r="D13" s="24">
        <v>1462587</v>
      </c>
      <c r="E13" s="22">
        <v>26269.525109999999</v>
      </c>
      <c r="F13" s="23">
        <v>3.6274913011373502</v>
      </c>
    </row>
    <row r="14" spans="1:6" x14ac:dyDescent="0.2">
      <c r="A14" s="21" t="s">
        <v>126</v>
      </c>
      <c r="B14" s="21" t="s">
        <v>125</v>
      </c>
      <c r="C14" s="21" t="s">
        <v>127</v>
      </c>
      <c r="D14" s="24">
        <v>1650000</v>
      </c>
      <c r="E14" s="22">
        <v>26233.35</v>
      </c>
      <c r="F14" s="23">
        <v>3.6224959730416502</v>
      </c>
    </row>
    <row r="15" spans="1:6" x14ac:dyDescent="0.2">
      <c r="A15" s="21" t="s">
        <v>117</v>
      </c>
      <c r="B15" s="21" t="s">
        <v>116</v>
      </c>
      <c r="C15" s="21" t="s">
        <v>118</v>
      </c>
      <c r="D15" s="24">
        <v>5086849</v>
      </c>
      <c r="E15" s="22">
        <v>22544.914769999999</v>
      </c>
      <c r="F15" s="23">
        <v>3.1131694185794898</v>
      </c>
    </row>
    <row r="16" spans="1:6" x14ac:dyDescent="0.2">
      <c r="A16" s="21" t="s">
        <v>120</v>
      </c>
      <c r="B16" s="21" t="s">
        <v>119</v>
      </c>
      <c r="C16" s="21" t="s">
        <v>121</v>
      </c>
      <c r="D16" s="24">
        <v>7500000</v>
      </c>
      <c r="E16" s="22">
        <v>20497.5</v>
      </c>
      <c r="F16" s="23">
        <v>2.8304471677243401</v>
      </c>
    </row>
    <row r="17" spans="1:6" x14ac:dyDescent="0.2">
      <c r="A17" s="21" t="s">
        <v>110</v>
      </c>
      <c r="B17" s="21" t="s">
        <v>109</v>
      </c>
      <c r="C17" s="21" t="s">
        <v>111</v>
      </c>
      <c r="D17" s="24">
        <v>682403</v>
      </c>
      <c r="E17" s="22">
        <v>20152.384190000001</v>
      </c>
      <c r="F17" s="23">
        <v>2.7827910112686101</v>
      </c>
    </row>
    <row r="18" spans="1:6" x14ac:dyDescent="0.2">
      <c r="A18" s="21" t="s">
        <v>123</v>
      </c>
      <c r="B18" s="21" t="s">
        <v>122</v>
      </c>
      <c r="C18" s="21" t="s">
        <v>124</v>
      </c>
      <c r="D18" s="24">
        <v>2061397</v>
      </c>
      <c r="E18" s="22">
        <v>20091.405859999999</v>
      </c>
      <c r="F18" s="23">
        <v>2.7743706701811002</v>
      </c>
    </row>
    <row r="19" spans="1:6" x14ac:dyDescent="0.2">
      <c r="A19" s="21" t="s">
        <v>351</v>
      </c>
      <c r="B19" s="21" t="s">
        <v>350</v>
      </c>
      <c r="C19" s="21" t="s">
        <v>188</v>
      </c>
      <c r="D19" s="24">
        <v>658198</v>
      </c>
      <c r="E19" s="22">
        <v>18400.25419</v>
      </c>
      <c r="F19" s="23">
        <v>2.5408438764480299</v>
      </c>
    </row>
    <row r="20" spans="1:6" x14ac:dyDescent="0.2">
      <c r="A20" s="21" t="s">
        <v>256</v>
      </c>
      <c r="B20" s="21" t="s">
        <v>255</v>
      </c>
      <c r="C20" s="21" t="s">
        <v>97</v>
      </c>
      <c r="D20" s="24">
        <v>843530</v>
      </c>
      <c r="E20" s="22">
        <v>15638.62444</v>
      </c>
      <c r="F20" s="23">
        <v>2.1594975120528201</v>
      </c>
    </row>
    <row r="21" spans="1:6" x14ac:dyDescent="0.2">
      <c r="A21" s="21" t="s">
        <v>132</v>
      </c>
      <c r="B21" s="21" t="s">
        <v>131</v>
      </c>
      <c r="C21" s="21" t="s">
        <v>133</v>
      </c>
      <c r="D21" s="24">
        <v>212347</v>
      </c>
      <c r="E21" s="22">
        <v>15287.179050000001</v>
      </c>
      <c r="F21" s="23">
        <v>2.1109673201398902</v>
      </c>
    </row>
    <row r="22" spans="1:6" x14ac:dyDescent="0.2">
      <c r="A22" s="21" t="s">
        <v>490</v>
      </c>
      <c r="B22" s="21" t="s">
        <v>489</v>
      </c>
      <c r="C22" s="21" t="s">
        <v>143</v>
      </c>
      <c r="D22" s="24">
        <v>2074982</v>
      </c>
      <c r="E22" s="22">
        <v>15152.556060000001</v>
      </c>
      <c r="F22" s="23">
        <v>2.0923775769635902</v>
      </c>
    </row>
    <row r="23" spans="1:6" x14ac:dyDescent="0.2">
      <c r="A23" s="21" t="s">
        <v>166</v>
      </c>
      <c r="B23" s="21" t="s">
        <v>165</v>
      </c>
      <c r="C23" s="21" t="s">
        <v>167</v>
      </c>
      <c r="D23" s="24">
        <v>1037211</v>
      </c>
      <c r="E23" s="22">
        <v>12750.43482</v>
      </c>
      <c r="F23" s="23">
        <v>1.7606748200279401</v>
      </c>
    </row>
    <row r="24" spans="1:6" x14ac:dyDescent="0.2">
      <c r="A24" s="21" t="s">
        <v>184</v>
      </c>
      <c r="B24" s="21" t="s">
        <v>183</v>
      </c>
      <c r="C24" s="21" t="s">
        <v>185</v>
      </c>
      <c r="D24" s="24">
        <v>4232579</v>
      </c>
      <c r="E24" s="22">
        <v>12067.08273</v>
      </c>
      <c r="F24" s="23">
        <v>1.6663124837577199</v>
      </c>
    </row>
    <row r="25" spans="1:6" x14ac:dyDescent="0.2">
      <c r="A25" s="21" t="s">
        <v>198</v>
      </c>
      <c r="B25" s="21" t="s">
        <v>197</v>
      </c>
      <c r="C25" s="21" t="s">
        <v>199</v>
      </c>
      <c r="D25" s="24">
        <v>1705342</v>
      </c>
      <c r="E25" s="22">
        <v>11858.948270000001</v>
      </c>
      <c r="F25" s="23">
        <v>1.6375717303578901</v>
      </c>
    </row>
    <row r="26" spans="1:6" x14ac:dyDescent="0.2">
      <c r="A26" s="21" t="s">
        <v>623</v>
      </c>
      <c r="B26" s="21" t="s">
        <v>622</v>
      </c>
      <c r="C26" s="21" t="s">
        <v>143</v>
      </c>
      <c r="D26" s="24">
        <v>634023</v>
      </c>
      <c r="E26" s="22">
        <v>11698.35837</v>
      </c>
      <c r="F26" s="23">
        <v>1.61539628322434</v>
      </c>
    </row>
    <row r="27" spans="1:6" x14ac:dyDescent="0.2">
      <c r="A27" s="21" t="s">
        <v>658</v>
      </c>
      <c r="B27" s="21" t="s">
        <v>657</v>
      </c>
      <c r="C27" s="21" t="s">
        <v>157</v>
      </c>
      <c r="D27" s="24">
        <v>26719</v>
      </c>
      <c r="E27" s="22">
        <v>11463.573200000001</v>
      </c>
      <c r="F27" s="23">
        <v>1.58297540168024</v>
      </c>
    </row>
    <row r="28" spans="1:6" x14ac:dyDescent="0.2">
      <c r="A28" s="21" t="s">
        <v>135</v>
      </c>
      <c r="B28" s="21" t="s">
        <v>134</v>
      </c>
      <c r="C28" s="21" t="s">
        <v>97</v>
      </c>
      <c r="D28" s="24">
        <v>1395706</v>
      </c>
      <c r="E28" s="22">
        <v>10996.76757</v>
      </c>
      <c r="F28" s="23">
        <v>1.5185154103002501</v>
      </c>
    </row>
    <row r="29" spans="1:6" x14ac:dyDescent="0.2">
      <c r="A29" s="21" t="s">
        <v>164</v>
      </c>
      <c r="B29" s="21" t="s">
        <v>163</v>
      </c>
      <c r="C29" s="21" t="s">
        <v>102</v>
      </c>
      <c r="D29" s="24">
        <v>674952</v>
      </c>
      <c r="E29" s="22">
        <v>10645.34294</v>
      </c>
      <c r="F29" s="23">
        <v>1.4699880850824401</v>
      </c>
    </row>
    <row r="30" spans="1:6" x14ac:dyDescent="0.2">
      <c r="A30" s="21" t="s">
        <v>684</v>
      </c>
      <c r="B30" s="21" t="s">
        <v>683</v>
      </c>
      <c r="C30" s="21" t="s">
        <v>130</v>
      </c>
      <c r="D30" s="24">
        <v>459177</v>
      </c>
      <c r="E30" s="22">
        <v>10061.027249999999</v>
      </c>
      <c r="F30" s="23">
        <v>1.3893014311091501</v>
      </c>
    </row>
    <row r="31" spans="1:6" x14ac:dyDescent="0.2">
      <c r="A31" s="21" t="s">
        <v>260</v>
      </c>
      <c r="B31" s="21" t="s">
        <v>259</v>
      </c>
      <c r="C31" s="21" t="s">
        <v>124</v>
      </c>
      <c r="D31" s="24">
        <v>321590</v>
      </c>
      <c r="E31" s="22">
        <v>9952.8889099999997</v>
      </c>
      <c r="F31" s="23">
        <v>1.3743688852779401</v>
      </c>
    </row>
    <row r="32" spans="1:6" x14ac:dyDescent="0.2">
      <c r="A32" s="21" t="s">
        <v>514</v>
      </c>
      <c r="B32" s="21" t="s">
        <v>513</v>
      </c>
      <c r="C32" s="21" t="s">
        <v>515</v>
      </c>
      <c r="D32" s="24">
        <v>1723096</v>
      </c>
      <c r="E32" s="22">
        <v>9614.8756799999992</v>
      </c>
      <c r="F32" s="23">
        <v>1.32769350586548</v>
      </c>
    </row>
    <row r="33" spans="1:6" x14ac:dyDescent="0.2">
      <c r="A33" s="21" t="s">
        <v>284</v>
      </c>
      <c r="B33" s="21" t="s">
        <v>283</v>
      </c>
      <c r="C33" s="21" t="s">
        <v>111</v>
      </c>
      <c r="D33" s="24">
        <v>5039457</v>
      </c>
      <c r="E33" s="22">
        <v>9078.5817860000006</v>
      </c>
      <c r="F33" s="23">
        <v>1.2536380584528599</v>
      </c>
    </row>
    <row r="34" spans="1:6" x14ac:dyDescent="0.2">
      <c r="A34" s="21" t="s">
        <v>137</v>
      </c>
      <c r="B34" s="21" t="s">
        <v>136</v>
      </c>
      <c r="C34" s="21" t="s">
        <v>138</v>
      </c>
      <c r="D34" s="24">
        <v>1330000</v>
      </c>
      <c r="E34" s="22">
        <v>9069.27</v>
      </c>
      <c r="F34" s="23">
        <v>1.25235221782302</v>
      </c>
    </row>
    <row r="35" spans="1:6" x14ac:dyDescent="0.2">
      <c r="A35" s="21" t="s">
        <v>145</v>
      </c>
      <c r="B35" s="21" t="s">
        <v>144</v>
      </c>
      <c r="C35" s="21" t="s">
        <v>146</v>
      </c>
      <c r="D35" s="24">
        <v>550412</v>
      </c>
      <c r="E35" s="22">
        <v>8916.3991939999996</v>
      </c>
      <c r="F35" s="23">
        <v>1.2312426805687</v>
      </c>
    </row>
    <row r="36" spans="1:6" x14ac:dyDescent="0.2">
      <c r="A36" s="21" t="s">
        <v>129</v>
      </c>
      <c r="B36" s="21" t="s">
        <v>128</v>
      </c>
      <c r="C36" s="21" t="s">
        <v>130</v>
      </c>
      <c r="D36" s="24">
        <v>447035</v>
      </c>
      <c r="E36" s="22">
        <v>8613.0233449999996</v>
      </c>
      <c r="F36" s="23">
        <v>1.1893502882009399</v>
      </c>
    </row>
    <row r="37" spans="1:6" x14ac:dyDescent="0.2">
      <c r="A37" s="21" t="s">
        <v>153</v>
      </c>
      <c r="B37" s="21" t="s">
        <v>152</v>
      </c>
      <c r="C37" s="21" t="s">
        <v>154</v>
      </c>
      <c r="D37" s="24">
        <v>3541198</v>
      </c>
      <c r="E37" s="22">
        <v>8509.1446739999992</v>
      </c>
      <c r="F37" s="23">
        <v>1.1750059491294</v>
      </c>
    </row>
    <row r="38" spans="1:6" x14ac:dyDescent="0.2">
      <c r="A38" s="21" t="s">
        <v>597</v>
      </c>
      <c r="B38" s="21" t="s">
        <v>596</v>
      </c>
      <c r="C38" s="21" t="s">
        <v>138</v>
      </c>
      <c r="D38" s="24">
        <v>4200152</v>
      </c>
      <c r="E38" s="22">
        <v>8222.2175549999993</v>
      </c>
      <c r="F38" s="23">
        <v>1.1353849196713299</v>
      </c>
    </row>
    <row r="39" spans="1:6" x14ac:dyDescent="0.2">
      <c r="A39" s="21" t="s">
        <v>182</v>
      </c>
      <c r="B39" s="21" t="s">
        <v>181</v>
      </c>
      <c r="C39" s="21" t="s">
        <v>162</v>
      </c>
      <c r="D39" s="24">
        <v>188945</v>
      </c>
      <c r="E39" s="22">
        <v>8192.7496730000003</v>
      </c>
      <c r="F39" s="23">
        <v>1.1313157754759</v>
      </c>
    </row>
    <row r="40" spans="1:6" x14ac:dyDescent="0.2">
      <c r="A40" s="21" t="s">
        <v>296</v>
      </c>
      <c r="B40" s="21" t="s">
        <v>295</v>
      </c>
      <c r="C40" s="21" t="s">
        <v>188</v>
      </c>
      <c r="D40" s="24">
        <v>300000</v>
      </c>
      <c r="E40" s="22">
        <v>7540.35</v>
      </c>
      <c r="F40" s="23">
        <v>1.0412275790291601</v>
      </c>
    </row>
    <row r="41" spans="1:6" x14ac:dyDescent="0.2">
      <c r="A41" s="21" t="s">
        <v>701</v>
      </c>
      <c r="B41" s="21" t="s">
        <v>700</v>
      </c>
      <c r="C41" s="21" t="s">
        <v>196</v>
      </c>
      <c r="D41" s="24">
        <v>459037</v>
      </c>
      <c r="E41" s="22">
        <v>7381.3149599999997</v>
      </c>
      <c r="F41" s="23">
        <v>1.0192668385224199</v>
      </c>
    </row>
    <row r="42" spans="1:6" x14ac:dyDescent="0.2">
      <c r="A42" s="21" t="s">
        <v>140</v>
      </c>
      <c r="B42" s="21" t="s">
        <v>139</v>
      </c>
      <c r="C42" s="21" t="s">
        <v>97</v>
      </c>
      <c r="D42" s="24">
        <v>490288</v>
      </c>
      <c r="E42" s="22">
        <v>7097.4090880000003</v>
      </c>
      <c r="F42" s="23">
        <v>0.98006300530848001</v>
      </c>
    </row>
    <row r="43" spans="1:6" x14ac:dyDescent="0.2">
      <c r="A43" s="21" t="s">
        <v>208</v>
      </c>
      <c r="B43" s="21" t="s">
        <v>207</v>
      </c>
      <c r="C43" s="21" t="s">
        <v>167</v>
      </c>
      <c r="D43" s="24">
        <v>111808</v>
      </c>
      <c r="E43" s="22">
        <v>6078.1064960000003</v>
      </c>
      <c r="F43" s="23">
        <v>0.839310126441279</v>
      </c>
    </row>
    <row r="44" spans="1:6" x14ac:dyDescent="0.2">
      <c r="A44" s="21" t="s">
        <v>169</v>
      </c>
      <c r="B44" s="21" t="s">
        <v>168</v>
      </c>
      <c r="C44" s="21" t="s">
        <v>130</v>
      </c>
      <c r="D44" s="24">
        <v>443906</v>
      </c>
      <c r="E44" s="22">
        <v>5915.935262</v>
      </c>
      <c r="F44" s="23">
        <v>0.81691631695418698</v>
      </c>
    </row>
    <row r="45" spans="1:6" x14ac:dyDescent="0.2">
      <c r="A45" s="21" t="s">
        <v>204</v>
      </c>
      <c r="B45" s="21" t="s">
        <v>203</v>
      </c>
      <c r="C45" s="21" t="s">
        <v>102</v>
      </c>
      <c r="D45" s="24">
        <v>579568</v>
      </c>
      <c r="E45" s="22">
        <v>5576.0237280000001</v>
      </c>
      <c r="F45" s="23">
        <v>0.76997880561440701</v>
      </c>
    </row>
    <row r="46" spans="1:6" x14ac:dyDescent="0.2">
      <c r="A46" s="21" t="s">
        <v>201</v>
      </c>
      <c r="B46" s="21" t="s">
        <v>200</v>
      </c>
      <c r="C46" s="21" t="s">
        <v>202</v>
      </c>
      <c r="D46" s="24">
        <v>287280</v>
      </c>
      <c r="E46" s="22">
        <v>5301.0342000000001</v>
      </c>
      <c r="F46" s="23">
        <v>0.73200620745943901</v>
      </c>
    </row>
    <row r="47" spans="1:6" x14ac:dyDescent="0.2">
      <c r="A47" s="21" t="s">
        <v>216</v>
      </c>
      <c r="B47" s="21" t="s">
        <v>215</v>
      </c>
      <c r="C47" s="21" t="s">
        <v>217</v>
      </c>
      <c r="D47" s="24">
        <v>209500</v>
      </c>
      <c r="E47" s="22">
        <v>5232.99575</v>
      </c>
      <c r="F47" s="23">
        <v>0.72261095252108798</v>
      </c>
    </row>
    <row r="48" spans="1:6" x14ac:dyDescent="0.2">
      <c r="A48" s="21" t="s">
        <v>323</v>
      </c>
      <c r="B48" s="21" t="s">
        <v>322</v>
      </c>
      <c r="C48" s="21" t="s">
        <v>188</v>
      </c>
      <c r="D48" s="24">
        <v>675384</v>
      </c>
      <c r="E48" s="22">
        <v>5211.2629440000001</v>
      </c>
      <c r="F48" s="23">
        <v>0.71960992511826305</v>
      </c>
    </row>
    <row r="49" spans="1:9" x14ac:dyDescent="0.2">
      <c r="A49" s="21" t="s">
        <v>161</v>
      </c>
      <c r="B49" s="21" t="s">
        <v>160</v>
      </c>
      <c r="C49" s="21" t="s">
        <v>162</v>
      </c>
      <c r="D49" s="24">
        <v>324730</v>
      </c>
      <c r="E49" s="22">
        <v>4630.487435</v>
      </c>
      <c r="F49" s="23">
        <v>0.63941212565331795</v>
      </c>
    </row>
    <row r="50" spans="1:9" x14ac:dyDescent="0.2">
      <c r="A50" s="21" t="s">
        <v>176</v>
      </c>
      <c r="B50" s="21" t="s">
        <v>175</v>
      </c>
      <c r="C50" s="21" t="s">
        <v>177</v>
      </c>
      <c r="D50" s="24">
        <v>140000</v>
      </c>
      <c r="E50" s="22">
        <v>4381.0200000000004</v>
      </c>
      <c r="F50" s="23">
        <v>0.60496380781771797</v>
      </c>
    </row>
    <row r="51" spans="1:9" x14ac:dyDescent="0.2">
      <c r="A51" s="21" t="s">
        <v>206</v>
      </c>
      <c r="B51" s="21" t="s">
        <v>205</v>
      </c>
      <c r="C51" s="21" t="s">
        <v>138</v>
      </c>
      <c r="D51" s="24">
        <v>3395399</v>
      </c>
      <c r="E51" s="22">
        <v>4137.972761</v>
      </c>
      <c r="F51" s="23">
        <v>0.57140203837018699</v>
      </c>
    </row>
    <row r="52" spans="1:9" x14ac:dyDescent="0.2">
      <c r="A52" s="21" t="s">
        <v>223</v>
      </c>
      <c r="B52" s="21" t="s">
        <v>222</v>
      </c>
      <c r="C52" s="21" t="s">
        <v>224</v>
      </c>
      <c r="D52" s="24">
        <v>356039</v>
      </c>
      <c r="E52" s="22">
        <v>3701.3814440000001</v>
      </c>
      <c r="F52" s="23">
        <v>0.51111426392668502</v>
      </c>
    </row>
    <row r="53" spans="1:9" x14ac:dyDescent="0.2">
      <c r="A53" s="21" t="s">
        <v>214</v>
      </c>
      <c r="B53" s="21" t="s">
        <v>213</v>
      </c>
      <c r="C53" s="21" t="s">
        <v>108</v>
      </c>
      <c r="D53" s="24">
        <v>808586</v>
      </c>
      <c r="E53" s="22">
        <v>3174.104343</v>
      </c>
      <c r="F53" s="23">
        <v>0.43830392231764198</v>
      </c>
    </row>
    <row r="54" spans="1:9" x14ac:dyDescent="0.2">
      <c r="A54" s="21" t="s">
        <v>579</v>
      </c>
      <c r="B54" s="21" t="s">
        <v>578</v>
      </c>
      <c r="C54" s="21" t="s">
        <v>188</v>
      </c>
      <c r="D54" s="24">
        <v>363552</v>
      </c>
      <c r="E54" s="22">
        <v>3151.99584</v>
      </c>
      <c r="F54" s="23">
        <v>0.435251015880322</v>
      </c>
    </row>
    <row r="55" spans="1:9" x14ac:dyDescent="0.2">
      <c r="A55" s="21" t="s">
        <v>266</v>
      </c>
      <c r="B55" s="21" t="s">
        <v>265</v>
      </c>
      <c r="C55" s="21" t="s">
        <v>185</v>
      </c>
      <c r="D55" s="24">
        <v>22086</v>
      </c>
      <c r="E55" s="22">
        <v>976.34475899999995</v>
      </c>
      <c r="F55" s="23">
        <v>0.13482094196043701</v>
      </c>
    </row>
    <row r="56" spans="1:9" x14ac:dyDescent="0.2">
      <c r="A56" s="21" t="s">
        <v>403</v>
      </c>
      <c r="B56" s="21" t="s">
        <v>853</v>
      </c>
      <c r="C56" s="21" t="s">
        <v>188</v>
      </c>
      <c r="D56" s="24">
        <v>26815</v>
      </c>
      <c r="E56" s="22">
        <v>502.79465750000003</v>
      </c>
      <c r="F56" s="23">
        <v>6.9429623820846595E-2</v>
      </c>
    </row>
    <row r="57" spans="1:9" x14ac:dyDescent="0.2">
      <c r="A57" s="20" t="s">
        <v>28</v>
      </c>
      <c r="B57" s="20"/>
      <c r="C57" s="20"/>
      <c r="D57" s="20"/>
      <c r="E57" s="25">
        <f>SUM(E7:E56)</f>
        <v>702924.10416449991</v>
      </c>
      <c r="F57" s="26">
        <f>SUM(F7:F56)</f>
        <v>97.064985474207958</v>
      </c>
      <c r="G57" s="14"/>
      <c r="H57" s="14"/>
      <c r="I57" s="14"/>
    </row>
    <row r="58" spans="1:9" x14ac:dyDescent="0.2">
      <c r="A58" s="21"/>
      <c r="B58" s="21"/>
      <c r="C58" s="21"/>
      <c r="D58" s="21"/>
      <c r="E58" s="22"/>
      <c r="F58" s="23"/>
    </row>
    <row r="59" spans="1:9" x14ac:dyDescent="0.2">
      <c r="A59" s="20" t="s">
        <v>1300</v>
      </c>
      <c r="B59" s="21"/>
      <c r="C59" s="21"/>
      <c r="D59" s="21"/>
      <c r="E59" s="22"/>
      <c r="F59" s="23"/>
    </row>
    <row r="60" spans="1:9" x14ac:dyDescent="0.2">
      <c r="A60" s="21" t="s">
        <v>328</v>
      </c>
      <c r="B60" s="21" t="s">
        <v>327</v>
      </c>
      <c r="C60" s="21" t="s">
        <v>329</v>
      </c>
      <c r="D60" s="24">
        <v>3000</v>
      </c>
      <c r="E60" s="22">
        <v>2.9999999999999997E-4</v>
      </c>
      <c r="F60" s="23">
        <v>4.1426230043532203E-8</v>
      </c>
    </row>
    <row r="61" spans="1:9" x14ac:dyDescent="0.2">
      <c r="A61" s="21"/>
      <c r="B61" s="21" t="s">
        <v>326</v>
      </c>
      <c r="C61" s="21" t="s">
        <v>196</v>
      </c>
      <c r="D61" s="24">
        <v>2900</v>
      </c>
      <c r="E61" s="22">
        <v>2.9E-4</v>
      </c>
      <c r="F61" s="23">
        <v>4.00453557087478E-8</v>
      </c>
    </row>
    <row r="62" spans="1:9" x14ac:dyDescent="0.2">
      <c r="A62" s="20" t="s">
        <v>28</v>
      </c>
      <c r="B62" s="20"/>
      <c r="C62" s="20"/>
      <c r="D62" s="20"/>
      <c r="E62" s="25">
        <f>SUM(E59:E61)</f>
        <v>5.9000000000000003E-4</v>
      </c>
      <c r="F62" s="26">
        <f>SUM(F59:F61)</f>
        <v>8.147158575228001E-8</v>
      </c>
      <c r="G62" s="98"/>
      <c r="H62" s="14"/>
      <c r="I62" s="14"/>
    </row>
    <row r="63" spans="1:9" x14ac:dyDescent="0.2">
      <c r="A63" s="21"/>
      <c r="B63" s="21"/>
      <c r="C63" s="21"/>
      <c r="D63" s="21"/>
      <c r="E63" s="22"/>
      <c r="F63" s="23"/>
    </row>
    <row r="64" spans="1:9" x14ac:dyDescent="0.2">
      <c r="A64" s="20" t="s">
        <v>33</v>
      </c>
      <c r="B64" s="20"/>
      <c r="C64" s="20"/>
      <c r="D64" s="20"/>
      <c r="E64" s="25">
        <f>E57+E62</f>
        <v>702924.10475449986</v>
      </c>
      <c r="F64" s="26">
        <f>F57+F62</f>
        <v>97.064985555679542</v>
      </c>
      <c r="G64" s="14"/>
      <c r="H64" s="14"/>
      <c r="I64" s="14"/>
    </row>
    <row r="65" spans="1:9" x14ac:dyDescent="0.2">
      <c r="A65" s="20"/>
      <c r="B65" s="20"/>
      <c r="C65" s="20"/>
      <c r="D65" s="20"/>
      <c r="E65" s="25"/>
      <c r="F65" s="26"/>
      <c r="G65" s="14"/>
      <c r="H65" s="14"/>
      <c r="I65" s="14"/>
    </row>
    <row r="66" spans="1:9" x14ac:dyDescent="0.2">
      <c r="A66" s="20" t="s">
        <v>35</v>
      </c>
      <c r="B66" s="20"/>
      <c r="C66" s="20"/>
      <c r="D66" s="20"/>
      <c r="E66" s="25">
        <f>E68-(E57+E62)</f>
        <v>21254.754110400099</v>
      </c>
      <c r="F66" s="26">
        <f>F68-(F57+F62)</f>
        <v>2.9350144443204584</v>
      </c>
      <c r="G66" s="14"/>
      <c r="H66" s="14"/>
      <c r="I66" s="14"/>
    </row>
    <row r="67" spans="1:9" x14ac:dyDescent="0.2">
      <c r="A67" s="20"/>
      <c r="B67" s="20"/>
      <c r="C67" s="20"/>
      <c r="D67" s="20"/>
      <c r="E67" s="25"/>
      <c r="F67" s="26"/>
      <c r="G67" s="14"/>
      <c r="H67" s="14"/>
      <c r="I67" s="14"/>
    </row>
    <row r="68" spans="1:9" x14ac:dyDescent="0.2">
      <c r="A68" s="27" t="s">
        <v>34</v>
      </c>
      <c r="B68" s="27"/>
      <c r="C68" s="27"/>
      <c r="D68" s="27"/>
      <c r="E68" s="28">
        <v>724178.85886489996</v>
      </c>
      <c r="F68" s="29">
        <v>100</v>
      </c>
      <c r="G68" s="14"/>
      <c r="H68" s="14"/>
      <c r="I68" s="14"/>
    </row>
    <row r="69" spans="1:9" x14ac:dyDescent="0.2">
      <c r="F69" s="15" t="s">
        <v>689</v>
      </c>
    </row>
    <row r="70" spans="1:9" x14ac:dyDescent="0.2">
      <c r="A70" s="14" t="s">
        <v>36</v>
      </c>
    </row>
    <row r="71" spans="1:9" x14ac:dyDescent="0.2">
      <c r="A71" s="14" t="s">
        <v>340</v>
      </c>
    </row>
    <row r="73" spans="1:9" x14ac:dyDescent="0.2">
      <c r="A73" s="14" t="s">
        <v>37</v>
      </c>
    </row>
    <row r="74" spans="1:9" x14ac:dyDescent="0.2">
      <c r="A74" s="14" t="s">
        <v>38</v>
      </c>
    </row>
    <row r="75" spans="1:9" x14ac:dyDescent="0.2">
      <c r="A75" s="14" t="s">
        <v>39</v>
      </c>
      <c r="B75" s="14"/>
      <c r="C75" s="30" t="s">
        <v>861</v>
      </c>
      <c r="D75" s="14" t="s">
        <v>40</v>
      </c>
    </row>
    <row r="76" spans="1:9" x14ac:dyDescent="0.2">
      <c r="A76" s="7" t="s">
        <v>41</v>
      </c>
      <c r="C76" s="31">
        <v>1262.7883999999999</v>
      </c>
      <c r="D76" s="31">
        <v>1535.5875000000001</v>
      </c>
    </row>
    <row r="77" spans="1:9" x14ac:dyDescent="0.2">
      <c r="A77" s="7" t="s">
        <v>42</v>
      </c>
      <c r="C77" s="31">
        <v>61.448700000000002</v>
      </c>
      <c r="D77" s="31">
        <v>74.723399999999998</v>
      </c>
    </row>
    <row r="78" spans="1:9" x14ac:dyDescent="0.2">
      <c r="A78" s="7" t="s">
        <v>43</v>
      </c>
      <c r="C78" s="31">
        <v>1393.6116</v>
      </c>
      <c r="D78" s="31">
        <v>1701.3541</v>
      </c>
    </row>
    <row r="79" spans="1:9" x14ac:dyDescent="0.2">
      <c r="A79" s="7" t="s">
        <v>44</v>
      </c>
      <c r="C79" s="31">
        <v>70.572100000000006</v>
      </c>
      <c r="D79" s="31">
        <v>86.150300000000001</v>
      </c>
    </row>
    <row r="81" spans="1:4" x14ac:dyDescent="0.2">
      <c r="A81" s="7" t="s">
        <v>862</v>
      </c>
    </row>
    <row r="83" spans="1:4" x14ac:dyDescent="0.2">
      <c r="A83" s="7" t="s">
        <v>45</v>
      </c>
    </row>
    <row r="85" spans="1:4" x14ac:dyDescent="0.2">
      <c r="A85" s="14" t="s">
        <v>46</v>
      </c>
      <c r="D85" s="30" t="s">
        <v>47</v>
      </c>
    </row>
    <row r="87" spans="1:4" x14ac:dyDescent="0.2">
      <c r="A87" s="14" t="s">
        <v>341</v>
      </c>
      <c r="D87" s="51">
        <v>0.16139999999999999</v>
      </c>
    </row>
    <row r="89" spans="1:4" x14ac:dyDescent="0.2">
      <c r="A89" s="107" t="s">
        <v>859</v>
      </c>
      <c r="B89" s="107"/>
      <c r="C89" s="107"/>
      <c r="D89" s="30">
        <v>1</v>
      </c>
    </row>
    <row r="90" spans="1:4" x14ac:dyDescent="0.2">
      <c r="A90" s="64" t="s">
        <v>906</v>
      </c>
      <c r="B90" s="59"/>
      <c r="C90" s="59"/>
      <c r="D90" s="30"/>
    </row>
    <row r="91" spans="1:4" ht="14.4" x14ac:dyDescent="0.3">
      <c r="A91" s="66" t="s">
        <v>1357</v>
      </c>
      <c r="B91" s="59"/>
      <c r="C91" s="59"/>
      <c r="D91" s="30"/>
    </row>
    <row r="92" spans="1:4" ht="14.4" x14ac:dyDescent="0.3">
      <c r="A92" s="66" t="s">
        <v>1356</v>
      </c>
      <c r="B92" s="59"/>
      <c r="C92" s="59"/>
      <c r="D92" s="30"/>
    </row>
    <row r="94" spans="1:4" x14ac:dyDescent="0.2">
      <c r="A94" s="80" t="s">
        <v>1301</v>
      </c>
    </row>
    <row r="96" spans="1:4" x14ac:dyDescent="0.2">
      <c r="A96" s="14" t="s">
        <v>877</v>
      </c>
    </row>
    <row r="97" spans="1:1" x14ac:dyDescent="0.2">
      <c r="A97" s="60"/>
    </row>
    <row r="98" spans="1:1" x14ac:dyDescent="0.2">
      <c r="A98" s="61" t="s">
        <v>875</v>
      </c>
    </row>
    <row r="99" spans="1:1" x14ac:dyDescent="0.2">
      <c r="A99" s="62"/>
    </row>
    <row r="100" spans="1:1" x14ac:dyDescent="0.2">
      <c r="A100" s="63"/>
    </row>
    <row r="101" spans="1:1" x14ac:dyDescent="0.2">
      <c r="A101" s="63"/>
    </row>
    <row r="102" spans="1:1" x14ac:dyDescent="0.2">
      <c r="A102" s="63"/>
    </row>
    <row r="103" spans="1:1" x14ac:dyDescent="0.2">
      <c r="A103" s="63"/>
    </row>
    <row r="104" spans="1:1" x14ac:dyDescent="0.2">
      <c r="A104" s="63"/>
    </row>
    <row r="105" spans="1:1" x14ac:dyDescent="0.2">
      <c r="A105" s="63"/>
    </row>
    <row r="106" spans="1:1" x14ac:dyDescent="0.2">
      <c r="A106" s="63"/>
    </row>
    <row r="107" spans="1:1" x14ac:dyDescent="0.2">
      <c r="A107" s="63"/>
    </row>
    <row r="108" spans="1:1" x14ac:dyDescent="0.2">
      <c r="A108" s="63"/>
    </row>
    <row r="109" spans="1:1" x14ac:dyDescent="0.2">
      <c r="A109" s="63"/>
    </row>
    <row r="110" spans="1:1" x14ac:dyDescent="0.2">
      <c r="A110" s="63"/>
    </row>
    <row r="111" spans="1:1" x14ac:dyDescent="0.2">
      <c r="A111" s="63"/>
    </row>
    <row r="112" spans="1:1" x14ac:dyDescent="0.2">
      <c r="A112" s="61" t="s">
        <v>888</v>
      </c>
    </row>
    <row r="113" spans="1:1" x14ac:dyDescent="0.2">
      <c r="A113" s="63"/>
    </row>
    <row r="114" spans="1:1" x14ac:dyDescent="0.2">
      <c r="A114" s="61" t="s">
        <v>876</v>
      </c>
    </row>
    <row r="115" spans="1:1" x14ac:dyDescent="0.2">
      <c r="A115" s="63"/>
    </row>
    <row r="116" spans="1:1" x14ac:dyDescent="0.2">
      <c r="A116" s="63"/>
    </row>
    <row r="117" spans="1:1" x14ac:dyDescent="0.2">
      <c r="A117" s="63"/>
    </row>
    <row r="118" spans="1:1" x14ac:dyDescent="0.2">
      <c r="A118" s="63"/>
    </row>
    <row r="119" spans="1:1" x14ac:dyDescent="0.2">
      <c r="A119" s="63"/>
    </row>
    <row r="120" spans="1:1" x14ac:dyDescent="0.2">
      <c r="A120" s="63"/>
    </row>
    <row r="121" spans="1:1" x14ac:dyDescent="0.2">
      <c r="A121" s="63"/>
    </row>
    <row r="122" spans="1:1" x14ac:dyDescent="0.2">
      <c r="A122" s="63"/>
    </row>
    <row r="123" spans="1:1" x14ac:dyDescent="0.2">
      <c r="A123" s="63"/>
    </row>
    <row r="124" spans="1:1" x14ac:dyDescent="0.2">
      <c r="A124" s="63"/>
    </row>
    <row r="125" spans="1:1" x14ac:dyDescent="0.2">
      <c r="A125" s="63"/>
    </row>
    <row r="126" spans="1:1" x14ac:dyDescent="0.2">
      <c r="A126" s="63"/>
    </row>
    <row r="129" spans="1:1" x14ac:dyDescent="0.2">
      <c r="A129" s="14" t="s">
        <v>897</v>
      </c>
    </row>
    <row r="131" spans="1:1" x14ac:dyDescent="0.2">
      <c r="A131" s="7" t="s">
        <v>874</v>
      </c>
    </row>
  </sheetData>
  <mergeCells count="2">
    <mergeCell ref="A1:F1"/>
    <mergeCell ref="A89:C89"/>
  </mergeCells>
  <conditionalFormatting sqref="F2:F3 F336:F65541">
    <cfRule type="cellIs" dxfId="27" priority="3" stopIfTrue="1" operator="between">
      <formula>0.009</formula>
      <formula>-0.009</formula>
    </cfRule>
  </conditionalFormatting>
  <conditionalFormatting sqref="F5:F128">
    <cfRule type="cellIs" dxfId="26" priority="1" stopIfTrue="1" operator="between">
      <formula>0.009</formula>
      <formula>-0.009</formula>
    </cfRule>
  </conditionalFormatting>
  <conditionalFormatting sqref="F229:F233">
    <cfRule type="cellIs" dxfId="25" priority="2" stopIfTrue="1" operator="between">
      <formula>0.009</formula>
      <formula>-0.009</formula>
    </cfRule>
  </conditionalFormatting>
  <hyperlinks>
    <hyperlink ref="A92" r:id="rId1" xr:uid="{2837B28D-2484-446D-9720-2F229A9060D7}"/>
    <hyperlink ref="A91" r:id="rId2" xr:uid="{947A330E-F8F8-44CB-9D47-96B9ED6BB084}"/>
  </hyperlinks>
  <pageMargins left="0.7" right="0.7" top="0.75" bottom="0.75" header="0.3" footer="0.3"/>
  <pageSetup paperSize="9" orientation="portrait" r:id="rId3"/>
  <headerFooter>
    <oddFooter>&amp;C&amp;1#&amp;"Calibri"&amp;10&amp;K000000PUBLIC</oddFooter>
    <evenFooter>&amp;LPUBLIC</evenFooter>
    <firstFooter>&amp;LPUBLIC</first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35"/>
  <sheetViews>
    <sheetView zoomScaleNormal="100" workbookViewId="0">
      <selection sqref="A1:G1"/>
    </sheetView>
  </sheetViews>
  <sheetFormatPr defaultColWidth="9.109375" defaultRowHeight="10.199999999999999" x14ac:dyDescent="0.2"/>
  <cols>
    <col min="1" max="1" width="37.5546875" style="7" bestFit="1" customWidth="1"/>
    <col min="2" max="2" width="49" style="7" bestFit="1" customWidth="1"/>
    <col min="3" max="3" width="24.6640625" style="7" bestFit="1" customWidth="1"/>
    <col min="4" max="4" width="15.44140625" style="7" bestFit="1" customWidth="1"/>
    <col min="5" max="5" width="32.44140625" style="10" customWidth="1"/>
    <col min="6" max="6" width="13.5546875" style="11" bestFit="1" customWidth="1"/>
    <col min="7" max="7" width="4.5546875" style="10" bestFit="1" customWidth="1"/>
    <col min="8" max="16384" width="9.109375" style="7"/>
  </cols>
  <sheetData>
    <row r="1" spans="1:7" s="1" customFormat="1" ht="13.8" x14ac:dyDescent="0.2">
      <c r="A1" s="103" t="s">
        <v>1037</v>
      </c>
      <c r="B1" s="104"/>
      <c r="C1" s="104"/>
      <c r="D1" s="104"/>
      <c r="E1" s="104"/>
      <c r="F1" s="104"/>
      <c r="G1" s="104"/>
    </row>
    <row r="2" spans="1:7" s="1" customFormat="1" ht="11.4" x14ac:dyDescent="0.2">
      <c r="E2" s="5"/>
      <c r="F2" s="9"/>
      <c r="G2" s="10"/>
    </row>
    <row r="3" spans="1:7" s="1" customFormat="1" ht="12" x14ac:dyDescent="0.2">
      <c r="A3" s="8" t="s">
        <v>7</v>
      </c>
      <c r="B3" s="2"/>
      <c r="C3" s="3"/>
      <c r="D3" s="3"/>
      <c r="E3" s="4"/>
      <c r="F3" s="9"/>
      <c r="G3" s="10"/>
    </row>
    <row r="4" spans="1:7" s="1" customFormat="1" ht="26.25" customHeight="1" x14ac:dyDescent="0.2">
      <c r="A4" s="6" t="s">
        <v>2</v>
      </c>
      <c r="B4" s="6" t="s">
        <v>0</v>
      </c>
      <c r="C4" s="13" t="s">
        <v>908</v>
      </c>
      <c r="D4" s="13" t="s">
        <v>1</v>
      </c>
      <c r="E4" s="52" t="s">
        <v>6</v>
      </c>
      <c r="F4" s="12" t="s">
        <v>3</v>
      </c>
      <c r="G4" s="12" t="s">
        <v>5</v>
      </c>
    </row>
    <row r="5" spans="1:7" x14ac:dyDescent="0.2">
      <c r="A5" s="16" t="s">
        <v>29</v>
      </c>
      <c r="B5" s="17"/>
      <c r="C5" s="17"/>
      <c r="D5" s="17"/>
      <c r="E5" s="18"/>
      <c r="F5" s="19"/>
      <c r="G5" s="18"/>
    </row>
    <row r="6" spans="1:7" x14ac:dyDescent="0.2">
      <c r="A6" s="20" t="s">
        <v>920</v>
      </c>
      <c r="B6" s="21"/>
      <c r="C6" s="21"/>
      <c r="D6" s="21"/>
      <c r="E6" s="22"/>
      <c r="F6" s="23"/>
      <c r="G6" s="22"/>
    </row>
    <row r="7" spans="1:7" x14ac:dyDescent="0.2">
      <c r="A7" s="21" t="s">
        <v>1038</v>
      </c>
      <c r="B7" s="21" t="s">
        <v>1039</v>
      </c>
      <c r="C7" s="21" t="s">
        <v>926</v>
      </c>
      <c r="D7" s="24">
        <v>2500</v>
      </c>
      <c r="E7" s="22">
        <v>12107.325000000001</v>
      </c>
      <c r="F7" s="23">
        <v>6.0979584563557996</v>
      </c>
      <c r="G7" s="22">
        <v>7.3528000000000002</v>
      </c>
    </row>
    <row r="8" spans="1:7" x14ac:dyDescent="0.2">
      <c r="A8" s="21" t="s">
        <v>1040</v>
      </c>
      <c r="B8" s="21" t="s">
        <v>1041</v>
      </c>
      <c r="C8" s="21" t="s">
        <v>926</v>
      </c>
      <c r="D8" s="24">
        <v>2000</v>
      </c>
      <c r="E8" s="22">
        <v>9681.57</v>
      </c>
      <c r="F8" s="23">
        <v>4.8762060696562299</v>
      </c>
      <c r="G8" s="22">
        <v>7.3650000000000002</v>
      </c>
    </row>
    <row r="9" spans="1:7" x14ac:dyDescent="0.2">
      <c r="A9" s="21" t="s">
        <v>1042</v>
      </c>
      <c r="B9" s="21" t="s">
        <v>1043</v>
      </c>
      <c r="C9" s="21" t="s">
        <v>926</v>
      </c>
      <c r="D9" s="24">
        <v>2000</v>
      </c>
      <c r="E9" s="22">
        <v>9516.06</v>
      </c>
      <c r="F9" s="23">
        <v>4.7928455334426996</v>
      </c>
      <c r="G9" s="22">
        <v>7.5149999999999997</v>
      </c>
    </row>
    <row r="10" spans="1:7" x14ac:dyDescent="0.2">
      <c r="A10" s="21" t="s">
        <v>1044</v>
      </c>
      <c r="B10" s="21" t="s">
        <v>1045</v>
      </c>
      <c r="C10" s="21" t="s">
        <v>923</v>
      </c>
      <c r="D10" s="24">
        <v>1500</v>
      </c>
      <c r="E10" s="22">
        <v>7284.375</v>
      </c>
      <c r="F10" s="23">
        <v>3.6688381728017299</v>
      </c>
      <c r="G10" s="22">
        <v>7.35</v>
      </c>
    </row>
    <row r="11" spans="1:7" x14ac:dyDescent="0.2">
      <c r="A11" s="21" t="s">
        <v>1046</v>
      </c>
      <c r="B11" s="21" t="s">
        <v>1047</v>
      </c>
      <c r="C11" s="21" t="s">
        <v>923</v>
      </c>
      <c r="D11" s="24">
        <v>1500</v>
      </c>
      <c r="E11" s="22">
        <v>7280.5124999999998</v>
      </c>
      <c r="F11" s="23">
        <v>3.6668927914282499</v>
      </c>
      <c r="G11" s="22">
        <v>7.3851000000000004</v>
      </c>
    </row>
    <row r="12" spans="1:7" x14ac:dyDescent="0.2">
      <c r="A12" s="21" t="s">
        <v>1048</v>
      </c>
      <c r="B12" s="21" t="s">
        <v>1049</v>
      </c>
      <c r="C12" s="21" t="s">
        <v>945</v>
      </c>
      <c r="D12" s="24">
        <v>1200</v>
      </c>
      <c r="E12" s="22">
        <v>5856.7020000000002</v>
      </c>
      <c r="F12" s="23">
        <v>2.9497783769128101</v>
      </c>
      <c r="G12" s="22">
        <v>7.3201999999999998</v>
      </c>
    </row>
    <row r="13" spans="1:7" x14ac:dyDescent="0.2">
      <c r="A13" s="21" t="s">
        <v>1050</v>
      </c>
      <c r="B13" s="21" t="s">
        <v>1051</v>
      </c>
      <c r="C13" s="21" t="s">
        <v>923</v>
      </c>
      <c r="D13" s="24">
        <v>1000</v>
      </c>
      <c r="E13" s="22">
        <v>4873.07</v>
      </c>
      <c r="F13" s="23">
        <v>2.4543636529880701</v>
      </c>
      <c r="G13" s="22">
        <v>7.37</v>
      </c>
    </row>
    <row r="14" spans="1:7" x14ac:dyDescent="0.2">
      <c r="A14" s="21" t="s">
        <v>1052</v>
      </c>
      <c r="B14" s="21" t="s">
        <v>1053</v>
      </c>
      <c r="C14" s="21" t="s">
        <v>942</v>
      </c>
      <c r="D14" s="24">
        <v>1000</v>
      </c>
      <c r="E14" s="22">
        <v>4861.0950000000003</v>
      </c>
      <c r="F14" s="23">
        <v>2.4483323411570201</v>
      </c>
      <c r="G14" s="22">
        <v>7.3449</v>
      </c>
    </row>
    <row r="15" spans="1:7" x14ac:dyDescent="0.2">
      <c r="A15" s="21" t="s">
        <v>1054</v>
      </c>
      <c r="B15" s="21" t="s">
        <v>1055</v>
      </c>
      <c r="C15" s="21" t="s">
        <v>926</v>
      </c>
      <c r="D15" s="24">
        <v>1000</v>
      </c>
      <c r="E15" s="22">
        <v>4858.7550000000001</v>
      </c>
      <c r="F15" s="23">
        <v>2.4471537800142502</v>
      </c>
      <c r="G15" s="22">
        <v>7.42</v>
      </c>
    </row>
    <row r="16" spans="1:7" x14ac:dyDescent="0.2">
      <c r="A16" s="21" t="s">
        <v>1056</v>
      </c>
      <c r="B16" s="21" t="s">
        <v>1057</v>
      </c>
      <c r="C16" s="21" t="s">
        <v>942</v>
      </c>
      <c r="D16" s="24">
        <v>1000</v>
      </c>
      <c r="E16" s="22">
        <v>4853.9650000000001</v>
      </c>
      <c r="F16" s="23">
        <v>2.44474125528183</v>
      </c>
      <c r="G16" s="22">
        <v>7.37</v>
      </c>
    </row>
    <row r="17" spans="1:9" x14ac:dyDescent="0.2">
      <c r="A17" s="21" t="s">
        <v>1058</v>
      </c>
      <c r="B17" s="21" t="s">
        <v>1059</v>
      </c>
      <c r="C17" s="21" t="s">
        <v>926</v>
      </c>
      <c r="D17" s="24">
        <v>1000</v>
      </c>
      <c r="E17" s="22">
        <v>4847.66</v>
      </c>
      <c r="F17" s="23">
        <v>2.4415656877582599</v>
      </c>
      <c r="G17" s="22">
        <v>7.3528000000000002</v>
      </c>
    </row>
    <row r="18" spans="1:9" x14ac:dyDescent="0.2">
      <c r="A18" s="21" t="s">
        <v>1060</v>
      </c>
      <c r="B18" s="21" t="s">
        <v>1061</v>
      </c>
      <c r="C18" s="21" t="s">
        <v>923</v>
      </c>
      <c r="D18" s="24">
        <v>1000</v>
      </c>
      <c r="E18" s="22">
        <v>4845.2550000000001</v>
      </c>
      <c r="F18" s="23">
        <v>2.4403543888059702</v>
      </c>
      <c r="G18" s="22">
        <v>7.4250999999999996</v>
      </c>
    </row>
    <row r="19" spans="1:9" x14ac:dyDescent="0.2">
      <c r="A19" s="21" t="s">
        <v>1062</v>
      </c>
      <c r="B19" s="21" t="s">
        <v>1063</v>
      </c>
      <c r="C19" s="21" t="s">
        <v>942</v>
      </c>
      <c r="D19" s="24">
        <v>1000</v>
      </c>
      <c r="E19" s="22">
        <v>4841.9399999999996</v>
      </c>
      <c r="F19" s="23">
        <v>2.4386847605203799</v>
      </c>
      <c r="G19" s="22">
        <v>7.3550000000000004</v>
      </c>
    </row>
    <row r="20" spans="1:9" x14ac:dyDescent="0.2">
      <c r="A20" s="21" t="s">
        <v>1064</v>
      </c>
      <c r="B20" s="21" t="s">
        <v>1065</v>
      </c>
      <c r="C20" s="21" t="s">
        <v>923</v>
      </c>
      <c r="D20" s="24">
        <v>1000</v>
      </c>
      <c r="E20" s="22">
        <v>4835.415</v>
      </c>
      <c r="F20" s="23">
        <v>2.4353983881030401</v>
      </c>
      <c r="G20" s="22">
        <v>7.3949999999999996</v>
      </c>
    </row>
    <row r="21" spans="1:9" x14ac:dyDescent="0.2">
      <c r="A21" s="21" t="s">
        <v>1066</v>
      </c>
      <c r="B21" s="21" t="s">
        <v>1067</v>
      </c>
      <c r="C21" s="21" t="s">
        <v>945</v>
      </c>
      <c r="D21" s="24">
        <v>1000</v>
      </c>
      <c r="E21" s="22">
        <v>4711.33</v>
      </c>
      <c r="F21" s="23">
        <v>2.3729019097267798</v>
      </c>
      <c r="G21" s="22">
        <v>7.5301</v>
      </c>
    </row>
    <row r="22" spans="1:9" x14ac:dyDescent="0.2">
      <c r="A22" s="21" t="s">
        <v>1068</v>
      </c>
      <c r="B22" s="21" t="s">
        <v>1069</v>
      </c>
      <c r="C22" s="21" t="s">
        <v>923</v>
      </c>
      <c r="D22" s="24">
        <v>500</v>
      </c>
      <c r="E22" s="22">
        <v>2436.7024999999999</v>
      </c>
      <c r="F22" s="23">
        <v>1.2272661893108801</v>
      </c>
      <c r="G22" s="22">
        <v>7.35</v>
      </c>
    </row>
    <row r="23" spans="1:9" x14ac:dyDescent="0.2">
      <c r="A23" s="21" t="s">
        <v>1070</v>
      </c>
      <c r="B23" s="21" t="s">
        <v>1071</v>
      </c>
      <c r="C23" s="21" t="s">
        <v>926</v>
      </c>
      <c r="D23" s="24">
        <v>500</v>
      </c>
      <c r="E23" s="22">
        <v>2423.0825</v>
      </c>
      <c r="F23" s="23">
        <v>1.2204063590696299</v>
      </c>
      <c r="G23" s="22">
        <v>7.38</v>
      </c>
    </row>
    <row r="24" spans="1:9" x14ac:dyDescent="0.2">
      <c r="A24" s="20" t="s">
        <v>28</v>
      </c>
      <c r="B24" s="20"/>
      <c r="C24" s="20"/>
      <c r="D24" s="20"/>
      <c r="E24" s="25">
        <f>SUM(E6:E23)</f>
        <v>100114.81450000001</v>
      </c>
      <c r="F24" s="26">
        <f>SUM(F6:F23)</f>
        <v>50.423688113333618</v>
      </c>
      <c r="G24" s="25"/>
      <c r="H24" s="14"/>
      <c r="I24" s="14"/>
    </row>
    <row r="25" spans="1:9" x14ac:dyDescent="0.2">
      <c r="A25" s="21"/>
      <c r="B25" s="21"/>
      <c r="C25" s="21"/>
      <c r="D25" s="21"/>
      <c r="E25" s="22"/>
      <c r="F25" s="23"/>
      <c r="G25" s="22"/>
    </row>
    <row r="26" spans="1:9" x14ac:dyDescent="0.2">
      <c r="A26" s="20" t="s">
        <v>937</v>
      </c>
      <c r="B26" s="21"/>
      <c r="C26" s="21"/>
      <c r="D26" s="21"/>
      <c r="E26" s="22"/>
      <c r="F26" s="23"/>
      <c r="G26" s="22"/>
    </row>
    <row r="27" spans="1:9" x14ac:dyDescent="0.2">
      <c r="A27" s="21" t="s">
        <v>1072</v>
      </c>
      <c r="B27" s="21" t="s">
        <v>1073</v>
      </c>
      <c r="C27" s="21" t="s">
        <v>926</v>
      </c>
      <c r="D27" s="24">
        <v>2000</v>
      </c>
      <c r="E27" s="22">
        <v>9739.0499999999993</v>
      </c>
      <c r="F27" s="23">
        <v>4.9051563664452704</v>
      </c>
      <c r="G27" s="22">
        <v>7.3532999999999999</v>
      </c>
    </row>
    <row r="28" spans="1:9" x14ac:dyDescent="0.2">
      <c r="A28" s="21" t="s">
        <v>1074</v>
      </c>
      <c r="B28" s="21" t="s">
        <v>1075</v>
      </c>
      <c r="C28" s="21" t="s">
        <v>926</v>
      </c>
      <c r="D28" s="24">
        <v>1500</v>
      </c>
      <c r="E28" s="22">
        <v>7302.81</v>
      </c>
      <c r="F28" s="23">
        <v>3.6781231192405999</v>
      </c>
      <c r="G28" s="22">
        <v>7.6401000000000003</v>
      </c>
    </row>
    <row r="29" spans="1:9" x14ac:dyDescent="0.2">
      <c r="A29" s="21" t="s">
        <v>1076</v>
      </c>
      <c r="B29" s="21" t="s">
        <v>1077</v>
      </c>
      <c r="C29" s="21" t="s">
        <v>945</v>
      </c>
      <c r="D29" s="24">
        <v>1500</v>
      </c>
      <c r="E29" s="22">
        <v>7248.4125000000004</v>
      </c>
      <c r="F29" s="23">
        <v>3.6507253501107901</v>
      </c>
      <c r="G29" s="22">
        <v>7.7248999999999999</v>
      </c>
    </row>
    <row r="30" spans="1:9" x14ac:dyDescent="0.2">
      <c r="A30" s="21" t="s">
        <v>1078</v>
      </c>
      <c r="B30" s="21" t="s">
        <v>1079</v>
      </c>
      <c r="C30" s="21" t="s">
        <v>926</v>
      </c>
      <c r="D30" s="24">
        <v>1000</v>
      </c>
      <c r="E30" s="22">
        <v>4880.51</v>
      </c>
      <c r="F30" s="23">
        <v>2.4581108730317398</v>
      </c>
      <c r="G30" s="22">
        <v>7.3249000000000004</v>
      </c>
    </row>
    <row r="31" spans="1:9" x14ac:dyDescent="0.2">
      <c r="A31" s="21" t="s">
        <v>1080</v>
      </c>
      <c r="B31" s="21" t="s">
        <v>1081</v>
      </c>
      <c r="C31" s="21" t="s">
        <v>926</v>
      </c>
      <c r="D31" s="24">
        <v>1000</v>
      </c>
      <c r="E31" s="22">
        <v>4875.8</v>
      </c>
      <c r="F31" s="23">
        <v>2.4557386409879598</v>
      </c>
      <c r="G31" s="22">
        <v>8.0850000000000009</v>
      </c>
    </row>
    <row r="32" spans="1:9" x14ac:dyDescent="0.2">
      <c r="A32" s="21" t="s">
        <v>1082</v>
      </c>
      <c r="B32" s="21" t="s">
        <v>1083</v>
      </c>
      <c r="C32" s="21" t="s">
        <v>926</v>
      </c>
      <c r="D32" s="24">
        <v>1000</v>
      </c>
      <c r="E32" s="22">
        <v>4834.5649999999996</v>
      </c>
      <c r="F32" s="23">
        <v>2.4349702782862201</v>
      </c>
      <c r="G32" s="22">
        <v>7.7099000000000002</v>
      </c>
    </row>
    <row r="33" spans="1:9" x14ac:dyDescent="0.2">
      <c r="A33" s="21" t="s">
        <v>1084</v>
      </c>
      <c r="B33" s="21" t="s">
        <v>1085</v>
      </c>
      <c r="C33" s="21" t="s">
        <v>926</v>
      </c>
      <c r="D33" s="24">
        <v>1000</v>
      </c>
      <c r="E33" s="22">
        <v>4831.8100000000004</v>
      </c>
      <c r="F33" s="23">
        <v>2.4335826988211302</v>
      </c>
      <c r="G33" s="22">
        <v>7.4301000000000004</v>
      </c>
    </row>
    <row r="34" spans="1:9" x14ac:dyDescent="0.2">
      <c r="A34" s="21" t="s">
        <v>1086</v>
      </c>
      <c r="B34" s="21" t="s">
        <v>1087</v>
      </c>
      <c r="C34" s="21" t="s">
        <v>926</v>
      </c>
      <c r="D34" s="24">
        <v>1000</v>
      </c>
      <c r="E34" s="22">
        <v>4817.96</v>
      </c>
      <c r="F34" s="23">
        <v>2.4266070271000402</v>
      </c>
      <c r="G34" s="22">
        <v>8.0649999999999995</v>
      </c>
    </row>
    <row r="35" spans="1:9" x14ac:dyDescent="0.2">
      <c r="A35" s="21" t="s">
        <v>1088</v>
      </c>
      <c r="B35" s="21" t="s">
        <v>1089</v>
      </c>
      <c r="C35" s="21" t="s">
        <v>945</v>
      </c>
      <c r="D35" s="24">
        <v>1000</v>
      </c>
      <c r="E35" s="22">
        <v>4731.0200000000004</v>
      </c>
      <c r="F35" s="23">
        <v>2.3828189477187101</v>
      </c>
      <c r="G35" s="22">
        <v>8.2349999999999994</v>
      </c>
    </row>
    <row r="36" spans="1:9" x14ac:dyDescent="0.2">
      <c r="A36" s="21" t="s">
        <v>1090</v>
      </c>
      <c r="B36" s="21" t="s">
        <v>1091</v>
      </c>
      <c r="C36" s="21" t="s">
        <v>926</v>
      </c>
      <c r="D36" s="24">
        <v>900</v>
      </c>
      <c r="E36" s="22">
        <v>4374.99</v>
      </c>
      <c r="F36" s="23">
        <v>2.2035013735050502</v>
      </c>
      <c r="G36" s="22">
        <v>8.0850000000000009</v>
      </c>
    </row>
    <row r="37" spans="1:9" x14ac:dyDescent="0.2">
      <c r="A37" s="21" t="s">
        <v>1092</v>
      </c>
      <c r="B37" s="21" t="s">
        <v>1093</v>
      </c>
      <c r="C37" s="21" t="s">
        <v>945</v>
      </c>
      <c r="D37" s="24">
        <v>500</v>
      </c>
      <c r="E37" s="22">
        <v>2438.895</v>
      </c>
      <c r="F37" s="23">
        <v>1.2283704608089601</v>
      </c>
      <c r="G37" s="22">
        <v>7.7499000000000002</v>
      </c>
    </row>
    <row r="38" spans="1:9" x14ac:dyDescent="0.2">
      <c r="A38" s="21" t="s">
        <v>1094</v>
      </c>
      <c r="B38" s="21" t="s">
        <v>1095</v>
      </c>
      <c r="C38" s="21" t="s">
        <v>945</v>
      </c>
      <c r="D38" s="24">
        <v>500</v>
      </c>
      <c r="E38" s="22">
        <v>2429.5925000000002</v>
      </c>
      <c r="F38" s="23">
        <v>1.22368517660785</v>
      </c>
      <c r="G38" s="22">
        <v>8.67</v>
      </c>
    </row>
    <row r="39" spans="1:9" x14ac:dyDescent="0.2">
      <c r="A39" s="21" t="s">
        <v>1096</v>
      </c>
      <c r="B39" s="21" t="s">
        <v>1097</v>
      </c>
      <c r="C39" s="21" t="s">
        <v>926</v>
      </c>
      <c r="D39" s="24">
        <v>500</v>
      </c>
      <c r="E39" s="22">
        <v>2411.5749999999998</v>
      </c>
      <c r="F39" s="23">
        <v>1.21461050763783</v>
      </c>
      <c r="G39" s="22">
        <v>8.7475000000000005</v>
      </c>
    </row>
    <row r="40" spans="1:9" x14ac:dyDescent="0.2">
      <c r="A40" s="21" t="s">
        <v>1098</v>
      </c>
      <c r="B40" s="21" t="s">
        <v>1099</v>
      </c>
      <c r="C40" s="21" t="s">
        <v>945</v>
      </c>
      <c r="D40" s="24">
        <v>500</v>
      </c>
      <c r="E40" s="22">
        <v>2406.8125</v>
      </c>
      <c r="F40" s="23">
        <v>1.2122118335171299</v>
      </c>
      <c r="G40" s="22">
        <v>8.67</v>
      </c>
    </row>
    <row r="41" spans="1:9" x14ac:dyDescent="0.2">
      <c r="A41" s="20" t="s">
        <v>28</v>
      </c>
      <c r="B41" s="20"/>
      <c r="C41" s="20"/>
      <c r="D41" s="20"/>
      <c r="E41" s="25">
        <f>SUM(E26:E40)</f>
        <v>67323.802499999991</v>
      </c>
      <c r="F41" s="26">
        <f>SUM(F26:F40)</f>
        <v>33.908212653819284</v>
      </c>
      <c r="G41" s="25"/>
      <c r="H41" s="14"/>
      <c r="I41" s="14"/>
    </row>
    <row r="42" spans="1:9" x14ac:dyDescent="0.2">
      <c r="A42" s="21"/>
      <c r="B42" s="21"/>
      <c r="C42" s="21"/>
      <c r="D42" s="21"/>
      <c r="E42" s="22"/>
      <c r="F42" s="23"/>
      <c r="G42" s="22"/>
    </row>
    <row r="43" spans="1:9" x14ac:dyDescent="0.2">
      <c r="A43" s="20" t="s">
        <v>30</v>
      </c>
      <c r="B43" s="21"/>
      <c r="C43" s="21"/>
      <c r="D43" s="21"/>
      <c r="E43" s="22"/>
      <c r="F43" s="23"/>
      <c r="G43" s="22"/>
    </row>
    <row r="44" spans="1:9" x14ac:dyDescent="0.2">
      <c r="A44" s="21" t="s">
        <v>1100</v>
      </c>
      <c r="B44" s="21" t="s">
        <v>1101</v>
      </c>
      <c r="C44" s="21" t="s">
        <v>32</v>
      </c>
      <c r="D44" s="24">
        <v>10000000</v>
      </c>
      <c r="E44" s="22">
        <v>9752.6200000000008</v>
      </c>
      <c r="F44" s="23">
        <v>4.9119910137561096</v>
      </c>
      <c r="G44" s="22">
        <v>6.52</v>
      </c>
    </row>
    <row r="45" spans="1:9" x14ac:dyDescent="0.2">
      <c r="A45" s="21" t="s">
        <v>1102</v>
      </c>
      <c r="B45" s="21" t="s">
        <v>1103</v>
      </c>
      <c r="C45" s="21" t="s">
        <v>32</v>
      </c>
      <c r="D45" s="24">
        <v>10000000</v>
      </c>
      <c r="E45" s="22">
        <v>9488.0400000000009</v>
      </c>
      <c r="F45" s="23">
        <v>4.7787330192459603</v>
      </c>
      <c r="G45" s="22">
        <v>6.4999000000000002</v>
      </c>
    </row>
    <row r="46" spans="1:9" x14ac:dyDescent="0.2">
      <c r="A46" s="21" t="s">
        <v>1104</v>
      </c>
      <c r="B46" s="21" t="s">
        <v>1105</v>
      </c>
      <c r="C46" s="21" t="s">
        <v>32</v>
      </c>
      <c r="D46" s="24">
        <v>7151200</v>
      </c>
      <c r="E46" s="22">
        <v>6751.1904770000001</v>
      </c>
      <c r="F46" s="23">
        <v>3.4002951981292999</v>
      </c>
      <c r="G46" s="22">
        <v>6.5336999999999996</v>
      </c>
    </row>
    <row r="47" spans="1:9" x14ac:dyDescent="0.2">
      <c r="A47" s="21" t="s">
        <v>1106</v>
      </c>
      <c r="B47" s="21" t="s">
        <v>1107</v>
      </c>
      <c r="C47" s="21" t="s">
        <v>32</v>
      </c>
      <c r="D47" s="24">
        <v>2500000</v>
      </c>
      <c r="E47" s="22">
        <v>2456.2575000000002</v>
      </c>
      <c r="F47" s="23">
        <v>1.23711523339072</v>
      </c>
      <c r="G47" s="22">
        <v>6.5000999999999998</v>
      </c>
    </row>
    <row r="48" spans="1:9" x14ac:dyDescent="0.2">
      <c r="A48" s="21" t="s">
        <v>1108</v>
      </c>
      <c r="B48" s="21" t="s">
        <v>1109</v>
      </c>
      <c r="C48" s="21" t="s">
        <v>32</v>
      </c>
      <c r="D48" s="24">
        <v>2500000</v>
      </c>
      <c r="E48" s="22">
        <v>2453.2550000000001</v>
      </c>
      <c r="F48" s="23">
        <v>1.23560299842014</v>
      </c>
      <c r="G48" s="22">
        <v>6.4997999999999996</v>
      </c>
    </row>
    <row r="49" spans="1:9" x14ac:dyDescent="0.2">
      <c r="A49" s="20" t="s">
        <v>28</v>
      </c>
      <c r="B49" s="20"/>
      <c r="C49" s="20"/>
      <c r="D49" s="20"/>
      <c r="E49" s="25">
        <f>SUM(E43:E48)</f>
        <v>30901.362977000004</v>
      </c>
      <c r="F49" s="26">
        <f>SUM(F43:F48)</f>
        <v>15.563737462942228</v>
      </c>
      <c r="G49" s="25"/>
      <c r="H49" s="14"/>
      <c r="I49" s="14"/>
    </row>
    <row r="50" spans="1:9" x14ac:dyDescent="0.2">
      <c r="A50" s="21"/>
      <c r="B50" s="21"/>
      <c r="C50" s="21"/>
      <c r="D50" s="21"/>
      <c r="E50" s="22"/>
      <c r="F50" s="23"/>
      <c r="G50" s="22"/>
    </row>
    <row r="51" spans="1:9" x14ac:dyDescent="0.2">
      <c r="A51" s="20" t="s">
        <v>982</v>
      </c>
      <c r="B51" s="21"/>
      <c r="C51" s="21"/>
      <c r="D51" s="21"/>
      <c r="E51" s="22"/>
      <c r="F51" s="23"/>
      <c r="G51" s="22"/>
    </row>
    <row r="52" spans="1:9" x14ac:dyDescent="0.2">
      <c r="A52" s="21" t="s">
        <v>983</v>
      </c>
      <c r="B52" s="21" t="s">
        <v>984</v>
      </c>
      <c r="C52" s="21" t="s">
        <v>985</v>
      </c>
      <c r="D52" s="24">
        <v>3966.085</v>
      </c>
      <c r="E52" s="22">
        <v>412.69823259999998</v>
      </c>
      <c r="F52" s="23">
        <v>0.207859017363973</v>
      </c>
      <c r="G52" s="22">
        <v>6.62</v>
      </c>
    </row>
    <row r="53" spans="1:9" x14ac:dyDescent="0.2">
      <c r="A53" s="20" t="s">
        <v>28</v>
      </c>
      <c r="B53" s="20"/>
      <c r="C53" s="20"/>
      <c r="D53" s="20"/>
      <c r="E53" s="25">
        <f>SUM(E52:E52)</f>
        <v>412.69823259999998</v>
      </c>
      <c r="F53" s="26">
        <f>SUM(F52:F52)</f>
        <v>0.207859017363973</v>
      </c>
      <c r="G53" s="25"/>
      <c r="H53" s="14"/>
      <c r="I53" s="14"/>
    </row>
    <row r="54" spans="1:9" x14ac:dyDescent="0.2">
      <c r="A54" s="21"/>
      <c r="B54" s="21"/>
      <c r="C54" s="21"/>
      <c r="D54" s="21"/>
      <c r="E54" s="22"/>
      <c r="F54" s="23"/>
      <c r="G54" s="22"/>
    </row>
    <row r="55" spans="1:9" x14ac:dyDescent="0.2">
      <c r="A55" s="20" t="s">
        <v>33</v>
      </c>
      <c r="B55" s="20"/>
      <c r="C55" s="20"/>
      <c r="D55" s="20"/>
      <c r="E55" s="25">
        <f>E24+E41+E49+E53</f>
        <v>198752.67820960001</v>
      </c>
      <c r="F55" s="26">
        <f>F24+F41+F49+F53</f>
        <v>100.1034972474591</v>
      </c>
      <c r="G55" s="25"/>
      <c r="H55" s="14"/>
      <c r="I55" s="14"/>
    </row>
    <row r="56" spans="1:9" x14ac:dyDescent="0.2">
      <c r="A56" s="20"/>
      <c r="B56" s="20"/>
      <c r="C56" s="20"/>
      <c r="D56" s="20"/>
      <c r="E56" s="25"/>
      <c r="F56" s="26"/>
      <c r="G56" s="25"/>
      <c r="H56" s="14"/>
      <c r="I56" s="14"/>
    </row>
    <row r="57" spans="1:9" x14ac:dyDescent="0.2">
      <c r="A57" s="20" t="s">
        <v>35</v>
      </c>
      <c r="B57" s="20"/>
      <c r="C57" s="20"/>
      <c r="D57" s="20"/>
      <c r="E57" s="25">
        <f>E59-(E24+E41+E49+E53)</f>
        <v>-205.49087380000856</v>
      </c>
      <c r="F57" s="26">
        <f>F59-(F24+F41+F49+F53)</f>
        <v>-0.10349724745910294</v>
      </c>
      <c r="G57" s="25"/>
      <c r="H57" s="14"/>
      <c r="I57" s="14"/>
    </row>
    <row r="58" spans="1:9" x14ac:dyDescent="0.2">
      <c r="A58" s="20"/>
      <c r="B58" s="20"/>
      <c r="C58" s="20"/>
      <c r="D58" s="20"/>
      <c r="E58" s="25"/>
      <c r="F58" s="26"/>
      <c r="G58" s="25"/>
      <c r="H58" s="14"/>
      <c r="I58" s="14"/>
    </row>
    <row r="59" spans="1:9" x14ac:dyDescent="0.2">
      <c r="A59" s="27" t="s">
        <v>34</v>
      </c>
      <c r="B59" s="27"/>
      <c r="C59" s="27"/>
      <c r="D59" s="27"/>
      <c r="E59" s="28">
        <v>198547.1873358</v>
      </c>
      <c r="F59" s="29">
        <v>100</v>
      </c>
      <c r="G59" s="28"/>
      <c r="H59" s="14"/>
      <c r="I59" s="14"/>
    </row>
    <row r="61" spans="1:9" x14ac:dyDescent="0.2">
      <c r="A61" s="14" t="s">
        <v>986</v>
      </c>
    </row>
    <row r="62" spans="1:9" x14ac:dyDescent="0.2">
      <c r="A62" s="14" t="s">
        <v>36</v>
      </c>
    </row>
    <row r="63" spans="1:9" x14ac:dyDescent="0.2">
      <c r="A63" s="14" t="s">
        <v>987</v>
      </c>
    </row>
    <row r="65" spans="1:4" x14ac:dyDescent="0.2">
      <c r="A65" s="14" t="s">
        <v>37</v>
      </c>
    </row>
    <row r="66" spans="1:4" x14ac:dyDescent="0.2">
      <c r="A66" s="14" t="s">
        <v>38</v>
      </c>
    </row>
    <row r="67" spans="1:4" x14ac:dyDescent="0.2">
      <c r="A67" s="14" t="s">
        <v>39</v>
      </c>
      <c r="B67" s="14"/>
      <c r="C67" s="30" t="s">
        <v>1110</v>
      </c>
      <c r="D67" s="14" t="s">
        <v>40</v>
      </c>
    </row>
    <row r="68" spans="1:4" x14ac:dyDescent="0.2">
      <c r="A68" s="7" t="s">
        <v>1111</v>
      </c>
      <c r="C68" s="31">
        <v>45.673900000000003</v>
      </c>
      <c r="D68" s="31">
        <v>47.375</v>
      </c>
    </row>
    <row r="69" spans="1:4" x14ac:dyDescent="0.2">
      <c r="A69" s="7" t="s">
        <v>1112</v>
      </c>
      <c r="C69" s="31">
        <v>10.0512</v>
      </c>
      <c r="D69" s="31">
        <v>10.045199999999999</v>
      </c>
    </row>
    <row r="70" spans="1:4" x14ac:dyDescent="0.2">
      <c r="A70" s="7" t="s">
        <v>1113</v>
      </c>
      <c r="C70" s="31">
        <v>10.028</v>
      </c>
      <c r="D70" s="31">
        <v>10.019500000000001</v>
      </c>
    </row>
    <row r="71" spans="1:4" x14ac:dyDescent="0.2">
      <c r="A71" s="7" t="s">
        <v>1114</v>
      </c>
      <c r="C71" s="31">
        <v>10.369300000000001</v>
      </c>
      <c r="D71" s="31">
        <v>10.4199</v>
      </c>
    </row>
    <row r="72" spans="1:4" x14ac:dyDescent="0.2">
      <c r="A72" s="7" t="s">
        <v>1115</v>
      </c>
      <c r="C72" s="31">
        <v>10.743</v>
      </c>
      <c r="D72" s="31">
        <v>10.860099999999999</v>
      </c>
    </row>
    <row r="73" spans="1:4" x14ac:dyDescent="0.2">
      <c r="A73" s="7" t="s">
        <v>1116</v>
      </c>
      <c r="C73" s="31">
        <v>47.104199999999999</v>
      </c>
      <c r="D73" s="31">
        <v>48.8947</v>
      </c>
    </row>
    <row r="74" spans="1:4" x14ac:dyDescent="0.2">
      <c r="A74" s="7" t="s">
        <v>1117</v>
      </c>
      <c r="C74" s="31">
        <v>10.0627</v>
      </c>
      <c r="D74" s="31">
        <v>10.056699999999999</v>
      </c>
    </row>
    <row r="75" spans="1:4" x14ac:dyDescent="0.2">
      <c r="A75" s="7" t="s">
        <v>1118</v>
      </c>
      <c r="C75" s="31">
        <v>10.032999999999999</v>
      </c>
      <c r="D75" s="31">
        <v>10.0243</v>
      </c>
    </row>
    <row r="76" spans="1:4" x14ac:dyDescent="0.2">
      <c r="A76" s="7" t="s">
        <v>1119</v>
      </c>
      <c r="C76" s="31">
        <v>10.798299999999999</v>
      </c>
      <c r="D76" s="31">
        <v>10.842599999999999</v>
      </c>
    </row>
    <row r="77" spans="1:4" x14ac:dyDescent="0.2">
      <c r="A77" s="7" t="s">
        <v>1120</v>
      </c>
      <c r="C77" s="31">
        <v>11.2531</v>
      </c>
      <c r="D77" s="31">
        <v>11.377800000000001</v>
      </c>
    </row>
    <row r="78" spans="1:4" x14ac:dyDescent="0.2">
      <c r="C78" s="31"/>
      <c r="D78" s="31"/>
    </row>
    <row r="79" spans="1:4" x14ac:dyDescent="0.2">
      <c r="A79" s="7" t="s">
        <v>1013</v>
      </c>
      <c r="C79" s="31"/>
      <c r="D79" s="31"/>
    </row>
    <row r="81" spans="1:5" x14ac:dyDescent="0.2">
      <c r="A81" s="14" t="s">
        <v>46</v>
      </c>
    </row>
    <row r="82" spans="1:5" x14ac:dyDescent="0.2">
      <c r="A82" s="105" t="s">
        <v>50</v>
      </c>
      <c r="B82" s="106"/>
      <c r="C82" s="33" t="s">
        <v>51</v>
      </c>
    </row>
    <row r="83" spans="1:5" x14ac:dyDescent="0.2">
      <c r="A83" s="101" t="s">
        <v>1112</v>
      </c>
      <c r="B83" s="102"/>
      <c r="C83" s="34">
        <v>0.37317665999999999</v>
      </c>
    </row>
    <row r="84" spans="1:5" x14ac:dyDescent="0.2">
      <c r="A84" s="101" t="s">
        <v>1113</v>
      </c>
      <c r="B84" s="102"/>
      <c r="C84" s="34">
        <v>0.37540043000000001</v>
      </c>
    </row>
    <row r="85" spans="1:5" x14ac:dyDescent="0.2">
      <c r="A85" s="101" t="s">
        <v>1114</v>
      </c>
      <c r="B85" s="102"/>
      <c r="C85" s="34">
        <v>0.33</v>
      </c>
    </row>
    <row r="86" spans="1:5" x14ac:dyDescent="0.2">
      <c r="A86" s="101" t="s">
        <v>1115</v>
      </c>
      <c r="B86" s="102"/>
      <c r="C86" s="34">
        <v>0.28000000000000003</v>
      </c>
    </row>
    <row r="87" spans="1:5" x14ac:dyDescent="0.2">
      <c r="A87" s="101" t="s">
        <v>1117</v>
      </c>
      <c r="B87" s="102"/>
      <c r="C87" s="34">
        <v>0.38176916</v>
      </c>
    </row>
    <row r="88" spans="1:5" x14ac:dyDescent="0.2">
      <c r="A88" s="101" t="s">
        <v>1118</v>
      </c>
      <c r="B88" s="102"/>
      <c r="C88" s="34">
        <v>0.38285491999999999</v>
      </c>
    </row>
    <row r="89" spans="1:5" x14ac:dyDescent="0.2">
      <c r="A89" s="101" t="s">
        <v>1119</v>
      </c>
      <c r="B89" s="102"/>
      <c r="C89" s="34">
        <v>0.36</v>
      </c>
    </row>
    <row r="90" spans="1:5" x14ac:dyDescent="0.2">
      <c r="A90" s="101" t="s">
        <v>1120</v>
      </c>
      <c r="B90" s="102"/>
      <c r="C90" s="34">
        <v>0.3</v>
      </c>
    </row>
    <row r="91" spans="1:5" x14ac:dyDescent="0.2">
      <c r="A91" s="7" t="s">
        <v>52</v>
      </c>
    </row>
    <row r="92" spans="1:5" x14ac:dyDescent="0.2">
      <c r="A92" s="7" t="s">
        <v>45</v>
      </c>
    </row>
    <row r="94" spans="1:5" x14ac:dyDescent="0.2">
      <c r="A94" s="14" t="s">
        <v>1014</v>
      </c>
      <c r="D94" s="32">
        <v>0.47029194119618101</v>
      </c>
      <c r="E94" s="10" t="s">
        <v>48</v>
      </c>
    </row>
    <row r="96" spans="1:5" x14ac:dyDescent="0.2">
      <c r="A96" s="14" t="s">
        <v>859</v>
      </c>
      <c r="D96" s="30" t="s">
        <v>47</v>
      </c>
    </row>
    <row r="98" spans="1:1" x14ac:dyDescent="0.2">
      <c r="A98" s="14" t="s">
        <v>1015</v>
      </c>
    </row>
    <row r="100" spans="1:1" x14ac:dyDescent="0.2">
      <c r="A100" s="61" t="s">
        <v>875</v>
      </c>
    </row>
    <row r="101" spans="1:1" x14ac:dyDescent="0.2">
      <c r="A101" s="63"/>
    </row>
    <row r="102" spans="1:1" x14ac:dyDescent="0.2">
      <c r="A102" s="63"/>
    </row>
    <row r="103" spans="1:1" x14ac:dyDescent="0.2">
      <c r="A103" s="63"/>
    </row>
    <row r="104" spans="1:1" x14ac:dyDescent="0.2">
      <c r="A104" s="63"/>
    </row>
    <row r="105" spans="1:1" x14ac:dyDescent="0.2">
      <c r="A105" s="63"/>
    </row>
    <row r="106" spans="1:1" x14ac:dyDescent="0.2">
      <c r="A106" s="63"/>
    </row>
    <row r="107" spans="1:1" x14ac:dyDescent="0.2">
      <c r="A107" s="63"/>
    </row>
    <row r="108" spans="1:1" x14ac:dyDescent="0.2">
      <c r="A108" s="63"/>
    </row>
    <row r="109" spans="1:1" x14ac:dyDescent="0.2">
      <c r="A109" s="63"/>
    </row>
    <row r="110" spans="1:1" x14ac:dyDescent="0.2">
      <c r="A110" s="63"/>
    </row>
    <row r="111" spans="1:1" x14ac:dyDescent="0.2">
      <c r="A111" s="63"/>
    </row>
    <row r="112" spans="1:1" x14ac:dyDescent="0.2">
      <c r="A112" s="63"/>
    </row>
    <row r="113" spans="1:1" x14ac:dyDescent="0.2">
      <c r="A113" s="63"/>
    </row>
    <row r="114" spans="1:1" x14ac:dyDescent="0.2">
      <c r="A114" s="61"/>
    </row>
    <row r="115" spans="1:1" x14ac:dyDescent="0.2">
      <c r="A115" s="63"/>
    </row>
    <row r="116" spans="1:1" x14ac:dyDescent="0.2">
      <c r="A116" s="61" t="s">
        <v>1121</v>
      </c>
    </row>
    <row r="117" spans="1:1" x14ac:dyDescent="0.2">
      <c r="A117" s="63"/>
    </row>
    <row r="118" spans="1:1" x14ac:dyDescent="0.2">
      <c r="A118" s="61" t="s">
        <v>1017</v>
      </c>
    </row>
    <row r="119" spans="1:1" x14ac:dyDescent="0.2">
      <c r="A119" s="63"/>
    </row>
    <row r="120" spans="1:1" x14ac:dyDescent="0.2">
      <c r="A120" s="63"/>
    </row>
    <row r="121" spans="1:1" x14ac:dyDescent="0.2">
      <c r="A121" s="63"/>
    </row>
    <row r="122" spans="1:1" x14ac:dyDescent="0.2">
      <c r="A122" s="63"/>
    </row>
    <row r="123" spans="1:1" x14ac:dyDescent="0.2">
      <c r="A123" s="63"/>
    </row>
    <row r="124" spans="1:1" x14ac:dyDescent="0.2">
      <c r="A124" s="63"/>
    </row>
    <row r="125" spans="1:1" x14ac:dyDescent="0.2">
      <c r="A125" s="63"/>
    </row>
    <row r="126" spans="1:1" x14ac:dyDescent="0.2">
      <c r="A126" s="63"/>
    </row>
    <row r="127" spans="1:1" x14ac:dyDescent="0.2">
      <c r="A127" s="63"/>
    </row>
    <row r="128" spans="1:1" x14ac:dyDescent="0.2">
      <c r="A128" s="63"/>
    </row>
    <row r="129" spans="1:1" x14ac:dyDescent="0.2">
      <c r="A129" s="63"/>
    </row>
    <row r="130" spans="1:1" x14ac:dyDescent="0.2">
      <c r="A130" s="63"/>
    </row>
    <row r="131" spans="1:1" x14ac:dyDescent="0.2">
      <c r="A131" s="63"/>
    </row>
    <row r="132" spans="1:1" x14ac:dyDescent="0.2">
      <c r="A132" s="14" t="s">
        <v>1358</v>
      </c>
    </row>
    <row r="134" spans="1:1" x14ac:dyDescent="0.2">
      <c r="A134" s="63"/>
    </row>
    <row r="135" spans="1:1" x14ac:dyDescent="0.2">
      <c r="A135" s="7" t="s">
        <v>874</v>
      </c>
    </row>
  </sheetData>
  <mergeCells count="10">
    <mergeCell ref="A87:B87"/>
    <mergeCell ref="A88:B88"/>
    <mergeCell ref="A89:B89"/>
    <mergeCell ref="A90:B90"/>
    <mergeCell ref="A1:G1"/>
    <mergeCell ref="A82:B82"/>
    <mergeCell ref="A83:B83"/>
    <mergeCell ref="A84:B84"/>
    <mergeCell ref="A85:B85"/>
    <mergeCell ref="A86:B86"/>
  </mergeCells>
  <conditionalFormatting sqref="F2:F3">
    <cfRule type="cellIs" dxfId="92" priority="2" stopIfTrue="1" operator="between">
      <formula>0.009</formula>
      <formula>-0.009</formula>
    </cfRule>
  </conditionalFormatting>
  <conditionalFormatting sqref="F5:F65536">
    <cfRule type="cellIs" dxfId="9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165"/>
  <sheetViews>
    <sheetView zoomScaleNormal="100" workbookViewId="0">
      <selection sqref="A1:F1"/>
    </sheetView>
  </sheetViews>
  <sheetFormatPr defaultColWidth="9.109375" defaultRowHeight="10.199999999999999" x14ac:dyDescent="0.2"/>
  <cols>
    <col min="1" max="1" width="37.5546875" style="7" bestFit="1" customWidth="1"/>
    <col min="2" max="2" width="33.5546875" style="7" bestFit="1" customWidth="1"/>
    <col min="3" max="3" width="18.88671875" style="7" bestFit="1" customWidth="1"/>
    <col min="4" max="4" width="27.109375" style="7" customWidth="1"/>
    <col min="5" max="5" width="28.33203125" style="10" customWidth="1"/>
    <col min="6" max="6" width="13.5546875" style="11" bestFit="1" customWidth="1"/>
    <col min="7" max="16384" width="9.109375" style="7"/>
  </cols>
  <sheetData>
    <row r="1" spans="1:8" s="1" customFormat="1" ht="13.8" x14ac:dyDescent="0.2">
      <c r="A1" s="103" t="s">
        <v>23</v>
      </c>
      <c r="B1" s="104"/>
      <c r="C1" s="104"/>
      <c r="D1" s="104"/>
      <c r="E1" s="104"/>
      <c r="F1" s="104"/>
    </row>
    <row r="2" spans="1:8" s="1" customFormat="1" ht="11.4" x14ac:dyDescent="0.2">
      <c r="E2" s="5"/>
      <c r="F2" s="9"/>
    </row>
    <row r="3" spans="1:8" s="1" customFormat="1" ht="12" x14ac:dyDescent="0.2">
      <c r="A3" s="8" t="s">
        <v>7</v>
      </c>
      <c r="B3" s="2"/>
      <c r="C3" s="3"/>
      <c r="D3" s="3"/>
      <c r="E3" s="4"/>
      <c r="F3" s="9"/>
    </row>
    <row r="4" spans="1:8" s="1" customFormat="1" ht="25.5" customHeight="1" x14ac:dyDescent="0.2">
      <c r="A4" s="6" t="s">
        <v>2</v>
      </c>
      <c r="B4" s="6" t="s">
        <v>0</v>
      </c>
      <c r="C4" s="13" t="s">
        <v>1</v>
      </c>
      <c r="D4" s="52" t="s">
        <v>6</v>
      </c>
      <c r="E4" s="12" t="s">
        <v>3</v>
      </c>
    </row>
    <row r="5" spans="1:8" x14ac:dyDescent="0.2">
      <c r="A5" s="16" t="s">
        <v>438</v>
      </c>
      <c r="B5" s="17"/>
      <c r="C5" s="17"/>
      <c r="D5" s="18"/>
      <c r="E5" s="19"/>
      <c r="F5" s="7"/>
    </row>
    <row r="6" spans="1:8" x14ac:dyDescent="0.2">
      <c r="A6" s="21" t="s">
        <v>831</v>
      </c>
      <c r="B6" s="21" t="s">
        <v>830</v>
      </c>
      <c r="C6" s="24">
        <v>4466164.6269999994</v>
      </c>
      <c r="D6" s="22">
        <v>353466.02882917103</v>
      </c>
      <c r="E6" s="23">
        <v>99.148696954182327</v>
      </c>
      <c r="F6" s="7"/>
    </row>
    <row r="7" spans="1:8" x14ac:dyDescent="0.2">
      <c r="A7" s="20" t="s">
        <v>28</v>
      </c>
      <c r="B7" s="20"/>
      <c r="C7" s="20"/>
      <c r="D7" s="25">
        <f>SUM(D6:D6)</f>
        <v>353466.02882917103</v>
      </c>
      <c r="E7" s="26">
        <f>SUM(E6:E6)</f>
        <v>99.148696954182327</v>
      </c>
      <c r="F7" s="14"/>
      <c r="G7" s="14"/>
      <c r="H7" s="14"/>
    </row>
    <row r="8" spans="1:8" x14ac:dyDescent="0.2">
      <c r="A8" s="21"/>
      <c r="B8" s="21"/>
      <c r="C8" s="21"/>
      <c r="D8" s="22"/>
      <c r="E8" s="23"/>
      <c r="F8" s="7"/>
    </row>
    <row r="9" spans="1:8" x14ac:dyDescent="0.2">
      <c r="A9" s="20" t="s">
        <v>33</v>
      </c>
      <c r="B9" s="20"/>
      <c r="C9" s="20"/>
      <c r="D9" s="25">
        <f>D7</f>
        <v>353466.02882917103</v>
      </c>
      <c r="E9" s="26">
        <f>E7</f>
        <v>99.148696954182327</v>
      </c>
      <c r="F9" s="14"/>
      <c r="G9" s="14"/>
      <c r="H9" s="14"/>
    </row>
    <row r="10" spans="1:8" x14ac:dyDescent="0.2">
      <c r="A10" s="20"/>
      <c r="B10" s="20"/>
      <c r="C10" s="20"/>
      <c r="D10" s="25"/>
      <c r="E10" s="26"/>
      <c r="F10" s="14"/>
      <c r="G10" s="14"/>
      <c r="H10" s="14"/>
    </row>
    <row r="11" spans="1:8" x14ac:dyDescent="0.2">
      <c r="A11" s="20" t="s">
        <v>35</v>
      </c>
      <c r="B11" s="20"/>
      <c r="C11" s="20"/>
      <c r="D11" s="25">
        <f>D13-(D7)</f>
        <v>3034.9032935289433</v>
      </c>
      <c r="E11" s="26">
        <f>E13-(E7)</f>
        <v>0.85130304581767291</v>
      </c>
      <c r="F11" s="14"/>
      <c r="G11" s="14"/>
      <c r="H11" s="14"/>
    </row>
    <row r="12" spans="1:8" x14ac:dyDescent="0.2">
      <c r="A12" s="20"/>
      <c r="B12" s="20"/>
      <c r="C12" s="20"/>
      <c r="D12" s="25"/>
      <c r="E12" s="26"/>
      <c r="F12" s="14"/>
      <c r="G12" s="14"/>
      <c r="H12" s="14"/>
    </row>
    <row r="13" spans="1:8" x14ac:dyDescent="0.2">
      <c r="A13" s="27" t="s">
        <v>34</v>
      </c>
      <c r="B13" s="27"/>
      <c r="C13" s="27"/>
      <c r="D13" s="28">
        <v>356500.93212269997</v>
      </c>
      <c r="E13" s="29">
        <v>100</v>
      </c>
      <c r="F13" s="14"/>
      <c r="G13" s="14"/>
      <c r="H13" s="14"/>
    </row>
    <row r="15" spans="1:8" x14ac:dyDescent="0.2">
      <c r="A15" s="14" t="s">
        <v>37</v>
      </c>
    </row>
    <row r="16" spans="1:8" x14ac:dyDescent="0.2">
      <c r="A16" s="14" t="s">
        <v>38</v>
      </c>
    </row>
    <row r="17" spans="1:4" x14ac:dyDescent="0.2">
      <c r="A17" s="14" t="s">
        <v>39</v>
      </c>
      <c r="B17" s="14"/>
      <c r="C17" s="30" t="s">
        <v>861</v>
      </c>
      <c r="D17" s="30" t="s">
        <v>40</v>
      </c>
    </row>
    <row r="18" spans="1:4" x14ac:dyDescent="0.2">
      <c r="A18" s="7" t="s">
        <v>41</v>
      </c>
      <c r="C18" s="31">
        <v>64.466800000000006</v>
      </c>
      <c r="D18" s="31">
        <v>69.913200000000003</v>
      </c>
    </row>
    <row r="19" spans="1:4" x14ac:dyDescent="0.2">
      <c r="A19" s="7" t="s">
        <v>42</v>
      </c>
      <c r="C19" s="31">
        <v>64.466800000000006</v>
      </c>
      <c r="D19" s="31">
        <v>69.913200000000003</v>
      </c>
    </row>
    <row r="20" spans="1:4" x14ac:dyDescent="0.2">
      <c r="A20" s="7" t="s">
        <v>43</v>
      </c>
      <c r="C20" s="31">
        <v>71.968500000000006</v>
      </c>
      <c r="D20" s="31">
        <v>78.4208</v>
      </c>
    </row>
    <row r="21" spans="1:4" x14ac:dyDescent="0.2">
      <c r="A21" s="7" t="s">
        <v>44</v>
      </c>
      <c r="C21" s="31">
        <v>71.968500000000006</v>
      </c>
      <c r="D21" s="31">
        <v>78.4208</v>
      </c>
    </row>
    <row r="23" spans="1:4" x14ac:dyDescent="0.2">
      <c r="A23" s="7" t="s">
        <v>862</v>
      </c>
    </row>
    <row r="25" spans="1:4" x14ac:dyDescent="0.2">
      <c r="A25" s="7" t="s">
        <v>45</v>
      </c>
    </row>
    <row r="27" spans="1:4" x14ac:dyDescent="0.2">
      <c r="A27" s="14" t="s">
        <v>46</v>
      </c>
      <c r="D27" s="30" t="s">
        <v>47</v>
      </c>
    </row>
    <row r="29" spans="1:4" x14ac:dyDescent="0.2">
      <c r="A29" s="14" t="s">
        <v>341</v>
      </c>
      <c r="D29" s="51">
        <v>0</v>
      </c>
    </row>
    <row r="31" spans="1:4" x14ac:dyDescent="0.2">
      <c r="A31" s="107" t="s">
        <v>859</v>
      </c>
      <c r="B31" s="107"/>
      <c r="C31" s="107"/>
      <c r="D31" s="30" t="s">
        <v>47</v>
      </c>
    </row>
    <row r="33" spans="1:6" x14ac:dyDescent="0.2">
      <c r="A33" s="14" t="s">
        <v>860</v>
      </c>
      <c r="F33" s="7"/>
    </row>
    <row r="34" spans="1:6" x14ac:dyDescent="0.2">
      <c r="A34" s="60"/>
      <c r="F34" s="7"/>
    </row>
    <row r="35" spans="1:6" x14ac:dyDescent="0.2">
      <c r="A35" s="61" t="s">
        <v>875</v>
      </c>
      <c r="F35" s="7"/>
    </row>
    <row r="36" spans="1:6" x14ac:dyDescent="0.2">
      <c r="A36" s="62"/>
      <c r="F36" s="7"/>
    </row>
    <row r="37" spans="1:6" x14ac:dyDescent="0.2">
      <c r="A37" s="63"/>
      <c r="F37" s="7"/>
    </row>
    <row r="38" spans="1:6" x14ac:dyDescent="0.2">
      <c r="A38" s="63"/>
      <c r="F38" s="7"/>
    </row>
    <row r="39" spans="1:6" x14ac:dyDescent="0.2">
      <c r="A39" s="63"/>
      <c r="F39" s="7"/>
    </row>
    <row r="40" spans="1:6" x14ac:dyDescent="0.2">
      <c r="A40" s="63"/>
      <c r="F40" s="7"/>
    </row>
    <row r="41" spans="1:6" x14ac:dyDescent="0.2">
      <c r="A41" s="63"/>
      <c r="F41" s="7"/>
    </row>
    <row r="42" spans="1:6" x14ac:dyDescent="0.2">
      <c r="A42" s="63"/>
      <c r="F42" s="7"/>
    </row>
    <row r="43" spans="1:6" x14ac:dyDescent="0.2">
      <c r="A43" s="63"/>
      <c r="F43" s="7"/>
    </row>
    <row r="44" spans="1:6" x14ac:dyDescent="0.2">
      <c r="A44" s="63"/>
      <c r="F44" s="7"/>
    </row>
    <row r="45" spans="1:6" x14ac:dyDescent="0.2">
      <c r="A45" s="63"/>
      <c r="F45" s="7"/>
    </row>
    <row r="46" spans="1:6" x14ac:dyDescent="0.2">
      <c r="A46" s="63"/>
      <c r="F46" s="7"/>
    </row>
    <row r="47" spans="1:6" x14ac:dyDescent="0.2">
      <c r="A47" s="63"/>
      <c r="F47" s="7"/>
    </row>
    <row r="48" spans="1:6" x14ac:dyDescent="0.2">
      <c r="A48" s="63"/>
      <c r="F48" s="7"/>
    </row>
    <row r="49" spans="1:6" x14ac:dyDescent="0.2">
      <c r="A49" s="61" t="s">
        <v>898</v>
      </c>
      <c r="F49" s="7"/>
    </row>
    <row r="50" spans="1:6" x14ac:dyDescent="0.2">
      <c r="A50" s="63"/>
      <c r="F50" s="7"/>
    </row>
    <row r="51" spans="1:6" x14ac:dyDescent="0.2">
      <c r="A51" s="61" t="s">
        <v>876</v>
      </c>
      <c r="F51" s="7"/>
    </row>
    <row r="52" spans="1:6" x14ac:dyDescent="0.2">
      <c r="A52" s="63"/>
      <c r="F52" s="7"/>
    </row>
    <row r="53" spans="1:6" x14ac:dyDescent="0.2">
      <c r="A53" s="63"/>
      <c r="F53" s="7"/>
    </row>
    <row r="54" spans="1:6" x14ac:dyDescent="0.2">
      <c r="A54" s="63"/>
      <c r="F54" s="7"/>
    </row>
    <row r="55" spans="1:6" x14ac:dyDescent="0.2">
      <c r="A55" s="63"/>
      <c r="F55" s="7"/>
    </row>
    <row r="56" spans="1:6" x14ac:dyDescent="0.2">
      <c r="A56" s="63"/>
      <c r="F56" s="7"/>
    </row>
    <row r="57" spans="1:6" x14ac:dyDescent="0.2">
      <c r="A57" s="63"/>
      <c r="F57" s="7"/>
    </row>
    <row r="58" spans="1:6" x14ac:dyDescent="0.2">
      <c r="A58" s="63"/>
      <c r="F58" s="7"/>
    </row>
    <row r="59" spans="1:6" x14ac:dyDescent="0.2">
      <c r="A59" s="63"/>
      <c r="F59" s="7"/>
    </row>
    <row r="60" spans="1:6" x14ac:dyDescent="0.2">
      <c r="A60" s="63"/>
      <c r="F60" s="7"/>
    </row>
    <row r="61" spans="1:6" x14ac:dyDescent="0.2">
      <c r="A61" s="63"/>
      <c r="F61" s="7"/>
    </row>
    <row r="62" spans="1:6" x14ac:dyDescent="0.2">
      <c r="A62" s="63"/>
      <c r="F62" s="7"/>
    </row>
    <row r="63" spans="1:6" x14ac:dyDescent="0.2">
      <c r="A63" s="63"/>
      <c r="F63" s="7"/>
    </row>
    <row r="64" spans="1:6" x14ac:dyDescent="0.2">
      <c r="F64" s="7"/>
    </row>
    <row r="65" spans="1:6" x14ac:dyDescent="0.2">
      <c r="F65" s="7"/>
    </row>
    <row r="66" spans="1:6" x14ac:dyDescent="0.2">
      <c r="F66" s="7"/>
    </row>
    <row r="67" spans="1:6" x14ac:dyDescent="0.2">
      <c r="A67" s="7" t="s">
        <v>874</v>
      </c>
      <c r="F67" s="7"/>
    </row>
    <row r="68" spans="1:6" x14ac:dyDescent="0.2">
      <c r="F68" s="7"/>
    </row>
    <row r="69" spans="1:6" x14ac:dyDescent="0.2">
      <c r="F69" s="7"/>
    </row>
    <row r="70" spans="1:6" x14ac:dyDescent="0.2">
      <c r="F70" s="7"/>
    </row>
    <row r="71" spans="1:6" x14ac:dyDescent="0.2">
      <c r="F71" s="7"/>
    </row>
    <row r="72" spans="1:6" x14ac:dyDescent="0.2">
      <c r="F72" s="7"/>
    </row>
    <row r="73" spans="1:6" x14ac:dyDescent="0.2">
      <c r="F73" s="7"/>
    </row>
    <row r="74" spans="1:6" x14ac:dyDescent="0.2">
      <c r="F74" s="7"/>
    </row>
    <row r="75" spans="1:6" x14ac:dyDescent="0.2">
      <c r="F75" s="7"/>
    </row>
    <row r="76" spans="1:6" x14ac:dyDescent="0.2">
      <c r="F76" s="7"/>
    </row>
    <row r="77" spans="1:6" x14ac:dyDescent="0.2">
      <c r="F77" s="7"/>
    </row>
    <row r="78" spans="1:6" x14ac:dyDescent="0.2">
      <c r="F78" s="7"/>
    </row>
    <row r="79" spans="1:6" x14ac:dyDescent="0.2">
      <c r="F79" s="7"/>
    </row>
    <row r="80" spans="1:6" x14ac:dyDescent="0.2">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row r="164" spans="6:6" x14ac:dyDescent="0.2">
      <c r="F164" s="7"/>
    </row>
    <row r="165" spans="6:6" x14ac:dyDescent="0.2">
      <c r="F165" s="7"/>
    </row>
  </sheetData>
  <mergeCells count="2">
    <mergeCell ref="A1:F1"/>
    <mergeCell ref="A31:C31"/>
  </mergeCells>
  <conditionalFormatting sqref="F2:F3 E5:E13 F14:F32 F370:F65536">
    <cfRule type="cellIs" dxfId="24" priority="2" stopIfTrue="1" operator="between">
      <formula>0.009</formula>
      <formula>-0.009</formula>
    </cfRule>
  </conditionalFormatting>
  <conditionalFormatting sqref="F166:F267">
    <cfRule type="cellIs" dxfId="23" priority="1" stopIfTrue="1" operator="between">
      <formula>0.009</formula>
      <formula>-0.009</formula>
    </cfRule>
  </conditionalFormatting>
  <hyperlinks>
    <hyperlink ref="A36" r:id="rId1" tooltip="https://www.franklintempletonindia.com/downloadsServlet/pdf/product-labels-jg9o5k7l" display="https://www.franklintempletonindia.com/downloadsServlet/pdf/product-labels-jg9o5k7l"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165"/>
  <sheetViews>
    <sheetView zoomScaleNormal="100" workbookViewId="0">
      <selection sqref="A1:F1"/>
    </sheetView>
  </sheetViews>
  <sheetFormatPr defaultColWidth="9.109375" defaultRowHeight="10.199999999999999" x14ac:dyDescent="0.2"/>
  <cols>
    <col min="1" max="1" width="37.5546875" style="7" bestFit="1" customWidth="1"/>
    <col min="2" max="2" width="39.33203125" style="7" bestFit="1" customWidth="1"/>
    <col min="3" max="3" width="18.88671875" style="7" bestFit="1" customWidth="1"/>
    <col min="4" max="4" width="26.5546875" style="7" customWidth="1"/>
    <col min="5" max="5" width="28.33203125" style="10" customWidth="1"/>
    <col min="6" max="6" width="13.5546875" style="11" bestFit="1" customWidth="1"/>
    <col min="7" max="16384" width="9.109375" style="7"/>
  </cols>
  <sheetData>
    <row r="1" spans="1:8" s="1" customFormat="1" ht="13.8" x14ac:dyDescent="0.2">
      <c r="A1" s="103" t="s">
        <v>869</v>
      </c>
      <c r="B1" s="104"/>
      <c r="C1" s="104"/>
      <c r="D1" s="104"/>
      <c r="E1" s="104"/>
      <c r="F1" s="104"/>
    </row>
    <row r="2" spans="1:8" s="1" customFormat="1" ht="11.4" x14ac:dyDescent="0.2">
      <c r="E2" s="5"/>
      <c r="F2" s="9"/>
    </row>
    <row r="3" spans="1:8" s="1" customFormat="1" ht="12" x14ac:dyDescent="0.2">
      <c r="A3" s="8" t="s">
        <v>7</v>
      </c>
      <c r="B3" s="2"/>
      <c r="C3" s="3"/>
      <c r="D3" s="3"/>
      <c r="E3" s="4"/>
      <c r="F3" s="9"/>
    </row>
    <row r="4" spans="1:8" s="1" customFormat="1" ht="25.5" customHeight="1" x14ac:dyDescent="0.2">
      <c r="A4" s="6" t="s">
        <v>2</v>
      </c>
      <c r="B4" s="6" t="s">
        <v>0</v>
      </c>
      <c r="C4" s="13" t="s">
        <v>1</v>
      </c>
      <c r="D4" s="52" t="s">
        <v>6</v>
      </c>
      <c r="E4" s="12" t="s">
        <v>3</v>
      </c>
    </row>
    <row r="5" spans="1:8" x14ac:dyDescent="0.2">
      <c r="A5" s="16" t="s">
        <v>438</v>
      </c>
      <c r="B5" s="17"/>
      <c r="C5" s="17"/>
      <c r="D5" s="18"/>
      <c r="E5" s="19"/>
      <c r="F5" s="7"/>
    </row>
    <row r="6" spans="1:8" x14ac:dyDescent="0.2">
      <c r="A6" s="21" t="s">
        <v>833</v>
      </c>
      <c r="B6" s="21" t="s">
        <v>832</v>
      </c>
      <c r="C6" s="24">
        <v>52986.688000000002</v>
      </c>
      <c r="D6" s="22">
        <v>1640.6332130000001</v>
      </c>
      <c r="E6" s="23">
        <v>97.366748930626002</v>
      </c>
      <c r="F6" s="7"/>
    </row>
    <row r="7" spans="1:8" x14ac:dyDescent="0.2">
      <c r="A7" s="20" t="s">
        <v>28</v>
      </c>
      <c r="B7" s="20"/>
      <c r="C7" s="20"/>
      <c r="D7" s="25">
        <f>SUM(D6:D6)</f>
        <v>1640.6332130000001</v>
      </c>
      <c r="E7" s="26">
        <f>SUM(E6:E6)</f>
        <v>97.366748930626002</v>
      </c>
      <c r="F7" s="14"/>
      <c r="G7" s="14"/>
      <c r="H7" s="14"/>
    </row>
    <row r="8" spans="1:8" x14ac:dyDescent="0.2">
      <c r="A8" s="21"/>
      <c r="B8" s="21"/>
      <c r="C8" s="21"/>
      <c r="D8" s="22"/>
      <c r="E8" s="23"/>
      <c r="F8" s="7"/>
    </row>
    <row r="9" spans="1:8" x14ac:dyDescent="0.2">
      <c r="A9" s="20" t="s">
        <v>33</v>
      </c>
      <c r="B9" s="20"/>
      <c r="C9" s="20"/>
      <c r="D9" s="25">
        <f>D7</f>
        <v>1640.6332130000001</v>
      </c>
      <c r="E9" s="26">
        <f>E7</f>
        <v>97.366748930626002</v>
      </c>
      <c r="F9" s="14"/>
      <c r="G9" s="14"/>
      <c r="H9" s="14"/>
    </row>
    <row r="10" spans="1:8" x14ac:dyDescent="0.2">
      <c r="A10" s="20"/>
      <c r="B10" s="20"/>
      <c r="C10" s="20"/>
      <c r="D10" s="25"/>
      <c r="E10" s="26"/>
      <c r="F10" s="14"/>
      <c r="G10" s="14"/>
      <c r="H10" s="14"/>
    </row>
    <row r="11" spans="1:8" x14ac:dyDescent="0.2">
      <c r="A11" s="20" t="s">
        <v>35</v>
      </c>
      <c r="B11" s="20"/>
      <c r="C11" s="20"/>
      <c r="D11" s="25">
        <f>D13-(D7)</f>
        <v>44.370374999999967</v>
      </c>
      <c r="E11" s="26">
        <f>E13-(E7)</f>
        <v>2.6332510693739977</v>
      </c>
      <c r="F11" s="14"/>
      <c r="G11" s="14"/>
      <c r="H11" s="14"/>
    </row>
    <row r="12" spans="1:8" x14ac:dyDescent="0.2">
      <c r="A12" s="20"/>
      <c r="B12" s="20"/>
      <c r="C12" s="20"/>
      <c r="D12" s="25"/>
      <c r="E12" s="26"/>
      <c r="F12" s="14"/>
      <c r="G12" s="14"/>
      <c r="H12" s="14"/>
    </row>
    <row r="13" spans="1:8" x14ac:dyDescent="0.2">
      <c r="A13" s="27" t="s">
        <v>34</v>
      </c>
      <c r="B13" s="27"/>
      <c r="C13" s="27"/>
      <c r="D13" s="28">
        <v>1685.003588</v>
      </c>
      <c r="E13" s="29">
        <v>100</v>
      </c>
      <c r="F13" s="14"/>
      <c r="G13" s="14"/>
      <c r="H13" s="14"/>
    </row>
    <row r="15" spans="1:8" x14ac:dyDescent="0.2">
      <c r="A15" s="14" t="s">
        <v>37</v>
      </c>
    </row>
    <row r="16" spans="1:8" x14ac:dyDescent="0.2">
      <c r="A16" s="14" t="s">
        <v>38</v>
      </c>
    </row>
    <row r="17" spans="1:4" x14ac:dyDescent="0.2">
      <c r="A17" s="14" t="s">
        <v>39</v>
      </c>
      <c r="B17" s="14"/>
      <c r="C17" s="30" t="s">
        <v>861</v>
      </c>
      <c r="D17" s="30" t="s">
        <v>40</v>
      </c>
    </row>
    <row r="18" spans="1:4" x14ac:dyDescent="0.2">
      <c r="A18" s="7" t="s">
        <v>41</v>
      </c>
      <c r="C18" s="31">
        <v>9.9690999999999992</v>
      </c>
      <c r="D18" s="31">
        <v>11.0672</v>
      </c>
    </row>
    <row r="19" spans="1:4" x14ac:dyDescent="0.2">
      <c r="A19" s="7" t="s">
        <v>42</v>
      </c>
      <c r="C19" s="31">
        <v>9.9690999999999992</v>
      </c>
      <c r="D19" s="31">
        <v>11.0672</v>
      </c>
    </row>
    <row r="20" spans="1:4" x14ac:dyDescent="0.2">
      <c r="A20" s="7" t="s">
        <v>43</v>
      </c>
      <c r="C20" s="31">
        <v>11.1098</v>
      </c>
      <c r="D20" s="31">
        <v>12.387</v>
      </c>
    </row>
    <row r="21" spans="1:4" x14ac:dyDescent="0.2">
      <c r="A21" s="7" t="s">
        <v>44</v>
      </c>
      <c r="C21" s="31">
        <v>11.1098</v>
      </c>
      <c r="D21" s="31">
        <v>12.387</v>
      </c>
    </row>
    <row r="23" spans="1:4" x14ac:dyDescent="0.2">
      <c r="A23" s="7" t="s">
        <v>862</v>
      </c>
    </row>
    <row r="25" spans="1:4" x14ac:dyDescent="0.2">
      <c r="A25" s="7" t="s">
        <v>45</v>
      </c>
    </row>
    <row r="27" spans="1:4" x14ac:dyDescent="0.2">
      <c r="A27" s="14" t="s">
        <v>46</v>
      </c>
      <c r="D27" s="30" t="s">
        <v>47</v>
      </c>
    </row>
    <row r="29" spans="1:4" x14ac:dyDescent="0.2">
      <c r="A29" s="14" t="s">
        <v>341</v>
      </c>
      <c r="D29" s="51">
        <v>0</v>
      </c>
    </row>
    <row r="31" spans="1:4" x14ac:dyDescent="0.2">
      <c r="A31" s="107" t="s">
        <v>859</v>
      </c>
      <c r="B31" s="107"/>
      <c r="C31" s="107"/>
      <c r="D31" s="30" t="s">
        <v>47</v>
      </c>
    </row>
    <row r="33" spans="1:6" x14ac:dyDescent="0.2">
      <c r="A33" s="14" t="s">
        <v>860</v>
      </c>
      <c r="F33" s="7"/>
    </row>
    <row r="34" spans="1:6" x14ac:dyDescent="0.2">
      <c r="A34" s="60"/>
      <c r="F34" s="7"/>
    </row>
    <row r="35" spans="1:6" x14ac:dyDescent="0.2">
      <c r="A35" s="61" t="s">
        <v>875</v>
      </c>
      <c r="F35" s="7"/>
    </row>
    <row r="36" spans="1:6" x14ac:dyDescent="0.2">
      <c r="A36" s="62"/>
      <c r="F36" s="7"/>
    </row>
    <row r="37" spans="1:6" x14ac:dyDescent="0.2">
      <c r="A37" s="63"/>
      <c r="F37" s="7"/>
    </row>
    <row r="38" spans="1:6" x14ac:dyDescent="0.2">
      <c r="A38" s="63"/>
      <c r="F38" s="7"/>
    </row>
    <row r="39" spans="1:6" x14ac:dyDescent="0.2">
      <c r="A39" s="63"/>
      <c r="F39" s="7"/>
    </row>
    <row r="40" spans="1:6" x14ac:dyDescent="0.2">
      <c r="A40" s="63"/>
      <c r="F40" s="7"/>
    </row>
    <row r="41" spans="1:6" x14ac:dyDescent="0.2">
      <c r="A41" s="63"/>
      <c r="F41" s="7"/>
    </row>
    <row r="42" spans="1:6" x14ac:dyDescent="0.2">
      <c r="A42" s="63"/>
      <c r="F42" s="7"/>
    </row>
    <row r="43" spans="1:6" x14ac:dyDescent="0.2">
      <c r="A43" s="63"/>
      <c r="F43" s="7"/>
    </row>
    <row r="44" spans="1:6" x14ac:dyDescent="0.2">
      <c r="A44" s="63"/>
      <c r="F44" s="7"/>
    </row>
    <row r="45" spans="1:6" x14ac:dyDescent="0.2">
      <c r="A45" s="63"/>
      <c r="F45" s="7"/>
    </row>
    <row r="46" spans="1:6" x14ac:dyDescent="0.2">
      <c r="A46" s="63"/>
      <c r="F46" s="7"/>
    </row>
    <row r="47" spans="1:6" x14ac:dyDescent="0.2">
      <c r="A47" s="63"/>
      <c r="F47" s="7"/>
    </row>
    <row r="48" spans="1:6" x14ac:dyDescent="0.2">
      <c r="A48" s="63"/>
      <c r="F48" s="7"/>
    </row>
    <row r="49" spans="1:6" x14ac:dyDescent="0.2">
      <c r="A49" s="61" t="s">
        <v>899</v>
      </c>
      <c r="F49" s="7"/>
    </row>
    <row r="50" spans="1:6" x14ac:dyDescent="0.2">
      <c r="A50" s="63"/>
      <c r="F50" s="7"/>
    </row>
    <row r="51" spans="1:6" x14ac:dyDescent="0.2">
      <c r="A51" s="61" t="s">
        <v>876</v>
      </c>
      <c r="F51" s="7"/>
    </row>
    <row r="52" spans="1:6" x14ac:dyDescent="0.2">
      <c r="A52" s="63"/>
      <c r="F52" s="7"/>
    </row>
    <row r="53" spans="1:6" x14ac:dyDescent="0.2">
      <c r="A53" s="63"/>
      <c r="F53" s="7"/>
    </row>
    <row r="54" spans="1:6" x14ac:dyDescent="0.2">
      <c r="A54" s="63"/>
      <c r="F54" s="7"/>
    </row>
    <row r="55" spans="1:6" x14ac:dyDescent="0.2">
      <c r="A55" s="63"/>
      <c r="F55" s="7"/>
    </row>
    <row r="56" spans="1:6" x14ac:dyDescent="0.2">
      <c r="A56" s="63"/>
      <c r="F56" s="7"/>
    </row>
    <row r="57" spans="1:6" x14ac:dyDescent="0.2">
      <c r="A57" s="63"/>
      <c r="F57" s="7"/>
    </row>
    <row r="58" spans="1:6" x14ac:dyDescent="0.2">
      <c r="A58" s="63"/>
      <c r="F58" s="7"/>
    </row>
    <row r="59" spans="1:6" x14ac:dyDescent="0.2">
      <c r="A59" s="63"/>
      <c r="F59" s="7"/>
    </row>
    <row r="60" spans="1:6" x14ac:dyDescent="0.2">
      <c r="A60" s="63"/>
      <c r="F60" s="7"/>
    </row>
    <row r="61" spans="1:6" x14ac:dyDescent="0.2">
      <c r="A61" s="63"/>
      <c r="F61" s="7"/>
    </row>
    <row r="62" spans="1:6" x14ac:dyDescent="0.2">
      <c r="A62" s="63"/>
      <c r="F62" s="7"/>
    </row>
    <row r="63" spans="1:6" x14ac:dyDescent="0.2">
      <c r="A63" s="63"/>
      <c r="F63" s="7"/>
    </row>
    <row r="64" spans="1:6" x14ac:dyDescent="0.2">
      <c r="F64" s="7"/>
    </row>
    <row r="65" spans="1:6" x14ac:dyDescent="0.2">
      <c r="F65" s="7"/>
    </row>
    <row r="66" spans="1:6" x14ac:dyDescent="0.2">
      <c r="A66" s="7" t="s">
        <v>874</v>
      </c>
      <c r="F66" s="7"/>
    </row>
    <row r="67" spans="1:6" x14ac:dyDescent="0.2">
      <c r="F67" s="7"/>
    </row>
    <row r="68" spans="1:6" x14ac:dyDescent="0.2">
      <c r="F68" s="7"/>
    </row>
    <row r="69" spans="1:6" x14ac:dyDescent="0.2">
      <c r="F69" s="7"/>
    </row>
    <row r="70" spans="1:6" x14ac:dyDescent="0.2">
      <c r="F70" s="7"/>
    </row>
    <row r="71" spans="1:6" x14ac:dyDescent="0.2">
      <c r="F71" s="7"/>
    </row>
    <row r="72" spans="1:6" x14ac:dyDescent="0.2">
      <c r="F72" s="7"/>
    </row>
    <row r="73" spans="1:6" x14ac:dyDescent="0.2">
      <c r="F73" s="7"/>
    </row>
    <row r="74" spans="1:6" x14ac:dyDescent="0.2">
      <c r="F74" s="7"/>
    </row>
    <row r="75" spans="1:6" x14ac:dyDescent="0.2">
      <c r="F75" s="7"/>
    </row>
    <row r="76" spans="1:6" x14ac:dyDescent="0.2">
      <c r="F76" s="7"/>
    </row>
    <row r="77" spans="1:6" x14ac:dyDescent="0.2">
      <c r="F77" s="7"/>
    </row>
    <row r="78" spans="1:6" x14ac:dyDescent="0.2">
      <c r="F78" s="7"/>
    </row>
    <row r="79" spans="1:6" x14ac:dyDescent="0.2">
      <c r="F79" s="7"/>
    </row>
    <row r="80" spans="1:6" x14ac:dyDescent="0.2">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row r="164" spans="6:6" x14ac:dyDescent="0.2">
      <c r="F164" s="7"/>
    </row>
    <row r="165" spans="6:6" x14ac:dyDescent="0.2">
      <c r="F165" s="7"/>
    </row>
  </sheetData>
  <mergeCells count="2">
    <mergeCell ref="A1:F1"/>
    <mergeCell ref="A31:C31"/>
  </mergeCells>
  <conditionalFormatting sqref="F2:F3 E5:E13 F14:F32 F370:F65536">
    <cfRule type="cellIs" dxfId="22" priority="2" stopIfTrue="1" operator="between">
      <formula>0.009</formula>
      <formula>-0.009</formula>
    </cfRule>
  </conditionalFormatting>
  <conditionalFormatting sqref="F166:F267">
    <cfRule type="cellIs" dxfId="2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179"/>
  <sheetViews>
    <sheetView zoomScaleNormal="100" workbookViewId="0">
      <selection sqref="A1:F1"/>
    </sheetView>
  </sheetViews>
  <sheetFormatPr defaultColWidth="9.109375" defaultRowHeight="10.199999999999999" x14ac:dyDescent="0.2"/>
  <cols>
    <col min="1" max="1" width="37.5546875" style="7" bestFit="1" customWidth="1"/>
    <col min="2" max="2" width="68.44140625" style="7" customWidth="1"/>
    <col min="3" max="3" width="15.44140625" style="7" bestFit="1" customWidth="1"/>
    <col min="4" max="4" width="30.109375" style="7" customWidth="1"/>
    <col min="5" max="5" width="25.109375" style="10" customWidth="1"/>
    <col min="6" max="6" width="14.6640625" style="11" bestFit="1" customWidth="1"/>
    <col min="7" max="16384" width="9.109375" style="7"/>
  </cols>
  <sheetData>
    <row r="1" spans="1:8" s="1" customFormat="1" ht="13.8" x14ac:dyDescent="0.2">
      <c r="A1" s="103" t="s">
        <v>870</v>
      </c>
      <c r="B1" s="104"/>
      <c r="C1" s="104"/>
      <c r="D1" s="104"/>
      <c r="E1" s="104"/>
      <c r="F1" s="104"/>
    </row>
    <row r="2" spans="1:8" s="1" customFormat="1" ht="11.4" x14ac:dyDescent="0.2">
      <c r="E2" s="5"/>
      <c r="F2" s="9"/>
    </row>
    <row r="3" spans="1:8" s="1" customFormat="1" ht="12" x14ac:dyDescent="0.2">
      <c r="A3" s="8" t="s">
        <v>7</v>
      </c>
      <c r="B3" s="2"/>
      <c r="C3" s="3"/>
      <c r="D3" s="3"/>
      <c r="E3" s="4"/>
      <c r="F3" s="9"/>
    </row>
    <row r="4" spans="1:8" s="1" customFormat="1" ht="25.5" customHeight="1" x14ac:dyDescent="0.2">
      <c r="A4" s="6" t="s">
        <v>2</v>
      </c>
      <c r="B4" s="6" t="s">
        <v>0</v>
      </c>
      <c r="C4" s="13" t="s">
        <v>1</v>
      </c>
      <c r="D4" s="52" t="s">
        <v>6</v>
      </c>
      <c r="E4" s="12" t="s">
        <v>3</v>
      </c>
    </row>
    <row r="5" spans="1:8" x14ac:dyDescent="0.2">
      <c r="A5" s="16" t="s">
        <v>855</v>
      </c>
      <c r="B5" s="17"/>
      <c r="C5" s="17"/>
      <c r="D5" s="18"/>
      <c r="E5" s="19"/>
      <c r="F5" s="7"/>
    </row>
    <row r="6" spans="1:8" x14ac:dyDescent="0.2">
      <c r="A6" s="20" t="s">
        <v>839</v>
      </c>
      <c r="B6" s="57" t="s">
        <v>838</v>
      </c>
      <c r="C6" s="24">
        <v>1375991</v>
      </c>
      <c r="D6" s="22">
        <v>874.44228050000004</v>
      </c>
      <c r="E6" s="23">
        <v>14.923024169300399</v>
      </c>
      <c r="F6" s="7"/>
    </row>
    <row r="7" spans="1:8" x14ac:dyDescent="0.2">
      <c r="A7" s="20" t="s">
        <v>33</v>
      </c>
      <c r="B7" s="21"/>
      <c r="C7" s="21"/>
      <c r="D7" s="25">
        <f>SUM(D6)</f>
        <v>874.44228050000004</v>
      </c>
      <c r="E7" s="25">
        <f>SUM(E6)</f>
        <v>14.923024169300399</v>
      </c>
      <c r="F7" s="7"/>
    </row>
    <row r="8" spans="1:8" x14ac:dyDescent="0.2">
      <c r="A8" s="21"/>
      <c r="B8" s="21"/>
      <c r="C8" s="21"/>
      <c r="D8" s="22"/>
      <c r="E8" s="23"/>
      <c r="F8" s="7"/>
    </row>
    <row r="9" spans="1:8" x14ac:dyDescent="0.2">
      <c r="A9" s="20" t="s">
        <v>49</v>
      </c>
      <c r="B9" s="21"/>
      <c r="C9" s="21"/>
      <c r="D9" s="22"/>
      <c r="E9" s="23"/>
      <c r="F9" s="7"/>
    </row>
    <row r="10" spans="1:8" x14ac:dyDescent="0.2">
      <c r="A10" s="21" t="s">
        <v>835</v>
      </c>
      <c r="B10" s="57" t="s">
        <v>834</v>
      </c>
      <c r="C10" s="24">
        <v>188215.61199999999</v>
      </c>
      <c r="D10" s="22">
        <v>2187.1787169999998</v>
      </c>
      <c r="E10" s="23">
        <v>37.325872255064603</v>
      </c>
      <c r="F10" s="7"/>
    </row>
    <row r="11" spans="1:8" x14ac:dyDescent="0.2">
      <c r="A11" s="21" t="s">
        <v>836</v>
      </c>
      <c r="B11" s="57" t="s">
        <v>856</v>
      </c>
      <c r="C11" s="24">
        <v>3976551.392</v>
      </c>
      <c r="D11" s="22">
        <v>1272.3811250000001</v>
      </c>
      <c r="E11" s="23">
        <v>21.714153929152999</v>
      </c>
      <c r="F11" s="7"/>
    </row>
    <row r="12" spans="1:8" x14ac:dyDescent="0.2">
      <c r="A12" s="21" t="s">
        <v>837</v>
      </c>
      <c r="B12" s="57" t="s">
        <v>857</v>
      </c>
      <c r="C12" s="24">
        <v>2070308.737</v>
      </c>
      <c r="D12" s="22">
        <v>1272.2833909999999</v>
      </c>
      <c r="E12" s="23">
        <v>21.712486023933099</v>
      </c>
      <c r="F12" s="7"/>
    </row>
    <row r="13" spans="1:8" ht="20.399999999999999" x14ac:dyDescent="0.2">
      <c r="A13" s="21" t="s">
        <v>841</v>
      </c>
      <c r="B13" s="57" t="s">
        <v>840</v>
      </c>
      <c r="C13" s="24">
        <v>48.798999999999999</v>
      </c>
      <c r="D13" s="22">
        <v>1.2611296000000001</v>
      </c>
      <c r="E13" s="23">
        <v>2.15221380771514E-2</v>
      </c>
      <c r="F13" s="7"/>
    </row>
    <row r="14" spans="1:8" x14ac:dyDescent="0.2">
      <c r="A14" s="21" t="s">
        <v>843</v>
      </c>
      <c r="B14" s="57" t="s">
        <v>842</v>
      </c>
      <c r="C14" s="24">
        <v>13.571999999999999</v>
      </c>
      <c r="D14" s="22">
        <v>0.51025030000000005</v>
      </c>
      <c r="E14" s="23">
        <v>8.7078103713590597E-3</v>
      </c>
      <c r="F14" s="7"/>
    </row>
    <row r="15" spans="1:8" ht="20.399999999999999" x14ac:dyDescent="0.2">
      <c r="A15" s="21" t="s">
        <v>845</v>
      </c>
      <c r="B15" s="57" t="s">
        <v>844</v>
      </c>
      <c r="C15" s="24">
        <v>23973.544999999998</v>
      </c>
      <c r="D15" s="22">
        <v>2.3973545E-5</v>
      </c>
      <c r="E15" s="23">
        <v>4.0912682224634299E-7</v>
      </c>
      <c r="F15" s="7"/>
    </row>
    <row r="16" spans="1:8" x14ac:dyDescent="0.2">
      <c r="A16" s="20" t="s">
        <v>28</v>
      </c>
      <c r="B16" s="20"/>
      <c r="C16" s="20"/>
      <c r="D16" s="25">
        <f>SUM(D10:D15)</f>
        <v>4733.6146368735435</v>
      </c>
      <c r="E16" s="26">
        <f>SUM(E10:E15)</f>
        <v>80.782742565726039</v>
      </c>
      <c r="F16" s="14"/>
      <c r="G16" s="14"/>
      <c r="H16" s="14"/>
    </row>
    <row r="17" spans="1:8" x14ac:dyDescent="0.2">
      <c r="A17" s="21"/>
      <c r="B17" s="21"/>
      <c r="C17" s="21"/>
      <c r="D17" s="22"/>
      <c r="E17" s="23"/>
      <c r="F17" s="7"/>
    </row>
    <row r="18" spans="1:8" x14ac:dyDescent="0.2">
      <c r="A18" s="20" t="s">
        <v>33</v>
      </c>
      <c r="B18" s="20"/>
      <c r="C18" s="20"/>
      <c r="D18" s="26">
        <f>D16+D7</f>
        <v>5608.0569173735439</v>
      </c>
      <c r="E18" s="26">
        <f>E16+E7</f>
        <v>95.705766735026444</v>
      </c>
      <c r="F18" s="14"/>
      <c r="G18" s="14"/>
      <c r="H18" s="14"/>
    </row>
    <row r="19" spans="1:8" x14ac:dyDescent="0.2">
      <c r="A19" s="20"/>
      <c r="B19" s="20"/>
      <c r="C19" s="20"/>
      <c r="D19" s="25"/>
      <c r="E19" s="26"/>
      <c r="F19" s="14"/>
      <c r="G19" s="14"/>
      <c r="H19" s="14"/>
    </row>
    <row r="20" spans="1:8" x14ac:dyDescent="0.2">
      <c r="A20" s="20" t="s">
        <v>35</v>
      </c>
      <c r="B20" s="20"/>
      <c r="C20" s="20"/>
      <c r="D20" s="25">
        <f>D22-D7-(D16)</f>
        <v>251.62856312645636</v>
      </c>
      <c r="E20" s="25">
        <f>E22-E7-(E16)</f>
        <v>4.2942332649735562</v>
      </c>
      <c r="F20" s="14"/>
      <c r="G20" s="14"/>
      <c r="H20" s="14"/>
    </row>
    <row r="21" spans="1:8" x14ac:dyDescent="0.2">
      <c r="A21" s="20"/>
      <c r="B21" s="20"/>
      <c r="C21" s="20"/>
      <c r="D21" s="25"/>
      <c r="E21" s="26"/>
      <c r="F21" s="14"/>
      <c r="G21" s="14"/>
      <c r="H21" s="14"/>
    </row>
    <row r="22" spans="1:8" x14ac:dyDescent="0.2">
      <c r="A22" s="27" t="s">
        <v>34</v>
      </c>
      <c r="B22" s="27"/>
      <c r="C22" s="27"/>
      <c r="D22" s="28">
        <v>5859.6854805000003</v>
      </c>
      <c r="E22" s="29">
        <v>100</v>
      </c>
      <c r="F22" s="14"/>
      <c r="G22" s="14"/>
      <c r="H22" s="14"/>
    </row>
    <row r="23" spans="1:8" x14ac:dyDescent="0.2">
      <c r="E23" s="81" t="s">
        <v>689</v>
      </c>
      <c r="F23" s="15"/>
    </row>
    <row r="24" spans="1:8" x14ac:dyDescent="0.2">
      <c r="A24" s="14" t="s">
        <v>340</v>
      </c>
    </row>
    <row r="25" spans="1:8" ht="14.4" x14ac:dyDescent="0.3">
      <c r="A25" s="110" t="s">
        <v>858</v>
      </c>
      <c r="B25" s="111"/>
      <c r="C25" s="111"/>
      <c r="D25" s="111"/>
      <c r="E25" s="111"/>
    </row>
    <row r="27" spans="1:8" x14ac:dyDescent="0.2">
      <c r="A27" s="14" t="s">
        <v>37</v>
      </c>
    </row>
    <row r="28" spans="1:8" x14ac:dyDescent="0.2">
      <c r="A28" s="14" t="s">
        <v>38</v>
      </c>
    </row>
    <row r="29" spans="1:8" x14ac:dyDescent="0.2">
      <c r="A29" s="14" t="s">
        <v>39</v>
      </c>
      <c r="B29" s="14"/>
      <c r="C29" s="30" t="s">
        <v>861</v>
      </c>
      <c r="D29" s="30" t="s">
        <v>40</v>
      </c>
    </row>
    <row r="30" spans="1:8" x14ac:dyDescent="0.2">
      <c r="A30" s="7" t="s">
        <v>41</v>
      </c>
      <c r="C30" s="31">
        <v>17.512499999999999</v>
      </c>
      <c r="D30" s="31">
        <v>19.306699999999999</v>
      </c>
    </row>
    <row r="31" spans="1:8" x14ac:dyDescent="0.2">
      <c r="A31" s="7" t="s">
        <v>42</v>
      </c>
      <c r="C31" s="31">
        <v>17.512499999999999</v>
      </c>
      <c r="D31" s="31">
        <v>19.306699999999999</v>
      </c>
    </row>
    <row r="32" spans="1:8" x14ac:dyDescent="0.2">
      <c r="A32" s="7" t="s">
        <v>43</v>
      </c>
      <c r="C32" s="31">
        <v>19.510899999999999</v>
      </c>
      <c r="D32" s="31">
        <v>21.613800000000001</v>
      </c>
    </row>
    <row r="33" spans="1:6" x14ac:dyDescent="0.2">
      <c r="A33" s="7" t="s">
        <v>44</v>
      </c>
      <c r="C33" s="31">
        <v>19.510899999999999</v>
      </c>
      <c r="D33" s="31">
        <v>21.613800000000001</v>
      </c>
    </row>
    <row r="35" spans="1:6" x14ac:dyDescent="0.2">
      <c r="A35" s="7" t="s">
        <v>862</v>
      </c>
    </row>
    <row r="37" spans="1:6" x14ac:dyDescent="0.2">
      <c r="A37" s="7" t="s">
        <v>45</v>
      </c>
    </row>
    <row r="39" spans="1:6" x14ac:dyDescent="0.2">
      <c r="A39" s="14" t="s">
        <v>46</v>
      </c>
      <c r="D39" s="30" t="s">
        <v>47</v>
      </c>
    </row>
    <row r="41" spans="1:6" x14ac:dyDescent="0.2">
      <c r="A41" s="14" t="s">
        <v>341</v>
      </c>
      <c r="D41" s="51">
        <v>0.72589999999999999</v>
      </c>
    </row>
    <row r="43" spans="1:6" x14ac:dyDescent="0.2">
      <c r="A43" s="107" t="s">
        <v>859</v>
      </c>
      <c r="B43" s="107"/>
      <c r="C43" s="107"/>
      <c r="D43" s="30" t="s">
        <v>47</v>
      </c>
    </row>
    <row r="44" spans="1:6" x14ac:dyDescent="0.2">
      <c r="A44" s="64" t="s">
        <v>906</v>
      </c>
    </row>
    <row r="45" spans="1:6" ht="14.4" x14ac:dyDescent="0.3">
      <c r="A45" s="66" t="s">
        <v>1356</v>
      </c>
      <c r="F45" s="7"/>
    </row>
    <row r="46" spans="1:6" x14ac:dyDescent="0.2">
      <c r="F46" s="7"/>
    </row>
    <row r="47" spans="1:6" x14ac:dyDescent="0.2">
      <c r="A47" s="14" t="s">
        <v>860</v>
      </c>
      <c r="F47" s="7"/>
    </row>
    <row r="48" spans="1:6" x14ac:dyDescent="0.2">
      <c r="A48" s="14"/>
      <c r="F48" s="7"/>
    </row>
    <row r="49" spans="1:6" x14ac:dyDescent="0.2">
      <c r="A49" s="61" t="s">
        <v>875</v>
      </c>
      <c r="F49" s="7"/>
    </row>
    <row r="50" spans="1:6" x14ac:dyDescent="0.2">
      <c r="A50" s="62"/>
      <c r="F50" s="7"/>
    </row>
    <row r="51" spans="1:6" x14ac:dyDescent="0.2">
      <c r="A51" s="63"/>
      <c r="F51" s="7"/>
    </row>
    <row r="52" spans="1:6" x14ac:dyDescent="0.2">
      <c r="A52" s="63"/>
      <c r="F52" s="7"/>
    </row>
    <row r="53" spans="1:6" x14ac:dyDescent="0.2">
      <c r="A53" s="63"/>
      <c r="F53" s="7"/>
    </row>
    <row r="54" spans="1:6" x14ac:dyDescent="0.2">
      <c r="A54" s="63"/>
      <c r="F54" s="7"/>
    </row>
    <row r="55" spans="1:6" x14ac:dyDescent="0.2">
      <c r="A55" s="63"/>
      <c r="F55" s="7"/>
    </row>
    <row r="56" spans="1:6" x14ac:dyDescent="0.2">
      <c r="A56" s="63"/>
      <c r="F56" s="7"/>
    </row>
    <row r="57" spans="1:6" x14ac:dyDescent="0.2">
      <c r="A57" s="63"/>
      <c r="F57" s="7"/>
    </row>
    <row r="58" spans="1:6" x14ac:dyDescent="0.2">
      <c r="A58" s="63"/>
      <c r="F58" s="7"/>
    </row>
    <row r="59" spans="1:6" x14ac:dyDescent="0.2">
      <c r="A59" s="63"/>
      <c r="F59" s="7"/>
    </row>
    <row r="60" spans="1:6" x14ac:dyDescent="0.2">
      <c r="A60" s="63"/>
      <c r="F60" s="7"/>
    </row>
    <row r="61" spans="1:6" ht="11.25" customHeight="1" x14ac:dyDescent="0.2">
      <c r="A61" s="63"/>
      <c r="B61" s="99"/>
      <c r="C61" s="99"/>
      <c r="D61" s="99"/>
      <c r="E61" s="99"/>
      <c r="F61" s="7"/>
    </row>
    <row r="62" spans="1:6" x14ac:dyDescent="0.2">
      <c r="A62" s="63"/>
      <c r="F62" s="7"/>
    </row>
    <row r="63" spans="1:6" ht="30.6" x14ac:dyDescent="0.2">
      <c r="A63" s="99" t="s">
        <v>900</v>
      </c>
      <c r="F63" s="7"/>
    </row>
    <row r="64" spans="1:6" x14ac:dyDescent="0.2">
      <c r="A64" s="63"/>
      <c r="F64" s="7"/>
    </row>
    <row r="65" spans="1:6" x14ac:dyDescent="0.2">
      <c r="A65" s="61" t="s">
        <v>876</v>
      </c>
      <c r="F65" s="7"/>
    </row>
    <row r="66" spans="1:6" x14ac:dyDescent="0.2">
      <c r="A66" s="63"/>
      <c r="F66" s="7"/>
    </row>
    <row r="67" spans="1:6" x14ac:dyDescent="0.2">
      <c r="A67" s="63"/>
      <c r="F67" s="7"/>
    </row>
    <row r="68" spans="1:6" x14ac:dyDescent="0.2">
      <c r="A68" s="63"/>
      <c r="F68" s="7"/>
    </row>
    <row r="69" spans="1:6" x14ac:dyDescent="0.2">
      <c r="A69" s="63"/>
      <c r="F69" s="7"/>
    </row>
    <row r="70" spans="1:6" x14ac:dyDescent="0.2">
      <c r="A70" s="63"/>
      <c r="F70" s="7"/>
    </row>
    <row r="71" spans="1:6" x14ac:dyDescent="0.2">
      <c r="A71" s="63"/>
      <c r="F71" s="7"/>
    </row>
    <row r="72" spans="1:6" x14ac:dyDescent="0.2">
      <c r="A72" s="63"/>
      <c r="F72" s="7"/>
    </row>
    <row r="73" spans="1:6" x14ac:dyDescent="0.2">
      <c r="A73" s="63"/>
      <c r="F73" s="7"/>
    </row>
    <row r="74" spans="1:6" x14ac:dyDescent="0.2">
      <c r="A74" s="63"/>
      <c r="F74" s="7"/>
    </row>
    <row r="75" spans="1:6" x14ac:dyDescent="0.2">
      <c r="A75" s="63"/>
      <c r="F75" s="7"/>
    </row>
    <row r="76" spans="1:6" x14ac:dyDescent="0.2">
      <c r="A76" s="63"/>
      <c r="F76" s="7"/>
    </row>
    <row r="77" spans="1:6" x14ac:dyDescent="0.2">
      <c r="A77" s="63"/>
      <c r="F77" s="7"/>
    </row>
    <row r="78" spans="1:6" x14ac:dyDescent="0.2">
      <c r="F78" s="7"/>
    </row>
    <row r="79" spans="1:6" x14ac:dyDescent="0.2">
      <c r="A79" s="14" t="s">
        <v>901</v>
      </c>
      <c r="F79" s="7"/>
    </row>
    <row r="80" spans="1:6" x14ac:dyDescent="0.2">
      <c r="F80" s="7"/>
    </row>
    <row r="81" spans="1:6" x14ac:dyDescent="0.2">
      <c r="A81" s="7" t="s">
        <v>874</v>
      </c>
      <c r="F81" s="7"/>
    </row>
    <row r="82" spans="1:6" x14ac:dyDescent="0.2">
      <c r="F82" s="7"/>
    </row>
    <row r="83" spans="1:6" x14ac:dyDescent="0.2">
      <c r="F83" s="7"/>
    </row>
    <row r="84" spans="1:6" x14ac:dyDescent="0.2">
      <c r="F84" s="7"/>
    </row>
    <row r="85" spans="1:6" x14ac:dyDescent="0.2">
      <c r="F85" s="7"/>
    </row>
    <row r="86" spans="1:6" x14ac:dyDescent="0.2">
      <c r="F86" s="7"/>
    </row>
    <row r="87" spans="1:6" x14ac:dyDescent="0.2">
      <c r="F87" s="7"/>
    </row>
    <row r="88" spans="1:6" x14ac:dyDescent="0.2">
      <c r="F88" s="7"/>
    </row>
    <row r="89" spans="1:6" x14ac:dyDescent="0.2">
      <c r="F89" s="7"/>
    </row>
    <row r="90" spans="1:6" x14ac:dyDescent="0.2">
      <c r="F90" s="7"/>
    </row>
    <row r="91" spans="1:6" x14ac:dyDescent="0.2">
      <c r="F91" s="7"/>
    </row>
    <row r="92" spans="1:6" x14ac:dyDescent="0.2">
      <c r="F92" s="7"/>
    </row>
    <row r="93" spans="1:6" x14ac:dyDescent="0.2">
      <c r="F93" s="7"/>
    </row>
    <row r="94" spans="1:6" x14ac:dyDescent="0.2">
      <c r="F94" s="7"/>
    </row>
    <row r="95" spans="1:6" x14ac:dyDescent="0.2">
      <c r="F95" s="7"/>
    </row>
    <row r="96" spans="1: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row r="164" spans="6:6" x14ac:dyDescent="0.2">
      <c r="F164" s="7"/>
    </row>
    <row r="165" spans="6:6" x14ac:dyDescent="0.2">
      <c r="F165" s="7"/>
    </row>
    <row r="166" spans="6:6" x14ac:dyDescent="0.2">
      <c r="F166" s="7"/>
    </row>
    <row r="167" spans="6:6" x14ac:dyDescent="0.2">
      <c r="F167" s="7"/>
    </row>
    <row r="168" spans="6:6" x14ac:dyDescent="0.2">
      <c r="F168" s="7"/>
    </row>
    <row r="169" spans="6:6" x14ac:dyDescent="0.2">
      <c r="F169" s="7"/>
    </row>
    <row r="170" spans="6:6" x14ac:dyDescent="0.2">
      <c r="F170" s="7"/>
    </row>
    <row r="171" spans="6:6" x14ac:dyDescent="0.2">
      <c r="F171" s="7"/>
    </row>
    <row r="172" spans="6:6" x14ac:dyDescent="0.2">
      <c r="F172" s="7"/>
    </row>
    <row r="173" spans="6:6" x14ac:dyDescent="0.2">
      <c r="F173" s="7"/>
    </row>
    <row r="174" spans="6:6" x14ac:dyDescent="0.2">
      <c r="F174" s="7"/>
    </row>
    <row r="175" spans="6:6" x14ac:dyDescent="0.2">
      <c r="F175" s="7"/>
    </row>
    <row r="176" spans="6:6" x14ac:dyDescent="0.2">
      <c r="F176" s="7"/>
    </row>
    <row r="177" spans="6:6" x14ac:dyDescent="0.2">
      <c r="F177" s="7"/>
    </row>
    <row r="178" spans="6:6" x14ac:dyDescent="0.2">
      <c r="F178" s="7"/>
    </row>
    <row r="179" spans="6:6" x14ac:dyDescent="0.2">
      <c r="F179" s="7"/>
    </row>
  </sheetData>
  <mergeCells count="3">
    <mergeCell ref="A1:F1"/>
    <mergeCell ref="A25:E25"/>
    <mergeCell ref="A43:C43"/>
  </mergeCells>
  <conditionalFormatting sqref="D18">
    <cfRule type="cellIs" dxfId="20" priority="2" stopIfTrue="1" operator="between">
      <formula>0.009</formula>
      <formula>-0.009</formula>
    </cfRule>
  </conditionalFormatting>
  <conditionalFormatting sqref="E5:E6">
    <cfRule type="cellIs" dxfId="19" priority="4" stopIfTrue="1" operator="between">
      <formula>0.009</formula>
      <formula>-0.009</formula>
    </cfRule>
  </conditionalFormatting>
  <conditionalFormatting sqref="E8:E19">
    <cfRule type="cellIs" dxfId="18" priority="3" stopIfTrue="1" operator="between">
      <formula>0.009</formula>
      <formula>-0.009</formula>
    </cfRule>
  </conditionalFormatting>
  <conditionalFormatting sqref="F2:F3 E21:E22 F23:F44 F384:F65536">
    <cfRule type="cellIs" dxfId="17" priority="5" stopIfTrue="1" operator="between">
      <formula>0.009</formula>
      <formula>-0.009</formula>
    </cfRule>
  </conditionalFormatting>
  <conditionalFormatting sqref="F180:F281">
    <cfRule type="cellIs" dxfId="16" priority="1" stopIfTrue="1" operator="between">
      <formula>0.009</formula>
      <formula>-0.009</formula>
    </cfRule>
  </conditionalFormatting>
  <hyperlinks>
    <hyperlink ref="A45" r:id="rId1" xr:uid="{0804C35D-0B17-48B6-8BE4-862D8295D9B5}"/>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178"/>
  <sheetViews>
    <sheetView zoomScaleNormal="100" workbookViewId="0">
      <selection sqref="A1:F1"/>
    </sheetView>
  </sheetViews>
  <sheetFormatPr defaultColWidth="9.109375" defaultRowHeight="10.199999999999999" x14ac:dyDescent="0.2"/>
  <cols>
    <col min="1" max="1" width="37.5546875" style="7" bestFit="1" customWidth="1"/>
    <col min="2" max="2" width="69.88671875" style="7" customWidth="1"/>
    <col min="3" max="3" width="24.6640625" style="7" bestFit="1" customWidth="1"/>
    <col min="4" max="4" width="24.6640625" style="7" customWidth="1"/>
    <col min="5" max="5" width="33.33203125" style="10" customWidth="1"/>
    <col min="6" max="6" width="14.6640625" style="11" bestFit="1" customWidth="1"/>
    <col min="7" max="16384" width="9.109375" style="7"/>
  </cols>
  <sheetData>
    <row r="1" spans="1:8" s="1" customFormat="1" ht="13.8" x14ac:dyDescent="0.2">
      <c r="A1" s="103" t="s">
        <v>871</v>
      </c>
      <c r="B1" s="104"/>
      <c r="C1" s="104"/>
      <c r="D1" s="104"/>
      <c r="E1" s="104"/>
      <c r="F1" s="104"/>
    </row>
    <row r="2" spans="1:8" s="1" customFormat="1" ht="11.4" x14ac:dyDescent="0.2">
      <c r="E2" s="5"/>
      <c r="F2" s="9"/>
    </row>
    <row r="3" spans="1:8" s="1" customFormat="1" ht="12" x14ac:dyDescent="0.2">
      <c r="A3" s="8" t="s">
        <v>7</v>
      </c>
      <c r="B3" s="2"/>
      <c r="C3" s="3"/>
      <c r="D3" s="3"/>
      <c r="E3" s="4"/>
      <c r="F3" s="9"/>
    </row>
    <row r="4" spans="1:8" s="1" customFormat="1" ht="34.5" customHeight="1" x14ac:dyDescent="0.2">
      <c r="A4" s="6" t="s">
        <v>2</v>
      </c>
      <c r="B4" s="6" t="s">
        <v>0</v>
      </c>
      <c r="C4" s="13" t="s">
        <v>1</v>
      </c>
      <c r="D4" s="52" t="s">
        <v>6</v>
      </c>
      <c r="E4" s="12" t="s">
        <v>3</v>
      </c>
    </row>
    <row r="5" spans="1:8" x14ac:dyDescent="0.2">
      <c r="A5" s="16" t="s">
        <v>49</v>
      </c>
      <c r="B5" s="17"/>
      <c r="C5" s="17"/>
      <c r="D5" s="18"/>
      <c r="E5" s="19"/>
      <c r="F5" s="7"/>
    </row>
    <row r="6" spans="1:8" x14ac:dyDescent="0.2">
      <c r="A6" s="21" t="s">
        <v>847</v>
      </c>
      <c r="B6" s="57" t="s">
        <v>846</v>
      </c>
      <c r="C6" s="24">
        <v>3125641.88</v>
      </c>
      <c r="D6" s="22">
        <v>58449.099950000003</v>
      </c>
      <c r="E6" s="23">
        <v>43.400431141987397</v>
      </c>
      <c r="F6" s="7"/>
    </row>
    <row r="7" spans="1:8" x14ac:dyDescent="0.2">
      <c r="A7" s="21" t="s">
        <v>837</v>
      </c>
      <c r="B7" s="57" t="s">
        <v>857</v>
      </c>
      <c r="C7" s="24">
        <v>60546985.342</v>
      </c>
      <c r="D7" s="22">
        <v>37208.423280000003</v>
      </c>
      <c r="E7" s="23">
        <v>27.628511197725601</v>
      </c>
      <c r="F7" s="7"/>
    </row>
    <row r="8" spans="1:8" x14ac:dyDescent="0.2">
      <c r="A8" s="21" t="s">
        <v>836</v>
      </c>
      <c r="B8" s="57" t="s">
        <v>856</v>
      </c>
      <c r="C8" s="24">
        <v>116201540.67299999</v>
      </c>
      <c r="D8" s="22">
        <v>37181.123169999999</v>
      </c>
      <c r="E8" s="23">
        <v>27.6082399438443</v>
      </c>
      <c r="F8" s="7"/>
    </row>
    <row r="9" spans="1:8" ht="20.399999999999999" x14ac:dyDescent="0.2">
      <c r="A9" s="21" t="s">
        <v>841</v>
      </c>
      <c r="B9" s="57" t="s">
        <v>840</v>
      </c>
      <c r="C9" s="24">
        <v>1210.933</v>
      </c>
      <c r="D9" s="22">
        <v>31.294564099999999</v>
      </c>
      <c r="E9" s="23">
        <v>2.32372709845391E-2</v>
      </c>
      <c r="F9" s="7"/>
    </row>
    <row r="10" spans="1:8" ht="20.399999999999999" x14ac:dyDescent="0.2">
      <c r="A10" s="21" t="s">
        <v>849</v>
      </c>
      <c r="B10" s="57" t="s">
        <v>848</v>
      </c>
      <c r="C10" s="24">
        <v>1483902.88</v>
      </c>
      <c r="D10" s="22">
        <v>1.48390288E-3</v>
      </c>
      <c r="E10" s="23">
        <v>1.1018480151093699E-6</v>
      </c>
      <c r="F10" s="7"/>
    </row>
    <row r="11" spans="1:8" ht="20.399999999999999" x14ac:dyDescent="0.2">
      <c r="A11" s="21" t="s">
        <v>845</v>
      </c>
      <c r="B11" s="57" t="s">
        <v>844</v>
      </c>
      <c r="C11" s="24">
        <v>1370528.45</v>
      </c>
      <c r="D11" s="22">
        <v>1.3705284499999999E-3</v>
      </c>
      <c r="E11" s="23">
        <v>1.01766367101021E-6</v>
      </c>
      <c r="F11" s="7"/>
    </row>
    <row r="12" spans="1:8" x14ac:dyDescent="0.2">
      <c r="A12" s="20" t="s">
        <v>28</v>
      </c>
      <c r="B12" s="20"/>
      <c r="C12" s="20"/>
      <c r="D12" s="25">
        <f>SUM(D6:D11)</f>
        <v>132869.94381853135</v>
      </c>
      <c r="E12" s="26">
        <f>SUM(E6:E11)</f>
        <v>98.660421674053524</v>
      </c>
      <c r="F12" s="14"/>
      <c r="G12" s="14"/>
      <c r="H12" s="14"/>
    </row>
    <row r="13" spans="1:8" x14ac:dyDescent="0.2">
      <c r="A13" s="21"/>
      <c r="B13" s="21"/>
      <c r="C13" s="21"/>
      <c r="D13" s="22"/>
      <c r="E13" s="23"/>
      <c r="F13" s="7"/>
    </row>
    <row r="14" spans="1:8" x14ac:dyDescent="0.2">
      <c r="A14" s="20" t="s">
        <v>33</v>
      </c>
      <c r="B14" s="20"/>
      <c r="C14" s="20"/>
      <c r="D14" s="25">
        <f>D12</f>
        <v>132869.94381853135</v>
      </c>
      <c r="E14" s="26">
        <f>E12</f>
        <v>98.660421674053524</v>
      </c>
      <c r="F14" s="14"/>
      <c r="G14" s="14"/>
      <c r="H14" s="14"/>
    </row>
    <row r="15" spans="1:8" x14ac:dyDescent="0.2">
      <c r="A15" s="20"/>
      <c r="B15" s="20"/>
      <c r="C15" s="20"/>
      <c r="D15" s="25"/>
      <c r="E15" s="26"/>
      <c r="F15" s="14"/>
      <c r="G15" s="14"/>
      <c r="H15" s="14"/>
    </row>
    <row r="16" spans="1:8" x14ac:dyDescent="0.2">
      <c r="A16" s="20" t="s">
        <v>35</v>
      </c>
      <c r="B16" s="20"/>
      <c r="C16" s="20"/>
      <c r="D16" s="25">
        <f>D18-(D12)</f>
        <v>1804.0638169686426</v>
      </c>
      <c r="E16" s="26">
        <f>E18-(E12)</f>
        <v>1.3395783259464764</v>
      </c>
      <c r="F16" s="14"/>
      <c r="G16" s="14"/>
      <c r="H16" s="14"/>
    </row>
    <row r="17" spans="1:8" x14ac:dyDescent="0.2">
      <c r="A17" s="20"/>
      <c r="B17" s="20"/>
      <c r="C17" s="20"/>
      <c r="D17" s="25"/>
      <c r="E17" s="26"/>
      <c r="F17" s="14"/>
      <c r="G17" s="14"/>
      <c r="H17" s="14"/>
    </row>
    <row r="18" spans="1:8" x14ac:dyDescent="0.2">
      <c r="A18" s="27" t="s">
        <v>34</v>
      </c>
      <c r="B18" s="27"/>
      <c r="C18" s="27"/>
      <c r="D18" s="28">
        <v>134674.00763549999</v>
      </c>
      <c r="E18" s="29">
        <v>100</v>
      </c>
      <c r="F18" s="14"/>
      <c r="G18" s="14"/>
      <c r="H18" s="14"/>
    </row>
    <row r="19" spans="1:8" x14ac:dyDescent="0.2">
      <c r="F19" s="15" t="s">
        <v>689</v>
      </c>
    </row>
    <row r="20" spans="1:8" x14ac:dyDescent="0.2">
      <c r="A20" s="14" t="s">
        <v>340</v>
      </c>
    </row>
    <row r="21" spans="1:8" ht="14.4" x14ac:dyDescent="0.3">
      <c r="A21" s="110" t="s">
        <v>858</v>
      </c>
      <c r="B21" s="111"/>
      <c r="C21" s="111"/>
      <c r="D21" s="111"/>
      <c r="E21" s="111"/>
    </row>
    <row r="23" spans="1:8" x14ac:dyDescent="0.2">
      <c r="A23" s="14" t="s">
        <v>37</v>
      </c>
    </row>
    <row r="24" spans="1:8" x14ac:dyDescent="0.2">
      <c r="A24" s="14" t="s">
        <v>38</v>
      </c>
    </row>
    <row r="25" spans="1:8" x14ac:dyDescent="0.2">
      <c r="A25" s="14" t="s">
        <v>39</v>
      </c>
      <c r="B25" s="14"/>
      <c r="C25" s="30" t="s">
        <v>861</v>
      </c>
      <c r="D25" s="30" t="s">
        <v>40</v>
      </c>
    </row>
    <row r="26" spans="1:8" x14ac:dyDescent="0.2">
      <c r="A26" s="7" t="s">
        <v>41</v>
      </c>
      <c r="C26" s="31">
        <v>145.8304</v>
      </c>
      <c r="D26" s="31">
        <v>161.52359999999999</v>
      </c>
    </row>
    <row r="27" spans="1:8" x14ac:dyDescent="0.2">
      <c r="A27" s="7" t="s">
        <v>42</v>
      </c>
      <c r="C27" s="31">
        <v>42.644300000000001</v>
      </c>
      <c r="D27" s="31">
        <v>45.5291</v>
      </c>
    </row>
    <row r="28" spans="1:8" x14ac:dyDescent="0.2">
      <c r="A28" s="7" t="s">
        <v>43</v>
      </c>
      <c r="C28" s="31">
        <v>162.9091</v>
      </c>
      <c r="D28" s="31">
        <v>181.2687</v>
      </c>
    </row>
    <row r="29" spans="1:8" x14ac:dyDescent="0.2">
      <c r="A29" s="7" t="s">
        <v>44</v>
      </c>
      <c r="C29" s="31">
        <v>49.8979</v>
      </c>
      <c r="D29" s="31">
        <v>53.487000000000002</v>
      </c>
    </row>
    <row r="30" spans="1:8" x14ac:dyDescent="0.2">
      <c r="C30" s="31"/>
      <c r="D30" s="31"/>
    </row>
    <row r="31" spans="1:8" x14ac:dyDescent="0.2">
      <c r="A31" s="7" t="s">
        <v>862</v>
      </c>
      <c r="C31" s="31"/>
      <c r="D31" s="31"/>
    </row>
    <row r="33" spans="1:6" x14ac:dyDescent="0.2">
      <c r="A33" s="14" t="s">
        <v>46</v>
      </c>
    </row>
    <row r="34" spans="1:6" x14ac:dyDescent="0.2">
      <c r="A34" s="105" t="s">
        <v>50</v>
      </c>
      <c r="B34" s="106"/>
      <c r="C34" s="33" t="s">
        <v>51</v>
      </c>
    </row>
    <row r="35" spans="1:6" x14ac:dyDescent="0.2">
      <c r="A35" s="101" t="s">
        <v>42</v>
      </c>
      <c r="B35" s="102"/>
      <c r="C35" s="34">
        <v>1.6</v>
      </c>
    </row>
    <row r="36" spans="1:6" x14ac:dyDescent="0.2">
      <c r="A36" s="101" t="s">
        <v>44</v>
      </c>
      <c r="B36" s="102"/>
      <c r="C36" s="34">
        <v>1.9</v>
      </c>
    </row>
    <row r="37" spans="1:6" x14ac:dyDescent="0.2">
      <c r="A37" s="7" t="s">
        <v>52</v>
      </c>
    </row>
    <row r="38" spans="1:6" x14ac:dyDescent="0.2">
      <c r="A38" s="7" t="s">
        <v>45</v>
      </c>
    </row>
    <row r="40" spans="1:6" x14ac:dyDescent="0.2">
      <c r="A40" s="14" t="s">
        <v>341</v>
      </c>
      <c r="D40" s="51">
        <v>0.127</v>
      </c>
    </row>
    <row r="42" spans="1:6" x14ac:dyDescent="0.2">
      <c r="A42" s="107" t="s">
        <v>859</v>
      </c>
      <c r="B42" s="107"/>
      <c r="C42" s="107"/>
      <c r="D42" s="30" t="s">
        <v>47</v>
      </c>
    </row>
    <row r="43" spans="1:6" x14ac:dyDescent="0.2">
      <c r="A43" s="64" t="s">
        <v>906</v>
      </c>
    </row>
    <row r="44" spans="1:6" ht="14.4" x14ac:dyDescent="0.3">
      <c r="A44" s="66" t="s">
        <v>1356</v>
      </c>
      <c r="F44" s="7"/>
    </row>
    <row r="45" spans="1:6" x14ac:dyDescent="0.2">
      <c r="F45" s="7"/>
    </row>
    <row r="46" spans="1:6" x14ac:dyDescent="0.2">
      <c r="A46" s="14" t="s">
        <v>860</v>
      </c>
      <c r="F46" s="7"/>
    </row>
    <row r="47" spans="1:6" x14ac:dyDescent="0.2">
      <c r="A47" s="60"/>
      <c r="F47" s="7"/>
    </row>
    <row r="48" spans="1:6" x14ac:dyDescent="0.2">
      <c r="A48" s="61" t="s">
        <v>875</v>
      </c>
      <c r="F48" s="7"/>
    </row>
    <row r="49" spans="1:6" x14ac:dyDescent="0.2">
      <c r="A49" s="62"/>
      <c r="F49" s="7"/>
    </row>
    <row r="50" spans="1:6" x14ac:dyDescent="0.2">
      <c r="A50" s="63"/>
      <c r="F50" s="7"/>
    </row>
    <row r="51" spans="1:6" x14ac:dyDescent="0.2">
      <c r="A51" s="63"/>
      <c r="F51" s="7"/>
    </row>
    <row r="52" spans="1:6" x14ac:dyDescent="0.2">
      <c r="A52" s="63"/>
      <c r="F52" s="7"/>
    </row>
    <row r="53" spans="1:6" x14ac:dyDescent="0.2">
      <c r="A53" s="63"/>
      <c r="F53" s="7"/>
    </row>
    <row r="54" spans="1:6" x14ac:dyDescent="0.2">
      <c r="A54" s="63"/>
      <c r="F54" s="7"/>
    </row>
    <row r="55" spans="1:6" x14ac:dyDescent="0.2">
      <c r="A55" s="63"/>
      <c r="F55" s="7"/>
    </row>
    <row r="56" spans="1:6" x14ac:dyDescent="0.2">
      <c r="A56" s="63"/>
      <c r="F56" s="7"/>
    </row>
    <row r="57" spans="1:6" x14ac:dyDescent="0.2">
      <c r="A57" s="63"/>
      <c r="F57" s="7"/>
    </row>
    <row r="58" spans="1:6" x14ac:dyDescent="0.2">
      <c r="A58" s="63"/>
      <c r="F58" s="7"/>
    </row>
    <row r="59" spans="1:6" x14ac:dyDescent="0.2">
      <c r="A59" s="63"/>
      <c r="F59" s="7"/>
    </row>
    <row r="60" spans="1:6" x14ac:dyDescent="0.2">
      <c r="A60" s="63"/>
      <c r="F60" s="7"/>
    </row>
    <row r="61" spans="1:6" x14ac:dyDescent="0.2">
      <c r="A61" s="63"/>
      <c r="F61" s="7"/>
    </row>
    <row r="62" spans="1:6" x14ac:dyDescent="0.2">
      <c r="A62" s="61" t="s">
        <v>902</v>
      </c>
      <c r="F62" s="7"/>
    </row>
    <row r="63" spans="1:6" x14ac:dyDescent="0.2">
      <c r="A63" s="63"/>
      <c r="F63" s="7"/>
    </row>
    <row r="64" spans="1:6" x14ac:dyDescent="0.2">
      <c r="A64" s="61" t="s">
        <v>876</v>
      </c>
      <c r="F64" s="7"/>
    </row>
    <row r="65" spans="1:6" x14ac:dyDescent="0.2">
      <c r="A65" s="63"/>
      <c r="F65" s="7"/>
    </row>
    <row r="66" spans="1:6" x14ac:dyDescent="0.2">
      <c r="A66" s="63"/>
      <c r="F66" s="7"/>
    </row>
    <row r="67" spans="1:6" x14ac:dyDescent="0.2">
      <c r="A67" s="63"/>
      <c r="F67" s="7"/>
    </row>
    <row r="68" spans="1:6" x14ac:dyDescent="0.2">
      <c r="A68" s="63"/>
      <c r="F68" s="7"/>
    </row>
    <row r="69" spans="1:6" x14ac:dyDescent="0.2">
      <c r="A69" s="63"/>
      <c r="F69" s="7"/>
    </row>
    <row r="70" spans="1:6" x14ac:dyDescent="0.2">
      <c r="A70" s="63"/>
      <c r="F70" s="7"/>
    </row>
    <row r="71" spans="1:6" x14ac:dyDescent="0.2">
      <c r="A71" s="63"/>
      <c r="F71" s="7"/>
    </row>
    <row r="72" spans="1:6" x14ac:dyDescent="0.2">
      <c r="A72" s="63"/>
      <c r="F72" s="7"/>
    </row>
    <row r="73" spans="1:6" x14ac:dyDescent="0.2">
      <c r="A73" s="63"/>
      <c r="F73" s="7"/>
    </row>
    <row r="74" spans="1:6" x14ac:dyDescent="0.2">
      <c r="A74" s="63"/>
      <c r="F74" s="7"/>
    </row>
    <row r="75" spans="1:6" x14ac:dyDescent="0.2">
      <c r="A75" s="63"/>
      <c r="F75" s="7"/>
    </row>
    <row r="76" spans="1:6" ht="11.25" customHeight="1" x14ac:dyDescent="0.2">
      <c r="A76" s="63"/>
      <c r="B76" s="100"/>
      <c r="C76" s="100"/>
      <c r="D76" s="100"/>
      <c r="E76" s="100"/>
      <c r="F76" s="7"/>
    </row>
    <row r="77" spans="1:6" x14ac:dyDescent="0.2">
      <c r="A77" s="63"/>
      <c r="F77" s="7"/>
    </row>
    <row r="78" spans="1:6" ht="40.799999999999997" x14ac:dyDescent="0.2">
      <c r="A78" s="100" t="s">
        <v>903</v>
      </c>
      <c r="F78" s="7"/>
    </row>
    <row r="79" spans="1:6" x14ac:dyDescent="0.2">
      <c r="F79" s="7"/>
    </row>
    <row r="80" spans="1:6" x14ac:dyDescent="0.2">
      <c r="A80" s="7" t="s">
        <v>874</v>
      </c>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row r="164" spans="6:6" x14ac:dyDescent="0.2">
      <c r="F164" s="7"/>
    </row>
    <row r="165" spans="6:6" x14ac:dyDescent="0.2">
      <c r="F165" s="7"/>
    </row>
    <row r="166" spans="6:6" x14ac:dyDescent="0.2">
      <c r="F166" s="7"/>
    </row>
    <row r="167" spans="6:6" x14ac:dyDescent="0.2">
      <c r="F167" s="7"/>
    </row>
    <row r="168" spans="6:6" x14ac:dyDescent="0.2">
      <c r="F168" s="7"/>
    </row>
    <row r="169" spans="6:6" x14ac:dyDescent="0.2">
      <c r="F169" s="7"/>
    </row>
    <row r="170" spans="6:6" x14ac:dyDescent="0.2">
      <c r="F170" s="7"/>
    </row>
    <row r="171" spans="6:6" x14ac:dyDescent="0.2">
      <c r="F171" s="7"/>
    </row>
    <row r="172" spans="6:6" x14ac:dyDescent="0.2">
      <c r="F172" s="7"/>
    </row>
    <row r="173" spans="6:6" x14ac:dyDescent="0.2">
      <c r="F173" s="7"/>
    </row>
    <row r="174" spans="6:6" x14ac:dyDescent="0.2">
      <c r="F174" s="7"/>
    </row>
    <row r="175" spans="6:6" x14ac:dyDescent="0.2">
      <c r="F175" s="7"/>
    </row>
    <row r="176" spans="6:6" x14ac:dyDescent="0.2">
      <c r="F176" s="7"/>
    </row>
    <row r="177" spans="6:6" x14ac:dyDescent="0.2">
      <c r="F177" s="7"/>
    </row>
    <row r="178" spans="6:6" x14ac:dyDescent="0.2">
      <c r="F178" s="7"/>
    </row>
  </sheetData>
  <mergeCells count="6">
    <mergeCell ref="A42:C42"/>
    <mergeCell ref="A1:F1"/>
    <mergeCell ref="A34:B34"/>
    <mergeCell ref="A35:B35"/>
    <mergeCell ref="A36:B36"/>
    <mergeCell ref="A21:E21"/>
  </mergeCells>
  <conditionalFormatting sqref="F2:F3 E5:E18 F19:F43 F383:F65536">
    <cfRule type="cellIs" dxfId="15" priority="2" stopIfTrue="1" operator="between">
      <formula>0.009</formula>
      <formula>-0.009</formula>
    </cfRule>
  </conditionalFormatting>
  <conditionalFormatting sqref="F179:F280">
    <cfRule type="cellIs" dxfId="14" priority="1" stopIfTrue="1" operator="between">
      <formula>0.009</formula>
      <formula>-0.009</formula>
    </cfRule>
  </conditionalFormatting>
  <hyperlinks>
    <hyperlink ref="A44" r:id="rId1" xr:uid="{A8AEB1E6-C5D2-47C8-B55F-098F3BCAC38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71"/>
  <sheetViews>
    <sheetView zoomScaleNormal="100" workbookViewId="0">
      <selection sqref="A1:G1"/>
    </sheetView>
  </sheetViews>
  <sheetFormatPr defaultColWidth="9.44140625" defaultRowHeight="10.199999999999999" x14ac:dyDescent="0.2"/>
  <cols>
    <col min="1" max="1" width="38.5546875" style="7" bestFit="1" customWidth="1"/>
    <col min="2" max="2" width="60" style="7" customWidth="1"/>
    <col min="3" max="3" width="15.44140625" style="7" bestFit="1" customWidth="1"/>
    <col min="4" max="4" width="14.5546875" style="7" bestFit="1" customWidth="1"/>
    <col min="5" max="5" width="25.6640625" style="10" customWidth="1"/>
    <col min="6" max="6" width="13.5546875" style="11" bestFit="1" customWidth="1"/>
    <col min="7" max="7" width="11" style="10" customWidth="1"/>
    <col min="8" max="8" width="9.44140625" style="7"/>
    <col min="9" max="13" width="9.44140625" style="7" customWidth="1"/>
    <col min="14" max="16384" width="9.44140625" style="7"/>
  </cols>
  <sheetData>
    <row r="1" spans="1:7" s="1" customFormat="1" ht="15" customHeight="1" x14ac:dyDescent="0.2">
      <c r="A1" s="103" t="s">
        <v>1242</v>
      </c>
      <c r="B1" s="104"/>
      <c r="C1" s="104"/>
      <c r="D1" s="104"/>
      <c r="E1" s="104"/>
      <c r="F1" s="104"/>
      <c r="G1" s="104"/>
    </row>
    <row r="2" spans="1:7" s="1" customFormat="1" ht="11.4" x14ac:dyDescent="0.2">
      <c r="A2" s="8" t="s">
        <v>7</v>
      </c>
      <c r="B2" s="7"/>
      <c r="C2" s="7"/>
      <c r="D2" s="7"/>
      <c r="E2" s="10"/>
      <c r="F2" s="11"/>
      <c r="G2" s="10"/>
    </row>
    <row r="3" spans="1:7" s="1" customFormat="1" ht="20.399999999999999" x14ac:dyDescent="0.2">
      <c r="A3" s="6" t="s">
        <v>2</v>
      </c>
      <c r="B3" s="6" t="s">
        <v>0</v>
      </c>
      <c r="C3" s="13" t="s">
        <v>908</v>
      </c>
      <c r="D3" s="13" t="s">
        <v>1</v>
      </c>
      <c r="E3" s="52" t="s">
        <v>6</v>
      </c>
      <c r="F3" s="12" t="s">
        <v>3</v>
      </c>
      <c r="G3" s="12" t="s">
        <v>5</v>
      </c>
    </row>
    <row r="4" spans="1:7" s="1" customFormat="1" ht="39.75" customHeight="1" x14ac:dyDescent="0.2">
      <c r="A4" s="16" t="s">
        <v>24</v>
      </c>
      <c r="B4" s="17"/>
      <c r="C4" s="17"/>
      <c r="D4" s="17"/>
      <c r="E4" s="18"/>
      <c r="F4" s="19"/>
      <c r="G4" s="18"/>
    </row>
    <row r="5" spans="1:7" x14ac:dyDescent="0.2">
      <c r="A5" s="20" t="s">
        <v>25</v>
      </c>
      <c r="B5" s="21"/>
      <c r="C5" s="21"/>
      <c r="D5" s="21"/>
      <c r="E5" s="22"/>
      <c r="F5" s="23"/>
      <c r="G5" s="22"/>
    </row>
    <row r="6" spans="1:7" ht="20.399999999999999" x14ac:dyDescent="0.2">
      <c r="A6" s="21" t="s">
        <v>1243</v>
      </c>
      <c r="B6" s="21" t="s">
        <v>1244</v>
      </c>
      <c r="C6" s="57" t="s">
        <v>1245</v>
      </c>
      <c r="D6" s="24">
        <v>682</v>
      </c>
      <c r="E6" s="22">
        <v>0</v>
      </c>
      <c r="F6" s="23">
        <v>100</v>
      </c>
      <c r="G6" s="22">
        <v>0</v>
      </c>
    </row>
    <row r="7" spans="1:7" x14ac:dyDescent="0.2">
      <c r="A7" s="20" t="s">
        <v>28</v>
      </c>
      <c r="B7" s="20"/>
      <c r="C7" s="20"/>
      <c r="D7" s="20"/>
      <c r="E7" s="25">
        <v>0</v>
      </c>
      <c r="F7" s="26">
        <v>100</v>
      </c>
      <c r="G7" s="25"/>
    </row>
    <row r="8" spans="1:7" x14ac:dyDescent="0.2">
      <c r="A8" s="21"/>
      <c r="B8" s="21"/>
      <c r="C8" s="21"/>
      <c r="D8" s="21"/>
      <c r="E8" s="22"/>
      <c r="F8" s="23"/>
      <c r="G8" s="22"/>
    </row>
    <row r="9" spans="1:7" x14ac:dyDescent="0.2">
      <c r="A9" s="20" t="s">
        <v>33</v>
      </c>
      <c r="B9" s="20"/>
      <c r="C9" s="20"/>
      <c r="D9" s="20"/>
      <c r="E9" s="25">
        <v>0</v>
      </c>
      <c r="F9" s="26">
        <v>100</v>
      </c>
      <c r="G9" s="25"/>
    </row>
    <row r="10" spans="1:7" x14ac:dyDescent="0.2">
      <c r="A10" s="20"/>
      <c r="B10" s="20"/>
      <c r="C10" s="20"/>
      <c r="D10" s="20"/>
      <c r="E10" s="25"/>
      <c r="F10" s="26"/>
      <c r="G10" s="25"/>
    </row>
    <row r="11" spans="1:7" x14ac:dyDescent="0.2">
      <c r="A11" s="20" t="s">
        <v>35</v>
      </c>
      <c r="B11" s="20"/>
      <c r="C11" s="20"/>
      <c r="D11" s="20"/>
      <c r="E11" s="70">
        <v>0</v>
      </c>
      <c r="F11" s="70">
        <v>0</v>
      </c>
      <c r="G11" s="25"/>
    </row>
    <row r="12" spans="1:7" x14ac:dyDescent="0.2">
      <c r="A12" s="20"/>
      <c r="B12" s="20"/>
      <c r="C12" s="20"/>
      <c r="D12" s="20"/>
      <c r="E12" s="25"/>
      <c r="F12" s="26"/>
      <c r="G12" s="25"/>
    </row>
    <row r="13" spans="1:7" x14ac:dyDescent="0.2">
      <c r="A13" s="27" t="s">
        <v>34</v>
      </c>
      <c r="B13" s="27"/>
      <c r="C13" s="27"/>
      <c r="D13" s="27"/>
      <c r="E13" s="28">
        <v>0</v>
      </c>
      <c r="F13" s="29">
        <v>100</v>
      </c>
      <c r="G13" s="28"/>
    </row>
    <row r="15" spans="1:7" x14ac:dyDescent="0.2">
      <c r="A15" s="14" t="s">
        <v>36</v>
      </c>
    </row>
    <row r="16" spans="1:7" x14ac:dyDescent="0.2">
      <c r="A16" s="14" t="s">
        <v>1246</v>
      </c>
    </row>
    <row r="17" spans="1:7" ht="23.25" customHeight="1" x14ac:dyDescent="0.2">
      <c r="A17" s="112" t="s">
        <v>1247</v>
      </c>
      <c r="B17" s="112"/>
      <c r="C17" s="112"/>
      <c r="D17" s="112"/>
      <c r="E17" s="112"/>
      <c r="F17" s="112"/>
      <c r="G17" s="112"/>
    </row>
    <row r="19" spans="1:7" x14ac:dyDescent="0.2">
      <c r="A19" s="14" t="s">
        <v>37</v>
      </c>
    </row>
    <row r="20" spans="1:7" x14ac:dyDescent="0.2">
      <c r="A20" s="14" t="s">
        <v>38</v>
      </c>
    </row>
    <row r="21" spans="1:7" x14ac:dyDescent="0.2">
      <c r="A21" s="14" t="s">
        <v>39</v>
      </c>
      <c r="B21" s="14"/>
      <c r="C21" s="30" t="s">
        <v>988</v>
      </c>
      <c r="D21" s="14" t="s">
        <v>40</v>
      </c>
    </row>
    <row r="22" spans="1:7" x14ac:dyDescent="0.2">
      <c r="A22" s="7" t="s">
        <v>41</v>
      </c>
      <c r="C22" s="31">
        <v>0</v>
      </c>
      <c r="D22" s="31">
        <v>0</v>
      </c>
    </row>
    <row r="23" spans="1:7" x14ac:dyDescent="0.2">
      <c r="A23" s="7" t="s">
        <v>42</v>
      </c>
      <c r="C23" s="31">
        <v>0</v>
      </c>
      <c r="D23" s="31">
        <v>0</v>
      </c>
    </row>
    <row r="24" spans="1:7" x14ac:dyDescent="0.2">
      <c r="A24" s="7" t="s">
        <v>43</v>
      </c>
      <c r="C24" s="31">
        <v>0</v>
      </c>
      <c r="D24" s="31">
        <v>0</v>
      </c>
    </row>
    <row r="25" spans="1:7" ht="15" customHeight="1" x14ac:dyDescent="0.2">
      <c r="A25" s="7" t="s">
        <v>44</v>
      </c>
      <c r="C25" s="31">
        <v>0</v>
      </c>
      <c r="D25" s="31">
        <v>0</v>
      </c>
    </row>
    <row r="27" spans="1:7" ht="25.5" customHeight="1" x14ac:dyDescent="0.2">
      <c r="A27" s="7" t="s">
        <v>45</v>
      </c>
    </row>
    <row r="29" spans="1:7" ht="14.4" x14ac:dyDescent="0.3">
      <c r="A29" s="110" t="s">
        <v>1256</v>
      </c>
      <c r="B29" s="111"/>
      <c r="C29" s="111"/>
      <c r="D29" s="30" t="s">
        <v>47</v>
      </c>
    </row>
    <row r="31" spans="1:7" ht="14.4" x14ac:dyDescent="0.3">
      <c r="A31" s="14" t="s">
        <v>1248</v>
      </c>
      <c r="B31"/>
      <c r="C31"/>
    </row>
    <row r="34" spans="1:7" ht="27" customHeight="1" x14ac:dyDescent="0.2"/>
    <row r="36" spans="1:7" ht="22.5" customHeight="1" x14ac:dyDescent="0.2"/>
    <row r="39" spans="1:7" ht="46.5" customHeight="1" x14ac:dyDescent="0.2"/>
    <row r="41" spans="1:7" ht="24.75" customHeight="1" x14ac:dyDescent="0.2"/>
    <row r="43" spans="1:7" s="1" customFormat="1" ht="11.4" x14ac:dyDescent="0.2">
      <c r="A43" s="7"/>
      <c r="B43" s="7"/>
      <c r="C43" s="7"/>
      <c r="D43" s="7"/>
      <c r="E43" s="10"/>
      <c r="F43" s="11"/>
      <c r="G43" s="10"/>
    </row>
    <row r="45" spans="1:7" s="1" customFormat="1" ht="11.4" x14ac:dyDescent="0.2">
      <c r="A45" s="7"/>
      <c r="B45" s="7"/>
      <c r="C45" s="7"/>
      <c r="D45" s="7"/>
      <c r="E45" s="10"/>
      <c r="F45" s="11"/>
      <c r="G45" s="10"/>
    </row>
    <row r="49" spans="8:9" x14ac:dyDescent="0.2">
      <c r="H49" s="14"/>
      <c r="I49" s="14"/>
    </row>
    <row r="51" spans="8:9" x14ac:dyDescent="0.2">
      <c r="H51" s="14"/>
      <c r="I51" s="14"/>
    </row>
    <row r="52" spans="8:9" x14ac:dyDescent="0.2">
      <c r="H52" s="14"/>
      <c r="I52" s="14"/>
    </row>
    <row r="53" spans="8:9" x14ac:dyDescent="0.2">
      <c r="H53" s="14"/>
      <c r="I53" s="14"/>
    </row>
    <row r="54" spans="8:9" x14ac:dyDescent="0.2">
      <c r="H54" s="14"/>
      <c r="I54" s="14"/>
    </row>
    <row r="55" spans="8:9" x14ac:dyDescent="0.2">
      <c r="H55" s="14"/>
      <c r="I55" s="14"/>
    </row>
    <row r="59" spans="8:9" ht="25.5" customHeight="1" x14ac:dyDescent="0.2"/>
    <row r="71" spans="1:9" s="10" customFormat="1" ht="15.75" customHeight="1" x14ac:dyDescent="0.2">
      <c r="A71" s="7"/>
      <c r="B71" s="7"/>
      <c r="C71" s="7"/>
      <c r="D71" s="7"/>
      <c r="F71" s="11"/>
      <c r="H71" s="7"/>
      <c r="I71" s="7"/>
    </row>
  </sheetData>
  <mergeCells count="3">
    <mergeCell ref="A1:G1"/>
    <mergeCell ref="A17:G17"/>
    <mergeCell ref="A29:C29"/>
  </mergeCells>
  <conditionalFormatting sqref="F2 F18:F65441">
    <cfRule type="cellIs" dxfId="13" priority="3" stopIfTrue="1" operator="between">
      <formula>0.009</formula>
      <formula>-0.009</formula>
    </cfRule>
  </conditionalFormatting>
  <conditionalFormatting sqref="F4:F10">
    <cfRule type="cellIs" dxfId="12" priority="2" stopIfTrue="1" operator="between">
      <formula>0.009</formula>
      <formula>-0.009</formula>
    </cfRule>
  </conditionalFormatting>
  <conditionalFormatting sqref="F12:F16">
    <cfRule type="cellIs" dxfId="11" priority="1" stopIfTrue="1" operator="between">
      <formula>0.009</formula>
      <formula>-0.009</formula>
    </cfRule>
  </conditionalFormatting>
  <pageMargins left="0.7" right="0.7" top="0.75" bottom="0.75" header="0.3" footer="0.3"/>
  <pageSetup orientation="portrait" horizontalDpi="90" verticalDpi="90" r:id="rId1"/>
  <headerFooter>
    <oddFooter>&amp;C&amp;1#&amp;"Calibri"&amp;10&amp;K000000PUBLIC</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143"/>
  <sheetViews>
    <sheetView zoomScaleNormal="100" workbookViewId="0">
      <selection sqref="A1:G1"/>
    </sheetView>
  </sheetViews>
  <sheetFormatPr defaultColWidth="9.33203125" defaultRowHeight="10.199999999999999" x14ac:dyDescent="0.2"/>
  <cols>
    <col min="1" max="1" width="38.5546875" style="7" bestFit="1" customWidth="1"/>
    <col min="2" max="2" width="48.5546875" style="7" bestFit="1" customWidth="1"/>
    <col min="3" max="4" width="15.44140625" style="7" bestFit="1" customWidth="1"/>
    <col min="5" max="5" width="23" style="10" customWidth="1"/>
    <col min="6" max="6" width="14.5546875" style="11" bestFit="1" customWidth="1"/>
    <col min="7" max="7" width="8.5546875" style="10" customWidth="1"/>
    <col min="8" max="16384" width="9.33203125" style="7"/>
  </cols>
  <sheetData>
    <row r="1" spans="1:9" s="1" customFormat="1" ht="13.8" x14ac:dyDescent="0.2">
      <c r="A1" s="103" t="s">
        <v>1249</v>
      </c>
      <c r="B1" s="104"/>
      <c r="C1" s="104"/>
      <c r="D1" s="104"/>
      <c r="E1" s="104"/>
      <c r="F1" s="104"/>
      <c r="G1" s="104"/>
    </row>
    <row r="2" spans="1:9" s="1" customFormat="1" ht="12" x14ac:dyDescent="0.25">
      <c r="A2" s="35"/>
      <c r="E2" s="5"/>
      <c r="F2" s="9"/>
      <c r="G2" s="10"/>
    </row>
    <row r="3" spans="1:9" s="1" customFormat="1" ht="12" x14ac:dyDescent="0.2">
      <c r="A3" s="8" t="s">
        <v>7</v>
      </c>
      <c r="B3" s="2"/>
      <c r="C3" s="3"/>
      <c r="D3" s="3"/>
      <c r="E3" s="4"/>
      <c r="F3" s="9"/>
      <c r="G3" s="10"/>
    </row>
    <row r="4" spans="1:9" s="1" customFormat="1" ht="30.6" x14ac:dyDescent="0.2">
      <c r="A4" s="6" t="s">
        <v>2</v>
      </c>
      <c r="B4" s="6" t="s">
        <v>0</v>
      </c>
      <c r="C4" s="13" t="s">
        <v>908</v>
      </c>
      <c r="D4" s="13" t="s">
        <v>1</v>
      </c>
      <c r="E4" s="52" t="s">
        <v>6</v>
      </c>
      <c r="F4" s="12" t="s">
        <v>3</v>
      </c>
      <c r="G4" s="12" t="s">
        <v>5</v>
      </c>
    </row>
    <row r="5" spans="1:9" x14ac:dyDescent="0.2">
      <c r="A5" s="20" t="s">
        <v>35</v>
      </c>
      <c r="B5" s="20"/>
      <c r="C5" s="20"/>
      <c r="D5" s="20"/>
      <c r="E5" s="25">
        <v>1250.9374829999999</v>
      </c>
      <c r="F5" s="26">
        <v>100</v>
      </c>
      <c r="G5" s="25"/>
      <c r="H5" s="14"/>
      <c r="I5" s="14"/>
    </row>
    <row r="6" spans="1:9" x14ac:dyDescent="0.2">
      <c r="A6" s="20"/>
      <c r="B6" s="20"/>
      <c r="C6" s="20"/>
      <c r="D6" s="20"/>
      <c r="E6" s="25"/>
      <c r="F6" s="26"/>
      <c r="G6" s="25"/>
      <c r="H6" s="14"/>
      <c r="I6" s="14"/>
    </row>
    <row r="7" spans="1:9" x14ac:dyDescent="0.2">
      <c r="A7" s="27" t="s">
        <v>34</v>
      </c>
      <c r="B7" s="27"/>
      <c r="C7" s="27"/>
      <c r="D7" s="27"/>
      <c r="E7" s="28">
        <v>1250.9374829999999</v>
      </c>
      <c r="F7" s="29">
        <v>100</v>
      </c>
      <c r="G7" s="28"/>
      <c r="H7" s="14"/>
      <c r="I7" s="14"/>
    </row>
    <row r="8" spans="1:9" x14ac:dyDescent="0.2">
      <c r="F8" s="15"/>
    </row>
    <row r="9" spans="1:9" x14ac:dyDescent="0.2">
      <c r="A9" s="14" t="s">
        <v>37</v>
      </c>
    </row>
    <row r="10" spans="1:9" x14ac:dyDescent="0.2">
      <c r="A10" s="14" t="s">
        <v>38</v>
      </c>
    </row>
    <row r="11" spans="1:9" x14ac:dyDescent="0.2">
      <c r="A11" s="14" t="s">
        <v>39</v>
      </c>
      <c r="B11" s="14"/>
      <c r="C11" s="30" t="s">
        <v>988</v>
      </c>
      <c r="D11" s="14" t="s">
        <v>40</v>
      </c>
    </row>
    <row r="12" spans="1:9" x14ac:dyDescent="0.2">
      <c r="A12" s="7" t="s">
        <v>1111</v>
      </c>
      <c r="C12" s="31">
        <v>5149.4098999999997</v>
      </c>
      <c r="D12" s="31">
        <v>5149.4098999999997</v>
      </c>
    </row>
    <row r="13" spans="1:9" x14ac:dyDescent="0.2">
      <c r="A13" s="7" t="s">
        <v>1113</v>
      </c>
      <c r="C13" s="31">
        <v>1301.4838999999999</v>
      </c>
      <c r="D13" s="31">
        <v>1301.4838999999999</v>
      </c>
    </row>
    <row r="14" spans="1:9" x14ac:dyDescent="0.2">
      <c r="A14" s="7" t="s">
        <v>1114</v>
      </c>
      <c r="C14" s="31">
        <v>1436.9029</v>
      </c>
      <c r="D14" s="31">
        <v>1436.9029</v>
      </c>
    </row>
    <row r="15" spans="1:9" x14ac:dyDescent="0.2">
      <c r="A15" s="7" t="s">
        <v>1115</v>
      </c>
      <c r="C15" s="31">
        <v>1494.8231000000001</v>
      </c>
      <c r="D15" s="31">
        <v>1494.8231000000001</v>
      </c>
    </row>
    <row r="16" spans="1:9" x14ac:dyDescent="0.2">
      <c r="A16" s="7" t="s">
        <v>1250</v>
      </c>
      <c r="C16" s="31">
        <v>4256.4772999999996</v>
      </c>
      <c r="D16" s="31">
        <v>4256.4772999999996</v>
      </c>
    </row>
    <row r="17" spans="1:5" x14ac:dyDescent="0.2">
      <c r="A17" s="7" t="s">
        <v>1116</v>
      </c>
      <c r="C17" s="31">
        <v>5168.6697999999997</v>
      </c>
      <c r="D17" s="31">
        <v>5168.6697999999997</v>
      </c>
    </row>
    <row r="18" spans="1:5" x14ac:dyDescent="0.2">
      <c r="A18" s="7" t="s">
        <v>1118</v>
      </c>
      <c r="C18" s="31">
        <v>1240.3343</v>
      </c>
      <c r="D18" s="31">
        <v>1240.3343</v>
      </c>
    </row>
    <row r="19" spans="1:5" x14ac:dyDescent="0.2">
      <c r="A19" s="7" t="s">
        <v>1119</v>
      </c>
      <c r="C19" s="31">
        <v>1465.75</v>
      </c>
      <c r="D19" s="31">
        <v>1465.75</v>
      </c>
    </row>
    <row r="20" spans="1:5" x14ac:dyDescent="0.2">
      <c r="A20" s="7" t="s">
        <v>1120</v>
      </c>
      <c r="C20" s="31">
        <v>1526.9039</v>
      </c>
      <c r="D20" s="31">
        <v>1526.9039</v>
      </c>
    </row>
    <row r="22" spans="1:5" x14ac:dyDescent="0.2">
      <c r="A22" s="7" t="s">
        <v>45</v>
      </c>
    </row>
    <row r="25" spans="1:5" x14ac:dyDescent="0.2">
      <c r="A25" s="14" t="s">
        <v>46</v>
      </c>
      <c r="D25" s="30" t="s">
        <v>47</v>
      </c>
    </row>
    <row r="27" spans="1:5" x14ac:dyDescent="0.2">
      <c r="A27" s="14" t="s">
        <v>1014</v>
      </c>
      <c r="D27" s="32">
        <v>4.3683085271177498E-11</v>
      </c>
      <c r="E27" s="10" t="s">
        <v>48</v>
      </c>
    </row>
    <row r="29" spans="1:5" ht="15" customHeight="1" x14ac:dyDescent="0.3">
      <c r="A29" s="110" t="s">
        <v>859</v>
      </c>
      <c r="B29" s="111"/>
      <c r="C29" s="111"/>
      <c r="D29" s="30" t="s">
        <v>47</v>
      </c>
    </row>
    <row r="31" spans="1:5" x14ac:dyDescent="0.2">
      <c r="A31" s="14" t="s">
        <v>1290</v>
      </c>
    </row>
    <row r="32" spans="1:5" x14ac:dyDescent="0.2">
      <c r="A32" s="63"/>
      <c r="B32" s="63"/>
      <c r="C32" s="63"/>
      <c r="D32" s="63"/>
      <c r="E32" s="11"/>
    </row>
    <row r="33" spans="1:5" x14ac:dyDescent="0.2">
      <c r="A33" s="63" t="s">
        <v>1340</v>
      </c>
      <c r="B33" s="63"/>
      <c r="C33" s="63"/>
      <c r="D33" s="63"/>
      <c r="E33" s="11"/>
    </row>
    <row r="34" spans="1:5" x14ac:dyDescent="0.2">
      <c r="A34" s="63"/>
      <c r="B34" s="63"/>
      <c r="C34" s="63"/>
      <c r="D34" s="63"/>
      <c r="E34" s="11"/>
    </row>
    <row r="35" spans="1:5" ht="61.5" customHeight="1" x14ac:dyDescent="0.2">
      <c r="A35" s="82" t="s">
        <v>2</v>
      </c>
      <c r="B35" s="83" t="s">
        <v>1341</v>
      </c>
      <c r="C35" s="84" t="s">
        <v>1297</v>
      </c>
      <c r="D35" s="84" t="s">
        <v>1342</v>
      </c>
      <c r="E35" s="84" t="s">
        <v>1343</v>
      </c>
    </row>
    <row r="36" spans="1:5" x14ac:dyDescent="0.2">
      <c r="A36" s="85" t="s">
        <v>1302</v>
      </c>
      <c r="B36" s="85" t="s">
        <v>1303</v>
      </c>
      <c r="C36" s="86">
        <v>0</v>
      </c>
      <c r="D36" s="87">
        <v>0</v>
      </c>
      <c r="E36" s="86">
        <v>3990.6652338569625</v>
      </c>
    </row>
    <row r="37" spans="1:5" x14ac:dyDescent="0.2">
      <c r="A37" s="85" t="s">
        <v>1304</v>
      </c>
      <c r="B37" s="85" t="s">
        <v>1305</v>
      </c>
      <c r="C37" s="86">
        <v>0</v>
      </c>
      <c r="D37" s="87">
        <v>0</v>
      </c>
      <c r="E37" s="86">
        <v>10435.050403625937</v>
      </c>
    </row>
    <row r="38" spans="1:5" x14ac:dyDescent="0.2">
      <c r="A38" s="88" t="s">
        <v>1293</v>
      </c>
      <c r="B38" s="88" t="s">
        <v>1306</v>
      </c>
      <c r="C38" s="89">
        <v>1250.9639999999999</v>
      </c>
      <c r="D38" s="90">
        <f>C38/E7</f>
        <v>1.0000211977020117</v>
      </c>
      <c r="E38" s="89">
        <v>5251.4845213999997</v>
      </c>
    </row>
    <row r="39" spans="1:5" x14ac:dyDescent="0.2">
      <c r="A39" s="91" t="s">
        <v>1307</v>
      </c>
      <c r="B39" s="91" t="s">
        <v>1308</v>
      </c>
      <c r="C39" s="92">
        <v>0</v>
      </c>
      <c r="D39" s="93">
        <v>0</v>
      </c>
      <c r="E39" s="92">
        <v>715.0610175999999</v>
      </c>
    </row>
    <row r="40" spans="1:5" x14ac:dyDescent="0.2">
      <c r="A40" s="91" t="s">
        <v>1309</v>
      </c>
      <c r="B40" s="91" t="s">
        <v>1310</v>
      </c>
      <c r="C40" s="92">
        <v>0</v>
      </c>
      <c r="D40" s="93">
        <v>0</v>
      </c>
      <c r="E40" s="92">
        <v>876.76911569999993</v>
      </c>
    </row>
    <row r="41" spans="1:5" x14ac:dyDescent="0.2">
      <c r="A41" s="91" t="s">
        <v>1311</v>
      </c>
      <c r="B41" s="91" t="s">
        <v>1312</v>
      </c>
      <c r="C41" s="92">
        <v>0</v>
      </c>
      <c r="D41" s="93">
        <v>0</v>
      </c>
      <c r="E41" s="92">
        <v>2684.5444369000002</v>
      </c>
    </row>
    <row r="42" spans="1:5" x14ac:dyDescent="0.2">
      <c r="A42" s="91" t="s">
        <v>1313</v>
      </c>
      <c r="B42" s="91" t="s">
        <v>1314</v>
      </c>
      <c r="C42" s="92">
        <v>0</v>
      </c>
      <c r="D42" s="93">
        <v>0</v>
      </c>
      <c r="E42" s="92">
        <v>4558.6568792999997</v>
      </c>
    </row>
    <row r="43" spans="1:5" x14ac:dyDescent="0.2">
      <c r="A43" s="91" t="s">
        <v>1315</v>
      </c>
      <c r="B43" s="91" t="s">
        <v>1316</v>
      </c>
      <c r="C43" s="92">
        <v>0</v>
      </c>
      <c r="D43" s="93">
        <v>0</v>
      </c>
      <c r="E43" s="92">
        <v>1408.0150019</v>
      </c>
    </row>
    <row r="44" spans="1:5" x14ac:dyDescent="0.2">
      <c r="A44" s="91" t="s">
        <v>1317</v>
      </c>
      <c r="B44" s="91" t="s">
        <v>1318</v>
      </c>
      <c r="C44" s="92">
        <v>0</v>
      </c>
      <c r="D44" s="93">
        <v>0</v>
      </c>
      <c r="E44" s="92">
        <v>2854.4794756000001</v>
      </c>
    </row>
    <row r="45" spans="1:5" x14ac:dyDescent="0.2">
      <c r="A45" s="91" t="s">
        <v>1319</v>
      </c>
      <c r="B45" s="91" t="s">
        <v>1320</v>
      </c>
      <c r="C45" s="92">
        <v>0</v>
      </c>
      <c r="D45" s="93">
        <v>0</v>
      </c>
      <c r="E45" s="92">
        <v>4835.1793173000005</v>
      </c>
    </row>
    <row r="46" spans="1:5" x14ac:dyDescent="0.2">
      <c r="A46" s="91" t="s">
        <v>1321</v>
      </c>
      <c r="B46" s="91" t="s">
        <v>1322</v>
      </c>
      <c r="C46" s="92">
        <v>0</v>
      </c>
      <c r="D46" s="93">
        <v>0</v>
      </c>
      <c r="E46" s="92">
        <v>6449.7187221000004</v>
      </c>
    </row>
    <row r="47" spans="1:5" x14ac:dyDescent="0.2">
      <c r="A47" s="91" t="s">
        <v>1323</v>
      </c>
      <c r="B47" s="91" t="s">
        <v>1324</v>
      </c>
      <c r="C47" s="92">
        <v>0</v>
      </c>
      <c r="D47" s="93">
        <v>0</v>
      </c>
      <c r="E47" s="92">
        <v>2838.3193988999997</v>
      </c>
    </row>
    <row r="48" spans="1:5" x14ac:dyDescent="0.2">
      <c r="A48" s="91" t="s">
        <v>1325</v>
      </c>
      <c r="B48" s="91" t="s">
        <v>1326</v>
      </c>
      <c r="C48" s="92">
        <v>0</v>
      </c>
      <c r="D48" s="93">
        <v>0</v>
      </c>
      <c r="E48" s="92">
        <v>7204.2281070000008</v>
      </c>
    </row>
    <row r="49" spans="1:7" x14ac:dyDescent="0.2">
      <c r="A49" s="91" t="s">
        <v>1327</v>
      </c>
      <c r="B49" s="91" t="s">
        <v>1328</v>
      </c>
      <c r="C49" s="92">
        <v>0</v>
      </c>
      <c r="D49" s="93">
        <v>0</v>
      </c>
      <c r="E49" s="92">
        <v>10776.370836400001</v>
      </c>
    </row>
    <row r="50" spans="1:7" x14ac:dyDescent="0.2">
      <c r="A50" s="91" t="s">
        <v>1329</v>
      </c>
      <c r="B50" s="91" t="s">
        <v>1330</v>
      </c>
      <c r="C50" s="92">
        <v>0</v>
      </c>
      <c r="D50" s="93">
        <v>0</v>
      </c>
      <c r="E50" s="92">
        <v>5055.3340029000001</v>
      </c>
    </row>
    <row r="51" spans="1:7" x14ac:dyDescent="0.2">
      <c r="A51" s="91" t="s">
        <v>1331</v>
      </c>
      <c r="B51" s="91" t="s">
        <v>1332</v>
      </c>
      <c r="C51" s="92">
        <v>0</v>
      </c>
      <c r="D51" s="93">
        <v>0</v>
      </c>
      <c r="E51" s="92">
        <v>16003.5210253</v>
      </c>
    </row>
    <row r="52" spans="1:7" x14ac:dyDescent="0.2">
      <c r="A52" s="88" t="s">
        <v>1333</v>
      </c>
      <c r="B52" s="88" t="s">
        <v>1334</v>
      </c>
      <c r="C52" s="89">
        <v>0</v>
      </c>
      <c r="D52" s="90">
        <v>0</v>
      </c>
      <c r="E52" s="89">
        <v>280.2008966658845</v>
      </c>
    </row>
    <row r="53" spans="1:7" x14ac:dyDescent="0.2">
      <c r="A53" s="88" t="s">
        <v>1335</v>
      </c>
      <c r="B53" s="88" t="s">
        <v>1336</v>
      </c>
      <c r="C53" s="89">
        <v>0</v>
      </c>
      <c r="D53" s="90">
        <v>0</v>
      </c>
      <c r="E53" s="89">
        <v>7863.8510520922628</v>
      </c>
    </row>
    <row r="54" spans="1:7" ht="20.399999999999999" x14ac:dyDescent="0.2">
      <c r="A54" s="88" t="s">
        <v>1337</v>
      </c>
      <c r="B54" s="94" t="s">
        <v>1338</v>
      </c>
      <c r="C54" s="89">
        <v>0</v>
      </c>
      <c r="D54" s="90">
        <v>0</v>
      </c>
      <c r="E54" s="89">
        <v>16319.108903949174</v>
      </c>
    </row>
    <row r="55" spans="1:7" ht="14.4" x14ac:dyDescent="0.3">
      <c r="A55" s="66"/>
    </row>
    <row r="56" spans="1:7" x14ac:dyDescent="0.2">
      <c r="A56" s="63" t="s">
        <v>1339</v>
      </c>
    </row>
    <row r="57" spans="1:7" x14ac:dyDescent="0.2">
      <c r="A57" s="95" t="s">
        <v>1295</v>
      </c>
    </row>
    <row r="60" spans="1:7" ht="25.5" customHeight="1" x14ac:dyDescent="0.3">
      <c r="A60" s="113" t="s">
        <v>1344</v>
      </c>
      <c r="B60" s="114"/>
      <c r="C60" s="114"/>
      <c r="D60" s="114"/>
      <c r="E60" s="114"/>
      <c r="F60" s="114"/>
      <c r="G60" s="114"/>
    </row>
    <row r="62" spans="1:7" ht="32.25" customHeight="1" x14ac:dyDescent="0.2">
      <c r="A62" s="112" t="s">
        <v>1345</v>
      </c>
      <c r="B62" s="112"/>
      <c r="C62" s="112"/>
      <c r="D62" s="112"/>
      <c r="E62" s="112"/>
      <c r="F62" s="112"/>
      <c r="G62" s="112"/>
    </row>
    <row r="63" spans="1:7" x14ac:dyDescent="0.2">
      <c r="A63" s="60" t="s">
        <v>1160</v>
      </c>
    </row>
    <row r="65" spans="1:7" ht="69" customHeight="1" x14ac:dyDescent="0.3">
      <c r="A65" s="113" t="s">
        <v>1346</v>
      </c>
      <c r="B65" s="114"/>
      <c r="C65" s="114"/>
      <c r="D65" s="114"/>
      <c r="E65" s="114"/>
      <c r="F65" s="114"/>
      <c r="G65" s="114"/>
    </row>
    <row r="67" spans="1:7" ht="45.75" customHeight="1" x14ac:dyDescent="0.3">
      <c r="A67" s="113" t="s">
        <v>1347</v>
      </c>
      <c r="B67" s="114"/>
      <c r="C67" s="114"/>
      <c r="D67" s="114"/>
      <c r="E67" s="114"/>
      <c r="F67" s="114"/>
      <c r="G67" s="114"/>
    </row>
    <row r="68" spans="1:7" x14ac:dyDescent="0.2">
      <c r="A68" s="60" t="s">
        <v>1251</v>
      </c>
    </row>
    <row r="70" spans="1:7" ht="25.5" customHeight="1" x14ac:dyDescent="0.3">
      <c r="A70" s="113" t="s">
        <v>1348</v>
      </c>
      <c r="B70" s="114"/>
      <c r="C70" s="114"/>
      <c r="D70" s="114"/>
      <c r="E70" s="114"/>
      <c r="F70" s="114"/>
      <c r="G70" s="114"/>
    </row>
    <row r="72" spans="1:7" ht="33.75" customHeight="1" x14ac:dyDescent="0.3">
      <c r="A72" s="113" t="s">
        <v>1349</v>
      </c>
      <c r="B72" s="114"/>
      <c r="C72" s="114"/>
      <c r="D72" s="114"/>
      <c r="E72" s="114"/>
      <c r="F72" s="114"/>
      <c r="G72" s="114"/>
    </row>
    <row r="73" spans="1:7" x14ac:dyDescent="0.2">
      <c r="A73" s="14"/>
    </row>
    <row r="74" spans="1:7" x14ac:dyDescent="0.2">
      <c r="A74" s="14" t="s">
        <v>1350</v>
      </c>
    </row>
    <row r="75" spans="1:7" x14ac:dyDescent="0.2">
      <c r="A75" s="14"/>
    </row>
    <row r="76" spans="1:7" x14ac:dyDescent="0.2">
      <c r="A76" s="61" t="s">
        <v>875</v>
      </c>
    </row>
    <row r="77" spans="1:7" x14ac:dyDescent="0.2">
      <c r="A77" s="62"/>
    </row>
    <row r="78" spans="1:7" x14ac:dyDescent="0.2">
      <c r="A78" s="63"/>
    </row>
    <row r="79" spans="1:7" x14ac:dyDescent="0.2">
      <c r="A79" s="63"/>
    </row>
    <row r="80" spans="1:7" x14ac:dyDescent="0.2">
      <c r="A80" s="63"/>
    </row>
    <row r="81" spans="1:1" x14ac:dyDescent="0.2">
      <c r="A81" s="63"/>
    </row>
    <row r="82" spans="1:1" x14ac:dyDescent="0.2">
      <c r="A82" s="63"/>
    </row>
    <row r="83" spans="1:1" x14ac:dyDescent="0.2">
      <c r="A83" s="63"/>
    </row>
    <row r="84" spans="1:1" x14ac:dyDescent="0.2">
      <c r="A84" s="63"/>
    </row>
    <row r="85" spans="1:1" x14ac:dyDescent="0.2">
      <c r="A85" s="63"/>
    </row>
    <row r="86" spans="1:1" x14ac:dyDescent="0.2">
      <c r="A86" s="63"/>
    </row>
    <row r="87" spans="1:1" x14ac:dyDescent="0.2">
      <c r="A87" s="63"/>
    </row>
    <row r="88" spans="1:1" x14ac:dyDescent="0.2">
      <c r="A88" s="63"/>
    </row>
    <row r="89" spans="1:1" x14ac:dyDescent="0.2">
      <c r="A89" s="63"/>
    </row>
    <row r="90" spans="1:1" x14ac:dyDescent="0.2">
      <c r="A90" s="61" t="s">
        <v>1252</v>
      </c>
    </row>
    <row r="91" spans="1:1" x14ac:dyDescent="0.2">
      <c r="A91" s="63"/>
    </row>
    <row r="92" spans="1:1" x14ac:dyDescent="0.2">
      <c r="A92" s="61" t="s">
        <v>876</v>
      </c>
    </row>
    <row r="93" spans="1:1" x14ac:dyDescent="0.2">
      <c r="A93" s="63"/>
    </row>
    <row r="94" spans="1:1" x14ac:dyDescent="0.2">
      <c r="A94" s="63"/>
    </row>
    <row r="95" spans="1:1" x14ac:dyDescent="0.2">
      <c r="A95" s="63"/>
    </row>
    <row r="96" spans="1:1" x14ac:dyDescent="0.2">
      <c r="A96" s="63"/>
    </row>
    <row r="97" spans="1:7" x14ac:dyDescent="0.2">
      <c r="A97" s="63"/>
    </row>
    <row r="98" spans="1:7" x14ac:dyDescent="0.2">
      <c r="A98" s="63"/>
    </row>
    <row r="99" spans="1:7" x14ac:dyDescent="0.2">
      <c r="A99" s="63"/>
    </row>
    <row r="100" spans="1:7" x14ac:dyDescent="0.2">
      <c r="A100" s="63"/>
    </row>
    <row r="101" spans="1:7" x14ac:dyDescent="0.2">
      <c r="A101" s="63"/>
    </row>
    <row r="102" spans="1:7" x14ac:dyDescent="0.2">
      <c r="A102" s="63"/>
    </row>
    <row r="103" spans="1:7" x14ac:dyDescent="0.2">
      <c r="A103" s="63"/>
    </row>
    <row r="104" spans="1:7" x14ac:dyDescent="0.2">
      <c r="A104" s="63"/>
    </row>
    <row r="105" spans="1:7" x14ac:dyDescent="0.2">
      <c r="A105" s="63"/>
    </row>
    <row r="106" spans="1:7" x14ac:dyDescent="0.2">
      <c r="A106" s="7" t="s">
        <v>874</v>
      </c>
    </row>
    <row r="107" spans="1:7" x14ac:dyDescent="0.2">
      <c r="A107" s="63"/>
    </row>
    <row r="108" spans="1:7" x14ac:dyDescent="0.2">
      <c r="A108" s="14" t="s">
        <v>858</v>
      </c>
    </row>
    <row r="109" spans="1:7" x14ac:dyDescent="0.2">
      <c r="A109" s="14"/>
    </row>
    <row r="110" spans="1:7" s="1" customFormat="1" ht="13.8" x14ac:dyDescent="0.2">
      <c r="A110" s="103" t="s">
        <v>1253</v>
      </c>
      <c r="B110" s="104"/>
      <c r="C110" s="104"/>
      <c r="D110" s="104"/>
      <c r="E110" s="104"/>
      <c r="F110" s="104"/>
      <c r="G110" s="104"/>
    </row>
    <row r="111" spans="1:7" x14ac:dyDescent="0.2">
      <c r="A111" s="8" t="s">
        <v>7</v>
      </c>
    </row>
    <row r="112" spans="1:7" s="1" customFormat="1" ht="30.6" x14ac:dyDescent="0.2">
      <c r="A112" s="6" t="s">
        <v>2</v>
      </c>
      <c r="B112" s="6" t="s">
        <v>0</v>
      </c>
      <c r="C112" s="13" t="s">
        <v>908</v>
      </c>
      <c r="D112" s="13" t="s">
        <v>1</v>
      </c>
      <c r="E112" s="52" t="s">
        <v>6</v>
      </c>
      <c r="F112" s="12" t="s">
        <v>3</v>
      </c>
      <c r="G112" s="12" t="s">
        <v>5</v>
      </c>
    </row>
    <row r="113" spans="1:9" x14ac:dyDescent="0.2">
      <c r="A113" s="16" t="s">
        <v>24</v>
      </c>
      <c r="B113" s="17"/>
      <c r="C113" s="17"/>
      <c r="D113" s="17"/>
      <c r="E113" s="18"/>
      <c r="F113" s="19"/>
      <c r="G113" s="18"/>
    </row>
    <row r="114" spans="1:9" x14ac:dyDescent="0.2">
      <c r="A114" s="20" t="s">
        <v>25</v>
      </c>
      <c r="B114" s="21"/>
      <c r="C114" s="21"/>
      <c r="D114" s="21"/>
      <c r="E114" s="22"/>
      <c r="F114" s="23"/>
      <c r="G114" s="22"/>
    </row>
    <row r="115" spans="1:9" ht="20.399999999999999" x14ac:dyDescent="0.2">
      <c r="A115" s="21" t="s">
        <v>1243</v>
      </c>
      <c r="B115" s="21" t="s">
        <v>1244</v>
      </c>
      <c r="C115" s="57" t="s">
        <v>1245</v>
      </c>
      <c r="D115" s="24">
        <v>3523</v>
      </c>
      <c r="E115" s="22">
        <v>0</v>
      </c>
      <c r="F115" s="23">
        <v>100</v>
      </c>
      <c r="G115" s="22"/>
    </row>
    <row r="116" spans="1:9" x14ac:dyDescent="0.2">
      <c r="A116" s="20" t="s">
        <v>28</v>
      </c>
      <c r="B116" s="20"/>
      <c r="C116" s="20"/>
      <c r="D116" s="20"/>
      <c r="E116" s="25">
        <f>SUM(E114:E115)</f>
        <v>0</v>
      </c>
      <c r="F116" s="26">
        <f>SUM(F114:F115)</f>
        <v>100</v>
      </c>
      <c r="G116" s="25"/>
      <c r="H116" s="14"/>
      <c r="I116" s="14"/>
    </row>
    <row r="117" spans="1:9" x14ac:dyDescent="0.2">
      <c r="A117" s="21"/>
      <c r="B117" s="21"/>
      <c r="C117" s="21"/>
      <c r="D117" s="21"/>
      <c r="E117" s="22"/>
      <c r="F117" s="23"/>
      <c r="G117" s="22"/>
    </row>
    <row r="118" spans="1:9" x14ac:dyDescent="0.2">
      <c r="A118" s="20" t="s">
        <v>33</v>
      </c>
      <c r="B118" s="20"/>
      <c r="C118" s="20"/>
      <c r="D118" s="20"/>
      <c r="E118" s="25">
        <f>E116</f>
        <v>0</v>
      </c>
      <c r="F118" s="26">
        <f>F116</f>
        <v>100</v>
      </c>
      <c r="G118" s="25"/>
      <c r="H118" s="14"/>
      <c r="I118" s="14"/>
    </row>
    <row r="119" spans="1:9" x14ac:dyDescent="0.2">
      <c r="A119" s="20"/>
      <c r="B119" s="20"/>
      <c r="C119" s="20"/>
      <c r="D119" s="20"/>
      <c r="E119" s="25"/>
      <c r="F119" s="26"/>
      <c r="G119" s="25"/>
      <c r="H119" s="14"/>
      <c r="I119" s="14"/>
    </row>
    <row r="120" spans="1:9" x14ac:dyDescent="0.2">
      <c r="A120" s="20" t="s">
        <v>35</v>
      </c>
      <c r="B120" s="20"/>
      <c r="C120" s="20"/>
      <c r="D120" s="20"/>
      <c r="E120" s="70">
        <v>0</v>
      </c>
      <c r="F120" s="70">
        <v>0</v>
      </c>
      <c r="G120" s="25"/>
      <c r="H120" s="14"/>
      <c r="I120" s="14"/>
    </row>
    <row r="121" spans="1:9" x14ac:dyDescent="0.2">
      <c r="A121" s="20"/>
      <c r="B121" s="20"/>
      <c r="C121" s="20"/>
      <c r="D121" s="20"/>
      <c r="E121" s="25"/>
      <c r="F121" s="26"/>
      <c r="G121" s="25"/>
      <c r="H121" s="14"/>
      <c r="I121" s="14"/>
    </row>
    <row r="122" spans="1:9" x14ac:dyDescent="0.2">
      <c r="A122" s="27" t="s">
        <v>34</v>
      </c>
      <c r="B122" s="27"/>
      <c r="C122" s="27"/>
      <c r="D122" s="27"/>
      <c r="E122" s="28">
        <v>8.9999999999999996E-7</v>
      </c>
      <c r="F122" s="29">
        <v>100</v>
      </c>
      <c r="G122" s="28"/>
      <c r="H122" s="14"/>
      <c r="I122" s="14"/>
    </row>
    <row r="124" spans="1:9" x14ac:dyDescent="0.2">
      <c r="A124" s="14" t="s">
        <v>36</v>
      </c>
    </row>
    <row r="125" spans="1:9" x14ac:dyDescent="0.2">
      <c r="A125" s="14" t="s">
        <v>1246</v>
      </c>
    </row>
    <row r="126" spans="1:9" ht="25.5" customHeight="1" x14ac:dyDescent="0.3">
      <c r="A126" s="110" t="s">
        <v>1247</v>
      </c>
      <c r="B126" s="111"/>
      <c r="C126" s="111"/>
      <c r="D126" s="111"/>
      <c r="E126" s="111"/>
      <c r="F126" s="111"/>
      <c r="G126" s="111"/>
    </row>
    <row r="128" spans="1:9" x14ac:dyDescent="0.2">
      <c r="A128" s="14" t="s">
        <v>37</v>
      </c>
    </row>
    <row r="129" spans="1:9" x14ac:dyDescent="0.2">
      <c r="A129" s="14" t="s">
        <v>38</v>
      </c>
    </row>
    <row r="130" spans="1:9" x14ac:dyDescent="0.2">
      <c r="A130" s="14" t="s">
        <v>39</v>
      </c>
      <c r="B130" s="14"/>
      <c r="C130" s="30" t="s">
        <v>988</v>
      </c>
      <c r="D130" s="14" t="s">
        <v>40</v>
      </c>
    </row>
    <row r="131" spans="1:9" x14ac:dyDescent="0.2">
      <c r="A131" s="7" t="s">
        <v>1111</v>
      </c>
      <c r="C131" s="31">
        <v>0</v>
      </c>
      <c r="D131" s="31">
        <v>0</v>
      </c>
    </row>
    <row r="132" spans="1:9" x14ac:dyDescent="0.2">
      <c r="A132" s="7" t="s">
        <v>1113</v>
      </c>
      <c r="C132" s="31">
        <v>0</v>
      </c>
      <c r="D132" s="31">
        <v>0</v>
      </c>
    </row>
    <row r="133" spans="1:9" x14ac:dyDescent="0.2">
      <c r="A133" s="7" t="s">
        <v>1114</v>
      </c>
      <c r="C133" s="31">
        <v>0</v>
      </c>
      <c r="D133" s="31">
        <v>0</v>
      </c>
    </row>
    <row r="134" spans="1:9" s="10" customFormat="1" x14ac:dyDescent="0.2">
      <c r="A134" s="7" t="s">
        <v>1115</v>
      </c>
      <c r="B134" s="7"/>
      <c r="C134" s="31">
        <v>0</v>
      </c>
      <c r="D134" s="31">
        <v>0</v>
      </c>
      <c r="F134" s="11"/>
      <c r="H134" s="7"/>
      <c r="I134" s="7"/>
    </row>
    <row r="135" spans="1:9" s="10" customFormat="1" x14ac:dyDescent="0.2">
      <c r="A135" s="7" t="s">
        <v>1250</v>
      </c>
      <c r="B135" s="7"/>
      <c r="C135" s="31">
        <v>0</v>
      </c>
      <c r="D135" s="31">
        <v>0</v>
      </c>
      <c r="F135" s="11"/>
      <c r="H135" s="7"/>
      <c r="I135" s="7"/>
    </row>
    <row r="136" spans="1:9" s="10" customFormat="1" x14ac:dyDescent="0.2">
      <c r="A136" s="7" t="s">
        <v>1116</v>
      </c>
      <c r="B136" s="7"/>
      <c r="C136" s="31">
        <v>0</v>
      </c>
      <c r="D136" s="31">
        <v>0</v>
      </c>
      <c r="F136" s="11"/>
      <c r="H136" s="7"/>
      <c r="I136" s="7"/>
    </row>
    <row r="137" spans="1:9" s="10" customFormat="1" x14ac:dyDescent="0.2">
      <c r="A137" s="7" t="s">
        <v>1118</v>
      </c>
      <c r="B137" s="7"/>
      <c r="C137" s="31">
        <v>0</v>
      </c>
      <c r="D137" s="31">
        <v>0</v>
      </c>
      <c r="F137" s="11"/>
      <c r="H137" s="7"/>
      <c r="I137" s="7"/>
    </row>
    <row r="138" spans="1:9" s="10" customFormat="1" x14ac:dyDescent="0.2">
      <c r="A138" s="7" t="s">
        <v>1119</v>
      </c>
      <c r="B138" s="7"/>
      <c r="C138" s="31">
        <v>0</v>
      </c>
      <c r="D138" s="31">
        <v>0</v>
      </c>
      <c r="F138" s="11"/>
      <c r="H138" s="7"/>
      <c r="I138" s="7"/>
    </row>
    <row r="139" spans="1:9" s="10" customFormat="1" x14ac:dyDescent="0.2">
      <c r="A139" s="7" t="s">
        <v>1120</v>
      </c>
      <c r="B139" s="7"/>
      <c r="C139" s="31">
        <v>0</v>
      </c>
      <c r="D139" s="31">
        <v>0</v>
      </c>
      <c r="F139" s="11"/>
      <c r="H139" s="7"/>
      <c r="I139" s="7"/>
    </row>
    <row r="141" spans="1:9" s="10" customFormat="1" x14ac:dyDescent="0.2">
      <c r="A141" s="7" t="s">
        <v>45</v>
      </c>
      <c r="B141" s="7"/>
      <c r="C141" s="7"/>
      <c r="D141" s="7"/>
      <c r="F141" s="11"/>
      <c r="H141" s="7"/>
      <c r="I141" s="7"/>
    </row>
    <row r="143" spans="1:9" s="10" customFormat="1" ht="15" customHeight="1" x14ac:dyDescent="0.3">
      <c r="A143" s="110" t="s">
        <v>1256</v>
      </c>
      <c r="B143" s="111"/>
      <c r="C143" s="111"/>
      <c r="D143" s="30" t="s">
        <v>47</v>
      </c>
      <c r="F143" s="11"/>
      <c r="H143" s="7"/>
      <c r="I143" s="7"/>
    </row>
  </sheetData>
  <mergeCells count="11">
    <mergeCell ref="A70:G70"/>
    <mergeCell ref="A72:G72"/>
    <mergeCell ref="A110:G110"/>
    <mergeCell ref="A126:G126"/>
    <mergeCell ref="A143:C143"/>
    <mergeCell ref="A67:G67"/>
    <mergeCell ref="A1:G1"/>
    <mergeCell ref="A29:C29"/>
    <mergeCell ref="A60:G60"/>
    <mergeCell ref="A62:G62"/>
    <mergeCell ref="A65:G65"/>
  </mergeCells>
  <conditionalFormatting sqref="F2:F3 F73:F109 F111 F127:F65565">
    <cfRule type="cellIs" dxfId="10" priority="8" stopIfTrue="1" operator="between">
      <formula>0.009</formula>
      <formula>-0.009</formula>
    </cfRule>
  </conditionalFormatting>
  <conditionalFormatting sqref="F5:F59">
    <cfRule type="cellIs" dxfId="9" priority="1" stopIfTrue="1" operator="between">
      <formula>0.009</formula>
      <formula>-0.009</formula>
    </cfRule>
  </conditionalFormatting>
  <conditionalFormatting sqref="F61 F66">
    <cfRule type="cellIs" dxfId="8" priority="6" stopIfTrue="1" operator="between">
      <formula>0.009</formula>
      <formula>-0.009</formula>
    </cfRule>
  </conditionalFormatting>
  <conditionalFormatting sqref="F63:F64">
    <cfRule type="cellIs" dxfId="7" priority="5" stopIfTrue="1" operator="between">
      <formula>0.009</formula>
      <formula>-0.009</formula>
    </cfRule>
  </conditionalFormatting>
  <conditionalFormatting sqref="F68:F69">
    <cfRule type="cellIs" dxfId="6" priority="4" stopIfTrue="1" operator="between">
      <formula>0.009</formula>
      <formula>-0.009</formula>
    </cfRule>
  </conditionalFormatting>
  <conditionalFormatting sqref="F71">
    <cfRule type="cellIs" dxfId="5" priority="7" stopIfTrue="1" operator="between">
      <formula>0.009</formula>
      <formula>-0.009</formula>
    </cfRule>
  </conditionalFormatting>
  <conditionalFormatting sqref="F113:F119">
    <cfRule type="cellIs" dxfId="4" priority="3" stopIfTrue="1" operator="between">
      <formula>0.009</formula>
      <formula>-0.009</formula>
    </cfRule>
  </conditionalFormatting>
  <conditionalFormatting sqref="F121:F125">
    <cfRule type="cellIs" dxfId="3" priority="2" stopIfTrue="1" operator="between">
      <formula>0.009</formula>
      <formula>-0.009</formula>
    </cfRule>
  </conditionalFormatting>
  <hyperlinks>
    <hyperlink ref="A63" r:id="rId1" tooltip="https://www.franklintempletonindia.com/download/en-in/latest%20updates/189ea834-ae3f-48eb-9d73-a9cc9cd9317e/franklin-templeton-update-on-reliance-broadcast-july-23-2020-kcg9m1gq-en-in.pdf" xr:uid="{00000000-0004-0000-2200-000000000000}"/>
    <hyperlink ref="A68" r:id="rId2" tooltip="https://www.franklintempletonindia.com/download/en-in/valuation-policy/a0e293eb-f28b-4edc-9535-c7d9e7321ddc/fair_valuation_reliance_big_reliance_infra_november_4_2020-kgox4tdb-en-in.pdf" xr:uid="{00000000-0004-0000-2200-000001000000}"/>
  </hyperlinks>
  <pageMargins left="0.7" right="0.7" top="0.75" bottom="0.75" header="0.3" footer="0.3"/>
  <pageSetup orientation="portrait" horizontalDpi="90" verticalDpi="90" r:id="rId3"/>
  <headerFooter>
    <oddFooter>&amp;C&amp;1#&amp;"Calibri"&amp;10&amp;K000000PUBLIC</oddFooter>
  </headerFooter>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72"/>
  <sheetViews>
    <sheetView zoomScaleNormal="100" workbookViewId="0">
      <selection sqref="A1:G1"/>
    </sheetView>
  </sheetViews>
  <sheetFormatPr defaultColWidth="9.33203125" defaultRowHeight="10.199999999999999" x14ac:dyDescent="0.2"/>
  <cols>
    <col min="1" max="1" width="38.5546875" style="7" bestFit="1" customWidth="1"/>
    <col min="2" max="2" width="58" style="7" bestFit="1" customWidth="1"/>
    <col min="3" max="3" width="15.44140625" style="7" bestFit="1" customWidth="1"/>
    <col min="4" max="4" width="15.5546875" style="7" bestFit="1" customWidth="1"/>
    <col min="5" max="5" width="25.6640625" style="10" customWidth="1"/>
    <col min="6" max="6" width="13.5546875" style="11" bestFit="1" customWidth="1"/>
    <col min="7" max="7" width="11" style="10" customWidth="1"/>
    <col min="8" max="16384" width="9.33203125" style="7"/>
  </cols>
  <sheetData>
    <row r="1" spans="1:7" s="1" customFormat="1" ht="13.8" x14ac:dyDescent="0.2">
      <c r="A1" s="103" t="s">
        <v>1254</v>
      </c>
      <c r="B1" s="104"/>
      <c r="C1" s="104"/>
      <c r="D1" s="104"/>
      <c r="E1" s="104"/>
      <c r="F1" s="104"/>
      <c r="G1" s="104"/>
    </row>
    <row r="2" spans="1:7" s="1" customFormat="1" ht="11.4" x14ac:dyDescent="0.2">
      <c r="A2" s="8" t="s">
        <v>7</v>
      </c>
      <c r="B2" s="7"/>
      <c r="C2" s="7"/>
      <c r="D2" s="7"/>
      <c r="E2" s="10"/>
      <c r="F2" s="11"/>
      <c r="G2" s="10"/>
    </row>
    <row r="3" spans="1:7" s="1" customFormat="1" ht="20.399999999999999" x14ac:dyDescent="0.2">
      <c r="A3" s="6" t="s">
        <v>2</v>
      </c>
      <c r="B3" s="6" t="s">
        <v>0</v>
      </c>
      <c r="C3" s="13" t="s">
        <v>908</v>
      </c>
      <c r="D3" s="13" t="s">
        <v>1</v>
      </c>
      <c r="E3" s="71" t="s">
        <v>6</v>
      </c>
      <c r="F3" s="12" t="s">
        <v>3</v>
      </c>
      <c r="G3" s="12" t="s">
        <v>5</v>
      </c>
    </row>
    <row r="4" spans="1:7" s="1" customFormat="1" ht="39.75" customHeight="1" x14ac:dyDescent="0.2">
      <c r="A4" s="16" t="s">
        <v>24</v>
      </c>
      <c r="B4" s="17"/>
      <c r="C4" s="17"/>
      <c r="D4" s="17"/>
      <c r="E4" s="18"/>
      <c r="F4" s="19"/>
      <c r="G4" s="18"/>
    </row>
    <row r="5" spans="1:7" s="1" customFormat="1" ht="13.5" customHeight="1" x14ac:dyDescent="0.2">
      <c r="A5" s="20" t="s">
        <v>25</v>
      </c>
      <c r="B5" s="21"/>
      <c r="C5" s="21"/>
      <c r="D5" s="21"/>
      <c r="E5" s="22"/>
      <c r="F5" s="23"/>
      <c r="G5" s="22"/>
    </row>
    <row r="6" spans="1:7" s="1" customFormat="1" ht="20.399999999999999" x14ac:dyDescent="0.2">
      <c r="A6" s="21" t="s">
        <v>1243</v>
      </c>
      <c r="B6" s="21" t="s">
        <v>1244</v>
      </c>
      <c r="C6" s="57" t="s">
        <v>1245</v>
      </c>
      <c r="D6" s="24">
        <v>1695</v>
      </c>
      <c r="E6" s="22">
        <v>0</v>
      </c>
      <c r="F6" s="23">
        <v>100</v>
      </c>
      <c r="G6" s="22">
        <v>0</v>
      </c>
    </row>
    <row r="7" spans="1:7" x14ac:dyDescent="0.2">
      <c r="A7" s="20" t="s">
        <v>28</v>
      </c>
      <c r="B7" s="20"/>
      <c r="C7" s="20"/>
      <c r="D7" s="20"/>
      <c r="E7" s="25">
        <f>SUM(E5:E6)</f>
        <v>0</v>
      </c>
      <c r="F7" s="26">
        <f>SUM(F5:F6)</f>
        <v>100</v>
      </c>
      <c r="G7" s="25"/>
    </row>
    <row r="8" spans="1:7" x14ac:dyDescent="0.2">
      <c r="A8" s="21"/>
      <c r="B8" s="21"/>
      <c r="C8" s="21"/>
      <c r="D8" s="21"/>
      <c r="E8" s="22"/>
      <c r="F8" s="23"/>
      <c r="G8" s="22"/>
    </row>
    <row r="9" spans="1:7" x14ac:dyDescent="0.2">
      <c r="A9" s="20" t="s">
        <v>33</v>
      </c>
      <c r="B9" s="20"/>
      <c r="C9" s="20"/>
      <c r="D9" s="20"/>
      <c r="E9" s="25">
        <f>E7</f>
        <v>0</v>
      </c>
      <c r="F9" s="26">
        <f>F7</f>
        <v>100</v>
      </c>
      <c r="G9" s="25"/>
    </row>
    <row r="10" spans="1:7" x14ac:dyDescent="0.2">
      <c r="A10" s="20"/>
      <c r="B10" s="20"/>
      <c r="C10" s="20"/>
      <c r="D10" s="20"/>
      <c r="E10" s="25"/>
      <c r="F10" s="26"/>
      <c r="G10" s="25"/>
    </row>
    <row r="11" spans="1:7" x14ac:dyDescent="0.2">
      <c r="A11" s="20" t="s">
        <v>35</v>
      </c>
      <c r="B11" s="20"/>
      <c r="C11" s="20"/>
      <c r="D11" s="20"/>
      <c r="E11" s="70">
        <v>0</v>
      </c>
      <c r="F11" s="70">
        <v>0</v>
      </c>
      <c r="G11" s="25"/>
    </row>
    <row r="12" spans="1:7" x14ac:dyDescent="0.2">
      <c r="A12" s="20"/>
      <c r="B12" s="20"/>
      <c r="C12" s="20"/>
      <c r="D12" s="20"/>
      <c r="E12" s="25"/>
      <c r="F12" s="26"/>
      <c r="G12" s="25"/>
    </row>
    <row r="13" spans="1:7" x14ac:dyDescent="0.2">
      <c r="A13" s="27" t="s">
        <v>34</v>
      </c>
      <c r="B13" s="27"/>
      <c r="C13" s="27"/>
      <c r="D13" s="27"/>
      <c r="E13" s="28">
        <v>3.9999999999999998E-7</v>
      </c>
      <c r="F13" s="29">
        <v>100</v>
      </c>
      <c r="G13" s="28"/>
    </row>
    <row r="15" spans="1:7" x14ac:dyDescent="0.2">
      <c r="A15" s="14" t="s">
        <v>36</v>
      </c>
    </row>
    <row r="16" spans="1:7" x14ac:dyDescent="0.2">
      <c r="A16" s="14" t="s">
        <v>1246</v>
      </c>
    </row>
    <row r="17" spans="1:7" x14ac:dyDescent="0.2">
      <c r="A17" s="115" t="s">
        <v>1247</v>
      </c>
      <c r="B17" s="115"/>
      <c r="C17" s="115"/>
      <c r="D17" s="115"/>
      <c r="E17" s="115"/>
      <c r="F17" s="115"/>
      <c r="G17" s="115"/>
    </row>
    <row r="18" spans="1:7" x14ac:dyDescent="0.2">
      <c r="A18" s="72"/>
      <c r="B18" s="72"/>
      <c r="C18" s="72"/>
      <c r="D18" s="72"/>
      <c r="E18" s="72"/>
      <c r="F18" s="72"/>
      <c r="G18" s="72"/>
    </row>
    <row r="19" spans="1:7" x14ac:dyDescent="0.2">
      <c r="A19" s="14" t="s">
        <v>37</v>
      </c>
    </row>
    <row r="20" spans="1:7" x14ac:dyDescent="0.2">
      <c r="A20" s="14" t="s">
        <v>38</v>
      </c>
    </row>
    <row r="21" spans="1:7" x14ac:dyDescent="0.2">
      <c r="A21" s="14" t="s">
        <v>39</v>
      </c>
      <c r="B21" s="14"/>
      <c r="C21" s="30" t="s">
        <v>988</v>
      </c>
      <c r="D21" s="14" t="s">
        <v>40</v>
      </c>
    </row>
    <row r="22" spans="1:7" x14ac:dyDescent="0.2">
      <c r="A22" s="7" t="s">
        <v>41</v>
      </c>
      <c r="C22" s="31">
        <v>0</v>
      </c>
      <c r="D22" s="31">
        <v>0</v>
      </c>
    </row>
    <row r="23" spans="1:7" x14ac:dyDescent="0.2">
      <c r="A23" s="7" t="s">
        <v>42</v>
      </c>
      <c r="C23" s="31">
        <v>0</v>
      </c>
      <c r="D23" s="31">
        <v>0</v>
      </c>
    </row>
    <row r="24" spans="1:7" x14ac:dyDescent="0.2">
      <c r="A24" s="7" t="s">
        <v>43</v>
      </c>
      <c r="C24" s="31">
        <v>0</v>
      </c>
      <c r="D24" s="31">
        <v>0</v>
      </c>
    </row>
    <row r="25" spans="1:7" ht="15" customHeight="1" x14ac:dyDescent="0.2">
      <c r="A25" s="7" t="s">
        <v>44</v>
      </c>
      <c r="C25" s="31">
        <v>0</v>
      </c>
      <c r="D25" s="31">
        <v>0</v>
      </c>
    </row>
    <row r="27" spans="1:7" ht="24.75" customHeight="1" x14ac:dyDescent="0.2">
      <c r="A27" s="7" t="s">
        <v>45</v>
      </c>
    </row>
    <row r="29" spans="1:7" ht="14.4" x14ac:dyDescent="0.3">
      <c r="A29" s="110" t="s">
        <v>1256</v>
      </c>
      <c r="B29" s="111"/>
      <c r="C29" s="111"/>
      <c r="D29" s="30" t="s">
        <v>47</v>
      </c>
    </row>
    <row r="31" spans="1:7" x14ac:dyDescent="0.2">
      <c r="A31" s="14" t="s">
        <v>1255</v>
      </c>
    </row>
    <row r="34" spans="1:7" ht="24" customHeight="1" x14ac:dyDescent="0.2"/>
    <row r="36" spans="1:7" ht="27.75" customHeight="1" x14ac:dyDescent="0.2"/>
    <row r="38" spans="1:7" ht="13.5" customHeight="1" x14ac:dyDescent="0.2"/>
    <row r="39" spans="1:7" ht="10.5" customHeight="1" x14ac:dyDescent="0.2"/>
    <row r="40" spans="1:7" ht="26.25" customHeight="1" x14ac:dyDescent="0.2"/>
    <row r="42" spans="1:7" ht="29.1" customHeight="1" x14ac:dyDescent="0.2"/>
    <row r="44" spans="1:7" s="1" customFormat="1" ht="11.4" x14ac:dyDescent="0.2">
      <c r="A44" s="7"/>
      <c r="B44" s="7"/>
      <c r="C44" s="7"/>
      <c r="D44" s="7"/>
      <c r="E44" s="10"/>
      <c r="F44" s="11"/>
      <c r="G44" s="10"/>
    </row>
    <row r="46" spans="1:7" s="1" customFormat="1" ht="38.25" customHeight="1" x14ac:dyDescent="0.2">
      <c r="A46" s="7"/>
      <c r="B46" s="7"/>
      <c r="C46" s="7"/>
      <c r="D46" s="7"/>
      <c r="E46" s="10"/>
      <c r="F46" s="11"/>
      <c r="G46" s="10"/>
    </row>
    <row r="50" spans="1:9" x14ac:dyDescent="0.2">
      <c r="H50" s="14"/>
      <c r="I50" s="14"/>
    </row>
    <row r="52" spans="1:9" x14ac:dyDescent="0.2">
      <c r="H52" s="14"/>
      <c r="I52" s="14"/>
    </row>
    <row r="53" spans="1:9" x14ac:dyDescent="0.2">
      <c r="H53" s="14"/>
      <c r="I53" s="14"/>
    </row>
    <row r="54" spans="1:9" x14ac:dyDescent="0.2">
      <c r="H54" s="14"/>
      <c r="I54" s="14"/>
    </row>
    <row r="55" spans="1:9" x14ac:dyDescent="0.2">
      <c r="H55" s="14"/>
      <c r="I55" s="14"/>
    </row>
    <row r="56" spans="1:9" x14ac:dyDescent="0.2">
      <c r="H56" s="14"/>
      <c r="I56" s="14"/>
    </row>
    <row r="63" spans="1:9" s="10" customFormat="1" x14ac:dyDescent="0.2">
      <c r="A63" s="7"/>
      <c r="B63" s="7"/>
      <c r="C63" s="7"/>
      <c r="D63" s="7"/>
      <c r="F63" s="11"/>
      <c r="H63" s="7"/>
      <c r="I63" s="7"/>
    </row>
    <row r="64" spans="1:9" s="10" customFormat="1" x14ac:dyDescent="0.2">
      <c r="A64" s="7"/>
      <c r="B64" s="7"/>
      <c r="C64" s="7"/>
      <c r="D64" s="7"/>
      <c r="F64" s="11"/>
      <c r="H64" s="7"/>
      <c r="I64" s="7"/>
    </row>
    <row r="65" spans="1:9" s="10" customFormat="1" x14ac:dyDescent="0.2">
      <c r="A65" s="7"/>
      <c r="B65" s="7"/>
      <c r="C65" s="7"/>
      <c r="D65" s="7"/>
      <c r="F65" s="11"/>
      <c r="H65" s="7"/>
      <c r="I65" s="7"/>
    </row>
    <row r="66" spans="1:9" s="10" customFormat="1" x14ac:dyDescent="0.2">
      <c r="A66" s="7"/>
      <c r="B66" s="7"/>
      <c r="C66" s="7"/>
      <c r="D66" s="7"/>
      <c r="F66" s="11"/>
      <c r="H66" s="7"/>
      <c r="I66" s="7"/>
    </row>
    <row r="67" spans="1:9" s="10" customFormat="1" x14ac:dyDescent="0.2">
      <c r="A67" s="7"/>
      <c r="B67" s="7"/>
      <c r="C67" s="7"/>
      <c r="D67" s="7"/>
      <c r="F67" s="11"/>
      <c r="H67" s="7"/>
      <c r="I67" s="7"/>
    </row>
    <row r="68" spans="1:9" s="10" customFormat="1" x14ac:dyDescent="0.2">
      <c r="A68" s="7"/>
      <c r="B68" s="7"/>
      <c r="C68" s="7"/>
      <c r="D68" s="7"/>
      <c r="F68" s="11"/>
      <c r="H68" s="7"/>
      <c r="I68" s="7"/>
    </row>
    <row r="70" spans="1:9" s="10" customFormat="1" x14ac:dyDescent="0.2">
      <c r="A70" s="7"/>
      <c r="B70" s="7"/>
      <c r="C70" s="7"/>
      <c r="D70" s="7"/>
      <c r="F70" s="11"/>
      <c r="H70" s="7"/>
      <c r="I70" s="7"/>
    </row>
    <row r="72" spans="1:9" s="10" customFormat="1" ht="15" customHeight="1" x14ac:dyDescent="0.2">
      <c r="A72" s="7"/>
      <c r="B72" s="7"/>
      <c r="C72" s="7"/>
      <c r="D72" s="7"/>
      <c r="F72" s="11"/>
      <c r="H72" s="7"/>
      <c r="I72" s="7"/>
    </row>
  </sheetData>
  <mergeCells count="3">
    <mergeCell ref="A1:G1"/>
    <mergeCell ref="A17:G17"/>
    <mergeCell ref="A29:C29"/>
  </mergeCells>
  <conditionalFormatting sqref="F2 F19:F65442">
    <cfRule type="cellIs" dxfId="2" priority="3" stopIfTrue="1" operator="between">
      <formula>0.009</formula>
      <formula>-0.009</formula>
    </cfRule>
  </conditionalFormatting>
  <conditionalFormatting sqref="F4:F10">
    <cfRule type="cellIs" dxfId="1" priority="2" stopIfTrue="1" operator="between">
      <formula>0.009</formula>
      <formula>-0.009</formula>
    </cfRule>
  </conditionalFormatting>
  <conditionalFormatting sqref="F12:F16">
    <cfRule type="cellIs" dxfId="0" priority="1" stopIfTrue="1" operator="between">
      <formula>0.009</formula>
      <formula>-0.009</formula>
    </cfRule>
  </conditionalFormatting>
  <pageMargins left="0.7" right="0.7" top="0.75" bottom="0.75" header="0.3" footer="0.3"/>
  <pageSetup orientation="portrait" horizontalDpi="90" verticalDpi="90" r:id="rId1"/>
  <headerFooter>
    <oddFooter>&amp;C&amp;1#&amp;"Calibri"&amp;10&amp;K000000PUBLIC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7"/>
  <sheetViews>
    <sheetView zoomScaleNormal="100" workbookViewId="0">
      <selection sqref="A1:G1"/>
    </sheetView>
  </sheetViews>
  <sheetFormatPr defaultColWidth="9.109375" defaultRowHeight="10.199999999999999" x14ac:dyDescent="0.2"/>
  <cols>
    <col min="1" max="1" width="38.6640625" style="7" bestFit="1" customWidth="1"/>
    <col min="2" max="2" width="36.33203125" style="7" bestFit="1" customWidth="1"/>
    <col min="3" max="3" width="24.6640625" style="7" bestFit="1" customWidth="1"/>
    <col min="4" max="4" width="15.44140625" style="7" bestFit="1" customWidth="1"/>
    <col min="5" max="5" width="32.44140625" style="10" customWidth="1"/>
    <col min="6" max="6" width="13.5546875" style="11" bestFit="1" customWidth="1"/>
    <col min="7" max="7" width="5.44140625" style="10" bestFit="1" customWidth="1"/>
    <col min="8" max="16384" width="9.109375" style="7"/>
  </cols>
  <sheetData>
    <row r="1" spans="1:9" s="1" customFormat="1" ht="13.8" x14ac:dyDescent="0.2">
      <c r="A1" s="103" t="s">
        <v>1122</v>
      </c>
      <c r="B1" s="104"/>
      <c r="C1" s="104"/>
      <c r="D1" s="104"/>
      <c r="E1" s="104"/>
      <c r="F1" s="104"/>
      <c r="G1" s="104"/>
    </row>
    <row r="2" spans="1:9" s="1" customFormat="1" ht="11.4" x14ac:dyDescent="0.2">
      <c r="E2" s="5"/>
      <c r="F2" s="9"/>
      <c r="G2" s="10"/>
    </row>
    <row r="3" spans="1:9" s="1" customFormat="1" ht="12" x14ac:dyDescent="0.2">
      <c r="A3" s="8" t="s">
        <v>7</v>
      </c>
      <c r="B3" s="2"/>
      <c r="C3" s="3"/>
      <c r="D3" s="3"/>
      <c r="E3" s="4"/>
      <c r="F3" s="9"/>
      <c r="G3" s="10"/>
    </row>
    <row r="4" spans="1:9" s="1" customFormat="1" ht="26.25" customHeight="1" x14ac:dyDescent="0.2">
      <c r="A4" s="6" t="s">
        <v>2</v>
      </c>
      <c r="B4" s="6" t="s">
        <v>0</v>
      </c>
      <c r="C4" s="13" t="s">
        <v>908</v>
      </c>
      <c r="D4" s="13" t="s">
        <v>1</v>
      </c>
      <c r="E4" s="52" t="s">
        <v>6</v>
      </c>
      <c r="F4" s="12" t="s">
        <v>3</v>
      </c>
      <c r="G4" s="12" t="s">
        <v>1123</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56</v>
      </c>
      <c r="B7" s="21" t="s">
        <v>55</v>
      </c>
      <c r="C7" s="21" t="s">
        <v>57</v>
      </c>
      <c r="D7" s="24">
        <v>2000</v>
      </c>
      <c r="E7" s="22">
        <v>2111.8900874000001</v>
      </c>
      <c r="F7" s="23">
        <v>6.8711085479495999</v>
      </c>
      <c r="G7" s="22">
        <v>7.6029</v>
      </c>
    </row>
    <row r="8" spans="1:9" x14ac:dyDescent="0.2">
      <c r="A8" s="21" t="s">
        <v>59</v>
      </c>
      <c r="B8" s="21" t="s">
        <v>58</v>
      </c>
      <c r="C8" s="21" t="s">
        <v>60</v>
      </c>
      <c r="D8" s="24">
        <v>1500</v>
      </c>
      <c r="E8" s="22">
        <v>1595.3005327999999</v>
      </c>
      <c r="F8" s="23">
        <v>5.1903662945667701</v>
      </c>
      <c r="G8" s="22">
        <v>7.94</v>
      </c>
    </row>
    <row r="9" spans="1:9" x14ac:dyDescent="0.2">
      <c r="A9" s="20" t="s">
        <v>28</v>
      </c>
      <c r="B9" s="20"/>
      <c r="C9" s="20"/>
      <c r="D9" s="20"/>
      <c r="E9" s="25">
        <f>SUM(E6:E8)</f>
        <v>3707.1906202</v>
      </c>
      <c r="F9" s="26">
        <f>SUM(F6:F8)</f>
        <v>12.06147484251637</v>
      </c>
      <c r="G9" s="25"/>
      <c r="H9" s="14"/>
      <c r="I9" s="14"/>
    </row>
    <row r="10" spans="1:9" x14ac:dyDescent="0.2">
      <c r="A10" s="21"/>
      <c r="B10" s="21"/>
      <c r="C10" s="21"/>
      <c r="D10" s="21"/>
      <c r="E10" s="22"/>
      <c r="F10" s="23"/>
      <c r="G10" s="22"/>
    </row>
    <row r="11" spans="1:9" x14ac:dyDescent="0.2">
      <c r="A11" s="20" t="s">
        <v>29</v>
      </c>
      <c r="B11" s="21"/>
      <c r="C11" s="21"/>
      <c r="D11" s="21"/>
      <c r="E11" s="22"/>
      <c r="F11" s="23"/>
      <c r="G11" s="22"/>
    </row>
    <row r="12" spans="1:9" x14ac:dyDescent="0.2">
      <c r="A12" s="20" t="s">
        <v>30</v>
      </c>
      <c r="B12" s="21"/>
      <c r="C12" s="21"/>
      <c r="D12" s="21"/>
      <c r="E12" s="22"/>
      <c r="F12" s="23"/>
      <c r="G12" s="22"/>
    </row>
    <row r="13" spans="1:9" x14ac:dyDescent="0.2">
      <c r="A13" s="21" t="s">
        <v>1020</v>
      </c>
      <c r="B13" s="21" t="s">
        <v>1267</v>
      </c>
      <c r="C13" s="21" t="s">
        <v>32</v>
      </c>
      <c r="D13" s="24">
        <v>100000</v>
      </c>
      <c r="E13" s="22">
        <v>99.601500000000001</v>
      </c>
      <c r="F13" s="23">
        <v>0.32405697726492499</v>
      </c>
      <c r="G13" s="22">
        <v>6.3493000000000004</v>
      </c>
    </row>
    <row r="14" spans="1:9" x14ac:dyDescent="0.2">
      <c r="A14" s="20" t="s">
        <v>28</v>
      </c>
      <c r="B14" s="20"/>
      <c r="C14" s="20"/>
      <c r="D14" s="20"/>
      <c r="E14" s="25">
        <f>SUM(E12:E13)</f>
        <v>99.601500000000001</v>
      </c>
      <c r="F14" s="26">
        <f>SUM(F12:F13)</f>
        <v>0.32405697726492499</v>
      </c>
      <c r="G14" s="25"/>
      <c r="H14" s="14"/>
      <c r="I14" s="14"/>
    </row>
    <row r="15" spans="1:9" x14ac:dyDescent="0.2">
      <c r="A15" s="21"/>
      <c r="B15" s="21"/>
      <c r="C15" s="21"/>
      <c r="D15" s="21"/>
      <c r="E15" s="22"/>
      <c r="F15" s="23"/>
      <c r="G15" s="22"/>
    </row>
    <row r="16" spans="1:9" x14ac:dyDescent="0.2">
      <c r="A16" s="20" t="s">
        <v>31</v>
      </c>
      <c r="B16" s="21"/>
      <c r="C16" s="21"/>
      <c r="D16" s="21"/>
      <c r="E16" s="22"/>
      <c r="F16" s="23"/>
      <c r="G16" s="22"/>
    </row>
    <row r="17" spans="1:9" x14ac:dyDescent="0.2">
      <c r="A17" s="21" t="s">
        <v>1124</v>
      </c>
      <c r="B17" s="21" t="s">
        <v>1274</v>
      </c>
      <c r="C17" s="21" t="s">
        <v>32</v>
      </c>
      <c r="D17" s="24">
        <v>8000000</v>
      </c>
      <c r="E17" s="22">
        <v>8228.4599999999991</v>
      </c>
      <c r="F17" s="23">
        <v>26.771583511747799</v>
      </c>
      <c r="G17" s="22">
        <v>7.7098266261244497</v>
      </c>
    </row>
    <row r="18" spans="1:9" x14ac:dyDescent="0.2">
      <c r="A18" s="21" t="s">
        <v>1125</v>
      </c>
      <c r="B18" s="21" t="s">
        <v>1126</v>
      </c>
      <c r="C18" s="21" t="s">
        <v>32</v>
      </c>
      <c r="D18" s="24">
        <v>7000000</v>
      </c>
      <c r="E18" s="22">
        <v>7301.3126666999997</v>
      </c>
      <c r="F18" s="23">
        <v>23.755077110655101</v>
      </c>
      <c r="G18" s="22">
        <v>7.4014088242945197</v>
      </c>
    </row>
    <row r="19" spans="1:9" x14ac:dyDescent="0.2">
      <c r="A19" s="21" t="s">
        <v>54</v>
      </c>
      <c r="B19" s="21" t="s">
        <v>53</v>
      </c>
      <c r="C19" s="21" t="s">
        <v>32</v>
      </c>
      <c r="D19" s="24">
        <v>5500000</v>
      </c>
      <c r="E19" s="22">
        <v>5821.2849444000003</v>
      </c>
      <c r="F19" s="23">
        <v>18.9397549522857</v>
      </c>
      <c r="G19" s="22">
        <v>6.8634963752000102</v>
      </c>
    </row>
    <row r="20" spans="1:9" x14ac:dyDescent="0.2">
      <c r="A20" s="21" t="s">
        <v>1127</v>
      </c>
      <c r="B20" s="21" t="s">
        <v>1128</v>
      </c>
      <c r="C20" s="21" t="s">
        <v>32</v>
      </c>
      <c r="D20" s="24">
        <v>3000000</v>
      </c>
      <c r="E20" s="22">
        <v>3131.8890000000001</v>
      </c>
      <c r="F20" s="23">
        <v>10.189710822319601</v>
      </c>
      <c r="G20" s="22">
        <v>7.6439490671604302</v>
      </c>
    </row>
    <row r="21" spans="1:9" x14ac:dyDescent="0.2">
      <c r="A21" s="21" t="s">
        <v>1129</v>
      </c>
      <c r="B21" s="21" t="s">
        <v>1130</v>
      </c>
      <c r="C21" s="21" t="s">
        <v>32</v>
      </c>
      <c r="D21" s="24">
        <v>1500000</v>
      </c>
      <c r="E21" s="22">
        <v>1563.0833333</v>
      </c>
      <c r="F21" s="23">
        <v>5.0855465048456203</v>
      </c>
      <c r="G21" s="22">
        <v>7.6771338700218603</v>
      </c>
    </row>
    <row r="22" spans="1:9" x14ac:dyDescent="0.2">
      <c r="A22" s="20" t="s">
        <v>28</v>
      </c>
      <c r="B22" s="20"/>
      <c r="C22" s="20"/>
      <c r="D22" s="20"/>
      <c r="E22" s="25">
        <f>SUM(E17:E21)</f>
        <v>26046.029944399997</v>
      </c>
      <c r="F22" s="26">
        <f>SUM(F17:F21)</f>
        <v>84.741672901853818</v>
      </c>
      <c r="G22" s="25"/>
      <c r="H22" s="14"/>
      <c r="I22" s="14"/>
    </row>
    <row r="23" spans="1:9" x14ac:dyDescent="0.2">
      <c r="A23" s="21"/>
      <c r="B23" s="21"/>
      <c r="C23" s="21"/>
      <c r="D23" s="21"/>
      <c r="E23" s="22"/>
      <c r="F23" s="23"/>
      <c r="G23" s="22"/>
    </row>
    <row r="24" spans="1:9" x14ac:dyDescent="0.2">
      <c r="A24" s="20" t="s">
        <v>982</v>
      </c>
      <c r="B24" s="21"/>
      <c r="C24" s="21"/>
      <c r="D24" s="21"/>
      <c r="E24" s="22"/>
      <c r="F24" s="23"/>
      <c r="G24" s="22"/>
    </row>
    <row r="25" spans="1:9" x14ac:dyDescent="0.2">
      <c r="A25" s="21" t="s">
        <v>983</v>
      </c>
      <c r="B25" s="21" t="s">
        <v>984</v>
      </c>
      <c r="C25" s="21" t="s">
        <v>985</v>
      </c>
      <c r="D25" s="24">
        <v>789.46100000000001</v>
      </c>
      <c r="E25" s="22">
        <v>82.148809099999994</v>
      </c>
      <c r="F25" s="23">
        <v>0.26727403465670102</v>
      </c>
      <c r="G25" s="22">
        <v>6.62</v>
      </c>
    </row>
    <row r="26" spans="1:9" x14ac:dyDescent="0.2">
      <c r="A26" s="20" t="s">
        <v>28</v>
      </c>
      <c r="B26" s="20"/>
      <c r="C26" s="20"/>
      <c r="D26" s="20"/>
      <c r="E26" s="25">
        <f>SUM(E25:E25)</f>
        <v>82.148809099999994</v>
      </c>
      <c r="F26" s="26">
        <f>SUM(F25:F25)</f>
        <v>0.26727403465670102</v>
      </c>
      <c r="G26" s="25"/>
      <c r="H26" s="14"/>
      <c r="I26" s="14"/>
    </row>
    <row r="27" spans="1:9" x14ac:dyDescent="0.2">
      <c r="A27" s="21"/>
      <c r="B27" s="21"/>
      <c r="C27" s="21"/>
      <c r="D27" s="21"/>
      <c r="E27" s="22"/>
      <c r="F27" s="23"/>
      <c r="G27" s="22"/>
    </row>
    <row r="28" spans="1:9" x14ac:dyDescent="0.2">
      <c r="A28" s="20" t="s">
        <v>33</v>
      </c>
      <c r="B28" s="20"/>
      <c r="C28" s="20"/>
      <c r="D28" s="20"/>
      <c r="E28" s="25">
        <f>E9+E14+E22+E26</f>
        <v>29934.970873699996</v>
      </c>
      <c r="F28" s="26">
        <f>F9+F14+F22+F26</f>
        <v>97.394478756291804</v>
      </c>
      <c r="G28" s="25"/>
      <c r="H28" s="14"/>
      <c r="I28" s="14"/>
    </row>
    <row r="29" spans="1:9" x14ac:dyDescent="0.2">
      <c r="A29" s="20"/>
      <c r="B29" s="20"/>
      <c r="C29" s="20"/>
      <c r="D29" s="20"/>
      <c r="E29" s="25"/>
      <c r="F29" s="26"/>
      <c r="G29" s="25"/>
      <c r="H29" s="14"/>
      <c r="I29" s="14"/>
    </row>
    <row r="30" spans="1:9" x14ac:dyDescent="0.2">
      <c r="A30" s="20" t="s">
        <v>35</v>
      </c>
      <c r="B30" s="20"/>
      <c r="C30" s="20"/>
      <c r="D30" s="20"/>
      <c r="E30" s="25">
        <f>E32-(E9+E14+E22+E26)</f>
        <v>800.82776290000402</v>
      </c>
      <c r="F30" s="26">
        <f>F32-(F9+F14+F22+F26)</f>
        <v>2.6055212437081963</v>
      </c>
      <c r="G30" s="25"/>
      <c r="H30" s="14"/>
      <c r="I30" s="14"/>
    </row>
    <row r="31" spans="1:9" x14ac:dyDescent="0.2">
      <c r="A31" s="20"/>
      <c r="B31" s="20"/>
      <c r="C31" s="20"/>
      <c r="D31" s="20"/>
      <c r="E31" s="25"/>
      <c r="F31" s="26"/>
      <c r="G31" s="25"/>
      <c r="H31" s="14"/>
      <c r="I31" s="14"/>
    </row>
    <row r="32" spans="1:9" x14ac:dyDescent="0.2">
      <c r="A32" s="27" t="s">
        <v>34</v>
      </c>
      <c r="B32" s="27"/>
      <c r="C32" s="27"/>
      <c r="D32" s="27"/>
      <c r="E32" s="28">
        <v>30735.7986366</v>
      </c>
      <c r="F32" s="29">
        <v>100</v>
      </c>
      <c r="G32" s="28"/>
      <c r="H32" s="14"/>
      <c r="I32" s="14"/>
    </row>
    <row r="33" spans="1:7" x14ac:dyDescent="0.2">
      <c r="A33" s="7" t="s">
        <v>1273</v>
      </c>
    </row>
    <row r="35" spans="1:7" x14ac:dyDescent="0.2">
      <c r="A35" s="14" t="s">
        <v>36</v>
      </c>
    </row>
    <row r="36" spans="1:7" x14ac:dyDescent="0.2">
      <c r="A36" s="14" t="s">
        <v>987</v>
      </c>
    </row>
    <row r="37" spans="1:7" x14ac:dyDescent="0.2">
      <c r="A37" s="14" t="s">
        <v>1131</v>
      </c>
    </row>
    <row r="38" spans="1:7" x14ac:dyDescent="0.2">
      <c r="A38" s="14"/>
    </row>
    <row r="39" spans="1:7" ht="33.75" customHeight="1" x14ac:dyDescent="0.2">
      <c r="A39" s="108" t="s">
        <v>1132</v>
      </c>
      <c r="B39" s="108"/>
      <c r="C39" s="108"/>
      <c r="D39" s="108"/>
      <c r="E39" s="108"/>
      <c r="F39" s="108"/>
      <c r="G39" s="108"/>
    </row>
    <row r="40" spans="1:7" x14ac:dyDescent="0.2">
      <c r="A40" s="14"/>
    </row>
    <row r="41" spans="1:7" x14ac:dyDescent="0.2">
      <c r="A41" s="14" t="s">
        <v>37</v>
      </c>
    </row>
    <row r="42" spans="1:7" x14ac:dyDescent="0.2">
      <c r="A42" s="14" t="s">
        <v>38</v>
      </c>
    </row>
    <row r="43" spans="1:7" x14ac:dyDescent="0.2">
      <c r="A43" s="14" t="s">
        <v>39</v>
      </c>
      <c r="B43" s="14"/>
      <c r="C43" s="30" t="s">
        <v>1110</v>
      </c>
      <c r="D43" s="14" t="s">
        <v>40</v>
      </c>
    </row>
    <row r="44" spans="1:7" x14ac:dyDescent="0.2">
      <c r="A44" s="7" t="s">
        <v>41</v>
      </c>
      <c r="C44" s="31">
        <v>36.741399999999999</v>
      </c>
      <c r="D44" s="31">
        <v>38.351900000000001</v>
      </c>
    </row>
    <row r="45" spans="1:7" x14ac:dyDescent="0.2">
      <c r="A45" s="7" t="s">
        <v>1022</v>
      </c>
      <c r="C45" s="31">
        <v>10.1929</v>
      </c>
      <c r="D45" s="31">
        <v>10.278499999999999</v>
      </c>
    </row>
    <row r="46" spans="1:7" x14ac:dyDescent="0.2">
      <c r="A46" s="7" t="s">
        <v>43</v>
      </c>
      <c r="C46" s="31">
        <v>39.745399999999997</v>
      </c>
      <c r="D46" s="31">
        <v>41.639800000000001</v>
      </c>
    </row>
    <row r="47" spans="1:7" x14ac:dyDescent="0.2">
      <c r="A47" s="7" t="s">
        <v>1027</v>
      </c>
      <c r="C47" s="31">
        <v>10.0908</v>
      </c>
      <c r="D47" s="31">
        <v>10.1753</v>
      </c>
    </row>
    <row r="48" spans="1:7" x14ac:dyDescent="0.2">
      <c r="C48" s="31"/>
      <c r="D48" s="31"/>
    </row>
    <row r="49" spans="1:5" x14ac:dyDescent="0.2">
      <c r="A49" s="7" t="s">
        <v>1013</v>
      </c>
      <c r="C49" s="31"/>
      <c r="D49" s="31"/>
    </row>
    <row r="51" spans="1:5" x14ac:dyDescent="0.2">
      <c r="A51" s="14" t="s">
        <v>46</v>
      </c>
    </row>
    <row r="52" spans="1:5" x14ac:dyDescent="0.2">
      <c r="A52" s="105" t="s">
        <v>50</v>
      </c>
      <c r="B52" s="106"/>
      <c r="C52" s="33" t="s">
        <v>51</v>
      </c>
    </row>
    <row r="53" spans="1:5" x14ac:dyDescent="0.2">
      <c r="A53" s="101" t="s">
        <v>1022</v>
      </c>
      <c r="B53" s="102"/>
      <c r="C53" s="34">
        <v>0.35328977</v>
      </c>
    </row>
    <row r="54" spans="1:5" x14ac:dyDescent="0.2">
      <c r="A54" s="101" t="s">
        <v>1027</v>
      </c>
      <c r="B54" s="102"/>
      <c r="C54" s="34">
        <v>0.37819075000000002</v>
      </c>
    </row>
    <row r="55" spans="1:5" x14ac:dyDescent="0.2">
      <c r="A55" s="7" t="s">
        <v>52</v>
      </c>
    </row>
    <row r="56" spans="1:5" x14ac:dyDescent="0.2">
      <c r="A56" s="7" t="s">
        <v>45</v>
      </c>
    </row>
    <row r="58" spans="1:5" x14ac:dyDescent="0.2">
      <c r="A58" s="14" t="s">
        <v>1014</v>
      </c>
      <c r="D58" s="32">
        <v>7.1900670306664702</v>
      </c>
      <c r="E58" s="10" t="s">
        <v>48</v>
      </c>
    </row>
    <row r="60" spans="1:5" x14ac:dyDescent="0.2">
      <c r="A60" s="14" t="s">
        <v>859</v>
      </c>
      <c r="D60" s="30" t="s">
        <v>47</v>
      </c>
    </row>
    <row r="62" spans="1:5" x14ac:dyDescent="0.2">
      <c r="A62" s="14" t="s">
        <v>1015</v>
      </c>
    </row>
    <row r="63" spans="1:5" ht="14.4" x14ac:dyDescent="0.3">
      <c r="A63" s="66"/>
    </row>
    <row r="64" spans="1:5" x14ac:dyDescent="0.2">
      <c r="A64" s="61" t="s">
        <v>875</v>
      </c>
    </row>
    <row r="65" spans="1:1" x14ac:dyDescent="0.2">
      <c r="A65" s="63"/>
    </row>
    <row r="66" spans="1:1" x14ac:dyDescent="0.2">
      <c r="A66" s="63"/>
    </row>
    <row r="67" spans="1:1" x14ac:dyDescent="0.2">
      <c r="A67" s="63"/>
    </row>
    <row r="68" spans="1:1" x14ac:dyDescent="0.2">
      <c r="A68" s="63"/>
    </row>
    <row r="69" spans="1:1" x14ac:dyDescent="0.2">
      <c r="A69" s="63"/>
    </row>
    <row r="70" spans="1:1" x14ac:dyDescent="0.2">
      <c r="A70" s="63"/>
    </row>
    <row r="71" spans="1:1" x14ac:dyDescent="0.2">
      <c r="A71" s="63"/>
    </row>
    <row r="72" spans="1:1" x14ac:dyDescent="0.2">
      <c r="A72" s="63"/>
    </row>
    <row r="73" spans="1:1" x14ac:dyDescent="0.2">
      <c r="A73" s="63"/>
    </row>
    <row r="74" spans="1:1" x14ac:dyDescent="0.2">
      <c r="A74" s="63"/>
    </row>
    <row r="75" spans="1:1" x14ac:dyDescent="0.2">
      <c r="A75" s="63"/>
    </row>
    <row r="76" spans="1:1" x14ac:dyDescent="0.2">
      <c r="A76" s="63"/>
    </row>
    <row r="77" spans="1:1" x14ac:dyDescent="0.2">
      <c r="A77" s="63"/>
    </row>
    <row r="78" spans="1:1" x14ac:dyDescent="0.2">
      <c r="A78" s="61" t="s">
        <v>1133</v>
      </c>
    </row>
    <row r="79" spans="1:1" x14ac:dyDescent="0.2">
      <c r="A79" s="63"/>
    </row>
    <row r="80" spans="1:1" x14ac:dyDescent="0.2">
      <c r="A80" s="61" t="s">
        <v>876</v>
      </c>
    </row>
    <row r="81" spans="1:1" x14ac:dyDescent="0.2">
      <c r="A81" s="63"/>
    </row>
    <row r="82" spans="1:1" x14ac:dyDescent="0.2">
      <c r="A82" s="63"/>
    </row>
    <row r="83" spans="1:1" x14ac:dyDescent="0.2">
      <c r="A83" s="63"/>
    </row>
    <row r="84" spans="1:1" x14ac:dyDescent="0.2">
      <c r="A84" s="63"/>
    </row>
    <row r="85" spans="1:1" x14ac:dyDescent="0.2">
      <c r="A85" s="63"/>
    </row>
    <row r="86" spans="1:1" x14ac:dyDescent="0.2">
      <c r="A86" s="63"/>
    </row>
    <row r="87" spans="1:1" x14ac:dyDescent="0.2">
      <c r="A87" s="63"/>
    </row>
    <row r="88" spans="1:1" x14ac:dyDescent="0.2">
      <c r="A88" s="63"/>
    </row>
    <row r="89" spans="1:1" x14ac:dyDescent="0.2">
      <c r="A89" s="63"/>
    </row>
    <row r="90" spans="1:1" x14ac:dyDescent="0.2">
      <c r="A90" s="63"/>
    </row>
    <row r="91" spans="1:1" x14ac:dyDescent="0.2">
      <c r="A91" s="63"/>
    </row>
    <row r="92" spans="1:1" x14ac:dyDescent="0.2">
      <c r="A92" s="63"/>
    </row>
    <row r="93" spans="1:1" x14ac:dyDescent="0.2">
      <c r="A93" s="63"/>
    </row>
    <row r="94" spans="1:1" x14ac:dyDescent="0.2">
      <c r="A94" s="63"/>
    </row>
    <row r="95" spans="1:1" x14ac:dyDescent="0.2">
      <c r="A95" s="7" t="s">
        <v>874</v>
      </c>
    </row>
    <row r="96" spans="1:1" x14ac:dyDescent="0.2">
      <c r="A96" s="62"/>
    </row>
    <row r="97" spans="1:1" x14ac:dyDescent="0.2">
      <c r="A97" s="62"/>
    </row>
  </sheetData>
  <mergeCells count="5">
    <mergeCell ref="A1:G1"/>
    <mergeCell ref="A39:G39"/>
    <mergeCell ref="A52:B52"/>
    <mergeCell ref="A53:B53"/>
    <mergeCell ref="A54:B54"/>
  </mergeCells>
  <conditionalFormatting sqref="F2:F3 F5:F38">
    <cfRule type="cellIs" dxfId="90" priority="2" stopIfTrue="1" operator="between">
      <formula>0.009</formula>
      <formula>-0.009</formula>
    </cfRule>
  </conditionalFormatting>
  <conditionalFormatting sqref="F40:F65538">
    <cfRule type="cellIs" dxfId="8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30"/>
  <sheetViews>
    <sheetView zoomScaleNormal="100" workbookViewId="0">
      <selection sqref="A1:G1"/>
    </sheetView>
  </sheetViews>
  <sheetFormatPr defaultColWidth="9.109375" defaultRowHeight="10.199999999999999" x14ac:dyDescent="0.2"/>
  <cols>
    <col min="1" max="1" width="38.6640625" style="7" bestFit="1" customWidth="1"/>
    <col min="2" max="2" width="52.44140625" style="7" customWidth="1"/>
    <col min="3" max="3" width="24.6640625" style="7" bestFit="1" customWidth="1"/>
    <col min="4" max="4" width="15.44140625" style="7" bestFit="1" customWidth="1"/>
    <col min="5" max="5" width="32.44140625" style="10" customWidth="1"/>
    <col min="6" max="6" width="13.5546875" style="11" bestFit="1" customWidth="1"/>
    <col min="7" max="7" width="5.44140625" style="10" bestFit="1" customWidth="1"/>
    <col min="8" max="16384" width="9.109375" style="7"/>
  </cols>
  <sheetData>
    <row r="1" spans="1:7" s="1" customFormat="1" ht="13.8" x14ac:dyDescent="0.2">
      <c r="A1" s="103" t="s">
        <v>1134</v>
      </c>
      <c r="B1" s="104"/>
      <c r="C1" s="104"/>
      <c r="D1" s="104"/>
      <c r="E1" s="104"/>
      <c r="F1" s="104"/>
      <c r="G1" s="104"/>
    </row>
    <row r="2" spans="1:7" s="1" customFormat="1" ht="11.4" x14ac:dyDescent="0.2">
      <c r="E2" s="5"/>
      <c r="F2" s="9"/>
      <c r="G2" s="10"/>
    </row>
    <row r="3" spans="1:7" s="1" customFormat="1" ht="12" x14ac:dyDescent="0.2">
      <c r="A3" s="8" t="s">
        <v>7</v>
      </c>
      <c r="B3" s="2"/>
      <c r="C3" s="3"/>
      <c r="D3" s="3"/>
      <c r="E3" s="4"/>
      <c r="F3" s="9"/>
      <c r="G3" s="10"/>
    </row>
    <row r="4" spans="1:7" s="1" customFormat="1" ht="26.25" customHeight="1" x14ac:dyDescent="0.2">
      <c r="A4" s="6" t="s">
        <v>2</v>
      </c>
      <c r="B4" s="6" t="s">
        <v>0</v>
      </c>
      <c r="C4" s="13" t="s">
        <v>908</v>
      </c>
      <c r="D4" s="13" t="s">
        <v>1</v>
      </c>
      <c r="E4" s="52" t="s">
        <v>6</v>
      </c>
      <c r="F4" s="12" t="s">
        <v>3</v>
      </c>
      <c r="G4" s="12" t="s">
        <v>1123</v>
      </c>
    </row>
    <row r="5" spans="1:7" x14ac:dyDescent="0.2">
      <c r="A5" s="16" t="s">
        <v>24</v>
      </c>
      <c r="B5" s="17"/>
      <c r="C5" s="17"/>
      <c r="D5" s="17"/>
      <c r="E5" s="18"/>
      <c r="F5" s="19"/>
      <c r="G5" s="18"/>
    </row>
    <row r="6" spans="1:7" x14ac:dyDescent="0.2">
      <c r="A6" s="20" t="s">
        <v>25</v>
      </c>
      <c r="B6" s="21"/>
      <c r="C6" s="21"/>
      <c r="D6" s="21"/>
      <c r="E6" s="22"/>
      <c r="F6" s="23"/>
      <c r="G6" s="22"/>
    </row>
    <row r="7" spans="1:7" x14ac:dyDescent="0.2">
      <c r="A7" s="21" t="s">
        <v>62</v>
      </c>
      <c r="B7" s="21" t="s">
        <v>61</v>
      </c>
      <c r="C7" s="21" t="s">
        <v>63</v>
      </c>
      <c r="D7" s="24">
        <v>5000</v>
      </c>
      <c r="E7" s="22">
        <v>5242.5191095999999</v>
      </c>
      <c r="F7" s="23">
        <v>6.6751248315904297</v>
      </c>
      <c r="G7" s="22">
        <v>7.9649999999999999</v>
      </c>
    </row>
    <row r="8" spans="1:7" x14ac:dyDescent="0.2">
      <c r="A8" s="21" t="s">
        <v>65</v>
      </c>
      <c r="B8" s="21" t="s">
        <v>64</v>
      </c>
      <c r="C8" s="21" t="s">
        <v>26</v>
      </c>
      <c r="D8" s="24">
        <v>5000</v>
      </c>
      <c r="E8" s="22">
        <v>5107.3304109999999</v>
      </c>
      <c r="F8" s="23">
        <v>6.5029935679536797</v>
      </c>
      <c r="G8" s="22">
        <v>7.58</v>
      </c>
    </row>
    <row r="9" spans="1:7" x14ac:dyDescent="0.2">
      <c r="A9" s="21" t="s">
        <v>67</v>
      </c>
      <c r="B9" s="21" t="s">
        <v>66</v>
      </c>
      <c r="C9" s="21" t="s">
        <v>26</v>
      </c>
      <c r="D9" s="24">
        <v>5000</v>
      </c>
      <c r="E9" s="22">
        <v>5105.6277848</v>
      </c>
      <c r="F9" s="23">
        <v>6.5008256707674397</v>
      </c>
      <c r="G9" s="22">
        <v>7.8849999999999998</v>
      </c>
    </row>
    <row r="10" spans="1:7" x14ac:dyDescent="0.2">
      <c r="A10" s="21" t="s">
        <v>1135</v>
      </c>
      <c r="B10" s="21" t="s">
        <v>1136</v>
      </c>
      <c r="C10" s="21" t="s">
        <v>26</v>
      </c>
      <c r="D10" s="24">
        <v>500</v>
      </c>
      <c r="E10" s="22">
        <v>5072.4245204999997</v>
      </c>
      <c r="F10" s="23">
        <v>6.4585490611098901</v>
      </c>
      <c r="G10" s="22">
        <v>7.8</v>
      </c>
    </row>
    <row r="11" spans="1:7" x14ac:dyDescent="0.2">
      <c r="A11" s="21" t="s">
        <v>1137</v>
      </c>
      <c r="B11" s="21" t="s">
        <v>851</v>
      </c>
      <c r="C11" s="21" t="s">
        <v>26</v>
      </c>
      <c r="D11" s="24">
        <v>9000</v>
      </c>
      <c r="E11" s="22">
        <v>4882.5</v>
      </c>
      <c r="F11" s="23">
        <v>6.2167244999755402</v>
      </c>
      <c r="G11" s="22">
        <v>6.2482999999999995</v>
      </c>
    </row>
    <row r="12" spans="1:7" x14ac:dyDescent="0.2">
      <c r="A12" s="21" t="s">
        <v>1138</v>
      </c>
      <c r="B12" s="21" t="s">
        <v>1139</v>
      </c>
      <c r="C12" s="21" t="s">
        <v>26</v>
      </c>
      <c r="D12" s="24">
        <v>2500</v>
      </c>
      <c r="E12" s="22">
        <v>2650.2770492</v>
      </c>
      <c r="F12" s="23">
        <v>3.3745094241647799</v>
      </c>
      <c r="G12" s="22">
        <v>8.0182000000000002</v>
      </c>
    </row>
    <row r="13" spans="1:7" x14ac:dyDescent="0.2">
      <c r="A13" s="21" t="s">
        <v>56</v>
      </c>
      <c r="B13" s="21" t="s">
        <v>55</v>
      </c>
      <c r="C13" s="21" t="s">
        <v>57</v>
      </c>
      <c r="D13" s="24">
        <v>2500</v>
      </c>
      <c r="E13" s="22">
        <v>2639.8626092999998</v>
      </c>
      <c r="F13" s="23">
        <v>3.3612490649881601</v>
      </c>
      <c r="G13" s="22">
        <v>7.6029</v>
      </c>
    </row>
    <row r="14" spans="1:7" x14ac:dyDescent="0.2">
      <c r="A14" s="21" t="s">
        <v>1140</v>
      </c>
      <c r="B14" s="21" t="s">
        <v>1141</v>
      </c>
      <c r="C14" s="21" t="s">
        <v>57</v>
      </c>
      <c r="D14" s="24">
        <v>2500</v>
      </c>
      <c r="E14" s="22">
        <v>2620.8043151000002</v>
      </c>
      <c r="F14" s="23">
        <v>3.3369827742598601</v>
      </c>
      <c r="G14" s="22">
        <v>7.51</v>
      </c>
    </row>
    <row r="15" spans="1:7" x14ac:dyDescent="0.2">
      <c r="A15" s="21" t="s">
        <v>1142</v>
      </c>
      <c r="B15" s="21" t="s">
        <v>1143</v>
      </c>
      <c r="C15" s="21" t="s">
        <v>26</v>
      </c>
      <c r="D15" s="24">
        <v>250</v>
      </c>
      <c r="E15" s="22">
        <v>2615.9079918000002</v>
      </c>
      <c r="F15" s="23">
        <v>3.3307484490127801</v>
      </c>
      <c r="G15" s="22">
        <v>8.1174999999999997</v>
      </c>
    </row>
    <row r="16" spans="1:7" x14ac:dyDescent="0.2">
      <c r="A16" s="21" t="s">
        <v>1144</v>
      </c>
      <c r="B16" s="21" t="s">
        <v>1145</v>
      </c>
      <c r="C16" s="21" t="s">
        <v>26</v>
      </c>
      <c r="D16" s="24">
        <v>2500</v>
      </c>
      <c r="E16" s="22">
        <v>2615.6961027000002</v>
      </c>
      <c r="F16" s="23">
        <v>3.3304786576847198</v>
      </c>
      <c r="G16" s="22">
        <v>7.915</v>
      </c>
    </row>
    <row r="17" spans="1:9" x14ac:dyDescent="0.2">
      <c r="A17" s="21" t="s">
        <v>1146</v>
      </c>
      <c r="B17" s="21" t="s">
        <v>1147</v>
      </c>
      <c r="C17" s="21" t="s">
        <v>26</v>
      </c>
      <c r="D17" s="24">
        <v>2500</v>
      </c>
      <c r="E17" s="22">
        <v>2615.6152397000001</v>
      </c>
      <c r="F17" s="23">
        <v>3.3303756975222498</v>
      </c>
      <c r="G17" s="22">
        <v>7.56</v>
      </c>
    </row>
    <row r="18" spans="1:9" x14ac:dyDescent="0.2">
      <c r="A18" s="21" t="s">
        <v>69</v>
      </c>
      <c r="B18" s="21" t="s">
        <v>68</v>
      </c>
      <c r="C18" s="21" t="s">
        <v>26</v>
      </c>
      <c r="D18" s="24">
        <v>2500</v>
      </c>
      <c r="E18" s="22">
        <v>2612.0841780999999</v>
      </c>
      <c r="F18" s="23">
        <v>3.32587971448904</v>
      </c>
      <c r="G18" s="22">
        <v>7.47</v>
      </c>
    </row>
    <row r="19" spans="1:9" x14ac:dyDescent="0.2">
      <c r="A19" s="21" t="s">
        <v>1148</v>
      </c>
      <c r="B19" s="21" t="s">
        <v>1149</v>
      </c>
      <c r="C19" s="21" t="s">
        <v>26</v>
      </c>
      <c r="D19" s="24">
        <v>2500</v>
      </c>
      <c r="E19" s="22">
        <v>2595.2825753000002</v>
      </c>
      <c r="F19" s="23">
        <v>3.3044867936973099</v>
      </c>
      <c r="G19" s="22">
        <v>8.0675000000000008</v>
      </c>
    </row>
    <row r="20" spans="1:9" x14ac:dyDescent="0.2">
      <c r="A20" s="21" t="s">
        <v>71</v>
      </c>
      <c r="B20" s="21" t="s">
        <v>70</v>
      </c>
      <c r="C20" s="21" t="s">
        <v>60</v>
      </c>
      <c r="D20" s="24">
        <v>2500</v>
      </c>
      <c r="E20" s="22">
        <v>2581.5696232999999</v>
      </c>
      <c r="F20" s="23">
        <v>3.2870265490141799</v>
      </c>
      <c r="G20" s="22">
        <v>7.92</v>
      </c>
    </row>
    <row r="21" spans="1:9" x14ac:dyDescent="0.2">
      <c r="A21" s="21" t="s">
        <v>73</v>
      </c>
      <c r="B21" s="21" t="s">
        <v>72</v>
      </c>
      <c r="C21" s="21" t="s">
        <v>26</v>
      </c>
      <c r="D21" s="24">
        <v>250</v>
      </c>
      <c r="E21" s="22">
        <v>2565.3929917999999</v>
      </c>
      <c r="F21" s="23">
        <v>3.26642938334636</v>
      </c>
      <c r="G21" s="22">
        <v>7.8049999999999997</v>
      </c>
    </row>
    <row r="22" spans="1:9" x14ac:dyDescent="0.2">
      <c r="A22" s="21" t="s">
        <v>75</v>
      </c>
      <c r="B22" s="21" t="s">
        <v>74</v>
      </c>
      <c r="C22" s="21" t="s">
        <v>26</v>
      </c>
      <c r="D22" s="24">
        <v>2500</v>
      </c>
      <c r="E22" s="22">
        <v>2528.5315411000001</v>
      </c>
      <c r="F22" s="23">
        <v>3.2194949268852602</v>
      </c>
      <c r="G22" s="22">
        <v>7.6449999999999996</v>
      </c>
    </row>
    <row r="23" spans="1:9" x14ac:dyDescent="0.2">
      <c r="A23" s="21" t="s">
        <v>77</v>
      </c>
      <c r="B23" s="21" t="s">
        <v>76</v>
      </c>
      <c r="C23" s="21" t="s">
        <v>26</v>
      </c>
      <c r="D23" s="24">
        <v>2500</v>
      </c>
      <c r="E23" s="22">
        <v>2506.2135274000002</v>
      </c>
      <c r="F23" s="23">
        <v>3.1910781439749498</v>
      </c>
      <c r="G23" s="22">
        <v>7.64</v>
      </c>
    </row>
    <row r="24" spans="1:9" x14ac:dyDescent="0.2">
      <c r="A24" s="21" t="s">
        <v>79</v>
      </c>
      <c r="B24" s="21" t="s">
        <v>78</v>
      </c>
      <c r="C24" s="21" t="s">
        <v>26</v>
      </c>
      <c r="D24" s="24">
        <v>250</v>
      </c>
      <c r="E24" s="22">
        <v>2438.1992123</v>
      </c>
      <c r="F24" s="23">
        <v>3.1044777837023001</v>
      </c>
      <c r="G24" s="22">
        <v>7.8049999999999997</v>
      </c>
    </row>
    <row r="25" spans="1:9" x14ac:dyDescent="0.2">
      <c r="A25" s="21" t="s">
        <v>1150</v>
      </c>
      <c r="B25" s="21" t="s">
        <v>1151</v>
      </c>
      <c r="C25" s="21" t="s">
        <v>26</v>
      </c>
      <c r="D25" s="24">
        <v>200</v>
      </c>
      <c r="E25" s="22">
        <v>2090.0370382999999</v>
      </c>
      <c r="F25" s="23">
        <v>2.6611744929556398</v>
      </c>
      <c r="G25" s="22">
        <v>7.72</v>
      </c>
    </row>
    <row r="26" spans="1:9" x14ac:dyDescent="0.2">
      <c r="A26" s="21" t="s">
        <v>1152</v>
      </c>
      <c r="B26" s="21" t="s">
        <v>1153</v>
      </c>
      <c r="C26" s="21" t="s">
        <v>27</v>
      </c>
      <c r="D26" s="24">
        <v>200</v>
      </c>
      <c r="E26" s="22">
        <v>2001.7875068000001</v>
      </c>
      <c r="F26" s="23">
        <v>2.5488093061481898</v>
      </c>
      <c r="G26" s="22">
        <v>7.7455999999999996</v>
      </c>
    </row>
    <row r="27" spans="1:9" x14ac:dyDescent="0.2">
      <c r="A27" s="21" t="s">
        <v>59</v>
      </c>
      <c r="B27" s="21" t="s">
        <v>58</v>
      </c>
      <c r="C27" s="21" t="s">
        <v>60</v>
      </c>
      <c r="D27" s="24">
        <v>1500</v>
      </c>
      <c r="E27" s="22">
        <v>1595.3005327999999</v>
      </c>
      <c r="F27" s="23">
        <v>2.03124299172182</v>
      </c>
      <c r="G27" s="22">
        <v>7.94</v>
      </c>
    </row>
    <row r="28" spans="1:9" x14ac:dyDescent="0.2">
      <c r="A28" s="21" t="s">
        <v>81</v>
      </c>
      <c r="B28" s="21" t="s">
        <v>80</v>
      </c>
      <c r="C28" s="21" t="s">
        <v>26</v>
      </c>
      <c r="D28" s="24">
        <v>1000</v>
      </c>
      <c r="E28" s="22">
        <v>1034.0658163999999</v>
      </c>
      <c r="F28" s="23">
        <v>1.31664153515639</v>
      </c>
      <c r="G28" s="22">
        <v>7.9</v>
      </c>
    </row>
    <row r="29" spans="1:9" x14ac:dyDescent="0.2">
      <c r="A29" s="21" t="s">
        <v>1154</v>
      </c>
      <c r="B29" s="21" t="s">
        <v>1155</v>
      </c>
      <c r="C29" s="21" t="s">
        <v>26</v>
      </c>
      <c r="D29" s="24">
        <v>50</v>
      </c>
      <c r="E29" s="22">
        <v>537.97840980000001</v>
      </c>
      <c r="F29" s="23">
        <v>0.68498997658198502</v>
      </c>
      <c r="G29" s="22">
        <v>7.79</v>
      </c>
    </row>
    <row r="30" spans="1:9" x14ac:dyDescent="0.2">
      <c r="A30" s="20" t="s">
        <v>28</v>
      </c>
      <c r="B30" s="20"/>
      <c r="C30" s="20"/>
      <c r="D30" s="20"/>
      <c r="E30" s="25">
        <f>SUM(E6:E29)</f>
        <v>66255.008087099981</v>
      </c>
      <c r="F30" s="26">
        <f>SUM(F6:F29)</f>
        <v>84.360293296702949</v>
      </c>
      <c r="G30" s="25"/>
      <c r="H30" s="14"/>
      <c r="I30" s="14"/>
    </row>
    <row r="31" spans="1:9" x14ac:dyDescent="0.2">
      <c r="A31" s="21"/>
      <c r="B31" s="21"/>
      <c r="C31" s="21"/>
      <c r="D31" s="21"/>
      <c r="E31" s="22"/>
      <c r="F31" s="23"/>
      <c r="G31" s="22"/>
    </row>
    <row r="32" spans="1:9" x14ac:dyDescent="0.2">
      <c r="A32" s="20" t="s">
        <v>31</v>
      </c>
      <c r="B32" s="21"/>
      <c r="C32" s="21"/>
      <c r="D32" s="21"/>
      <c r="E32" s="22"/>
      <c r="F32" s="23"/>
      <c r="G32" s="22"/>
    </row>
    <row r="33" spans="1:9" x14ac:dyDescent="0.2">
      <c r="A33" s="21" t="s">
        <v>1129</v>
      </c>
      <c r="B33" s="21" t="s">
        <v>1130</v>
      </c>
      <c r="C33" s="21" t="s">
        <v>32</v>
      </c>
      <c r="D33" s="24">
        <v>3500000</v>
      </c>
      <c r="E33" s="22">
        <v>3647.1944444000001</v>
      </c>
      <c r="F33" s="23">
        <v>4.6438511128881004</v>
      </c>
      <c r="G33" s="22">
        <v>7.6771338700218603</v>
      </c>
    </row>
    <row r="34" spans="1:9" x14ac:dyDescent="0.2">
      <c r="A34" s="20" t="s">
        <v>28</v>
      </c>
      <c r="B34" s="20"/>
      <c r="C34" s="20"/>
      <c r="D34" s="20"/>
      <c r="E34" s="25">
        <f>SUM(E33:E33)</f>
        <v>3647.1944444000001</v>
      </c>
      <c r="F34" s="26">
        <f>SUM(F33:F33)</f>
        <v>4.6438511128881004</v>
      </c>
      <c r="G34" s="25"/>
      <c r="H34" s="14"/>
      <c r="I34" s="14"/>
    </row>
    <row r="35" spans="1:9" x14ac:dyDescent="0.2">
      <c r="A35" s="21"/>
      <c r="B35" s="21"/>
      <c r="C35" s="21"/>
      <c r="D35" s="21"/>
      <c r="E35" s="22"/>
      <c r="F35" s="23"/>
      <c r="G35" s="22"/>
    </row>
    <row r="36" spans="1:9" x14ac:dyDescent="0.2">
      <c r="A36" s="20" t="s">
        <v>982</v>
      </c>
      <c r="B36" s="21"/>
      <c r="C36" s="21"/>
      <c r="D36" s="21"/>
      <c r="E36" s="22"/>
      <c r="F36" s="23"/>
      <c r="G36" s="22"/>
    </row>
    <row r="37" spans="1:9" x14ac:dyDescent="0.2">
      <c r="A37" s="21" t="s">
        <v>983</v>
      </c>
      <c r="B37" s="21" t="s">
        <v>984</v>
      </c>
      <c r="C37" s="21" t="s">
        <v>985</v>
      </c>
      <c r="D37" s="24">
        <v>1954.4390000000001</v>
      </c>
      <c r="E37" s="22">
        <v>203.37272680000001</v>
      </c>
      <c r="F37" s="23">
        <v>0.25894771394252802</v>
      </c>
      <c r="G37" s="22">
        <v>6.62</v>
      </c>
    </row>
    <row r="38" spans="1:9" x14ac:dyDescent="0.2">
      <c r="A38" s="20" t="s">
        <v>28</v>
      </c>
      <c r="B38" s="20"/>
      <c r="C38" s="20"/>
      <c r="D38" s="20"/>
      <c r="E38" s="25">
        <f>SUM(E37:E37)</f>
        <v>203.37272680000001</v>
      </c>
      <c r="F38" s="26">
        <f>SUM(F37:F37)</f>
        <v>0.25894771394252802</v>
      </c>
      <c r="G38" s="25"/>
      <c r="H38" s="14"/>
      <c r="I38" s="14"/>
    </row>
    <row r="39" spans="1:9" x14ac:dyDescent="0.2">
      <c r="A39" s="21"/>
      <c r="B39" s="21"/>
      <c r="C39" s="21"/>
      <c r="D39" s="21"/>
      <c r="E39" s="22"/>
      <c r="F39" s="23"/>
      <c r="G39" s="22"/>
    </row>
    <row r="40" spans="1:9" x14ac:dyDescent="0.2">
      <c r="A40" s="20" t="s">
        <v>33</v>
      </c>
      <c r="B40" s="20"/>
      <c r="C40" s="20"/>
      <c r="D40" s="20"/>
      <c r="E40" s="25">
        <f>E30+E34+E38</f>
        <v>70105.57525829997</v>
      </c>
      <c r="F40" s="26">
        <f>F30+F34+F38</f>
        <v>89.263092123533582</v>
      </c>
      <c r="G40" s="25"/>
      <c r="H40" s="14"/>
      <c r="I40" s="14"/>
    </row>
    <row r="41" spans="1:9" x14ac:dyDescent="0.2">
      <c r="A41" s="20"/>
      <c r="B41" s="20"/>
      <c r="C41" s="20"/>
      <c r="D41" s="20"/>
      <c r="E41" s="25"/>
      <c r="F41" s="26"/>
      <c r="G41" s="25"/>
      <c r="H41" s="14"/>
      <c r="I41" s="14"/>
    </row>
    <row r="42" spans="1:9" x14ac:dyDescent="0.2">
      <c r="A42" s="20" t="s">
        <v>35</v>
      </c>
      <c r="B42" s="20"/>
      <c r="C42" s="20"/>
      <c r="D42" s="20"/>
      <c r="E42" s="25">
        <f>E44-(E30+E34+E38)</f>
        <v>8432.5681003000354</v>
      </c>
      <c r="F42" s="26">
        <f>F44-(F30+F34+F38)</f>
        <v>10.736907876466418</v>
      </c>
      <c r="G42" s="25"/>
      <c r="H42" s="14"/>
      <c r="I42" s="14"/>
    </row>
    <row r="43" spans="1:9" x14ac:dyDescent="0.2">
      <c r="A43" s="20"/>
      <c r="B43" s="20"/>
      <c r="C43" s="20"/>
      <c r="D43" s="20"/>
      <c r="E43" s="25"/>
      <c r="F43" s="26"/>
      <c r="G43" s="25"/>
      <c r="H43" s="14"/>
      <c r="I43" s="14"/>
    </row>
    <row r="44" spans="1:9" x14ac:dyDescent="0.2">
      <c r="A44" s="27" t="s">
        <v>34</v>
      </c>
      <c r="B44" s="27"/>
      <c r="C44" s="27"/>
      <c r="D44" s="27"/>
      <c r="E44" s="28">
        <v>78538.143358600006</v>
      </c>
      <c r="F44" s="29">
        <v>100</v>
      </c>
      <c r="G44" s="28"/>
      <c r="H44" s="14"/>
      <c r="I44" s="14"/>
    </row>
    <row r="46" spans="1:9" x14ac:dyDescent="0.2">
      <c r="A46" s="14" t="s">
        <v>36</v>
      </c>
    </row>
    <row r="47" spans="1:9" x14ac:dyDescent="0.2">
      <c r="A47" s="14" t="s">
        <v>987</v>
      </c>
    </row>
    <row r="48" spans="1:9" x14ac:dyDescent="0.2">
      <c r="A48" s="14" t="s">
        <v>1131</v>
      </c>
    </row>
    <row r="49" spans="1:7" x14ac:dyDescent="0.2">
      <c r="A49" s="14"/>
    </row>
    <row r="50" spans="1:7" ht="33.75" customHeight="1" x14ac:dyDescent="0.2">
      <c r="A50" s="108" t="s">
        <v>1132</v>
      </c>
      <c r="B50" s="108"/>
      <c r="C50" s="108"/>
      <c r="D50" s="108"/>
      <c r="E50" s="108"/>
      <c r="F50" s="108"/>
      <c r="G50" s="108"/>
    </row>
    <row r="51" spans="1:7" x14ac:dyDescent="0.2">
      <c r="A51" s="14"/>
    </row>
    <row r="52" spans="1:7" x14ac:dyDescent="0.2">
      <c r="A52" s="14" t="s">
        <v>37</v>
      </c>
    </row>
    <row r="53" spans="1:7" x14ac:dyDescent="0.2">
      <c r="A53" s="14" t="s">
        <v>38</v>
      </c>
    </row>
    <row r="54" spans="1:7" x14ac:dyDescent="0.2">
      <c r="A54" s="14" t="s">
        <v>39</v>
      </c>
      <c r="B54" s="14"/>
      <c r="C54" s="30" t="s">
        <v>1110</v>
      </c>
      <c r="D54" s="14" t="s">
        <v>40</v>
      </c>
    </row>
    <row r="55" spans="1:7" x14ac:dyDescent="0.2">
      <c r="A55" s="7" t="s">
        <v>41</v>
      </c>
      <c r="C55" s="31">
        <v>89.134</v>
      </c>
      <c r="D55" s="31">
        <v>92.636799999999994</v>
      </c>
    </row>
    <row r="56" spans="1:7" x14ac:dyDescent="0.2">
      <c r="A56" s="7" t="s">
        <v>82</v>
      </c>
      <c r="C56" s="31">
        <v>14.859</v>
      </c>
      <c r="D56" s="31">
        <v>14.994999999999999</v>
      </c>
    </row>
    <row r="57" spans="1:7" x14ac:dyDescent="0.2">
      <c r="A57" s="7" t="s">
        <v>83</v>
      </c>
      <c r="C57" s="31">
        <v>11.8483</v>
      </c>
      <c r="D57" s="31">
        <v>11.8584</v>
      </c>
    </row>
    <row r="58" spans="1:7" x14ac:dyDescent="0.2">
      <c r="A58" s="7" t="s">
        <v>1156</v>
      </c>
      <c r="C58" s="31">
        <v>12.448399999999999</v>
      </c>
      <c r="D58" s="31">
        <v>12.4369</v>
      </c>
    </row>
    <row r="59" spans="1:7" x14ac:dyDescent="0.2">
      <c r="A59" s="7" t="s">
        <v>1157</v>
      </c>
      <c r="C59" s="31">
        <v>16.192299999999999</v>
      </c>
      <c r="D59" s="31">
        <v>16.828600000000002</v>
      </c>
    </row>
    <row r="60" spans="1:7" x14ac:dyDescent="0.2">
      <c r="A60" s="7" t="s">
        <v>43</v>
      </c>
      <c r="C60" s="31">
        <v>95.85</v>
      </c>
      <c r="D60" s="31">
        <v>99.887200000000007</v>
      </c>
    </row>
    <row r="61" spans="1:7" x14ac:dyDescent="0.2">
      <c r="A61" s="7" t="s">
        <v>84</v>
      </c>
      <c r="C61" s="31">
        <v>16.6221</v>
      </c>
      <c r="D61" s="31">
        <v>16.792200000000001</v>
      </c>
    </row>
    <row r="62" spans="1:7" x14ac:dyDescent="0.2">
      <c r="A62" s="7" t="s">
        <v>85</v>
      </c>
      <c r="C62" s="31">
        <v>13.3904</v>
      </c>
      <c r="D62" s="31">
        <v>13.4383</v>
      </c>
    </row>
    <row r="63" spans="1:7" x14ac:dyDescent="0.2">
      <c r="A63" s="7" t="s">
        <v>1158</v>
      </c>
      <c r="C63" s="31">
        <v>14.450900000000001</v>
      </c>
      <c r="D63" s="31">
        <v>14.529299999999999</v>
      </c>
    </row>
    <row r="64" spans="1:7" x14ac:dyDescent="0.2">
      <c r="A64" s="7" t="s">
        <v>1159</v>
      </c>
      <c r="C64" s="31">
        <v>18.12</v>
      </c>
      <c r="D64" s="31">
        <v>18.8841</v>
      </c>
    </row>
    <row r="65" spans="1:5" x14ac:dyDescent="0.2">
      <c r="C65" s="31"/>
      <c r="D65" s="31"/>
    </row>
    <row r="66" spans="1:5" x14ac:dyDescent="0.2">
      <c r="A66" s="7" t="s">
        <v>1013</v>
      </c>
      <c r="C66" s="31"/>
      <c r="D66" s="31"/>
    </row>
    <row r="68" spans="1:5" x14ac:dyDescent="0.2">
      <c r="A68" s="14" t="s">
        <v>46</v>
      </c>
    </row>
    <row r="69" spans="1:5" x14ac:dyDescent="0.2">
      <c r="A69" s="105" t="s">
        <v>50</v>
      </c>
      <c r="B69" s="106"/>
      <c r="C69" s="33" t="s">
        <v>51</v>
      </c>
    </row>
    <row r="70" spans="1:5" x14ac:dyDescent="0.2">
      <c r="A70" s="101" t="s">
        <v>82</v>
      </c>
      <c r="B70" s="102"/>
      <c r="C70" s="34">
        <v>0.44</v>
      </c>
    </row>
    <row r="71" spans="1:5" x14ac:dyDescent="0.2">
      <c r="A71" s="101" t="s">
        <v>83</v>
      </c>
      <c r="B71" s="102"/>
      <c r="C71" s="34">
        <v>0.45</v>
      </c>
    </row>
    <row r="72" spans="1:5" x14ac:dyDescent="0.2">
      <c r="A72" s="101" t="s">
        <v>1156</v>
      </c>
      <c r="B72" s="102"/>
      <c r="C72" s="34">
        <v>0.5</v>
      </c>
    </row>
    <row r="73" spans="1:5" x14ac:dyDescent="0.2">
      <c r="A73" s="101" t="s">
        <v>84</v>
      </c>
      <c r="B73" s="102"/>
      <c r="C73" s="34">
        <v>0.52</v>
      </c>
    </row>
    <row r="74" spans="1:5" x14ac:dyDescent="0.2">
      <c r="A74" s="101" t="s">
        <v>85</v>
      </c>
      <c r="B74" s="102"/>
      <c r="C74" s="34">
        <v>0.51</v>
      </c>
    </row>
    <row r="75" spans="1:5" x14ac:dyDescent="0.2">
      <c r="A75" s="101" t="s">
        <v>1158</v>
      </c>
      <c r="B75" s="102"/>
      <c r="C75" s="34">
        <v>0.53</v>
      </c>
    </row>
    <row r="76" spans="1:5" x14ac:dyDescent="0.2">
      <c r="A76" s="7" t="s">
        <v>52</v>
      </c>
    </row>
    <row r="77" spans="1:5" x14ac:dyDescent="0.2">
      <c r="A77" s="7" t="s">
        <v>45</v>
      </c>
    </row>
    <row r="79" spans="1:5" x14ac:dyDescent="0.2">
      <c r="A79" s="14" t="s">
        <v>1014</v>
      </c>
      <c r="D79" s="32">
        <v>3.36545367757825</v>
      </c>
      <c r="E79" s="10" t="s">
        <v>48</v>
      </c>
    </row>
    <row r="81" spans="1:5" x14ac:dyDescent="0.2">
      <c r="A81" s="14" t="s">
        <v>859</v>
      </c>
      <c r="D81" s="30" t="s">
        <v>47</v>
      </c>
    </row>
    <row r="83" spans="1:5" x14ac:dyDescent="0.2">
      <c r="A83" s="14" t="s">
        <v>1290</v>
      </c>
      <c r="D83" s="30"/>
    </row>
    <row r="84" spans="1:5" x14ac:dyDescent="0.2">
      <c r="A84" s="14"/>
      <c r="D84" s="30"/>
    </row>
    <row r="85" spans="1:5" x14ac:dyDescent="0.2">
      <c r="A85" s="7" t="s">
        <v>1296</v>
      </c>
    </row>
    <row r="87" spans="1:5" ht="54.75" customHeight="1" x14ac:dyDescent="0.2">
      <c r="A87" s="74" t="s">
        <v>2</v>
      </c>
      <c r="B87" s="75" t="s">
        <v>1291</v>
      </c>
      <c r="C87" s="71" t="s">
        <v>1297</v>
      </c>
      <c r="D87" s="71" t="s">
        <v>1292</v>
      </c>
      <c r="E87" s="71" t="s">
        <v>1298</v>
      </c>
    </row>
    <row r="88" spans="1:5" ht="23.25" customHeight="1" x14ac:dyDescent="0.2">
      <c r="A88" s="76" t="s">
        <v>1293</v>
      </c>
      <c r="B88" s="76" t="s">
        <v>1294</v>
      </c>
      <c r="C88" s="77">
        <f>53460000/100000</f>
        <v>534.6</v>
      </c>
      <c r="D88" s="78">
        <f>C88/E44</f>
        <v>6.8068835999732201E-3</v>
      </c>
      <c r="E88" s="77">
        <f>224422415.43/100000</f>
        <v>2244.2241543</v>
      </c>
    </row>
    <row r="89" spans="1:5" x14ac:dyDescent="0.2">
      <c r="A89" s="63"/>
      <c r="B89" s="63"/>
      <c r="C89" s="9"/>
      <c r="D89" s="79"/>
      <c r="E89" s="9"/>
    </row>
    <row r="90" spans="1:5" x14ac:dyDescent="0.2">
      <c r="A90" s="63" t="s">
        <v>1295</v>
      </c>
      <c r="B90" s="63"/>
      <c r="C90" s="9"/>
      <c r="D90" s="79"/>
      <c r="E90" s="9"/>
    </row>
    <row r="92" spans="1:5" x14ac:dyDescent="0.2">
      <c r="A92" s="14" t="s">
        <v>1288</v>
      </c>
    </row>
    <row r="93" spans="1:5" ht="14.4" x14ac:dyDescent="0.3">
      <c r="A93" s="66" t="s">
        <v>1160</v>
      </c>
    </row>
    <row r="95" spans="1:5" x14ac:dyDescent="0.2">
      <c r="A95" s="14" t="s">
        <v>1289</v>
      </c>
    </row>
    <row r="96" spans="1:5" x14ac:dyDescent="0.2">
      <c r="A96" s="61"/>
    </row>
    <row r="97" spans="1:1" x14ac:dyDescent="0.2">
      <c r="A97" s="61" t="s">
        <v>875</v>
      </c>
    </row>
    <row r="98" spans="1:1" x14ac:dyDescent="0.2">
      <c r="A98" s="62"/>
    </row>
    <row r="99" spans="1:1" x14ac:dyDescent="0.2">
      <c r="A99" s="63"/>
    </row>
    <row r="100" spans="1:1" x14ac:dyDescent="0.2">
      <c r="A100" s="63"/>
    </row>
    <row r="101" spans="1:1" x14ac:dyDescent="0.2">
      <c r="A101" s="63"/>
    </row>
    <row r="102" spans="1:1" x14ac:dyDescent="0.2">
      <c r="A102" s="63"/>
    </row>
    <row r="103" spans="1:1" x14ac:dyDescent="0.2">
      <c r="A103" s="63"/>
    </row>
    <row r="104" spans="1:1" x14ac:dyDescent="0.2">
      <c r="A104" s="63"/>
    </row>
    <row r="105" spans="1:1" x14ac:dyDescent="0.2">
      <c r="A105" s="63"/>
    </row>
    <row r="106" spans="1:1" x14ac:dyDescent="0.2">
      <c r="A106" s="63"/>
    </row>
    <row r="107" spans="1:1" x14ac:dyDescent="0.2">
      <c r="A107" s="63"/>
    </row>
    <row r="108" spans="1:1" x14ac:dyDescent="0.2">
      <c r="A108" s="63"/>
    </row>
    <row r="109" spans="1:1" x14ac:dyDescent="0.2">
      <c r="A109" s="63"/>
    </row>
    <row r="110" spans="1:1" x14ac:dyDescent="0.2">
      <c r="A110" s="63"/>
    </row>
    <row r="111" spans="1:1" x14ac:dyDescent="0.2">
      <c r="A111" s="61" t="s">
        <v>1162</v>
      </c>
    </row>
    <row r="112" spans="1:1" x14ac:dyDescent="0.2">
      <c r="A112" s="63"/>
    </row>
    <row r="113" spans="1:1" x14ac:dyDescent="0.2">
      <c r="A113" s="61" t="s">
        <v>876</v>
      </c>
    </row>
    <row r="114" spans="1:1" x14ac:dyDescent="0.2">
      <c r="A114" s="63"/>
    </row>
    <row r="115" spans="1:1" x14ac:dyDescent="0.2">
      <c r="A115" s="63"/>
    </row>
    <row r="116" spans="1:1" x14ac:dyDescent="0.2">
      <c r="A116" s="63"/>
    </row>
    <row r="117" spans="1:1" x14ac:dyDescent="0.2">
      <c r="A117" s="63"/>
    </row>
    <row r="118" spans="1:1" x14ac:dyDescent="0.2">
      <c r="A118" s="63"/>
    </row>
    <row r="119" spans="1:1" x14ac:dyDescent="0.2">
      <c r="A119" s="63"/>
    </row>
    <row r="120" spans="1:1" x14ac:dyDescent="0.2">
      <c r="A120" s="63"/>
    </row>
    <row r="121" spans="1:1" x14ac:dyDescent="0.2">
      <c r="A121" s="63"/>
    </row>
    <row r="122" spans="1:1" x14ac:dyDescent="0.2">
      <c r="A122" s="63"/>
    </row>
    <row r="123" spans="1:1" x14ac:dyDescent="0.2">
      <c r="A123" s="63"/>
    </row>
    <row r="124" spans="1:1" x14ac:dyDescent="0.2">
      <c r="A124" s="63"/>
    </row>
    <row r="125" spans="1:1" x14ac:dyDescent="0.2">
      <c r="A125" s="63"/>
    </row>
    <row r="126" spans="1:1" x14ac:dyDescent="0.2">
      <c r="A126" s="63"/>
    </row>
    <row r="127" spans="1:1" x14ac:dyDescent="0.2">
      <c r="A127" s="7" t="s">
        <v>874</v>
      </c>
    </row>
    <row r="128" spans="1:1" x14ac:dyDescent="0.2">
      <c r="A128" s="63"/>
    </row>
    <row r="129" spans="1:1" x14ac:dyDescent="0.2">
      <c r="A129" s="62"/>
    </row>
    <row r="130" spans="1:1" x14ac:dyDescent="0.2">
      <c r="A130" s="62"/>
    </row>
  </sheetData>
  <mergeCells count="9">
    <mergeCell ref="A73:B73"/>
    <mergeCell ref="A74:B74"/>
    <mergeCell ref="A75:B75"/>
    <mergeCell ref="A1:G1"/>
    <mergeCell ref="A50:G50"/>
    <mergeCell ref="A69:B69"/>
    <mergeCell ref="A70:B70"/>
    <mergeCell ref="A71:B71"/>
    <mergeCell ref="A72:B72"/>
  </mergeCells>
  <conditionalFormatting sqref="F2:F3 F5:F49">
    <cfRule type="cellIs" dxfId="88" priority="3" stopIfTrue="1" operator="between">
      <formula>0.009</formula>
      <formula>-0.009</formula>
    </cfRule>
  </conditionalFormatting>
  <conditionalFormatting sqref="F51:F65546">
    <cfRule type="cellIs" dxfId="87" priority="1" stopIfTrue="1" operator="between">
      <formula>0.009</formula>
      <formula>-0.009</formula>
    </cfRule>
  </conditionalFormatting>
  <hyperlinks>
    <hyperlink ref="A93"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14"/>
  <sheetViews>
    <sheetView zoomScaleNormal="100" workbookViewId="0">
      <selection sqref="A1:G1"/>
    </sheetView>
  </sheetViews>
  <sheetFormatPr defaultColWidth="9.109375" defaultRowHeight="10.199999999999999" x14ac:dyDescent="0.2"/>
  <cols>
    <col min="1" max="1" width="38.6640625" style="7" bestFit="1" customWidth="1"/>
    <col min="2" max="2" width="52.44140625" style="7" customWidth="1"/>
    <col min="3" max="3" width="24.6640625" style="7" bestFit="1" customWidth="1"/>
    <col min="4" max="4" width="15.44140625" style="7" bestFit="1" customWidth="1"/>
    <col min="5" max="5" width="32.44140625" style="10" customWidth="1"/>
    <col min="6" max="6" width="13.5546875" style="11" bestFit="1" customWidth="1"/>
    <col min="7" max="7" width="5.44140625" style="10" bestFit="1" customWidth="1"/>
    <col min="8" max="16384" width="9.109375" style="7"/>
  </cols>
  <sheetData>
    <row r="1" spans="1:8" s="1" customFormat="1" ht="13.8" x14ac:dyDescent="0.2">
      <c r="A1" s="103" t="s">
        <v>1163</v>
      </c>
      <c r="B1" s="104"/>
      <c r="C1" s="104"/>
      <c r="D1" s="104"/>
      <c r="E1" s="104"/>
      <c r="F1" s="104"/>
      <c r="G1" s="104"/>
    </row>
    <row r="2" spans="1:8" s="1" customFormat="1" ht="11.4" x14ac:dyDescent="0.2">
      <c r="E2" s="5"/>
      <c r="F2" s="9"/>
      <c r="G2" s="10"/>
    </row>
    <row r="3" spans="1:8" s="1" customFormat="1" ht="12" x14ac:dyDescent="0.2">
      <c r="A3" s="8" t="s">
        <v>7</v>
      </c>
      <c r="B3" s="2"/>
      <c r="C3" s="3"/>
      <c r="D3" s="3"/>
      <c r="E3" s="4"/>
      <c r="F3" s="9"/>
      <c r="G3" s="10"/>
    </row>
    <row r="4" spans="1:8" s="1" customFormat="1" ht="26.25" customHeight="1" x14ac:dyDescent="0.2">
      <c r="A4" s="6" t="s">
        <v>2</v>
      </c>
      <c r="B4" s="6" t="s">
        <v>0</v>
      </c>
      <c r="C4" s="13" t="s">
        <v>908</v>
      </c>
      <c r="D4" s="13" t="s">
        <v>1</v>
      </c>
      <c r="E4" s="52" t="s">
        <v>6</v>
      </c>
      <c r="F4" s="12" t="s">
        <v>3</v>
      </c>
      <c r="G4" s="12" t="s">
        <v>1123</v>
      </c>
      <c r="H4" s="12" t="s">
        <v>1164</v>
      </c>
    </row>
    <row r="5" spans="1:8" x14ac:dyDescent="0.2">
      <c r="A5" s="16" t="s">
        <v>24</v>
      </c>
      <c r="B5" s="17"/>
      <c r="C5" s="17"/>
      <c r="D5" s="17"/>
      <c r="E5" s="18"/>
      <c r="F5" s="19"/>
      <c r="G5" s="18"/>
      <c r="H5" s="18"/>
    </row>
    <row r="6" spans="1:8" x14ac:dyDescent="0.2">
      <c r="A6" s="20" t="s">
        <v>25</v>
      </c>
      <c r="B6" s="21"/>
      <c r="C6" s="21"/>
      <c r="D6" s="21"/>
      <c r="E6" s="22"/>
      <c r="F6" s="23"/>
      <c r="G6" s="22"/>
      <c r="H6" s="22"/>
    </row>
    <row r="7" spans="1:8" x14ac:dyDescent="0.2">
      <c r="A7" s="21" t="s">
        <v>1165</v>
      </c>
      <c r="B7" s="21" t="s">
        <v>1166</v>
      </c>
      <c r="C7" s="21" t="s">
        <v>26</v>
      </c>
      <c r="D7" s="24">
        <v>5000</v>
      </c>
      <c r="E7" s="22">
        <v>5088.2437670999998</v>
      </c>
      <c r="F7" s="23">
        <v>8.7243974812152594</v>
      </c>
      <c r="G7" s="22">
        <v>7.5</v>
      </c>
      <c r="H7" s="22"/>
    </row>
    <row r="8" spans="1:8" x14ac:dyDescent="0.2">
      <c r="A8" s="21" t="s">
        <v>1137</v>
      </c>
      <c r="B8" s="21" t="s">
        <v>851</v>
      </c>
      <c r="C8" s="21" t="s">
        <v>26</v>
      </c>
      <c r="D8" s="24">
        <v>6000</v>
      </c>
      <c r="E8" s="22">
        <v>3255</v>
      </c>
      <c r="F8" s="23">
        <v>5.5810835921370998</v>
      </c>
      <c r="G8" s="22">
        <v>6.2482999999999995</v>
      </c>
      <c r="H8" s="22"/>
    </row>
    <row r="9" spans="1:8" x14ac:dyDescent="0.2">
      <c r="A9" s="21" t="s">
        <v>59</v>
      </c>
      <c r="B9" s="21" t="s">
        <v>58</v>
      </c>
      <c r="C9" s="21" t="s">
        <v>60</v>
      </c>
      <c r="D9" s="24">
        <v>3000</v>
      </c>
      <c r="E9" s="22">
        <v>3190.6010655999999</v>
      </c>
      <c r="F9" s="23">
        <v>5.4706639804225201</v>
      </c>
      <c r="G9" s="22">
        <v>7.94</v>
      </c>
      <c r="H9" s="22"/>
    </row>
    <row r="10" spans="1:8" x14ac:dyDescent="0.2">
      <c r="A10" s="21" t="s">
        <v>1167</v>
      </c>
      <c r="B10" s="21" t="s">
        <v>1168</v>
      </c>
      <c r="C10" s="21" t="s">
        <v>26</v>
      </c>
      <c r="D10" s="24">
        <v>250</v>
      </c>
      <c r="E10" s="22">
        <v>2715.5947950999998</v>
      </c>
      <c r="F10" s="23">
        <v>4.6562093867359504</v>
      </c>
      <c r="G10" s="22">
        <v>7.35</v>
      </c>
      <c r="H10" s="22"/>
    </row>
    <row r="11" spans="1:8" x14ac:dyDescent="0.2">
      <c r="A11" s="21" t="s">
        <v>1169</v>
      </c>
      <c r="B11" s="21" t="s">
        <v>1170</v>
      </c>
      <c r="C11" s="21" t="s">
        <v>63</v>
      </c>
      <c r="D11" s="24">
        <v>2500</v>
      </c>
      <c r="E11" s="22">
        <v>2666.7774863</v>
      </c>
      <c r="F11" s="23">
        <v>4.5725063203285901</v>
      </c>
      <c r="G11" s="22">
        <v>7.52</v>
      </c>
      <c r="H11" s="22"/>
    </row>
    <row r="12" spans="1:8" x14ac:dyDescent="0.2">
      <c r="A12" s="21" t="s">
        <v>56</v>
      </c>
      <c r="B12" s="21" t="s">
        <v>55</v>
      </c>
      <c r="C12" s="21" t="s">
        <v>57</v>
      </c>
      <c r="D12" s="24">
        <v>2500</v>
      </c>
      <c r="E12" s="22">
        <v>2639.8626092999998</v>
      </c>
      <c r="F12" s="23">
        <v>4.5263575712013697</v>
      </c>
      <c r="G12" s="22">
        <v>7.6029</v>
      </c>
      <c r="H12" s="67"/>
    </row>
    <row r="13" spans="1:8" x14ac:dyDescent="0.2">
      <c r="A13" s="21" t="s">
        <v>1140</v>
      </c>
      <c r="B13" s="21" t="s">
        <v>1141</v>
      </c>
      <c r="C13" s="21" t="s">
        <v>57</v>
      </c>
      <c r="D13" s="24">
        <v>2500</v>
      </c>
      <c r="E13" s="22">
        <v>2620.8043151000002</v>
      </c>
      <c r="F13" s="23">
        <v>4.4936798651940801</v>
      </c>
      <c r="G13" s="22">
        <v>7.51</v>
      </c>
      <c r="H13" s="22"/>
    </row>
    <row r="14" spans="1:8" x14ac:dyDescent="0.2">
      <c r="A14" s="21" t="s">
        <v>1146</v>
      </c>
      <c r="B14" s="21" t="s">
        <v>1147</v>
      </c>
      <c r="C14" s="21" t="s">
        <v>26</v>
      </c>
      <c r="D14" s="24">
        <v>2500</v>
      </c>
      <c r="E14" s="22">
        <v>2615.6152397000001</v>
      </c>
      <c r="F14" s="23">
        <v>4.4847825799181003</v>
      </c>
      <c r="G14" s="22">
        <v>7.56</v>
      </c>
      <c r="H14" s="67"/>
    </row>
    <row r="15" spans="1:8" x14ac:dyDescent="0.2">
      <c r="A15" s="21" t="s">
        <v>1171</v>
      </c>
      <c r="B15" s="21" t="s">
        <v>1172</v>
      </c>
      <c r="C15" s="21" t="s">
        <v>26</v>
      </c>
      <c r="D15" s="24">
        <v>25</v>
      </c>
      <c r="E15" s="22">
        <v>2596.687911</v>
      </c>
      <c r="F15" s="23">
        <v>4.4523294297950402</v>
      </c>
      <c r="G15" s="22">
        <v>7.86</v>
      </c>
      <c r="H15" s="22"/>
    </row>
    <row r="16" spans="1:8" x14ac:dyDescent="0.2">
      <c r="A16" s="21" t="s">
        <v>1173</v>
      </c>
      <c r="B16" s="21" t="s">
        <v>1174</v>
      </c>
      <c r="C16" s="21" t="s">
        <v>27</v>
      </c>
      <c r="D16" s="24">
        <v>2500</v>
      </c>
      <c r="E16" s="22">
        <v>2583.7857192000001</v>
      </c>
      <c r="F16" s="23">
        <v>4.4302070915592298</v>
      </c>
      <c r="G16" s="22">
        <v>7.56</v>
      </c>
      <c r="H16" s="22"/>
    </row>
    <row r="17" spans="1:9" x14ac:dyDescent="0.2">
      <c r="A17" s="21" t="s">
        <v>1175</v>
      </c>
      <c r="B17" s="21" t="s">
        <v>1176</v>
      </c>
      <c r="C17" s="21" t="s">
        <v>26</v>
      </c>
      <c r="D17" s="24">
        <v>250</v>
      </c>
      <c r="E17" s="22">
        <v>2541.4993835999999</v>
      </c>
      <c r="F17" s="23">
        <v>4.3577021533752696</v>
      </c>
      <c r="G17" s="22">
        <v>7.7290000000000001</v>
      </c>
      <c r="H17" s="22"/>
    </row>
    <row r="18" spans="1:9" x14ac:dyDescent="0.2">
      <c r="A18" s="21" t="s">
        <v>75</v>
      </c>
      <c r="B18" s="21" t="s">
        <v>74</v>
      </c>
      <c r="C18" s="21" t="s">
        <v>26</v>
      </c>
      <c r="D18" s="24">
        <v>2500</v>
      </c>
      <c r="E18" s="22">
        <v>2528.5315411000001</v>
      </c>
      <c r="F18" s="23">
        <v>4.3354672492271398</v>
      </c>
      <c r="G18" s="22">
        <v>7.6449999999999996</v>
      </c>
      <c r="H18" s="22"/>
    </row>
    <row r="19" spans="1:9" x14ac:dyDescent="0.2">
      <c r="A19" s="21" t="s">
        <v>1177</v>
      </c>
      <c r="B19" s="21" t="s">
        <v>1178</v>
      </c>
      <c r="C19" s="21" t="s">
        <v>26</v>
      </c>
      <c r="D19" s="24">
        <v>250</v>
      </c>
      <c r="E19" s="22">
        <v>2457.4214726</v>
      </c>
      <c r="F19" s="23">
        <v>4.2135406020563</v>
      </c>
      <c r="G19" s="22">
        <v>6.6292999999999997</v>
      </c>
      <c r="H19" s="67">
        <v>8.3196999999999992</v>
      </c>
    </row>
    <row r="20" spans="1:9" x14ac:dyDescent="0.2">
      <c r="A20" s="21" t="s">
        <v>87</v>
      </c>
      <c r="B20" s="21" t="s">
        <v>86</v>
      </c>
      <c r="C20" s="21" t="s">
        <v>27</v>
      </c>
      <c r="D20" s="24">
        <v>2000</v>
      </c>
      <c r="E20" s="22">
        <v>2056.7297807999998</v>
      </c>
      <c r="F20" s="23">
        <v>3.5265071683817601</v>
      </c>
      <c r="G20" s="22">
        <v>7.5049999999999999</v>
      </c>
      <c r="H20" s="22"/>
    </row>
    <row r="21" spans="1:9" x14ac:dyDescent="0.2">
      <c r="A21" s="21" t="s">
        <v>89</v>
      </c>
      <c r="B21" s="21" t="s">
        <v>88</v>
      </c>
      <c r="C21" s="21" t="s">
        <v>63</v>
      </c>
      <c r="D21" s="24">
        <v>1500</v>
      </c>
      <c r="E21" s="22">
        <v>1540.6692945</v>
      </c>
      <c r="F21" s="23">
        <v>2.6416602520563401</v>
      </c>
      <c r="G21" s="22">
        <v>7.57</v>
      </c>
      <c r="H21" s="22"/>
    </row>
    <row r="22" spans="1:9" x14ac:dyDescent="0.2">
      <c r="A22" s="21" t="s">
        <v>91</v>
      </c>
      <c r="B22" s="21" t="s">
        <v>90</v>
      </c>
      <c r="C22" s="21" t="s">
        <v>63</v>
      </c>
      <c r="D22" s="24">
        <v>1500</v>
      </c>
      <c r="E22" s="22">
        <v>1502.7863425</v>
      </c>
      <c r="F22" s="23">
        <v>2.5767054373623601</v>
      </c>
      <c r="G22" s="22">
        <v>7.64</v>
      </c>
      <c r="H22" s="22"/>
    </row>
    <row r="23" spans="1:9" x14ac:dyDescent="0.2">
      <c r="A23" s="21" t="s">
        <v>69</v>
      </c>
      <c r="B23" s="21" t="s">
        <v>68</v>
      </c>
      <c r="C23" s="21" t="s">
        <v>26</v>
      </c>
      <c r="D23" s="24">
        <v>1000</v>
      </c>
      <c r="E23" s="22">
        <v>1044.8336712</v>
      </c>
      <c r="F23" s="23">
        <v>1.79149126231849</v>
      </c>
      <c r="G23" s="22">
        <v>7.47</v>
      </c>
      <c r="H23" s="22"/>
    </row>
    <row r="24" spans="1:9" x14ac:dyDescent="0.2">
      <c r="A24" s="21" t="s">
        <v>1179</v>
      </c>
      <c r="B24" s="21" t="s">
        <v>1180</v>
      </c>
      <c r="C24" s="21" t="s">
        <v>27</v>
      </c>
      <c r="D24" s="24">
        <v>1000</v>
      </c>
      <c r="E24" s="22">
        <v>1032.4863151</v>
      </c>
      <c r="F24" s="23">
        <v>1.77032025570221</v>
      </c>
      <c r="G24" s="22">
        <v>7.5049999999999999</v>
      </c>
      <c r="H24" s="22"/>
    </row>
    <row r="25" spans="1:9" x14ac:dyDescent="0.2">
      <c r="A25" s="21" t="s">
        <v>1181</v>
      </c>
      <c r="B25" s="21" t="s">
        <v>1182</v>
      </c>
      <c r="C25" s="21" t="s">
        <v>63</v>
      </c>
      <c r="D25" s="24">
        <v>100</v>
      </c>
      <c r="E25" s="22">
        <v>1010.8360822</v>
      </c>
      <c r="F25" s="23">
        <v>1.73319836335071</v>
      </c>
      <c r="G25" s="22">
        <v>7.5875000000000004</v>
      </c>
      <c r="H25" s="22"/>
    </row>
    <row r="26" spans="1:9" x14ac:dyDescent="0.2">
      <c r="A26" s="21" t="s">
        <v>1150</v>
      </c>
      <c r="B26" s="21" t="s">
        <v>1151</v>
      </c>
      <c r="C26" s="21" t="s">
        <v>26</v>
      </c>
      <c r="D26" s="24">
        <v>50</v>
      </c>
      <c r="E26" s="22">
        <v>522.50925959999995</v>
      </c>
      <c r="F26" s="23">
        <v>0.89590410307012802</v>
      </c>
      <c r="G26" s="22">
        <v>7.72</v>
      </c>
      <c r="H26" s="22"/>
    </row>
    <row r="27" spans="1:9" x14ac:dyDescent="0.2">
      <c r="A27" s="21" t="s">
        <v>1183</v>
      </c>
      <c r="B27" s="21" t="s">
        <v>1184</v>
      </c>
      <c r="C27" s="21" t="s">
        <v>26</v>
      </c>
      <c r="D27" s="24">
        <v>5</v>
      </c>
      <c r="E27" s="22">
        <v>520.01266439999995</v>
      </c>
      <c r="F27" s="23">
        <v>0.89162339446584804</v>
      </c>
      <c r="G27" s="22">
        <v>7.7489999999999997</v>
      </c>
      <c r="H27" s="22"/>
    </row>
    <row r="28" spans="1:9" x14ac:dyDescent="0.2">
      <c r="A28" s="20" t="s">
        <v>28</v>
      </c>
      <c r="B28" s="20"/>
      <c r="C28" s="20"/>
      <c r="D28" s="20"/>
      <c r="E28" s="25">
        <f>SUM(E6:E27)</f>
        <v>46731.288716000017</v>
      </c>
      <c r="F28" s="26">
        <f>SUM(F6:F27)</f>
        <v>80.126337539873802</v>
      </c>
      <c r="G28" s="25"/>
      <c r="H28" s="22"/>
      <c r="I28" s="14"/>
    </row>
    <row r="29" spans="1:9" x14ac:dyDescent="0.2">
      <c r="A29" s="21"/>
      <c r="B29" s="21"/>
      <c r="C29" s="21"/>
      <c r="D29" s="21"/>
      <c r="E29" s="22"/>
      <c r="F29" s="23"/>
      <c r="G29" s="22"/>
      <c r="H29" s="22"/>
    </row>
    <row r="30" spans="1:9" x14ac:dyDescent="0.2">
      <c r="A30" s="20" t="s">
        <v>29</v>
      </c>
      <c r="B30" s="21"/>
      <c r="C30" s="21"/>
      <c r="D30" s="21"/>
      <c r="E30" s="22"/>
      <c r="F30" s="23"/>
      <c r="G30" s="22"/>
      <c r="H30" s="22"/>
    </row>
    <row r="31" spans="1:9" x14ac:dyDescent="0.2">
      <c r="A31" s="20" t="s">
        <v>920</v>
      </c>
      <c r="B31" s="21"/>
      <c r="C31" s="21"/>
      <c r="D31" s="21"/>
      <c r="E31" s="22"/>
      <c r="F31" s="23"/>
      <c r="G31" s="22"/>
      <c r="H31" s="22"/>
    </row>
    <row r="32" spans="1:9" x14ac:dyDescent="0.2">
      <c r="A32" s="21" t="s">
        <v>1185</v>
      </c>
      <c r="B32" s="21" t="s">
        <v>1186</v>
      </c>
      <c r="C32" s="21" t="s">
        <v>926</v>
      </c>
      <c r="D32" s="24">
        <v>500</v>
      </c>
      <c r="E32" s="22">
        <v>2463.1750000000002</v>
      </c>
      <c r="F32" s="23">
        <v>4.2234057072387996</v>
      </c>
      <c r="G32" s="22">
        <v>7.18</v>
      </c>
      <c r="H32" s="22"/>
    </row>
    <row r="33" spans="1:9" x14ac:dyDescent="0.2">
      <c r="A33" s="20" t="s">
        <v>28</v>
      </c>
      <c r="B33" s="20"/>
      <c r="C33" s="20"/>
      <c r="D33" s="20"/>
      <c r="E33" s="25">
        <f>SUM(E31:E32)</f>
        <v>2463.1750000000002</v>
      </c>
      <c r="F33" s="26">
        <f>SUM(F31:F32)</f>
        <v>4.2234057072387996</v>
      </c>
      <c r="G33" s="25"/>
      <c r="H33" s="25"/>
      <c r="I33" s="14"/>
    </row>
    <row r="34" spans="1:9" x14ac:dyDescent="0.2">
      <c r="A34" s="21"/>
      <c r="B34" s="21"/>
      <c r="C34" s="21"/>
      <c r="D34" s="21"/>
      <c r="E34" s="22"/>
      <c r="F34" s="23"/>
      <c r="G34" s="22"/>
      <c r="H34" s="22"/>
    </row>
    <row r="35" spans="1:9" x14ac:dyDescent="0.2">
      <c r="A35" s="20" t="s">
        <v>31</v>
      </c>
      <c r="B35" s="21"/>
      <c r="C35" s="21"/>
      <c r="D35" s="21"/>
      <c r="E35" s="22"/>
      <c r="F35" s="23"/>
      <c r="G35" s="22"/>
      <c r="H35" s="22"/>
    </row>
    <row r="36" spans="1:9" x14ac:dyDescent="0.2">
      <c r="A36" s="21" t="s">
        <v>54</v>
      </c>
      <c r="B36" s="21" t="s">
        <v>53</v>
      </c>
      <c r="C36" s="21" t="s">
        <v>32</v>
      </c>
      <c r="D36" s="24">
        <v>5500000</v>
      </c>
      <c r="E36" s="22">
        <v>5821.2849444000003</v>
      </c>
      <c r="F36" s="23">
        <v>9.9812835294456494</v>
      </c>
      <c r="G36" s="22">
        <v>6.8634963752000102</v>
      </c>
      <c r="H36" s="22"/>
    </row>
    <row r="37" spans="1:9" x14ac:dyDescent="0.2">
      <c r="A37" s="21" t="s">
        <v>1129</v>
      </c>
      <c r="B37" s="21" t="s">
        <v>1130</v>
      </c>
      <c r="C37" s="21" t="s">
        <v>32</v>
      </c>
      <c r="D37" s="24">
        <v>2000000</v>
      </c>
      <c r="E37" s="22">
        <v>2084.1111111</v>
      </c>
      <c r="F37" s="23">
        <v>3.57345570702023</v>
      </c>
      <c r="G37" s="22">
        <v>7.6771338700218603</v>
      </c>
      <c r="H37" s="25"/>
    </row>
    <row r="38" spans="1:9" x14ac:dyDescent="0.2">
      <c r="A38" s="20" t="s">
        <v>28</v>
      </c>
      <c r="B38" s="20"/>
      <c r="C38" s="20"/>
      <c r="D38" s="20"/>
      <c r="E38" s="25">
        <f>SUM(E36:E37)</f>
        <v>7905.3960555000003</v>
      </c>
      <c r="F38" s="26">
        <f>SUM(F36:F37)</f>
        <v>13.554739236465879</v>
      </c>
      <c r="G38" s="25"/>
      <c r="H38" s="22"/>
      <c r="I38" s="14"/>
    </row>
    <row r="39" spans="1:9" x14ac:dyDescent="0.2">
      <c r="A39" s="21"/>
      <c r="B39" s="21"/>
      <c r="C39" s="21"/>
      <c r="D39" s="21"/>
      <c r="E39" s="22"/>
      <c r="F39" s="23"/>
      <c r="G39" s="22"/>
      <c r="H39" s="22"/>
    </row>
    <row r="40" spans="1:9" x14ac:dyDescent="0.2">
      <c r="A40" s="20" t="s">
        <v>982</v>
      </c>
      <c r="B40" s="21"/>
      <c r="C40" s="21"/>
      <c r="D40" s="21"/>
      <c r="E40" s="22"/>
      <c r="F40" s="23"/>
      <c r="G40" s="22"/>
      <c r="H40" s="22"/>
    </row>
    <row r="41" spans="1:9" x14ac:dyDescent="0.2">
      <c r="A41" s="21" t="s">
        <v>983</v>
      </c>
      <c r="B41" s="21" t="s">
        <v>984</v>
      </c>
      <c r="C41" s="21" t="s">
        <v>985</v>
      </c>
      <c r="D41" s="24">
        <v>1762.3119999999999</v>
      </c>
      <c r="E41" s="22">
        <v>183.3806002</v>
      </c>
      <c r="F41" s="23">
        <v>0.31442779075037602</v>
      </c>
      <c r="G41" s="22">
        <v>6.62</v>
      </c>
      <c r="H41" s="25"/>
    </row>
    <row r="42" spans="1:9" x14ac:dyDescent="0.2">
      <c r="A42" s="20" t="s">
        <v>28</v>
      </c>
      <c r="B42" s="20"/>
      <c r="C42" s="20"/>
      <c r="D42" s="20"/>
      <c r="E42" s="25">
        <f>SUM(E41:E41)</f>
        <v>183.3806002</v>
      </c>
      <c r="F42" s="26">
        <f>SUM(F41:F41)</f>
        <v>0.31442779075037602</v>
      </c>
      <c r="G42" s="25"/>
      <c r="H42" s="22"/>
      <c r="I42" s="14"/>
    </row>
    <row r="43" spans="1:9" x14ac:dyDescent="0.2">
      <c r="A43" s="21"/>
      <c r="B43" s="21"/>
      <c r="C43" s="21"/>
      <c r="D43" s="21"/>
      <c r="E43" s="22"/>
      <c r="F43" s="23"/>
      <c r="G43" s="22"/>
      <c r="H43" s="25"/>
    </row>
    <row r="44" spans="1:9" x14ac:dyDescent="0.2">
      <c r="A44" s="20" t="s">
        <v>33</v>
      </c>
      <c r="B44" s="20"/>
      <c r="C44" s="20"/>
      <c r="D44" s="20"/>
      <c r="E44" s="25">
        <f>E28+E33+E38+E42</f>
        <v>57283.24037170002</v>
      </c>
      <c r="F44" s="26">
        <f>F28+F33+F38+F42</f>
        <v>98.218910274328849</v>
      </c>
      <c r="G44" s="25"/>
      <c r="H44" s="25"/>
      <c r="I44" s="14"/>
    </row>
    <row r="45" spans="1:9" x14ac:dyDescent="0.2">
      <c r="A45" s="20"/>
      <c r="B45" s="20"/>
      <c r="C45" s="20"/>
      <c r="D45" s="20"/>
      <c r="E45" s="25"/>
      <c r="F45" s="26"/>
      <c r="G45" s="25"/>
      <c r="H45" s="25"/>
      <c r="I45" s="14"/>
    </row>
    <row r="46" spans="1:9" x14ac:dyDescent="0.2">
      <c r="A46" s="20" t="s">
        <v>35</v>
      </c>
      <c r="B46" s="20"/>
      <c r="C46" s="20"/>
      <c r="D46" s="20"/>
      <c r="E46" s="25">
        <f>E48-(E28+E33+E38+E42)</f>
        <v>1038.7672861999818</v>
      </c>
      <c r="F46" s="26">
        <f>F48-(F28+F33+F38+F42)</f>
        <v>1.7810897256711513</v>
      </c>
      <c r="G46" s="25"/>
      <c r="H46" s="25"/>
      <c r="I46" s="14"/>
    </row>
    <row r="47" spans="1:9" x14ac:dyDescent="0.2">
      <c r="A47" s="20"/>
      <c r="B47" s="20"/>
      <c r="C47" s="20"/>
      <c r="D47" s="20"/>
      <c r="E47" s="25"/>
      <c r="F47" s="26"/>
      <c r="G47" s="25"/>
      <c r="H47" s="25"/>
      <c r="I47" s="14"/>
    </row>
    <row r="48" spans="1:9" x14ac:dyDescent="0.2">
      <c r="A48" s="27" t="s">
        <v>34</v>
      </c>
      <c r="B48" s="27"/>
      <c r="C48" s="27"/>
      <c r="D48" s="27"/>
      <c r="E48" s="28">
        <v>58322.007657900002</v>
      </c>
      <c r="F48" s="29">
        <v>100</v>
      </c>
      <c r="G48" s="28"/>
      <c r="H48" s="28"/>
      <c r="I48" s="14"/>
    </row>
    <row r="50" spans="1:7" x14ac:dyDescent="0.2">
      <c r="A50" s="14" t="s">
        <v>36</v>
      </c>
    </row>
    <row r="51" spans="1:7" x14ac:dyDescent="0.2">
      <c r="A51" s="14" t="s">
        <v>987</v>
      </c>
    </row>
    <row r="52" spans="1:7" x14ac:dyDescent="0.2">
      <c r="A52" s="14" t="s">
        <v>1131</v>
      </c>
    </row>
    <row r="53" spans="1:7" x14ac:dyDescent="0.2">
      <c r="A53" s="14"/>
    </row>
    <row r="54" spans="1:7" ht="33.75" customHeight="1" x14ac:dyDescent="0.2">
      <c r="A54" s="108" t="s">
        <v>1132</v>
      </c>
      <c r="B54" s="108"/>
      <c r="C54" s="108"/>
      <c r="D54" s="108"/>
      <c r="E54" s="108"/>
      <c r="F54" s="108"/>
      <c r="G54" s="108"/>
    </row>
    <row r="56" spans="1:7" x14ac:dyDescent="0.2">
      <c r="A56" s="14" t="s">
        <v>37</v>
      </c>
    </row>
    <row r="57" spans="1:7" x14ac:dyDescent="0.2">
      <c r="A57" s="14" t="s">
        <v>38</v>
      </c>
    </row>
    <row r="58" spans="1:7" x14ac:dyDescent="0.2">
      <c r="A58" s="14" t="s">
        <v>39</v>
      </c>
      <c r="B58" s="14"/>
      <c r="C58" s="30" t="s">
        <v>1110</v>
      </c>
      <c r="D58" s="14" t="s">
        <v>40</v>
      </c>
    </row>
    <row r="59" spans="1:7" x14ac:dyDescent="0.2">
      <c r="A59" s="7" t="s">
        <v>41</v>
      </c>
      <c r="C59" s="31">
        <v>20.3428</v>
      </c>
      <c r="D59" s="31">
        <v>21.146899999999999</v>
      </c>
    </row>
    <row r="60" spans="1:7" x14ac:dyDescent="0.2">
      <c r="A60" s="7" t="s">
        <v>42</v>
      </c>
      <c r="C60" s="31">
        <v>10.465199999999999</v>
      </c>
      <c r="D60" s="31">
        <v>10.6058</v>
      </c>
    </row>
    <row r="61" spans="1:7" x14ac:dyDescent="0.2">
      <c r="A61" s="7" t="s">
        <v>43</v>
      </c>
      <c r="C61" s="31">
        <v>21.1633</v>
      </c>
      <c r="D61" s="31">
        <v>22.035900000000002</v>
      </c>
    </row>
    <row r="62" spans="1:7" x14ac:dyDescent="0.2">
      <c r="A62" s="7" t="s">
        <v>44</v>
      </c>
      <c r="C62" s="31">
        <v>11.037000000000001</v>
      </c>
      <c r="D62" s="31">
        <v>11.195399999999999</v>
      </c>
    </row>
    <row r="63" spans="1:7" x14ac:dyDescent="0.2">
      <c r="C63" s="31"/>
      <c r="D63" s="31"/>
    </row>
    <row r="64" spans="1:7" x14ac:dyDescent="0.2">
      <c r="A64" s="7" t="s">
        <v>1013</v>
      </c>
      <c r="C64" s="31"/>
      <c r="D64" s="31"/>
    </row>
    <row r="66" spans="1:8" x14ac:dyDescent="0.2">
      <c r="A66" s="14" t="s">
        <v>46</v>
      </c>
    </row>
    <row r="67" spans="1:8" x14ac:dyDescent="0.2">
      <c r="A67" s="105" t="s">
        <v>50</v>
      </c>
      <c r="B67" s="106"/>
      <c r="C67" s="33" t="s">
        <v>51</v>
      </c>
    </row>
    <row r="68" spans="1:8" x14ac:dyDescent="0.2">
      <c r="A68" s="101" t="s">
        <v>42</v>
      </c>
      <c r="B68" s="102"/>
      <c r="C68" s="34">
        <v>0.27</v>
      </c>
    </row>
    <row r="69" spans="1:8" x14ac:dyDescent="0.2">
      <c r="A69" s="101" t="s">
        <v>44</v>
      </c>
      <c r="B69" s="102"/>
      <c r="C69" s="34">
        <v>0.28999999999999998</v>
      </c>
    </row>
    <row r="70" spans="1:8" x14ac:dyDescent="0.2">
      <c r="A70" s="7" t="s">
        <v>52</v>
      </c>
    </row>
    <row r="71" spans="1:8" x14ac:dyDescent="0.2">
      <c r="A71" s="7" t="s">
        <v>45</v>
      </c>
    </row>
    <row r="73" spans="1:8" x14ac:dyDescent="0.2">
      <c r="A73" s="14" t="s">
        <v>1014</v>
      </c>
      <c r="D73" s="32">
        <v>3.9490126920526798</v>
      </c>
      <c r="E73" s="10" t="s">
        <v>48</v>
      </c>
    </row>
    <row r="75" spans="1:8" x14ac:dyDescent="0.2">
      <c r="A75" s="14" t="s">
        <v>859</v>
      </c>
      <c r="D75" s="30" t="s">
        <v>47</v>
      </c>
    </row>
    <row r="77" spans="1:8" x14ac:dyDescent="0.2">
      <c r="A77" s="14" t="s">
        <v>1015</v>
      </c>
      <c r="H77" s="10"/>
    </row>
    <row r="78" spans="1:8" ht="14.4" x14ac:dyDescent="0.3">
      <c r="A78" s="66"/>
      <c r="H78" s="10"/>
    </row>
    <row r="79" spans="1:8" x14ac:dyDescent="0.2">
      <c r="A79" s="61" t="s">
        <v>875</v>
      </c>
      <c r="H79" s="10"/>
    </row>
    <row r="80" spans="1:8" x14ac:dyDescent="0.2">
      <c r="A80" s="62"/>
      <c r="H80" s="10"/>
    </row>
    <row r="81" spans="1:8" x14ac:dyDescent="0.2">
      <c r="A81" s="63"/>
      <c r="H81" s="10"/>
    </row>
    <row r="82" spans="1:8" x14ac:dyDescent="0.2">
      <c r="A82" s="63"/>
      <c r="H82" s="10"/>
    </row>
    <row r="83" spans="1:8" x14ac:dyDescent="0.2">
      <c r="A83" s="63"/>
      <c r="H83" s="10"/>
    </row>
    <row r="84" spans="1:8" x14ac:dyDescent="0.2">
      <c r="A84" s="63"/>
      <c r="H84" s="10"/>
    </row>
    <row r="85" spans="1:8" x14ac:dyDescent="0.2">
      <c r="A85" s="63"/>
      <c r="H85" s="10"/>
    </row>
    <row r="86" spans="1:8" x14ac:dyDescent="0.2">
      <c r="A86" s="63"/>
      <c r="H86" s="10"/>
    </row>
    <row r="87" spans="1:8" x14ac:dyDescent="0.2">
      <c r="A87" s="63"/>
      <c r="H87" s="10"/>
    </row>
    <row r="88" spans="1:8" x14ac:dyDescent="0.2">
      <c r="A88" s="63"/>
      <c r="H88" s="10"/>
    </row>
    <row r="89" spans="1:8" x14ac:dyDescent="0.2">
      <c r="A89" s="63"/>
      <c r="H89" s="10"/>
    </row>
    <row r="90" spans="1:8" x14ac:dyDescent="0.2">
      <c r="A90" s="63"/>
      <c r="H90" s="10"/>
    </row>
    <row r="91" spans="1:8" x14ac:dyDescent="0.2">
      <c r="A91" s="63"/>
      <c r="H91" s="10"/>
    </row>
    <row r="92" spans="1:8" x14ac:dyDescent="0.2">
      <c r="A92" s="63"/>
      <c r="H92" s="10"/>
    </row>
    <row r="93" spans="1:8" x14ac:dyDescent="0.2">
      <c r="A93" s="61" t="s">
        <v>1187</v>
      </c>
      <c r="H93" s="10"/>
    </row>
    <row r="94" spans="1:8" x14ac:dyDescent="0.2">
      <c r="A94" s="63"/>
      <c r="H94" s="10"/>
    </row>
    <row r="95" spans="1:8" x14ac:dyDescent="0.2">
      <c r="A95" s="61" t="s">
        <v>876</v>
      </c>
      <c r="H95" s="10"/>
    </row>
    <row r="96" spans="1:8" x14ac:dyDescent="0.2">
      <c r="A96" s="63"/>
      <c r="H96" s="10"/>
    </row>
    <row r="97" spans="1:8" x14ac:dyDescent="0.2">
      <c r="A97" s="63"/>
      <c r="H97" s="10"/>
    </row>
    <row r="98" spans="1:8" x14ac:dyDescent="0.2">
      <c r="A98" s="63"/>
      <c r="H98" s="10"/>
    </row>
    <row r="99" spans="1:8" x14ac:dyDescent="0.2">
      <c r="A99" s="63"/>
      <c r="H99" s="10"/>
    </row>
    <row r="100" spans="1:8" x14ac:dyDescent="0.2">
      <c r="A100" s="63"/>
      <c r="H100" s="10"/>
    </row>
    <row r="101" spans="1:8" x14ac:dyDescent="0.2">
      <c r="A101" s="63"/>
      <c r="H101" s="10"/>
    </row>
    <row r="102" spans="1:8" x14ac:dyDescent="0.2">
      <c r="A102" s="63"/>
      <c r="H102" s="10"/>
    </row>
    <row r="103" spans="1:8" x14ac:dyDescent="0.2">
      <c r="A103" s="63"/>
      <c r="H103" s="10"/>
    </row>
    <row r="104" spans="1:8" x14ac:dyDescent="0.2">
      <c r="A104" s="63"/>
      <c r="H104" s="10"/>
    </row>
    <row r="105" spans="1:8" x14ac:dyDescent="0.2">
      <c r="A105" s="63"/>
      <c r="H105" s="10"/>
    </row>
    <row r="106" spans="1:8" x14ac:dyDescent="0.2">
      <c r="A106" s="63"/>
      <c r="H106" s="10"/>
    </row>
    <row r="107" spans="1:8" x14ac:dyDescent="0.2">
      <c r="A107" s="63"/>
      <c r="H107" s="10"/>
    </row>
    <row r="108" spans="1:8" x14ac:dyDescent="0.2">
      <c r="A108" s="63"/>
      <c r="H108" s="10"/>
    </row>
    <row r="109" spans="1:8" x14ac:dyDescent="0.2">
      <c r="A109" s="7" t="s">
        <v>874</v>
      </c>
      <c r="H109" s="10"/>
    </row>
    <row r="110" spans="1:8" x14ac:dyDescent="0.2">
      <c r="A110" s="62"/>
      <c r="H110" s="10"/>
    </row>
    <row r="111" spans="1:8" x14ac:dyDescent="0.2">
      <c r="A111" s="62"/>
      <c r="H111" s="10"/>
    </row>
    <row r="112" spans="1:8" x14ac:dyDescent="0.2">
      <c r="A112" s="62"/>
      <c r="H112" s="10"/>
    </row>
    <row r="113" spans="8:8" x14ac:dyDescent="0.2">
      <c r="H113" s="10"/>
    </row>
    <row r="114" spans="8:8" x14ac:dyDescent="0.2">
      <c r="H114" s="10"/>
    </row>
    <row r="115" spans="8:8" x14ac:dyDescent="0.2">
      <c r="H115" s="10"/>
    </row>
    <row r="116" spans="8:8" x14ac:dyDescent="0.2">
      <c r="H116" s="10"/>
    </row>
    <row r="117" spans="8:8" x14ac:dyDescent="0.2">
      <c r="H117" s="10"/>
    </row>
    <row r="118" spans="8:8" x14ac:dyDescent="0.2">
      <c r="H118" s="10"/>
    </row>
    <row r="119" spans="8:8" x14ac:dyDescent="0.2">
      <c r="H119" s="10"/>
    </row>
    <row r="120" spans="8:8" x14ac:dyDescent="0.2">
      <c r="H120" s="10"/>
    </row>
    <row r="121" spans="8:8" x14ac:dyDescent="0.2">
      <c r="H121" s="10"/>
    </row>
    <row r="122" spans="8:8" x14ac:dyDescent="0.2">
      <c r="H122" s="10"/>
    </row>
    <row r="123" spans="8:8" x14ac:dyDescent="0.2">
      <c r="H123" s="10"/>
    </row>
    <row r="124" spans="8:8" x14ac:dyDescent="0.2">
      <c r="H124" s="10"/>
    </row>
    <row r="125" spans="8:8" x14ac:dyDescent="0.2">
      <c r="H125" s="10"/>
    </row>
    <row r="126" spans="8:8" x14ac:dyDescent="0.2">
      <c r="H126" s="10"/>
    </row>
    <row r="127" spans="8:8" x14ac:dyDescent="0.2">
      <c r="H127" s="10"/>
    </row>
    <row r="128" spans="8:8" x14ac:dyDescent="0.2">
      <c r="H128" s="10"/>
    </row>
    <row r="129" spans="8:8" x14ac:dyDescent="0.2">
      <c r="H129" s="10"/>
    </row>
    <row r="130" spans="8:8" x14ac:dyDescent="0.2">
      <c r="H130" s="10"/>
    </row>
    <row r="131" spans="8:8" x14ac:dyDescent="0.2">
      <c r="H131" s="10"/>
    </row>
    <row r="132" spans="8:8" x14ac:dyDescent="0.2">
      <c r="H132" s="10"/>
    </row>
    <row r="133" spans="8:8" x14ac:dyDescent="0.2">
      <c r="H133" s="10"/>
    </row>
    <row r="134" spans="8:8" x14ac:dyDescent="0.2">
      <c r="H134" s="10"/>
    </row>
    <row r="135" spans="8:8" x14ac:dyDescent="0.2">
      <c r="H135" s="10"/>
    </row>
    <row r="136" spans="8:8" x14ac:dyDescent="0.2">
      <c r="H136" s="10"/>
    </row>
    <row r="137" spans="8:8" x14ac:dyDescent="0.2">
      <c r="H137" s="10"/>
    </row>
    <row r="138" spans="8:8" x14ac:dyDescent="0.2">
      <c r="H138" s="10"/>
    </row>
    <row r="139" spans="8:8" x14ac:dyDescent="0.2">
      <c r="H139" s="10"/>
    </row>
    <row r="140" spans="8:8" x14ac:dyDescent="0.2">
      <c r="H140" s="10"/>
    </row>
    <row r="141" spans="8:8" x14ac:dyDescent="0.2">
      <c r="H141" s="10"/>
    </row>
    <row r="142" spans="8:8" x14ac:dyDescent="0.2">
      <c r="H142" s="10"/>
    </row>
    <row r="143" spans="8:8" x14ac:dyDescent="0.2">
      <c r="H143" s="10"/>
    </row>
    <row r="144" spans="8:8" x14ac:dyDescent="0.2">
      <c r="H144" s="10"/>
    </row>
    <row r="145" spans="8:8" x14ac:dyDescent="0.2">
      <c r="H145" s="10"/>
    </row>
    <row r="146" spans="8:8" x14ac:dyDescent="0.2">
      <c r="H146" s="10"/>
    </row>
    <row r="147" spans="8:8" x14ac:dyDescent="0.2">
      <c r="H147" s="10"/>
    </row>
    <row r="148" spans="8:8" x14ac:dyDescent="0.2">
      <c r="H148" s="10"/>
    </row>
    <row r="149" spans="8:8" x14ac:dyDescent="0.2">
      <c r="H149" s="10"/>
    </row>
    <row r="150" spans="8:8" x14ac:dyDescent="0.2">
      <c r="H150" s="10"/>
    </row>
    <row r="151" spans="8:8" x14ac:dyDescent="0.2">
      <c r="H151" s="10"/>
    </row>
    <row r="152" spans="8:8" x14ac:dyDescent="0.2">
      <c r="H152" s="10"/>
    </row>
    <row r="153" spans="8:8" x14ac:dyDescent="0.2">
      <c r="H153" s="10"/>
    </row>
    <row r="154" spans="8:8" x14ac:dyDescent="0.2">
      <c r="H154" s="10"/>
    </row>
    <row r="155" spans="8:8" x14ac:dyDescent="0.2">
      <c r="H155" s="10"/>
    </row>
    <row r="156" spans="8:8" x14ac:dyDescent="0.2">
      <c r="H156" s="10"/>
    </row>
    <row r="157" spans="8:8" x14ac:dyDescent="0.2">
      <c r="H157" s="10"/>
    </row>
    <row r="158" spans="8:8" x14ac:dyDescent="0.2">
      <c r="H158" s="10"/>
    </row>
    <row r="159" spans="8:8" x14ac:dyDescent="0.2">
      <c r="H159" s="10"/>
    </row>
    <row r="160" spans="8:8" x14ac:dyDescent="0.2">
      <c r="H160" s="10"/>
    </row>
    <row r="161" spans="8:8" x14ac:dyDescent="0.2">
      <c r="H161" s="10"/>
    </row>
    <row r="162" spans="8:8" x14ac:dyDescent="0.2">
      <c r="H162" s="10"/>
    </row>
    <row r="163" spans="8:8" x14ac:dyDescent="0.2">
      <c r="H163" s="10"/>
    </row>
    <row r="164" spans="8:8" x14ac:dyDescent="0.2">
      <c r="H164" s="10"/>
    </row>
    <row r="165" spans="8:8" x14ac:dyDescent="0.2">
      <c r="H165" s="10"/>
    </row>
    <row r="166" spans="8:8" x14ac:dyDescent="0.2">
      <c r="H166" s="10"/>
    </row>
    <row r="167" spans="8:8" x14ac:dyDescent="0.2">
      <c r="H167" s="10"/>
    </row>
    <row r="168" spans="8:8" x14ac:dyDescent="0.2">
      <c r="H168" s="10"/>
    </row>
    <row r="169" spans="8:8" x14ac:dyDescent="0.2">
      <c r="H169" s="10"/>
    </row>
    <row r="170" spans="8:8" x14ac:dyDescent="0.2">
      <c r="H170" s="10"/>
    </row>
    <row r="171" spans="8:8" x14ac:dyDescent="0.2">
      <c r="H171" s="10"/>
    </row>
    <row r="172" spans="8:8" x14ac:dyDescent="0.2">
      <c r="H172" s="10"/>
    </row>
    <row r="173" spans="8:8" x14ac:dyDescent="0.2">
      <c r="H173" s="10"/>
    </row>
    <row r="174" spans="8:8" x14ac:dyDescent="0.2">
      <c r="H174" s="10"/>
    </row>
    <row r="175" spans="8:8" x14ac:dyDescent="0.2">
      <c r="H175" s="10"/>
    </row>
    <row r="176" spans="8:8" x14ac:dyDescent="0.2">
      <c r="H176" s="10"/>
    </row>
    <row r="177" spans="8:8" x14ac:dyDescent="0.2">
      <c r="H177" s="10"/>
    </row>
    <row r="178" spans="8:8" x14ac:dyDescent="0.2">
      <c r="H178" s="10"/>
    </row>
    <row r="179" spans="8:8" x14ac:dyDescent="0.2">
      <c r="H179" s="10"/>
    </row>
    <row r="180" spans="8:8" x14ac:dyDescent="0.2">
      <c r="H180" s="10"/>
    </row>
    <row r="181" spans="8:8" x14ac:dyDescent="0.2">
      <c r="H181" s="10"/>
    </row>
    <row r="182" spans="8:8" x14ac:dyDescent="0.2">
      <c r="H182" s="10"/>
    </row>
    <row r="183" spans="8:8" x14ac:dyDescent="0.2">
      <c r="H183" s="10"/>
    </row>
    <row r="184" spans="8:8" x14ac:dyDescent="0.2">
      <c r="H184" s="10"/>
    </row>
    <row r="185" spans="8:8" x14ac:dyDescent="0.2">
      <c r="H185" s="10"/>
    </row>
    <row r="186" spans="8:8" x14ac:dyDescent="0.2">
      <c r="H186" s="10"/>
    </row>
    <row r="187" spans="8:8" x14ac:dyDescent="0.2">
      <c r="H187" s="10"/>
    </row>
    <row r="188" spans="8:8" x14ac:dyDescent="0.2">
      <c r="H188" s="10"/>
    </row>
    <row r="189" spans="8:8" x14ac:dyDescent="0.2">
      <c r="H189" s="10"/>
    </row>
    <row r="190" spans="8:8" x14ac:dyDescent="0.2">
      <c r="H190" s="10"/>
    </row>
    <row r="191" spans="8:8" x14ac:dyDescent="0.2">
      <c r="H191" s="10"/>
    </row>
    <row r="192" spans="8:8" x14ac:dyDescent="0.2">
      <c r="H192" s="10"/>
    </row>
    <row r="193" spans="8:8" x14ac:dyDescent="0.2">
      <c r="H193" s="10"/>
    </row>
    <row r="194" spans="8:8" x14ac:dyDescent="0.2">
      <c r="H194" s="10"/>
    </row>
    <row r="195" spans="8:8" x14ac:dyDescent="0.2">
      <c r="H195" s="10"/>
    </row>
    <row r="196" spans="8:8" x14ac:dyDescent="0.2">
      <c r="H196" s="10"/>
    </row>
    <row r="197" spans="8:8" x14ac:dyDescent="0.2">
      <c r="H197" s="10"/>
    </row>
    <row r="198" spans="8:8" x14ac:dyDescent="0.2">
      <c r="H198" s="10"/>
    </row>
    <row r="199" spans="8:8" x14ac:dyDescent="0.2">
      <c r="H199" s="10"/>
    </row>
    <row r="200" spans="8:8" x14ac:dyDescent="0.2">
      <c r="H200" s="10"/>
    </row>
    <row r="201" spans="8:8" x14ac:dyDescent="0.2">
      <c r="H201" s="10"/>
    </row>
    <row r="202" spans="8:8" x14ac:dyDescent="0.2">
      <c r="H202" s="10"/>
    </row>
    <row r="203" spans="8:8" x14ac:dyDescent="0.2">
      <c r="H203" s="10"/>
    </row>
    <row r="204" spans="8:8" x14ac:dyDescent="0.2">
      <c r="H204" s="10"/>
    </row>
    <row r="205" spans="8:8" x14ac:dyDescent="0.2">
      <c r="H205" s="10"/>
    </row>
    <row r="206" spans="8:8" x14ac:dyDescent="0.2">
      <c r="H206" s="10"/>
    </row>
    <row r="207" spans="8:8" x14ac:dyDescent="0.2">
      <c r="H207" s="10"/>
    </row>
    <row r="208" spans="8:8" x14ac:dyDescent="0.2">
      <c r="H208" s="10"/>
    </row>
    <row r="209" spans="8:8" x14ac:dyDescent="0.2">
      <c r="H209" s="10"/>
    </row>
    <row r="210" spans="8:8" x14ac:dyDescent="0.2">
      <c r="H210" s="10"/>
    </row>
    <row r="211" spans="8:8" x14ac:dyDescent="0.2">
      <c r="H211" s="10"/>
    </row>
    <row r="212" spans="8:8" x14ac:dyDescent="0.2">
      <c r="H212" s="10"/>
    </row>
    <row r="213" spans="8:8" x14ac:dyDescent="0.2">
      <c r="H213" s="10"/>
    </row>
    <row r="214" spans="8:8" x14ac:dyDescent="0.2">
      <c r="H214" s="10"/>
    </row>
  </sheetData>
  <mergeCells count="5">
    <mergeCell ref="A1:G1"/>
    <mergeCell ref="A54:G54"/>
    <mergeCell ref="A67:B67"/>
    <mergeCell ref="A68:B68"/>
    <mergeCell ref="A69:B69"/>
  </mergeCells>
  <conditionalFormatting sqref="F2:F3 F5:F53">
    <cfRule type="cellIs" dxfId="86" priority="2" stopIfTrue="1" operator="between">
      <formula>0.009</formula>
      <formula>-0.009</formula>
    </cfRule>
  </conditionalFormatting>
  <conditionalFormatting sqref="F55:F65537">
    <cfRule type="cellIs" dxfId="8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95"/>
  <sheetViews>
    <sheetView zoomScaleNormal="100" workbookViewId="0">
      <selection sqref="A1:G1"/>
    </sheetView>
  </sheetViews>
  <sheetFormatPr defaultColWidth="9.109375" defaultRowHeight="10.199999999999999" x14ac:dyDescent="0.2"/>
  <cols>
    <col min="1" max="1" width="38.6640625" style="7" bestFit="1" customWidth="1"/>
    <col min="2" max="2" width="48.6640625" style="7" bestFit="1" customWidth="1"/>
    <col min="3" max="4" width="15.44140625" style="7" bestFit="1" customWidth="1"/>
    <col min="5" max="5" width="32.44140625" style="10" customWidth="1"/>
    <col min="6" max="6" width="13.5546875" style="11" bestFit="1" customWidth="1"/>
    <col min="7" max="7" width="5.44140625" style="10" bestFit="1" customWidth="1"/>
    <col min="8" max="16384" width="9.109375" style="7"/>
  </cols>
  <sheetData>
    <row r="1" spans="1:9" s="1" customFormat="1" ht="13.8" x14ac:dyDescent="0.2">
      <c r="A1" s="103" t="s">
        <v>1188</v>
      </c>
      <c r="B1" s="104"/>
      <c r="C1" s="104"/>
      <c r="D1" s="104"/>
      <c r="E1" s="104"/>
      <c r="F1" s="104"/>
      <c r="G1" s="104"/>
    </row>
    <row r="2" spans="1:9" s="1" customFormat="1" ht="11.4" x14ac:dyDescent="0.2">
      <c r="E2" s="5"/>
      <c r="F2" s="9"/>
      <c r="G2" s="10"/>
    </row>
    <row r="3" spans="1:9" s="1" customFormat="1" ht="12" x14ac:dyDescent="0.2">
      <c r="A3" s="8" t="s">
        <v>7</v>
      </c>
      <c r="B3" s="2"/>
      <c r="C3" s="3"/>
      <c r="D3" s="3"/>
      <c r="E3" s="4"/>
      <c r="F3" s="9"/>
      <c r="G3" s="10"/>
    </row>
    <row r="4" spans="1:9" s="1" customFormat="1" ht="26.25" customHeight="1" x14ac:dyDescent="0.2">
      <c r="A4" s="6" t="s">
        <v>2</v>
      </c>
      <c r="B4" s="6" t="s">
        <v>0</v>
      </c>
      <c r="C4" s="13" t="s">
        <v>908</v>
      </c>
      <c r="D4" s="13" t="s">
        <v>1</v>
      </c>
      <c r="E4" s="52" t="s">
        <v>6</v>
      </c>
      <c r="F4" s="12" t="s">
        <v>3</v>
      </c>
      <c r="G4" s="12" t="s">
        <v>1123</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1189</v>
      </c>
      <c r="B7" s="21" t="s">
        <v>1190</v>
      </c>
      <c r="C7" s="21" t="s">
        <v>911</v>
      </c>
      <c r="D7" s="24">
        <v>2500</v>
      </c>
      <c r="E7" s="22">
        <v>2618.5668492999998</v>
      </c>
      <c r="F7" s="23">
        <v>11.656174567121299</v>
      </c>
      <c r="G7" s="22">
        <v>7.8350999999999997</v>
      </c>
    </row>
    <row r="8" spans="1:9" x14ac:dyDescent="0.2">
      <c r="A8" s="21" t="s">
        <v>1191</v>
      </c>
      <c r="B8" s="21" t="s">
        <v>1192</v>
      </c>
      <c r="C8" s="21" t="s">
        <v>26</v>
      </c>
      <c r="D8" s="24">
        <v>250</v>
      </c>
      <c r="E8" s="22">
        <v>2554.0371574999999</v>
      </c>
      <c r="F8" s="23">
        <v>11.3689299040399</v>
      </c>
      <c r="G8" s="22">
        <v>7.68</v>
      </c>
    </row>
    <row r="9" spans="1:9" x14ac:dyDescent="0.2">
      <c r="A9" s="21" t="s">
        <v>1193</v>
      </c>
      <c r="B9" s="21" t="s">
        <v>1194</v>
      </c>
      <c r="C9" s="21" t="s">
        <v>27</v>
      </c>
      <c r="D9" s="24">
        <v>150</v>
      </c>
      <c r="E9" s="22">
        <v>1542.1370342</v>
      </c>
      <c r="F9" s="23">
        <v>6.8646017121400504</v>
      </c>
      <c r="G9" s="22">
        <v>7.96</v>
      </c>
    </row>
    <row r="10" spans="1:9" x14ac:dyDescent="0.2">
      <c r="A10" s="21" t="s">
        <v>1195</v>
      </c>
      <c r="B10" s="21" t="s">
        <v>1196</v>
      </c>
      <c r="C10" s="21" t="s">
        <v>27</v>
      </c>
      <c r="D10" s="24">
        <v>100</v>
      </c>
      <c r="E10" s="22">
        <v>1019.8237397</v>
      </c>
      <c r="F10" s="23">
        <v>4.5395990332709699</v>
      </c>
      <c r="G10" s="22">
        <v>7.4749999999999996</v>
      </c>
    </row>
    <row r="11" spans="1:9" x14ac:dyDescent="0.2">
      <c r="A11" s="20" t="s">
        <v>28</v>
      </c>
      <c r="B11" s="20"/>
      <c r="C11" s="20"/>
      <c r="D11" s="20"/>
      <c r="E11" s="25">
        <f>SUM(E6:E10)</f>
        <v>7734.5647807000005</v>
      </c>
      <c r="F11" s="26">
        <f>SUM(F6:F10)</f>
        <v>34.429305216572217</v>
      </c>
      <c r="G11" s="25"/>
      <c r="H11" s="14"/>
      <c r="I11" s="14"/>
    </row>
    <row r="12" spans="1:9" x14ac:dyDescent="0.2">
      <c r="A12" s="21"/>
      <c r="B12" s="21"/>
      <c r="C12" s="21"/>
      <c r="D12" s="21"/>
      <c r="E12" s="22"/>
      <c r="F12" s="23"/>
      <c r="G12" s="22"/>
    </row>
    <row r="13" spans="1:9" x14ac:dyDescent="0.2">
      <c r="A13" s="20" t="s">
        <v>29</v>
      </c>
      <c r="B13" s="21"/>
      <c r="C13" s="21"/>
      <c r="D13" s="21"/>
      <c r="E13" s="22"/>
      <c r="F13" s="23"/>
      <c r="G13" s="22"/>
    </row>
    <row r="14" spans="1:9" x14ac:dyDescent="0.2">
      <c r="A14" s="20" t="s">
        <v>920</v>
      </c>
      <c r="B14" s="21"/>
      <c r="C14" s="21"/>
      <c r="D14" s="21"/>
      <c r="E14" s="22"/>
      <c r="F14" s="23"/>
      <c r="G14" s="22"/>
    </row>
    <row r="15" spans="1:9" x14ac:dyDescent="0.2">
      <c r="A15" s="21" t="s">
        <v>1197</v>
      </c>
      <c r="B15" s="21" t="s">
        <v>1198</v>
      </c>
      <c r="C15" s="21" t="s">
        <v>926</v>
      </c>
      <c r="D15" s="24">
        <v>500</v>
      </c>
      <c r="E15" s="22">
        <v>2414.8125</v>
      </c>
      <c r="F15" s="23">
        <v>10.749191319821</v>
      </c>
      <c r="G15" s="22">
        <v>7.4001000000000001</v>
      </c>
    </row>
    <row r="16" spans="1:9" x14ac:dyDescent="0.2">
      <c r="A16" s="20" t="s">
        <v>28</v>
      </c>
      <c r="B16" s="20"/>
      <c r="C16" s="20"/>
      <c r="D16" s="20"/>
      <c r="E16" s="25">
        <f>SUM(E14:E15)</f>
        <v>2414.8125</v>
      </c>
      <c r="F16" s="26">
        <f>SUM(F14:F15)</f>
        <v>10.749191319821</v>
      </c>
      <c r="G16" s="25"/>
      <c r="H16" s="14"/>
      <c r="I16" s="14"/>
    </row>
    <row r="17" spans="1:9" x14ac:dyDescent="0.2">
      <c r="A17" s="21"/>
      <c r="B17" s="21"/>
      <c r="C17" s="21"/>
      <c r="D17" s="21"/>
      <c r="E17" s="22"/>
      <c r="F17" s="23"/>
      <c r="G17" s="22"/>
    </row>
    <row r="18" spans="1:9" x14ac:dyDescent="0.2">
      <c r="A18" s="20" t="s">
        <v>937</v>
      </c>
      <c r="B18" s="21"/>
      <c r="C18" s="21"/>
      <c r="D18" s="21"/>
      <c r="E18" s="22"/>
      <c r="F18" s="23"/>
      <c r="G18" s="22"/>
    </row>
    <row r="19" spans="1:9" x14ac:dyDescent="0.2">
      <c r="A19" s="21" t="s">
        <v>1199</v>
      </c>
      <c r="B19" s="21" t="s">
        <v>1200</v>
      </c>
      <c r="C19" s="21" t="s">
        <v>945</v>
      </c>
      <c r="D19" s="24">
        <v>500</v>
      </c>
      <c r="E19" s="22">
        <v>2424.5675000000001</v>
      </c>
      <c r="F19" s="23">
        <v>10.792614302485299</v>
      </c>
      <c r="G19" s="22">
        <v>7.7249999999999996</v>
      </c>
    </row>
    <row r="20" spans="1:9" x14ac:dyDescent="0.2">
      <c r="A20" s="21" t="s">
        <v>1201</v>
      </c>
      <c r="B20" s="21" t="s">
        <v>1202</v>
      </c>
      <c r="C20" s="21" t="s">
        <v>926</v>
      </c>
      <c r="D20" s="24">
        <v>500</v>
      </c>
      <c r="E20" s="22">
        <v>2423.3325</v>
      </c>
      <c r="F20" s="23">
        <v>10.7871168772069</v>
      </c>
      <c r="G20" s="22">
        <v>7.7500999999999998</v>
      </c>
    </row>
    <row r="21" spans="1:9" x14ac:dyDescent="0.2">
      <c r="A21" s="21" t="s">
        <v>1203</v>
      </c>
      <c r="B21" s="21" t="s">
        <v>1204</v>
      </c>
      <c r="C21" s="21" t="s">
        <v>926</v>
      </c>
      <c r="D21" s="24">
        <v>500</v>
      </c>
      <c r="E21" s="22">
        <v>2420.125</v>
      </c>
      <c r="F21" s="23">
        <v>10.772839151230899</v>
      </c>
      <c r="G21" s="22">
        <v>8.0850000000000009</v>
      </c>
    </row>
    <row r="22" spans="1:9" x14ac:dyDescent="0.2">
      <c r="A22" s="21" t="s">
        <v>1096</v>
      </c>
      <c r="B22" s="21" t="s">
        <v>1097</v>
      </c>
      <c r="C22" s="21" t="s">
        <v>926</v>
      </c>
      <c r="D22" s="24">
        <v>500</v>
      </c>
      <c r="E22" s="22">
        <v>2411.5749999999998</v>
      </c>
      <c r="F22" s="23">
        <v>10.7347800531501</v>
      </c>
      <c r="G22" s="22">
        <v>8.7475000000000005</v>
      </c>
    </row>
    <row r="23" spans="1:9" x14ac:dyDescent="0.2">
      <c r="A23" s="20" t="s">
        <v>28</v>
      </c>
      <c r="B23" s="20"/>
      <c r="C23" s="20"/>
      <c r="D23" s="20"/>
      <c r="E23" s="25">
        <f>SUM(E18:E22)</f>
        <v>9679.5999999999985</v>
      </c>
      <c r="F23" s="26">
        <f>SUM(F18:F22)</f>
        <v>43.087350384073204</v>
      </c>
      <c r="G23" s="25"/>
      <c r="H23" s="14"/>
      <c r="I23" s="14"/>
    </row>
    <row r="24" spans="1:9" x14ac:dyDescent="0.2">
      <c r="A24" s="21"/>
      <c r="B24" s="21"/>
      <c r="C24" s="21"/>
      <c r="D24" s="21"/>
      <c r="E24" s="22"/>
      <c r="F24" s="23"/>
      <c r="G24" s="22"/>
    </row>
    <row r="25" spans="1:9" x14ac:dyDescent="0.2">
      <c r="A25" s="20" t="s">
        <v>30</v>
      </c>
      <c r="B25" s="21"/>
      <c r="C25" s="21"/>
      <c r="D25" s="21"/>
      <c r="E25" s="22"/>
      <c r="F25" s="23"/>
      <c r="G25" s="22"/>
    </row>
    <row r="26" spans="1:9" x14ac:dyDescent="0.2">
      <c r="A26" s="21" t="s">
        <v>1205</v>
      </c>
      <c r="B26" s="21" t="s">
        <v>1206</v>
      </c>
      <c r="C26" s="21" t="s">
        <v>32</v>
      </c>
      <c r="D26" s="24">
        <v>2500000</v>
      </c>
      <c r="E26" s="22">
        <v>2357.085</v>
      </c>
      <c r="F26" s="23">
        <v>10.4922256374275</v>
      </c>
      <c r="G26" s="22">
        <v>6.5475000000000003</v>
      </c>
    </row>
    <row r="27" spans="1:9" x14ac:dyDescent="0.2">
      <c r="A27" s="20" t="s">
        <v>28</v>
      </c>
      <c r="B27" s="20"/>
      <c r="C27" s="20"/>
      <c r="D27" s="20"/>
      <c r="E27" s="25">
        <f>SUM(E25:E26)</f>
        <v>2357.085</v>
      </c>
      <c r="F27" s="26">
        <f>SUM(F25:F26)</f>
        <v>10.4922256374275</v>
      </c>
      <c r="G27" s="25"/>
      <c r="H27" s="14"/>
      <c r="I27" s="14"/>
    </row>
    <row r="28" spans="1:9" x14ac:dyDescent="0.2">
      <c r="A28" s="21"/>
      <c r="B28" s="21"/>
      <c r="C28" s="21"/>
      <c r="D28" s="21"/>
      <c r="E28" s="22"/>
      <c r="F28" s="23"/>
      <c r="G28" s="22"/>
    </row>
    <row r="29" spans="1:9" x14ac:dyDescent="0.2">
      <c r="A29" s="20" t="s">
        <v>31</v>
      </c>
      <c r="B29" s="21"/>
      <c r="C29" s="21"/>
      <c r="D29" s="21"/>
      <c r="E29" s="22"/>
      <c r="F29" s="23"/>
      <c r="G29" s="22"/>
    </row>
    <row r="30" spans="1:9" x14ac:dyDescent="0.2">
      <c r="A30" s="21" t="s">
        <v>1125</v>
      </c>
      <c r="B30" s="21" t="s">
        <v>1276</v>
      </c>
      <c r="C30" s="21" t="s">
        <v>32</v>
      </c>
      <c r="D30" s="24">
        <v>2500000</v>
      </c>
      <c r="E30" s="22">
        <v>2607.6116667000001</v>
      </c>
      <c r="F30" s="23">
        <v>11.6074091438386</v>
      </c>
      <c r="G30" s="22">
        <v>7.4014088242945197</v>
      </c>
    </row>
    <row r="31" spans="1:9" x14ac:dyDescent="0.2">
      <c r="A31" s="20" t="s">
        <v>28</v>
      </c>
      <c r="B31" s="20"/>
      <c r="C31" s="20"/>
      <c r="D31" s="20"/>
      <c r="E31" s="25">
        <f>SUM(E30:E30)</f>
        <v>2607.6116667000001</v>
      </c>
      <c r="F31" s="26">
        <f>SUM(F30:F30)</f>
        <v>11.6074091438386</v>
      </c>
      <c r="G31" s="25"/>
      <c r="H31" s="14"/>
      <c r="I31" s="14"/>
    </row>
    <row r="32" spans="1:9" x14ac:dyDescent="0.2">
      <c r="A32" s="21"/>
      <c r="B32" s="21"/>
      <c r="C32" s="21"/>
      <c r="D32" s="21"/>
      <c r="E32" s="22"/>
      <c r="F32" s="23"/>
      <c r="G32" s="22"/>
    </row>
    <row r="33" spans="1:9" x14ac:dyDescent="0.2">
      <c r="A33" s="20" t="s">
        <v>33</v>
      </c>
      <c r="B33" s="20"/>
      <c r="C33" s="20"/>
      <c r="D33" s="20"/>
      <c r="E33" s="25">
        <f>E11+E16+E23+E27+E31</f>
        <v>24793.673947399995</v>
      </c>
      <c r="F33" s="26">
        <f>F11+F16+F23+F27+F31</f>
        <v>110.36548170173252</v>
      </c>
      <c r="G33" s="25"/>
      <c r="H33" s="14"/>
      <c r="I33" s="14"/>
    </row>
    <row r="34" spans="1:9" x14ac:dyDescent="0.2">
      <c r="A34" s="20"/>
      <c r="B34" s="20"/>
      <c r="C34" s="20"/>
      <c r="D34" s="20"/>
      <c r="E34" s="25"/>
      <c r="F34" s="26"/>
      <c r="G34" s="25"/>
      <c r="H34" s="14"/>
      <c r="I34" s="14"/>
    </row>
    <row r="35" spans="1:9" x14ac:dyDescent="0.2">
      <c r="A35" s="20" t="s">
        <v>35</v>
      </c>
      <c r="B35" s="20"/>
      <c r="C35" s="20"/>
      <c r="D35" s="20"/>
      <c r="E35" s="25">
        <f>E37-(E11+E16+E23+E27+E31)</f>
        <v>-2328.6118961999964</v>
      </c>
      <c r="F35" s="26">
        <f>F37-(F11+F16+F23+F27+F31)</f>
        <v>-10.36548170173252</v>
      </c>
      <c r="G35" s="25"/>
      <c r="H35" s="14"/>
      <c r="I35" s="14"/>
    </row>
    <row r="36" spans="1:9" x14ac:dyDescent="0.2">
      <c r="A36" s="20"/>
      <c r="B36" s="20"/>
      <c r="C36" s="20"/>
      <c r="D36" s="20"/>
      <c r="E36" s="25"/>
      <c r="F36" s="26"/>
      <c r="G36" s="25"/>
      <c r="H36" s="14"/>
      <c r="I36" s="14"/>
    </row>
    <row r="37" spans="1:9" x14ac:dyDescent="0.2">
      <c r="A37" s="27" t="s">
        <v>34</v>
      </c>
      <c r="B37" s="27"/>
      <c r="C37" s="27"/>
      <c r="D37" s="27"/>
      <c r="E37" s="28">
        <v>22465.062051199999</v>
      </c>
      <c r="F37" s="29">
        <v>100</v>
      </c>
      <c r="G37" s="28"/>
      <c r="H37" s="14"/>
      <c r="I37" s="14"/>
    </row>
    <row r="38" spans="1:9" x14ac:dyDescent="0.2">
      <c r="A38" s="14" t="s">
        <v>1275</v>
      </c>
      <c r="B38" s="14"/>
      <c r="C38" s="14"/>
      <c r="D38" s="14"/>
      <c r="E38" s="73"/>
      <c r="F38" s="15"/>
      <c r="G38" s="73"/>
      <c r="H38" s="14"/>
      <c r="I38" s="14"/>
    </row>
    <row r="40" spans="1:9" x14ac:dyDescent="0.2">
      <c r="A40" s="14" t="s">
        <v>986</v>
      </c>
    </row>
    <row r="41" spans="1:9" x14ac:dyDescent="0.2">
      <c r="A41" s="14" t="s">
        <v>36</v>
      </c>
    </row>
    <row r="42" spans="1:9" x14ac:dyDescent="0.2">
      <c r="A42" s="14" t="s">
        <v>1131</v>
      </c>
    </row>
    <row r="43" spans="1:9" x14ac:dyDescent="0.2">
      <c r="A43" s="14"/>
    </row>
    <row r="44" spans="1:9" ht="33.75" customHeight="1" x14ac:dyDescent="0.2">
      <c r="A44" s="108" t="s">
        <v>1132</v>
      </c>
      <c r="B44" s="108"/>
      <c r="C44" s="108"/>
      <c r="D44" s="108"/>
      <c r="E44" s="108"/>
      <c r="F44" s="108"/>
      <c r="G44" s="108"/>
    </row>
    <row r="46" spans="1:9" x14ac:dyDescent="0.2">
      <c r="A46" s="14" t="s">
        <v>37</v>
      </c>
    </row>
    <row r="47" spans="1:9" x14ac:dyDescent="0.2">
      <c r="A47" s="14" t="s">
        <v>38</v>
      </c>
    </row>
    <row r="48" spans="1:9" x14ac:dyDescent="0.2">
      <c r="A48" s="14" t="s">
        <v>39</v>
      </c>
      <c r="B48" s="14"/>
      <c r="C48" s="30" t="s">
        <v>864</v>
      </c>
      <c r="D48" s="14" t="s">
        <v>40</v>
      </c>
    </row>
    <row r="49" spans="1:5" x14ac:dyDescent="0.2">
      <c r="A49" s="7" t="s">
        <v>41</v>
      </c>
      <c r="C49" s="58" t="s">
        <v>863</v>
      </c>
      <c r="D49" s="31">
        <v>10.0654</v>
      </c>
    </row>
    <row r="50" spans="1:5" x14ac:dyDescent="0.2">
      <c r="A50" s="7" t="s">
        <v>42</v>
      </c>
      <c r="C50" s="58" t="s">
        <v>863</v>
      </c>
      <c r="D50" s="31">
        <v>10.0654</v>
      </c>
    </row>
    <row r="51" spans="1:5" x14ac:dyDescent="0.2">
      <c r="A51" s="7" t="s">
        <v>43</v>
      </c>
      <c r="C51" s="58" t="s">
        <v>863</v>
      </c>
      <c r="D51" s="31">
        <v>10.0701</v>
      </c>
    </row>
    <row r="52" spans="1:5" x14ac:dyDescent="0.2">
      <c r="A52" s="7" t="s">
        <v>44</v>
      </c>
      <c r="C52" s="58" t="s">
        <v>863</v>
      </c>
      <c r="D52" s="31">
        <v>10.0701</v>
      </c>
    </row>
    <row r="54" spans="1:5" x14ac:dyDescent="0.2">
      <c r="A54" s="7" t="s">
        <v>1207</v>
      </c>
    </row>
    <row r="55" spans="1:5" x14ac:dyDescent="0.2">
      <c r="A55" s="7" t="s">
        <v>45</v>
      </c>
    </row>
    <row r="57" spans="1:5" x14ac:dyDescent="0.2">
      <c r="A57" s="14" t="s">
        <v>46</v>
      </c>
      <c r="D57" s="30" t="s">
        <v>47</v>
      </c>
    </row>
    <row r="59" spans="1:5" x14ac:dyDescent="0.2">
      <c r="A59" s="14" t="s">
        <v>1014</v>
      </c>
      <c r="D59" s="32">
        <v>0.97403381237116904</v>
      </c>
      <c r="E59" s="10" t="s">
        <v>48</v>
      </c>
    </row>
    <row r="61" spans="1:5" x14ac:dyDescent="0.2">
      <c r="A61" s="14" t="s">
        <v>859</v>
      </c>
      <c r="D61" s="30" t="s">
        <v>47</v>
      </c>
    </row>
    <row r="63" spans="1:5" x14ac:dyDescent="0.2">
      <c r="A63" s="14" t="s">
        <v>1015</v>
      </c>
    </row>
    <row r="65" spans="1:1" x14ac:dyDescent="0.2">
      <c r="A65" s="61" t="s">
        <v>875</v>
      </c>
    </row>
    <row r="66" spans="1:1" x14ac:dyDescent="0.2">
      <c r="A66" s="62"/>
    </row>
    <row r="67" spans="1:1" x14ac:dyDescent="0.2">
      <c r="A67" s="63"/>
    </row>
    <row r="68" spans="1:1" x14ac:dyDescent="0.2">
      <c r="A68" s="63"/>
    </row>
    <row r="69" spans="1:1" x14ac:dyDescent="0.2">
      <c r="A69" s="63"/>
    </row>
    <row r="70" spans="1:1" x14ac:dyDescent="0.2">
      <c r="A70" s="63"/>
    </row>
    <row r="71" spans="1:1" x14ac:dyDescent="0.2">
      <c r="A71" s="63"/>
    </row>
    <row r="72" spans="1:1" x14ac:dyDescent="0.2">
      <c r="A72" s="63"/>
    </row>
    <row r="73" spans="1:1" x14ac:dyDescent="0.2">
      <c r="A73" s="63"/>
    </row>
    <row r="74" spans="1:1" x14ac:dyDescent="0.2">
      <c r="A74" s="63"/>
    </row>
    <row r="75" spans="1:1" x14ac:dyDescent="0.2">
      <c r="A75" s="63"/>
    </row>
    <row r="76" spans="1:1" x14ac:dyDescent="0.2">
      <c r="A76" s="63"/>
    </row>
    <row r="77" spans="1:1" x14ac:dyDescent="0.2">
      <c r="A77" s="63"/>
    </row>
    <row r="78" spans="1:1" x14ac:dyDescent="0.2">
      <c r="A78" s="63"/>
    </row>
    <row r="79" spans="1:1" x14ac:dyDescent="0.2">
      <c r="A79" s="61" t="s">
        <v>1208</v>
      </c>
    </row>
    <row r="80" spans="1:1" x14ac:dyDescent="0.2">
      <c r="A80" s="63"/>
    </row>
    <row r="81" spans="1:1" x14ac:dyDescent="0.2">
      <c r="A81" s="61" t="s">
        <v>876</v>
      </c>
    </row>
    <row r="82" spans="1:1" x14ac:dyDescent="0.2">
      <c r="A82" s="63"/>
    </row>
    <row r="83" spans="1:1" x14ac:dyDescent="0.2">
      <c r="A83" s="63"/>
    </row>
    <row r="84" spans="1:1" x14ac:dyDescent="0.2">
      <c r="A84" s="63"/>
    </row>
    <row r="85" spans="1:1" x14ac:dyDescent="0.2">
      <c r="A85" s="63"/>
    </row>
    <row r="86" spans="1:1" x14ac:dyDescent="0.2">
      <c r="A86" s="63"/>
    </row>
    <row r="87" spans="1:1" x14ac:dyDescent="0.2">
      <c r="A87" s="63"/>
    </row>
    <row r="88" spans="1:1" x14ac:dyDescent="0.2">
      <c r="A88" s="63"/>
    </row>
    <row r="89" spans="1:1" x14ac:dyDescent="0.2">
      <c r="A89" s="63"/>
    </row>
    <row r="90" spans="1:1" x14ac:dyDescent="0.2">
      <c r="A90" s="63"/>
    </row>
    <row r="91" spans="1:1" x14ac:dyDescent="0.2">
      <c r="A91" s="63"/>
    </row>
    <row r="92" spans="1:1" x14ac:dyDescent="0.2">
      <c r="A92" s="63"/>
    </row>
    <row r="93" spans="1:1" x14ac:dyDescent="0.2">
      <c r="A93" s="63"/>
    </row>
    <row r="94" spans="1:1" x14ac:dyDescent="0.2">
      <c r="A94" s="63"/>
    </row>
    <row r="95" spans="1:1" x14ac:dyDescent="0.2">
      <c r="A95" s="7" t="s">
        <v>874</v>
      </c>
    </row>
  </sheetData>
  <mergeCells count="2">
    <mergeCell ref="A1:G1"/>
    <mergeCell ref="A44:G44"/>
  </mergeCells>
  <conditionalFormatting sqref="F2:F3 F5:F43">
    <cfRule type="cellIs" dxfId="84" priority="2" stopIfTrue="1" operator="between">
      <formula>0.009</formula>
      <formula>-0.009</formula>
    </cfRule>
  </conditionalFormatting>
  <conditionalFormatting sqref="F45:F65538">
    <cfRule type="cellIs" dxfId="8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64"/>
  <sheetViews>
    <sheetView zoomScaleNormal="100" workbookViewId="0">
      <selection sqref="A1:G1"/>
    </sheetView>
  </sheetViews>
  <sheetFormatPr defaultColWidth="9.109375" defaultRowHeight="10.199999999999999" x14ac:dyDescent="0.2"/>
  <cols>
    <col min="1" max="1" width="37.5546875" style="7" bestFit="1" customWidth="1"/>
    <col min="2" max="2" width="23.109375" style="7" bestFit="1" customWidth="1"/>
    <col min="3" max="4" width="15.44140625" style="7" bestFit="1" customWidth="1"/>
    <col min="5" max="5" width="32.44140625" style="10" customWidth="1"/>
    <col min="6" max="6" width="13.5546875" style="11" bestFit="1" customWidth="1"/>
    <col min="7" max="7" width="4.5546875" style="10" bestFit="1" customWidth="1"/>
    <col min="8" max="16384" width="9.109375" style="7"/>
  </cols>
  <sheetData>
    <row r="1" spans="1:9" s="1" customFormat="1" ht="13.8" x14ac:dyDescent="0.2">
      <c r="A1" s="103" t="s">
        <v>1209</v>
      </c>
      <c r="B1" s="104"/>
      <c r="C1" s="104"/>
      <c r="D1" s="104"/>
      <c r="E1" s="104"/>
      <c r="F1" s="104"/>
      <c r="G1" s="104"/>
    </row>
    <row r="2" spans="1:9" s="1" customFormat="1" ht="11.4" x14ac:dyDescent="0.2">
      <c r="E2" s="5"/>
      <c r="F2" s="9"/>
      <c r="G2" s="10"/>
    </row>
    <row r="3" spans="1:9" s="1" customFormat="1" ht="12" x14ac:dyDescent="0.2">
      <c r="A3" s="8" t="s">
        <v>7</v>
      </c>
      <c r="B3" s="2"/>
      <c r="C3" s="3"/>
      <c r="D3" s="3"/>
      <c r="E3" s="4"/>
      <c r="F3" s="9"/>
      <c r="G3" s="10"/>
    </row>
    <row r="4" spans="1:9" s="1" customFormat="1" ht="26.25" customHeight="1" x14ac:dyDescent="0.2">
      <c r="A4" s="6" t="s">
        <v>2</v>
      </c>
      <c r="B4" s="6" t="s">
        <v>0</v>
      </c>
      <c r="C4" s="13" t="s">
        <v>908</v>
      </c>
      <c r="D4" s="13" t="s">
        <v>1</v>
      </c>
      <c r="E4" s="52" t="s">
        <v>6</v>
      </c>
      <c r="F4" s="12" t="s">
        <v>3</v>
      </c>
      <c r="G4" s="12" t="s">
        <v>5</v>
      </c>
    </row>
    <row r="5" spans="1:9" x14ac:dyDescent="0.2">
      <c r="A5" s="16" t="s">
        <v>31</v>
      </c>
      <c r="B5" s="17"/>
      <c r="C5" s="17"/>
      <c r="D5" s="17"/>
      <c r="E5" s="18"/>
      <c r="F5" s="19"/>
      <c r="G5" s="18"/>
    </row>
    <row r="6" spans="1:9" x14ac:dyDescent="0.2">
      <c r="A6" s="21" t="s">
        <v>54</v>
      </c>
      <c r="B6" s="21" t="s">
        <v>53</v>
      </c>
      <c r="C6" s="21" t="s">
        <v>32</v>
      </c>
      <c r="D6" s="24">
        <v>6000000</v>
      </c>
      <c r="E6" s="22">
        <v>6350.4926667</v>
      </c>
      <c r="F6" s="23">
        <v>88.319407164309794</v>
      </c>
      <c r="G6" s="22">
        <v>6.8634963752000102</v>
      </c>
    </row>
    <row r="7" spans="1:9" x14ac:dyDescent="0.2">
      <c r="A7" s="20" t="s">
        <v>28</v>
      </c>
      <c r="B7" s="20"/>
      <c r="C7" s="20"/>
      <c r="D7" s="20"/>
      <c r="E7" s="25">
        <f>SUM(E6:E6)</f>
        <v>6350.4926667</v>
      </c>
      <c r="F7" s="26">
        <f>SUM(F6:F6)</f>
        <v>88.319407164309794</v>
      </c>
      <c r="G7" s="25"/>
      <c r="H7" s="14"/>
      <c r="I7" s="14"/>
    </row>
    <row r="8" spans="1:9" x14ac:dyDescent="0.2">
      <c r="A8" s="21"/>
      <c r="B8" s="21"/>
      <c r="C8" s="21"/>
      <c r="D8" s="21"/>
      <c r="E8" s="22"/>
      <c r="F8" s="23"/>
      <c r="G8" s="22"/>
    </row>
    <row r="9" spans="1:9" x14ac:dyDescent="0.2">
      <c r="A9" s="20" t="s">
        <v>33</v>
      </c>
      <c r="B9" s="20"/>
      <c r="C9" s="20"/>
      <c r="D9" s="20"/>
      <c r="E9" s="25">
        <f>E7</f>
        <v>6350.4926667</v>
      </c>
      <c r="F9" s="26">
        <f>F7</f>
        <v>88.319407164309794</v>
      </c>
      <c r="G9" s="25"/>
      <c r="H9" s="14"/>
      <c r="I9" s="14"/>
    </row>
    <row r="10" spans="1:9" x14ac:dyDescent="0.2">
      <c r="A10" s="20"/>
      <c r="B10" s="20"/>
      <c r="C10" s="20"/>
      <c r="D10" s="20"/>
      <c r="E10" s="25"/>
      <c r="F10" s="26"/>
      <c r="G10" s="25"/>
      <c r="H10" s="14"/>
      <c r="I10" s="14"/>
    </row>
    <row r="11" spans="1:9" x14ac:dyDescent="0.2">
      <c r="A11" s="20" t="s">
        <v>35</v>
      </c>
      <c r="B11" s="20"/>
      <c r="C11" s="20"/>
      <c r="D11" s="20"/>
      <c r="E11" s="25">
        <f>E13-(E7)</f>
        <v>839.87791050000033</v>
      </c>
      <c r="F11" s="26">
        <f>F13-(F7)</f>
        <v>11.680592835690206</v>
      </c>
      <c r="G11" s="25"/>
      <c r="H11" s="14"/>
      <c r="I11" s="14"/>
    </row>
    <row r="12" spans="1:9" x14ac:dyDescent="0.2">
      <c r="A12" s="20"/>
      <c r="B12" s="20"/>
      <c r="C12" s="20"/>
      <c r="D12" s="20"/>
      <c r="E12" s="25"/>
      <c r="F12" s="26"/>
      <c r="G12" s="25"/>
      <c r="H12" s="14"/>
      <c r="I12" s="14"/>
    </row>
    <row r="13" spans="1:9" x14ac:dyDescent="0.2">
      <c r="A13" s="27" t="s">
        <v>34</v>
      </c>
      <c r="B13" s="27"/>
      <c r="C13" s="27"/>
      <c r="D13" s="27"/>
      <c r="E13" s="28">
        <v>7190.3705772000003</v>
      </c>
      <c r="F13" s="29">
        <v>100</v>
      </c>
      <c r="G13" s="28"/>
      <c r="H13" s="14"/>
      <c r="I13" s="14"/>
    </row>
    <row r="15" spans="1:9" x14ac:dyDescent="0.2">
      <c r="A15" s="14" t="s">
        <v>37</v>
      </c>
    </row>
    <row r="16" spans="1:9" x14ac:dyDescent="0.2">
      <c r="A16" s="14" t="s">
        <v>38</v>
      </c>
    </row>
    <row r="17" spans="1:5" x14ac:dyDescent="0.2">
      <c r="A17" s="14" t="s">
        <v>39</v>
      </c>
      <c r="B17" s="14"/>
      <c r="C17" s="30" t="s">
        <v>864</v>
      </c>
      <c r="D17" s="14" t="s">
        <v>40</v>
      </c>
    </row>
    <row r="18" spans="1:5" x14ac:dyDescent="0.2">
      <c r="A18" s="7" t="s">
        <v>41</v>
      </c>
      <c r="C18" s="58" t="s">
        <v>863</v>
      </c>
      <c r="D18" s="31">
        <v>10.023300000000001</v>
      </c>
    </row>
    <row r="19" spans="1:5" x14ac:dyDescent="0.2">
      <c r="A19" s="7" t="s">
        <v>42</v>
      </c>
      <c r="C19" s="58" t="s">
        <v>863</v>
      </c>
      <c r="D19" s="31">
        <v>10.023300000000001</v>
      </c>
    </row>
    <row r="20" spans="1:5" x14ac:dyDescent="0.2">
      <c r="A20" s="7" t="s">
        <v>43</v>
      </c>
      <c r="C20" s="58" t="s">
        <v>863</v>
      </c>
      <c r="D20" s="31">
        <v>10.0243</v>
      </c>
    </row>
    <row r="21" spans="1:5" x14ac:dyDescent="0.2">
      <c r="A21" s="7" t="s">
        <v>44</v>
      </c>
      <c r="C21" s="58" t="s">
        <v>863</v>
      </c>
      <c r="D21" s="31">
        <v>10.0243</v>
      </c>
    </row>
    <row r="22" spans="1:5" x14ac:dyDescent="0.2">
      <c r="C22" s="58"/>
      <c r="D22" s="31"/>
    </row>
    <row r="23" spans="1:5" x14ac:dyDescent="0.2">
      <c r="A23" s="7" t="s">
        <v>1210</v>
      </c>
    </row>
    <row r="24" spans="1:5" x14ac:dyDescent="0.2">
      <c r="A24" s="7" t="s">
        <v>45</v>
      </c>
    </row>
    <row r="26" spans="1:5" x14ac:dyDescent="0.2">
      <c r="A26" s="14" t="s">
        <v>46</v>
      </c>
      <c r="D26" s="30" t="s">
        <v>47</v>
      </c>
    </row>
    <row r="28" spans="1:5" x14ac:dyDescent="0.2">
      <c r="A28" s="14" t="s">
        <v>1014</v>
      </c>
      <c r="D28" s="32">
        <v>8.4133309235699993</v>
      </c>
      <c r="E28" s="10" t="s">
        <v>48</v>
      </c>
    </row>
    <row r="30" spans="1:5" x14ac:dyDescent="0.2">
      <c r="A30" s="14" t="s">
        <v>859</v>
      </c>
      <c r="D30" s="30" t="s">
        <v>47</v>
      </c>
    </row>
    <row r="32" spans="1:5" x14ac:dyDescent="0.2">
      <c r="A32" s="14" t="s">
        <v>1211</v>
      </c>
    </row>
    <row r="34" spans="1:1" x14ac:dyDescent="0.2">
      <c r="A34" s="61" t="s">
        <v>875</v>
      </c>
    </row>
    <row r="35" spans="1:1" x14ac:dyDescent="0.2">
      <c r="A35" s="62"/>
    </row>
    <row r="36" spans="1:1" x14ac:dyDescent="0.2">
      <c r="A36" s="63"/>
    </row>
    <row r="37" spans="1:1" x14ac:dyDescent="0.2">
      <c r="A37" s="63"/>
    </row>
    <row r="38" spans="1:1" x14ac:dyDescent="0.2">
      <c r="A38" s="63"/>
    </row>
    <row r="39" spans="1:1" x14ac:dyDescent="0.2">
      <c r="A39" s="63"/>
    </row>
    <row r="40" spans="1:1" x14ac:dyDescent="0.2">
      <c r="A40" s="63"/>
    </row>
    <row r="41" spans="1:1" x14ac:dyDescent="0.2">
      <c r="A41" s="63"/>
    </row>
    <row r="42" spans="1:1" x14ac:dyDescent="0.2">
      <c r="A42" s="63"/>
    </row>
    <row r="43" spans="1:1" x14ac:dyDescent="0.2">
      <c r="A43" s="63"/>
    </row>
    <row r="44" spans="1:1" x14ac:dyDescent="0.2">
      <c r="A44" s="63"/>
    </row>
    <row r="45" spans="1:1" x14ac:dyDescent="0.2">
      <c r="A45" s="63"/>
    </row>
    <row r="46" spans="1:1" x14ac:dyDescent="0.2">
      <c r="A46" s="63"/>
    </row>
    <row r="47" spans="1:1" x14ac:dyDescent="0.2">
      <c r="A47" s="63"/>
    </row>
    <row r="48" spans="1:1" x14ac:dyDescent="0.2">
      <c r="A48" s="61" t="s">
        <v>1212</v>
      </c>
    </row>
    <row r="49" spans="1:1" x14ac:dyDescent="0.2">
      <c r="A49" s="63"/>
    </row>
    <row r="50" spans="1:1" x14ac:dyDescent="0.2">
      <c r="A50" s="61" t="s">
        <v>876</v>
      </c>
    </row>
    <row r="51" spans="1:1" x14ac:dyDescent="0.2">
      <c r="A51" s="63"/>
    </row>
    <row r="52" spans="1:1" x14ac:dyDescent="0.2">
      <c r="A52" s="63"/>
    </row>
    <row r="53" spans="1:1" x14ac:dyDescent="0.2">
      <c r="A53" s="63"/>
    </row>
    <row r="54" spans="1:1" x14ac:dyDescent="0.2">
      <c r="A54" s="63"/>
    </row>
    <row r="55" spans="1:1" x14ac:dyDescent="0.2">
      <c r="A55" s="63"/>
    </row>
    <row r="56" spans="1:1" x14ac:dyDescent="0.2">
      <c r="A56" s="63"/>
    </row>
    <row r="57" spans="1:1" x14ac:dyDescent="0.2">
      <c r="A57" s="63"/>
    </row>
    <row r="58" spans="1:1" x14ac:dyDescent="0.2">
      <c r="A58" s="63"/>
    </row>
    <row r="59" spans="1:1" x14ac:dyDescent="0.2">
      <c r="A59" s="63"/>
    </row>
    <row r="60" spans="1:1" x14ac:dyDescent="0.2">
      <c r="A60" s="63"/>
    </row>
    <row r="61" spans="1:1" x14ac:dyDescent="0.2">
      <c r="A61" s="63"/>
    </row>
    <row r="62" spans="1:1" x14ac:dyDescent="0.2">
      <c r="A62" s="63"/>
    </row>
    <row r="63" spans="1:1" x14ac:dyDescent="0.2">
      <c r="A63" s="63"/>
    </row>
    <row r="64" spans="1:1" x14ac:dyDescent="0.2">
      <c r="A64" s="7" t="s">
        <v>874</v>
      </c>
    </row>
  </sheetData>
  <mergeCells count="1">
    <mergeCell ref="A1:G1"/>
  </mergeCells>
  <conditionalFormatting sqref="F2:F3 F5:F65536">
    <cfRule type="cellIs" dxfId="8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84"/>
  <sheetViews>
    <sheetView zoomScaleNormal="100" workbookViewId="0">
      <selection sqref="A1:G1"/>
    </sheetView>
  </sheetViews>
  <sheetFormatPr defaultColWidth="9.109375" defaultRowHeight="10.199999999999999" x14ac:dyDescent="0.2"/>
  <cols>
    <col min="1" max="1" width="37.5546875" style="7" bestFit="1" customWidth="1"/>
    <col min="2" max="2" width="25.44140625" style="7" customWidth="1"/>
    <col min="3" max="3" width="24.6640625" style="7" bestFit="1" customWidth="1"/>
    <col min="4" max="4" width="15.44140625" style="7" bestFit="1" customWidth="1"/>
    <col min="5" max="5" width="32.44140625" style="10" customWidth="1"/>
    <col min="6" max="6" width="13.5546875" style="11" bestFit="1" customWidth="1"/>
    <col min="7" max="7" width="5.44140625" style="10" bestFit="1" customWidth="1"/>
    <col min="8" max="16384" width="9.109375" style="7"/>
  </cols>
  <sheetData>
    <row r="1" spans="1:9" s="1" customFormat="1" ht="13.8" x14ac:dyDescent="0.2">
      <c r="A1" s="103" t="s">
        <v>1213</v>
      </c>
      <c r="B1" s="104"/>
      <c r="C1" s="104"/>
      <c r="D1" s="104"/>
      <c r="E1" s="104"/>
      <c r="F1" s="104"/>
      <c r="G1" s="104"/>
    </row>
    <row r="2" spans="1:9" s="1" customFormat="1" ht="11.4" x14ac:dyDescent="0.2">
      <c r="E2" s="5"/>
      <c r="F2" s="9"/>
      <c r="G2" s="10"/>
    </row>
    <row r="3" spans="1:9" s="1" customFormat="1" ht="12" x14ac:dyDescent="0.2">
      <c r="A3" s="8" t="s">
        <v>7</v>
      </c>
      <c r="B3" s="2"/>
      <c r="C3" s="3"/>
      <c r="D3" s="3"/>
      <c r="E3" s="4"/>
      <c r="F3" s="9"/>
      <c r="G3" s="10"/>
    </row>
    <row r="4" spans="1:9" s="1" customFormat="1" ht="26.25" customHeight="1" x14ac:dyDescent="0.2">
      <c r="A4" s="6" t="s">
        <v>2</v>
      </c>
      <c r="B4" s="6" t="s">
        <v>0</v>
      </c>
      <c r="C4" s="13" t="s">
        <v>908</v>
      </c>
      <c r="D4" s="13" t="s">
        <v>1</v>
      </c>
      <c r="E4" s="52" t="s">
        <v>6</v>
      </c>
      <c r="F4" s="12" t="s">
        <v>3</v>
      </c>
      <c r="G4" s="12" t="s">
        <v>1123</v>
      </c>
    </row>
    <row r="5" spans="1:9" x14ac:dyDescent="0.2">
      <c r="A5" s="16" t="s">
        <v>29</v>
      </c>
      <c r="B5" s="17"/>
      <c r="C5" s="17"/>
      <c r="D5" s="17"/>
      <c r="E5" s="18"/>
      <c r="F5" s="19"/>
      <c r="G5" s="18"/>
    </row>
    <row r="6" spans="1:9" x14ac:dyDescent="0.2">
      <c r="A6" s="20" t="s">
        <v>30</v>
      </c>
      <c r="B6" s="21"/>
      <c r="C6" s="21"/>
      <c r="D6" s="21"/>
      <c r="E6" s="22"/>
      <c r="F6" s="23"/>
      <c r="G6" s="22"/>
    </row>
    <row r="7" spans="1:9" x14ac:dyDescent="0.2">
      <c r="A7" s="21" t="s">
        <v>1214</v>
      </c>
      <c r="B7" s="21" t="s">
        <v>1215</v>
      </c>
      <c r="C7" s="21" t="s">
        <v>32</v>
      </c>
      <c r="D7" s="24">
        <v>1500000</v>
      </c>
      <c r="E7" s="22">
        <v>1494.0225</v>
      </c>
      <c r="F7" s="23">
        <v>9.96702364596098</v>
      </c>
      <c r="G7" s="22">
        <v>6.3493000000000004</v>
      </c>
    </row>
    <row r="8" spans="1:9" x14ac:dyDescent="0.2">
      <c r="A8" s="21" t="s">
        <v>1216</v>
      </c>
      <c r="B8" s="21" t="s">
        <v>1217</v>
      </c>
      <c r="C8" s="21" t="s">
        <v>32</v>
      </c>
      <c r="D8" s="24">
        <v>1000000</v>
      </c>
      <c r="E8" s="22">
        <v>992.34400000000005</v>
      </c>
      <c r="F8" s="23">
        <v>6.6201922079001498</v>
      </c>
      <c r="G8" s="22">
        <v>6.4</v>
      </c>
    </row>
    <row r="9" spans="1:9" x14ac:dyDescent="0.2">
      <c r="A9" s="20" t="s">
        <v>28</v>
      </c>
      <c r="B9" s="20"/>
      <c r="C9" s="20"/>
      <c r="D9" s="20"/>
      <c r="E9" s="25">
        <f>SUM(E6:E8)</f>
        <v>2486.3665000000001</v>
      </c>
      <c r="F9" s="26">
        <f>SUM(F6:F8)</f>
        <v>16.587215853861132</v>
      </c>
      <c r="G9" s="25"/>
      <c r="H9" s="14"/>
      <c r="I9" s="14"/>
    </row>
    <row r="10" spans="1:9" x14ac:dyDescent="0.2">
      <c r="A10" s="21"/>
      <c r="B10" s="21"/>
      <c r="C10" s="21"/>
      <c r="D10" s="21"/>
      <c r="E10" s="22"/>
      <c r="F10" s="23"/>
      <c r="G10" s="22"/>
    </row>
    <row r="11" spans="1:9" x14ac:dyDescent="0.2">
      <c r="A11" s="20" t="s">
        <v>31</v>
      </c>
      <c r="B11" s="21"/>
      <c r="C11" s="21"/>
      <c r="D11" s="21"/>
      <c r="E11" s="22"/>
      <c r="F11" s="23"/>
      <c r="G11" s="22"/>
    </row>
    <row r="12" spans="1:9" x14ac:dyDescent="0.2">
      <c r="A12" s="21" t="s">
        <v>54</v>
      </c>
      <c r="B12" s="21" t="s">
        <v>53</v>
      </c>
      <c r="C12" s="21" t="s">
        <v>32</v>
      </c>
      <c r="D12" s="24">
        <v>8000000</v>
      </c>
      <c r="E12" s="22">
        <v>8467.3235556</v>
      </c>
      <c r="F12" s="23">
        <v>56.487779867215899</v>
      </c>
      <c r="G12" s="22">
        <v>6.8634963752000102</v>
      </c>
    </row>
    <row r="13" spans="1:9" x14ac:dyDescent="0.2">
      <c r="A13" s="21" t="s">
        <v>1129</v>
      </c>
      <c r="B13" s="21" t="s">
        <v>1130</v>
      </c>
      <c r="C13" s="21" t="s">
        <v>32</v>
      </c>
      <c r="D13" s="24">
        <v>500000</v>
      </c>
      <c r="E13" s="22">
        <v>521.02777779999997</v>
      </c>
      <c r="F13" s="23">
        <v>3.4759156448681998</v>
      </c>
      <c r="G13" s="22">
        <v>7.6771338700218603</v>
      </c>
    </row>
    <row r="14" spans="1:9" x14ac:dyDescent="0.2">
      <c r="A14" s="21" t="s">
        <v>1218</v>
      </c>
      <c r="B14" s="21" t="s">
        <v>1270</v>
      </c>
      <c r="C14" s="21" t="s">
        <v>32</v>
      </c>
      <c r="D14" s="24">
        <v>500000</v>
      </c>
      <c r="E14" s="22">
        <v>518.4184444</v>
      </c>
      <c r="F14" s="23">
        <v>3.4585080839392401</v>
      </c>
      <c r="G14" s="22">
        <v>6.8757973528124996</v>
      </c>
    </row>
    <row r="15" spans="1:9" x14ac:dyDescent="0.2">
      <c r="A15" s="20" t="s">
        <v>28</v>
      </c>
      <c r="B15" s="20"/>
      <c r="C15" s="20"/>
      <c r="D15" s="20"/>
      <c r="E15" s="25">
        <f>SUM(E12:E14)</f>
        <v>9506.7697778000002</v>
      </c>
      <c r="F15" s="26">
        <f>SUM(F12:F14)</f>
        <v>63.422203596023344</v>
      </c>
      <c r="G15" s="25"/>
      <c r="H15" s="14"/>
      <c r="I15" s="14"/>
    </row>
    <row r="16" spans="1:9" x14ac:dyDescent="0.2">
      <c r="A16" s="21"/>
      <c r="B16" s="21"/>
      <c r="C16" s="21"/>
      <c r="D16" s="21"/>
      <c r="E16" s="22"/>
      <c r="F16" s="23"/>
      <c r="G16" s="22"/>
    </row>
    <row r="17" spans="1:9" x14ac:dyDescent="0.2">
      <c r="A17" s="20" t="s">
        <v>33</v>
      </c>
      <c r="B17" s="20"/>
      <c r="C17" s="20"/>
      <c r="D17" s="20"/>
      <c r="E17" s="25">
        <f>E9+E15</f>
        <v>11993.1362778</v>
      </c>
      <c r="F17" s="26">
        <f>F9+F15</f>
        <v>80.009419449884476</v>
      </c>
      <c r="G17" s="25"/>
      <c r="H17" s="14"/>
      <c r="I17" s="14"/>
    </row>
    <row r="18" spans="1:9" x14ac:dyDescent="0.2">
      <c r="A18" s="20"/>
      <c r="B18" s="20"/>
      <c r="C18" s="20"/>
      <c r="D18" s="20"/>
      <c r="E18" s="25"/>
      <c r="F18" s="26"/>
      <c r="G18" s="25"/>
      <c r="H18" s="14"/>
      <c r="I18" s="14"/>
    </row>
    <row r="19" spans="1:9" x14ac:dyDescent="0.2">
      <c r="A19" s="20" t="s">
        <v>35</v>
      </c>
      <c r="B19" s="20"/>
      <c r="C19" s="20"/>
      <c r="D19" s="20"/>
      <c r="E19" s="25">
        <f>E21-(E9+E15)</f>
        <v>2996.5191405999994</v>
      </c>
      <c r="F19" s="26">
        <f>F21-(F9+F15)</f>
        <v>19.990580550115524</v>
      </c>
      <c r="G19" s="25"/>
      <c r="H19" s="14"/>
      <c r="I19" s="14"/>
    </row>
    <row r="20" spans="1:9" x14ac:dyDescent="0.2">
      <c r="A20" s="20"/>
      <c r="B20" s="20"/>
      <c r="C20" s="20"/>
      <c r="D20" s="20"/>
      <c r="E20" s="25"/>
      <c r="F20" s="26"/>
      <c r="G20" s="25"/>
      <c r="H20" s="14"/>
      <c r="I20" s="14"/>
    </row>
    <row r="21" spans="1:9" x14ac:dyDescent="0.2">
      <c r="A21" s="27" t="s">
        <v>34</v>
      </c>
      <c r="B21" s="27"/>
      <c r="C21" s="27"/>
      <c r="D21" s="27"/>
      <c r="E21" s="28">
        <v>14989.6554184</v>
      </c>
      <c r="F21" s="29">
        <v>100</v>
      </c>
      <c r="G21" s="28"/>
      <c r="H21" s="14"/>
      <c r="I21" s="14"/>
    </row>
    <row r="22" spans="1:9" x14ac:dyDescent="0.2">
      <c r="A22" s="7" t="s">
        <v>1271</v>
      </c>
      <c r="B22" s="14"/>
      <c r="C22" s="14"/>
      <c r="D22" s="14"/>
      <c r="E22" s="73"/>
      <c r="F22" s="15"/>
      <c r="G22" s="73"/>
      <c r="H22" s="14"/>
      <c r="I22" s="14"/>
    </row>
    <row r="23" spans="1:9" x14ac:dyDescent="0.2">
      <c r="A23" s="14"/>
      <c r="B23" s="14"/>
      <c r="C23" s="14"/>
      <c r="D23" s="14"/>
      <c r="E23" s="73"/>
      <c r="F23" s="15"/>
      <c r="G23" s="73"/>
      <c r="H23" s="14"/>
      <c r="I23" s="14"/>
    </row>
    <row r="24" spans="1:9" x14ac:dyDescent="0.2">
      <c r="A24" s="14" t="s">
        <v>1131</v>
      </c>
    </row>
    <row r="25" spans="1:9" ht="33.75" customHeight="1" x14ac:dyDescent="0.2">
      <c r="A25" s="108" t="s">
        <v>1132</v>
      </c>
      <c r="B25" s="108"/>
      <c r="C25" s="108"/>
      <c r="D25" s="108"/>
      <c r="E25" s="108"/>
      <c r="F25" s="108"/>
      <c r="G25" s="108"/>
    </row>
    <row r="27" spans="1:9" x14ac:dyDescent="0.2">
      <c r="A27" s="14" t="s">
        <v>37</v>
      </c>
    </row>
    <row r="28" spans="1:9" x14ac:dyDescent="0.2">
      <c r="A28" s="14" t="s">
        <v>38</v>
      </c>
    </row>
    <row r="29" spans="1:9" x14ac:dyDescent="0.2">
      <c r="A29" s="14" t="s">
        <v>39</v>
      </c>
      <c r="B29" s="14"/>
      <c r="C29" s="30" t="s">
        <v>1110</v>
      </c>
      <c r="D29" s="14" t="s">
        <v>40</v>
      </c>
    </row>
    <row r="30" spans="1:9" x14ac:dyDescent="0.2">
      <c r="A30" s="7" t="s">
        <v>1219</v>
      </c>
      <c r="C30" s="31">
        <v>53.332299999999996</v>
      </c>
      <c r="D30" s="31">
        <v>55.728999999999999</v>
      </c>
    </row>
    <row r="31" spans="1:9" x14ac:dyDescent="0.2">
      <c r="A31" s="7" t="s">
        <v>1220</v>
      </c>
      <c r="C31" s="31">
        <v>10.3438</v>
      </c>
      <c r="D31" s="31">
        <v>10.6159</v>
      </c>
    </row>
    <row r="32" spans="1:9" x14ac:dyDescent="0.2">
      <c r="A32" s="7" t="s">
        <v>1221</v>
      </c>
      <c r="C32" s="31">
        <v>58.053899999999999</v>
      </c>
      <c r="D32" s="31">
        <v>60.818899999999999</v>
      </c>
    </row>
    <row r="33" spans="1:5" x14ac:dyDescent="0.2">
      <c r="A33" s="7" t="s">
        <v>1222</v>
      </c>
      <c r="C33" s="31">
        <v>11.607799999999999</v>
      </c>
      <c r="D33" s="31">
        <v>11.8863</v>
      </c>
    </row>
    <row r="34" spans="1:5" x14ac:dyDescent="0.2">
      <c r="C34" s="31"/>
      <c r="D34" s="31"/>
    </row>
    <row r="35" spans="1:5" x14ac:dyDescent="0.2">
      <c r="A35" s="7" t="s">
        <v>1013</v>
      </c>
      <c r="C35" s="31"/>
      <c r="D35" s="31"/>
    </row>
    <row r="37" spans="1:5" x14ac:dyDescent="0.2">
      <c r="A37" s="14" t="s">
        <v>46</v>
      </c>
    </row>
    <row r="38" spans="1:5" x14ac:dyDescent="0.2">
      <c r="A38" s="105" t="s">
        <v>50</v>
      </c>
      <c r="B38" s="106"/>
      <c r="C38" s="33" t="s">
        <v>51</v>
      </c>
    </row>
    <row r="39" spans="1:5" x14ac:dyDescent="0.2">
      <c r="A39" s="101" t="s">
        <v>1220</v>
      </c>
      <c r="B39" s="102"/>
      <c r="C39" s="34">
        <v>0.19</v>
      </c>
    </row>
    <row r="40" spans="1:5" x14ac:dyDescent="0.2">
      <c r="A40" s="101" t="s">
        <v>1222</v>
      </c>
      <c r="B40" s="102"/>
      <c r="C40" s="34">
        <v>0.27</v>
      </c>
    </row>
    <row r="41" spans="1:5" x14ac:dyDescent="0.2">
      <c r="A41" s="7" t="s">
        <v>52</v>
      </c>
    </row>
    <row r="42" spans="1:5" x14ac:dyDescent="0.2">
      <c r="A42" s="7" t="s">
        <v>45</v>
      </c>
    </row>
    <row r="44" spans="1:5" x14ac:dyDescent="0.2">
      <c r="A44" s="14" t="s">
        <v>1014</v>
      </c>
      <c r="D44" s="32">
        <v>6.0533976825078399</v>
      </c>
      <c r="E44" s="10" t="s">
        <v>48</v>
      </c>
    </row>
    <row r="46" spans="1:5" ht="22.5" customHeight="1" x14ac:dyDescent="0.2">
      <c r="A46" s="107" t="s">
        <v>859</v>
      </c>
      <c r="B46" s="107"/>
      <c r="C46" s="107"/>
      <c r="D46" s="30" t="s">
        <v>47</v>
      </c>
    </row>
    <row r="48" spans="1:5" x14ac:dyDescent="0.2">
      <c r="A48" s="14" t="s">
        <v>1015</v>
      </c>
    </row>
    <row r="49" spans="1:7" x14ac:dyDescent="0.2">
      <c r="A49" s="61"/>
      <c r="B49" s="63"/>
      <c r="C49" s="63"/>
      <c r="D49" s="63"/>
      <c r="E49" s="11"/>
      <c r="G49" s="11"/>
    </row>
    <row r="50" spans="1:7" x14ac:dyDescent="0.2">
      <c r="A50" s="61" t="s">
        <v>875</v>
      </c>
      <c r="B50" s="63"/>
      <c r="C50" s="63"/>
      <c r="D50" s="63"/>
      <c r="E50" s="11"/>
      <c r="G50" s="11"/>
    </row>
    <row r="51" spans="1:7" x14ac:dyDescent="0.2">
      <c r="A51" s="62"/>
      <c r="B51" s="63"/>
      <c r="C51" s="63"/>
      <c r="D51" s="63"/>
      <c r="E51" s="11"/>
      <c r="G51" s="11"/>
    </row>
    <row r="52" spans="1:7" x14ac:dyDescent="0.2">
      <c r="A52" s="63"/>
      <c r="B52" s="63"/>
      <c r="C52" s="63"/>
      <c r="D52" s="63"/>
      <c r="E52" s="11"/>
      <c r="G52" s="11"/>
    </row>
    <row r="53" spans="1:7" x14ac:dyDescent="0.2">
      <c r="A53" s="63"/>
      <c r="B53" s="63"/>
      <c r="C53" s="63"/>
      <c r="D53" s="63"/>
      <c r="E53" s="11"/>
      <c r="G53" s="11"/>
    </row>
    <row r="54" spans="1:7" x14ac:dyDescent="0.2">
      <c r="A54" s="63"/>
      <c r="B54" s="63"/>
      <c r="C54" s="63"/>
      <c r="D54" s="63"/>
      <c r="E54" s="11"/>
      <c r="G54" s="11"/>
    </row>
    <row r="55" spans="1:7" x14ac:dyDescent="0.2">
      <c r="A55" s="63"/>
      <c r="B55" s="63"/>
      <c r="C55" s="63"/>
      <c r="D55" s="63"/>
      <c r="E55" s="11"/>
      <c r="G55" s="11"/>
    </row>
    <row r="56" spans="1:7" x14ac:dyDescent="0.2">
      <c r="A56" s="63"/>
      <c r="B56" s="63"/>
      <c r="C56" s="63"/>
      <c r="D56" s="63"/>
      <c r="E56" s="11"/>
      <c r="G56" s="11"/>
    </row>
    <row r="57" spans="1:7" x14ac:dyDescent="0.2">
      <c r="A57" s="63"/>
      <c r="B57" s="63"/>
      <c r="C57" s="63"/>
      <c r="D57" s="63"/>
      <c r="E57" s="11"/>
      <c r="G57" s="11"/>
    </row>
    <row r="58" spans="1:7" x14ac:dyDescent="0.2">
      <c r="A58" s="63"/>
      <c r="B58" s="63"/>
      <c r="C58" s="63"/>
      <c r="D58" s="63"/>
      <c r="E58" s="11"/>
      <c r="G58" s="11"/>
    </row>
    <row r="59" spans="1:7" x14ac:dyDescent="0.2">
      <c r="A59" s="63"/>
      <c r="B59" s="63"/>
      <c r="C59" s="63"/>
      <c r="D59" s="63"/>
      <c r="E59" s="11"/>
      <c r="G59" s="11"/>
    </row>
    <row r="60" spans="1:7" x14ac:dyDescent="0.2">
      <c r="A60" s="63"/>
      <c r="B60" s="63"/>
      <c r="C60" s="63"/>
      <c r="D60" s="63"/>
      <c r="E60" s="11"/>
      <c r="G60" s="11"/>
    </row>
    <row r="61" spans="1:7" x14ac:dyDescent="0.2">
      <c r="A61" s="63"/>
      <c r="B61" s="63"/>
      <c r="C61" s="63"/>
      <c r="D61" s="63"/>
      <c r="E61" s="11"/>
      <c r="G61" s="11"/>
    </row>
    <row r="62" spans="1:7" x14ac:dyDescent="0.2">
      <c r="A62" s="63"/>
      <c r="B62" s="63"/>
      <c r="C62" s="63"/>
      <c r="D62" s="63"/>
      <c r="E62" s="11"/>
      <c r="G62" s="11"/>
    </row>
    <row r="63" spans="1:7" x14ac:dyDescent="0.2">
      <c r="A63" s="63"/>
      <c r="B63" s="63"/>
      <c r="C63" s="63"/>
      <c r="D63" s="63"/>
      <c r="E63" s="11"/>
      <c r="G63" s="11"/>
    </row>
    <row r="64" spans="1:7" x14ac:dyDescent="0.2">
      <c r="A64" s="68" t="s">
        <v>1223</v>
      </c>
      <c r="B64" s="69"/>
      <c r="C64" s="69"/>
      <c r="D64" s="69"/>
      <c r="E64" s="69"/>
      <c r="F64" s="69"/>
      <c r="G64" s="69"/>
    </row>
    <row r="65" spans="1:7" x14ac:dyDescent="0.2">
      <c r="A65" s="63"/>
      <c r="B65" s="63"/>
      <c r="C65" s="63"/>
      <c r="D65" s="63"/>
      <c r="E65" s="11"/>
      <c r="G65" s="11"/>
    </row>
    <row r="66" spans="1:7" x14ac:dyDescent="0.2">
      <c r="A66" s="61" t="s">
        <v>876</v>
      </c>
      <c r="B66" s="63"/>
      <c r="C66" s="63"/>
      <c r="D66" s="63"/>
      <c r="E66" s="11"/>
      <c r="G66" s="11"/>
    </row>
    <row r="67" spans="1:7" x14ac:dyDescent="0.2">
      <c r="A67" s="63"/>
      <c r="B67" s="63"/>
      <c r="C67" s="63"/>
      <c r="D67" s="63"/>
      <c r="E67" s="11"/>
      <c r="G67" s="11"/>
    </row>
    <row r="68" spans="1:7" x14ac:dyDescent="0.2">
      <c r="A68" s="63"/>
      <c r="B68" s="63"/>
      <c r="C68" s="63"/>
      <c r="D68" s="63"/>
      <c r="E68" s="11"/>
      <c r="G68" s="11"/>
    </row>
    <row r="69" spans="1:7" x14ac:dyDescent="0.2">
      <c r="A69" s="63"/>
      <c r="B69" s="63"/>
      <c r="C69" s="63"/>
      <c r="D69" s="63"/>
      <c r="E69" s="11"/>
      <c r="G69" s="11"/>
    </row>
    <row r="70" spans="1:7" x14ac:dyDescent="0.2">
      <c r="A70" s="63"/>
      <c r="B70" s="63"/>
      <c r="C70" s="63"/>
      <c r="D70" s="63"/>
      <c r="E70" s="11"/>
      <c r="G70" s="11"/>
    </row>
    <row r="71" spans="1:7" x14ac:dyDescent="0.2">
      <c r="A71" s="63"/>
      <c r="B71" s="63"/>
      <c r="C71" s="63"/>
      <c r="D71" s="63"/>
      <c r="E71" s="11"/>
      <c r="G71" s="11"/>
    </row>
    <row r="72" spans="1:7" x14ac:dyDescent="0.2">
      <c r="A72" s="63"/>
      <c r="B72" s="63"/>
      <c r="C72" s="63"/>
      <c r="D72" s="63"/>
      <c r="E72" s="11"/>
      <c r="G72" s="11"/>
    </row>
    <row r="73" spans="1:7" x14ac:dyDescent="0.2">
      <c r="A73" s="63"/>
      <c r="B73" s="63"/>
      <c r="C73" s="63"/>
      <c r="D73" s="63"/>
      <c r="E73" s="11"/>
      <c r="G73" s="11"/>
    </row>
    <row r="74" spans="1:7" x14ac:dyDescent="0.2">
      <c r="A74" s="63"/>
      <c r="B74" s="63"/>
      <c r="C74" s="63"/>
      <c r="D74" s="63"/>
      <c r="E74" s="11"/>
      <c r="G74" s="11"/>
    </row>
    <row r="75" spans="1:7" x14ac:dyDescent="0.2">
      <c r="A75" s="63"/>
      <c r="B75" s="63"/>
      <c r="C75" s="63"/>
      <c r="D75" s="63"/>
      <c r="E75" s="11"/>
      <c r="G75" s="11"/>
    </row>
    <row r="76" spans="1:7" x14ac:dyDescent="0.2">
      <c r="A76" s="63"/>
      <c r="B76" s="63"/>
      <c r="C76" s="63"/>
      <c r="D76" s="63"/>
      <c r="E76" s="11"/>
      <c r="G76" s="11"/>
    </row>
    <row r="77" spans="1:7" x14ac:dyDescent="0.2">
      <c r="A77" s="63"/>
      <c r="B77" s="63"/>
      <c r="C77" s="63"/>
      <c r="D77" s="63"/>
      <c r="E77" s="11"/>
      <c r="G77" s="11"/>
    </row>
    <row r="78" spans="1:7" x14ac:dyDescent="0.2">
      <c r="A78" s="63"/>
      <c r="B78" s="63"/>
      <c r="C78" s="63"/>
      <c r="D78" s="63"/>
      <c r="E78" s="11"/>
      <c r="G78" s="11"/>
    </row>
    <row r="79" spans="1:7" x14ac:dyDescent="0.2">
      <c r="A79" s="63"/>
      <c r="B79" s="63"/>
      <c r="C79" s="63"/>
      <c r="D79" s="63"/>
      <c r="E79" s="11"/>
      <c r="G79" s="11"/>
    </row>
    <row r="80" spans="1:7" x14ac:dyDescent="0.2">
      <c r="A80" s="63"/>
    </row>
    <row r="81" spans="1:1" x14ac:dyDescent="0.2">
      <c r="A81" s="7" t="s">
        <v>874</v>
      </c>
    </row>
    <row r="82" spans="1:1" x14ac:dyDescent="0.2">
      <c r="A82" s="62"/>
    </row>
    <row r="83" spans="1:1" x14ac:dyDescent="0.2">
      <c r="A83" s="63"/>
    </row>
    <row r="84" spans="1:1" x14ac:dyDescent="0.2">
      <c r="A84" s="62"/>
    </row>
  </sheetData>
  <mergeCells count="6">
    <mergeCell ref="A46:C46"/>
    <mergeCell ref="A1:G1"/>
    <mergeCell ref="A25:G25"/>
    <mergeCell ref="A38:B38"/>
    <mergeCell ref="A39:B39"/>
    <mergeCell ref="A40:B40"/>
  </mergeCells>
  <conditionalFormatting sqref="F2:F3 F5:F24">
    <cfRule type="cellIs" dxfId="81" priority="3" stopIfTrue="1" operator="between">
      <formula>0.009</formula>
      <formula>-0.009</formula>
    </cfRule>
  </conditionalFormatting>
  <conditionalFormatting sqref="F26:F63">
    <cfRule type="cellIs" dxfId="80" priority="2" stopIfTrue="1" operator="between">
      <formula>0.009</formula>
      <formula>-0.009</formula>
    </cfRule>
  </conditionalFormatting>
  <conditionalFormatting sqref="F65:F65538">
    <cfRule type="cellIs" dxfId="79" priority="1" stopIfTrue="1" operator="between">
      <formula>0.009</formula>
      <formula>-0.009</formula>
    </cfRule>
  </conditionalFormatting>
  <hyperlinks>
    <hyperlink ref="A49"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FILF</vt:lpstr>
      <vt:lpstr>FIONF</vt:lpstr>
      <vt:lpstr>FIMMF</vt:lpstr>
      <vt:lpstr>FIFRF</vt:lpstr>
      <vt:lpstr>FICDF</vt:lpstr>
      <vt:lpstr>FBPF</vt:lpstr>
      <vt:lpstr>FIUSDF</vt:lpstr>
      <vt:lpstr>FIMLDF</vt:lpstr>
      <vt:lpstr>FIGSF</vt:lpstr>
      <vt:lpstr>FIPP</vt:lpstr>
      <vt:lpstr>FIDHY</vt:lpstr>
      <vt:lpstr>FIESF</vt:lpstr>
      <vt:lpstr>FIEHF</vt:lpstr>
      <vt:lpstr>FIBAF</vt:lpstr>
      <vt:lpstr>TIVF</vt:lpstr>
      <vt:lpstr>TIEIF</vt:lpstr>
      <vt:lpstr>FITF</vt:lpstr>
      <vt:lpstr>FISCF</vt:lpstr>
      <vt:lpstr>FIPF</vt:lpstr>
      <vt:lpstr>FIOF</vt:lpstr>
      <vt:lpstr>FIMCF</vt:lpstr>
      <vt:lpstr>FIFEF</vt:lpstr>
      <vt:lpstr>FIEF</vt:lpstr>
      <vt:lpstr>FIEAF</vt:lpstr>
      <vt:lpstr>FIBF</vt:lpstr>
      <vt:lpstr>FBIF</vt:lpstr>
      <vt:lpstr>FAEF</vt:lpstr>
      <vt:lpstr>FIIF-NSE</vt:lpstr>
      <vt:lpstr>FITX</vt:lpstr>
      <vt:lpstr>FIUS</vt:lpstr>
      <vt:lpstr>FEGF</vt:lpstr>
      <vt:lpstr>FIMAS</vt:lpstr>
      <vt:lpstr>FF</vt:lpstr>
      <vt:lpstr>FIDA</vt:lpstr>
      <vt:lpstr>FISTIP</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PUBLIC</cp:keywords>
  <dc:description>PUBLIC</dc:description>
  <cp:lastModifiedBy/>
  <dcterms:created xsi:type="dcterms:W3CDTF">2006-09-16T00:00:00Z</dcterms:created>
  <dcterms:modified xsi:type="dcterms:W3CDTF">2024-10-08T11:58:09Z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2024-10-05T13:53:23Z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2e2dadc9-86b3-4cbb-b062-a90cf0a9593b</vt:lpwstr>
  </property>
  <property fmtid="{D5CDD505-2E9C-101B-9397-08002B2CF9AE}" pid="10" name="MSIP_Label_3486a02c-2dfb-4efe-823f-aa2d1f0e6ab7_ContentBits">
    <vt:lpwstr>2</vt:lpwstr>
  </property>
  <property fmtid="{D5CDD505-2E9C-101B-9397-08002B2CF9AE}" pid="11" name="Classification">
    <vt:lpwstr>PUBLIC</vt:lpwstr>
  </property>
</Properties>
</file>