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filterPrivacy="1" defaultThemeVersion="124226"/>
  <xr:revisionPtr revIDLastSave="0" documentId="13_ncr:1_{AE4FF1D6-29B3-489F-8045-E3B43E54F152}" xr6:coauthVersionLast="47" xr6:coauthVersionMax="47" xr10:uidLastSave="{00000000-0000-0000-0000-000000000000}"/>
  <bookViews>
    <workbookView xWindow="-120" yWindow="-120" windowWidth="29040" windowHeight="15720" xr2:uid="{00000000-000D-0000-FFFF-FFFF00000000}"/>
  </bookViews>
  <sheets>
    <sheet name="FILF" sheetId="33" r:id="rId1"/>
    <sheet name="FIONF" sheetId="34" r:id="rId2"/>
    <sheet name="FIMMF" sheetId="35" r:id="rId3"/>
    <sheet name="FIFRF" sheetId="36" r:id="rId4"/>
    <sheet name="FICDF" sheetId="37" r:id="rId5"/>
    <sheet name="FBPF" sheetId="38" r:id="rId6"/>
    <sheet name="FIGSF" sheetId="39" r:id="rId7"/>
    <sheet name="FIPP" sheetId="40" r:id="rId8"/>
    <sheet name="FIDHY" sheetId="41" r:id="rId9"/>
    <sheet name="FIESF" sheetId="12" r:id="rId10"/>
    <sheet name="FIEHF" sheetId="13" r:id="rId11"/>
    <sheet name="FIBAF" sheetId="14" r:id="rId12"/>
    <sheet name="TIVF" sheetId="15" r:id="rId13"/>
    <sheet name="TIEIF" sheetId="16" r:id="rId14"/>
    <sheet name="FITF" sheetId="17" r:id="rId15"/>
    <sheet name="FISCF" sheetId="18" r:id="rId16"/>
    <sheet name="FIPF" sheetId="19" r:id="rId17"/>
    <sheet name="FIOF" sheetId="20" r:id="rId18"/>
    <sheet name="FIFEF" sheetId="21" r:id="rId19"/>
    <sheet name="FIEF" sheetId="22" r:id="rId20"/>
    <sheet name="FIEAF" sheetId="23" r:id="rId21"/>
    <sheet name="FIBF" sheetId="24" r:id="rId22"/>
    <sheet name="FBIF" sheetId="25" r:id="rId23"/>
    <sheet name="FAEF" sheetId="26" r:id="rId24"/>
    <sheet name="FIIF-NSE" sheetId="27" r:id="rId25"/>
    <sheet name="FITX" sheetId="28" r:id="rId26"/>
    <sheet name="FIUS" sheetId="29" r:id="rId27"/>
    <sheet name="FEGF" sheetId="30" r:id="rId28"/>
    <sheet name="FIMAS" sheetId="31" r:id="rId29"/>
    <sheet name="FF" sheetId="32" r:id="rId30"/>
    <sheet name="FIDA" sheetId="42" r:id="rId31"/>
    <sheet name="FILDF" sheetId="43" r:id="rId32"/>
    <sheet name="FISTIP" sheetId="44" r:id="rId33"/>
    <sheet name="FIUBF" sheetId="45" r:id="rId34"/>
    <sheet name="FIIOF" sheetId="46" r:id="rId35"/>
    <sheet name="FICRF" sheetId="47" r:id="rId36"/>
  </sheets>
  <definedNames>
    <definedName name="_xlnm.Print_Area" localSheetId="30">FIDA!$A$1:$H$119</definedName>
    <definedName name="_xlnm.Print_Area" localSheetId="34">FIIOF!$A$1:$G$84</definedName>
    <definedName name="_xlnm.Print_Area" localSheetId="31">FILDF!$A$1:$H$76</definedName>
    <definedName name="_xlnm.Print_Area" localSheetId="33">FIUBF!$A$1:$H$39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32" l="1"/>
  <c r="E18" i="32" s="1"/>
  <c r="D14" i="32"/>
  <c r="D18" i="32" s="1"/>
  <c r="D16" i="31"/>
  <c r="E14" i="31"/>
  <c r="E18" i="31" s="1"/>
  <c r="D14" i="31"/>
  <c r="D18" i="31" s="1"/>
  <c r="E7" i="30"/>
  <c r="E11" i="30" s="1"/>
  <c r="D7" i="30"/>
  <c r="D11" i="30" s="1"/>
  <c r="D9" i="29"/>
  <c r="E7" i="29"/>
  <c r="E11" i="29" s="1"/>
  <c r="D7" i="29"/>
  <c r="D11" i="29" s="1"/>
  <c r="E16" i="32" l="1"/>
  <c r="D16" i="32"/>
  <c r="E16" i="31"/>
  <c r="D9" i="30"/>
  <c r="E9" i="30"/>
  <c r="E9" i="29"/>
  <c r="F79" i="47"/>
  <c r="F81" i="47" s="1"/>
  <c r="E79" i="47"/>
  <c r="E81" i="47" s="1"/>
  <c r="F47" i="47"/>
  <c r="F49" i="47" s="1"/>
  <c r="E47" i="47"/>
  <c r="E49" i="47" s="1"/>
  <c r="F59" i="46"/>
  <c r="F61" i="46" s="1"/>
  <c r="E59" i="46"/>
  <c r="E61" i="46" s="1"/>
  <c r="E13" i="46"/>
  <c r="E15" i="46" s="1"/>
  <c r="F11" i="46"/>
  <c r="F13" i="46" s="1"/>
  <c r="E11" i="46"/>
  <c r="F9" i="46"/>
  <c r="E9" i="46"/>
  <c r="F144" i="44"/>
  <c r="F142" i="44"/>
  <c r="E142" i="44"/>
  <c r="E144" i="44" s="1"/>
  <c r="F107" i="44"/>
  <c r="E107" i="44"/>
  <c r="F105" i="44"/>
  <c r="E105" i="44"/>
  <c r="F17" i="44"/>
  <c r="E17" i="44"/>
  <c r="F13" i="44"/>
  <c r="E13" i="44"/>
  <c r="F9" i="44"/>
  <c r="E9" i="44"/>
  <c r="E19" i="44" s="1"/>
  <c r="F50" i="43"/>
  <c r="F52" i="43" s="1"/>
  <c r="E50" i="43"/>
  <c r="E52" i="43" s="1"/>
  <c r="F61" i="42"/>
  <c r="F63" i="42" s="1"/>
  <c r="E61" i="42"/>
  <c r="F9" i="42"/>
  <c r="F11" i="42" s="1"/>
  <c r="E9" i="42"/>
  <c r="E13" i="42" s="1"/>
  <c r="F80" i="41"/>
  <c r="E80" i="41"/>
  <c r="F73" i="41"/>
  <c r="E73" i="41"/>
  <c r="F69" i="41"/>
  <c r="E69" i="41"/>
  <c r="F63" i="41"/>
  <c r="E63" i="41"/>
  <c r="F54" i="41"/>
  <c r="F84" i="41" s="1"/>
  <c r="E54" i="41"/>
  <c r="F78" i="40"/>
  <c r="E78" i="40"/>
  <c r="F70" i="40"/>
  <c r="E70" i="40"/>
  <c r="F66" i="40"/>
  <c r="E66" i="40"/>
  <c r="F61" i="40"/>
  <c r="E61" i="40"/>
  <c r="F54" i="40"/>
  <c r="E54" i="40"/>
  <c r="E82" i="40" s="1"/>
  <c r="F10" i="39"/>
  <c r="F14" i="39" s="1"/>
  <c r="E10" i="39"/>
  <c r="E12" i="39" s="1"/>
  <c r="F39" i="38"/>
  <c r="E39" i="38"/>
  <c r="F33" i="38"/>
  <c r="E33" i="38"/>
  <c r="F26" i="38"/>
  <c r="F41" i="38" s="1"/>
  <c r="E26" i="38"/>
  <c r="F32" i="37"/>
  <c r="E32" i="37"/>
  <c r="E36" i="37" s="1"/>
  <c r="F27" i="37"/>
  <c r="F34" i="37" s="1"/>
  <c r="E27" i="37"/>
  <c r="F27" i="36"/>
  <c r="E27" i="36"/>
  <c r="F18" i="36"/>
  <c r="E18" i="36"/>
  <c r="F13" i="36"/>
  <c r="E13" i="36"/>
  <c r="F8" i="36"/>
  <c r="F29" i="36" s="1"/>
  <c r="E8" i="36"/>
  <c r="F41" i="35"/>
  <c r="E41" i="35"/>
  <c r="F35" i="35"/>
  <c r="E35" i="35"/>
  <c r="F21" i="35"/>
  <c r="F45" i="35" s="1"/>
  <c r="E21" i="35"/>
  <c r="F46" i="33"/>
  <c r="E46" i="33"/>
  <c r="F38" i="33"/>
  <c r="E38" i="33"/>
  <c r="F24" i="33"/>
  <c r="E24" i="33"/>
  <c r="F12" i="33"/>
  <c r="E12" i="33"/>
  <c r="F48" i="33" l="1"/>
  <c r="F82" i="41"/>
  <c r="E11" i="42"/>
  <c r="F50" i="33"/>
  <c r="F43" i="35"/>
  <c r="E43" i="38"/>
  <c r="F12" i="39"/>
  <c r="E41" i="38"/>
  <c r="F80" i="40"/>
  <c r="E29" i="36"/>
  <c r="E34" i="37"/>
  <c r="E80" i="40"/>
  <c r="E82" i="41"/>
  <c r="E50" i="33"/>
  <c r="E43" i="35"/>
  <c r="E31" i="36"/>
  <c r="F19" i="44"/>
  <c r="F43" i="38"/>
  <c r="F82" i="40"/>
  <c r="F13" i="42"/>
  <c r="E21" i="44"/>
  <c r="E48" i="33"/>
  <c r="E84" i="41"/>
  <c r="F21" i="44"/>
  <c r="F31" i="36"/>
  <c r="F36" i="37"/>
  <c r="E45" i="35"/>
  <c r="E14" i="39"/>
  <c r="F59" i="28" l="1"/>
  <c r="E59" i="28"/>
  <c r="F54" i="28"/>
  <c r="E54" i="28"/>
  <c r="E63" i="28" s="1"/>
  <c r="F58" i="27"/>
  <c r="F62" i="27" s="1"/>
  <c r="E58" i="27"/>
  <c r="E62" i="27" s="1"/>
  <c r="F65" i="26"/>
  <c r="E65" i="26"/>
  <c r="E67" i="26" s="1"/>
  <c r="F22" i="26"/>
  <c r="F69" i="26" s="1"/>
  <c r="E22" i="26"/>
  <c r="F47" i="25"/>
  <c r="F49" i="25" s="1"/>
  <c r="E47" i="25"/>
  <c r="E51" i="25" s="1"/>
  <c r="F50" i="24"/>
  <c r="E50" i="24"/>
  <c r="F45" i="24"/>
  <c r="F54" i="24" s="1"/>
  <c r="F52" i="24"/>
  <c r="E45" i="24"/>
  <c r="F73" i="23"/>
  <c r="E73" i="23"/>
  <c r="F68" i="23"/>
  <c r="E68" i="23"/>
  <c r="F61" i="22"/>
  <c r="E61" i="22"/>
  <c r="E65" i="22" s="1"/>
  <c r="F56" i="22"/>
  <c r="F65" i="22" s="1"/>
  <c r="E56" i="22"/>
  <c r="F35" i="21"/>
  <c r="F39" i="21" s="1"/>
  <c r="E35" i="21"/>
  <c r="E39" i="21" s="1"/>
  <c r="F54" i="20"/>
  <c r="E54" i="20"/>
  <c r="E56" i="20" s="1"/>
  <c r="F49" i="20"/>
  <c r="F56" i="20" s="1"/>
  <c r="E49" i="20"/>
  <c r="F80" i="19"/>
  <c r="F82" i="19" s="1"/>
  <c r="E80" i="19"/>
  <c r="F76" i="19"/>
  <c r="E76" i="19"/>
  <c r="E82" i="19" s="1"/>
  <c r="F91" i="18"/>
  <c r="F93" i="18" s="1"/>
  <c r="E91" i="18"/>
  <c r="E93" i="18" s="1"/>
  <c r="F54" i="17"/>
  <c r="E54" i="17"/>
  <c r="F50" i="17"/>
  <c r="E50" i="17"/>
  <c r="F32" i="17"/>
  <c r="E32" i="17"/>
  <c r="E56" i="17" s="1"/>
  <c r="F59" i="16"/>
  <c r="F61" i="16" s="1"/>
  <c r="E59" i="16"/>
  <c r="F55" i="16"/>
  <c r="E55" i="16"/>
  <c r="F39" i="16"/>
  <c r="E39" i="16"/>
  <c r="F34" i="16"/>
  <c r="E34" i="16"/>
  <c r="F58" i="15"/>
  <c r="E58" i="15"/>
  <c r="F54" i="15"/>
  <c r="E54" i="15"/>
  <c r="F50" i="15"/>
  <c r="F60" i="15" s="1"/>
  <c r="E50" i="15"/>
  <c r="F85" i="14"/>
  <c r="E85" i="14"/>
  <c r="F80" i="14"/>
  <c r="E80" i="14"/>
  <c r="F75" i="14"/>
  <c r="E75" i="14"/>
  <c r="F66" i="14"/>
  <c r="F91" i="14" s="1"/>
  <c r="E66" i="14"/>
  <c r="H59" i="14"/>
  <c r="D113" i="14" s="1"/>
  <c r="G59" i="14"/>
  <c r="H55" i="14"/>
  <c r="G55" i="14"/>
  <c r="F55" i="14"/>
  <c r="E55" i="14"/>
  <c r="E91" i="14" s="1"/>
  <c r="F80" i="13"/>
  <c r="E80" i="13"/>
  <c r="F72" i="13"/>
  <c r="E72" i="13"/>
  <c r="F67" i="13"/>
  <c r="E67" i="13"/>
  <c r="F60" i="13"/>
  <c r="E60" i="13"/>
  <c r="E82" i="13" s="1"/>
  <c r="F55" i="13"/>
  <c r="F84" i="13" s="1"/>
  <c r="E55" i="13"/>
  <c r="F75" i="12"/>
  <c r="E75" i="12"/>
  <c r="E81" i="12" s="1"/>
  <c r="H68" i="12"/>
  <c r="D110" i="12" s="1"/>
  <c r="G68" i="12"/>
  <c r="F68" i="12"/>
  <c r="F77" i="12" s="1"/>
  <c r="E68" i="12"/>
  <c r="E61" i="28"/>
  <c r="E77" i="23"/>
  <c r="F37" i="21"/>
  <c r="F58" i="17"/>
  <c r="E63" i="22" l="1"/>
  <c r="E62" i="15"/>
  <c r="F63" i="16"/>
  <c r="F56" i="17"/>
  <c r="F84" i="19"/>
  <c r="E58" i="20"/>
  <c r="E84" i="13"/>
  <c r="E58" i="17"/>
  <c r="F58" i="20"/>
  <c r="E63" i="16"/>
  <c r="E77" i="12"/>
  <c r="F63" i="28"/>
  <c r="E87" i="14"/>
  <c r="F87" i="14"/>
  <c r="E75" i="23"/>
  <c r="F81" i="12"/>
  <c r="F82" i="13"/>
  <c r="E54" i="24"/>
  <c r="F60" i="27"/>
  <c r="E60" i="27"/>
  <c r="E69" i="26"/>
  <c r="E52" i="24"/>
  <c r="F77" i="23"/>
  <c r="E60" i="15"/>
  <c r="F62" i="15"/>
  <c r="F61" i="28"/>
  <c r="F67" i="26"/>
  <c r="E49" i="25"/>
  <c r="F51" i="25"/>
  <c r="F75" i="23"/>
  <c r="F63" i="22"/>
  <c r="E37" i="21"/>
  <c r="E84" i="19"/>
  <c r="E95" i="18"/>
  <c r="F95" i="18"/>
  <c r="E61" i="16"/>
</calcChain>
</file>

<file path=xl/sharedStrings.xml><?xml version="1.0" encoding="utf-8"?>
<sst xmlns="http://schemas.openxmlformats.org/spreadsheetml/2006/main" count="5295" uniqueCount="1239">
  <si>
    <t>Name of the Instrument</t>
  </si>
  <si>
    <t>Quantity</t>
  </si>
  <si>
    <t>ISIN Number</t>
  </si>
  <si>
    <t>% to Net Assets</t>
  </si>
  <si>
    <t>Industry Classification / Rating</t>
  </si>
  <si>
    <t>YTM</t>
  </si>
  <si>
    <t>Market Value (including accrued interest, if any) (Rs. in Lakhs)</t>
  </si>
  <si>
    <t>Portfolio Statement as on July 31, 2023</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</si>
  <si>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</si>
  <si>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</si>
  <si>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</si>
  <si>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</si>
  <si>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</si>
  <si>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</si>
  <si>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</si>
  <si>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</si>
  <si>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</si>
  <si>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</si>
  <si>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</si>
  <si>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</si>
  <si>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</si>
  <si>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</si>
  <si>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</si>
  <si>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</si>
  <si>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Debt Instruments</t>
  </si>
  <si>
    <t>(a) Listed / awaiting listing on Stock Exchanges</t>
  </si>
  <si>
    <t>Sub Total</t>
  </si>
  <si>
    <t>Mutual Fund Units</t>
  </si>
  <si>
    <t>Mutual Fund</t>
  </si>
  <si>
    <t>Total</t>
  </si>
  <si>
    <t>Net Assets</t>
  </si>
  <si>
    <t>Call, Cash &amp; Other Assets</t>
  </si>
  <si>
    <t>Rating</t>
  </si>
  <si>
    <t>** Non- Traded Scrips</t>
  </si>
  <si>
    <t>Notes</t>
  </si>
  <si>
    <t>a) NAV at the beginning and at the end of the Half-year ended 31-Jul-2023</t>
  </si>
  <si>
    <t xml:space="preserve">      Plan/Option</t>
  </si>
  <si>
    <t>As on 31-Jul-2023</t>
  </si>
  <si>
    <t>As on 31-Jan-2023</t>
  </si>
  <si>
    <t>IDCW - Income Distribution cum capital withdrawal</t>
  </si>
  <si>
    <t>b) Aggregate Distributions declared during the Half - year ended 31-Jul-2023</t>
  </si>
  <si>
    <t>Nil</t>
  </si>
  <si>
    <t>c) Portfolio Turnover Ratio during the Half - year 31-Jul-2023</t>
  </si>
  <si>
    <t>d) Residual maturity / Average Maturity as on 31-Jul-2023</t>
  </si>
  <si>
    <t>(In Years)</t>
  </si>
  <si>
    <t>^^ Securities are fair valued</t>
  </si>
  <si>
    <t>Money Market Instruments</t>
  </si>
  <si>
    <t>Certificate of Deposit</t>
  </si>
  <si>
    <t>IND A1+</t>
  </si>
  <si>
    <t>CRISIL A1+</t>
  </si>
  <si>
    <t>Punjab National Bank (16-Feb-2024) **</t>
  </si>
  <si>
    <t>INE160A16MZ4</t>
  </si>
  <si>
    <t>CARE A1+</t>
  </si>
  <si>
    <t>ICRA A1+</t>
  </si>
  <si>
    <t>Commercial Paper</t>
  </si>
  <si>
    <t>JM Financial Products Ltd (08-Sep-2023) **@</t>
  </si>
  <si>
    <t>INE523H14Z72</t>
  </si>
  <si>
    <t>@ Listed</t>
  </si>
  <si>
    <t>Plan Name</t>
  </si>
  <si>
    <t>Distributions per unit (Rs.)+++</t>
  </si>
  <si>
    <t>+++ Distribution payouts/ re-investments are subject to deduction of TDS at the applicable rates.</t>
  </si>
  <si>
    <t>Government Securities</t>
  </si>
  <si>
    <t>5.74% GOI 2026 (15-Nov-2026)</t>
  </si>
  <si>
    <t>IN0020210186</t>
  </si>
  <si>
    <t>SOVEREIGN</t>
  </si>
  <si>
    <t>5.63% GOI 2026 (12-Apr-2026)</t>
  </si>
  <si>
    <t>IN0020210012</t>
  </si>
  <si>
    <t>GOI FRB 2024 (07-Nov-2024)</t>
  </si>
  <si>
    <t>IN0020160084</t>
  </si>
  <si>
    <t>7.38% GOI 2027 (20-Jun-2027)</t>
  </si>
  <si>
    <t>IN0020220037</t>
  </si>
  <si>
    <t xml:space="preserve">      Growth Plan</t>
  </si>
  <si>
    <t xml:space="preserve">      Direct Growth Plan</t>
  </si>
  <si>
    <t>CRISIL AAA</t>
  </si>
  <si>
    <t xml:space="preserve">      Monthly IDCW Plan</t>
  </si>
  <si>
    <t xml:space="preserve">      Quarterly IDCW Plan</t>
  </si>
  <si>
    <t xml:space="preserve">      Direct Monthly IDCW Plan</t>
  </si>
  <si>
    <t xml:space="preserve">      Direct Quarterly IDCW Plan</t>
  </si>
  <si>
    <t xml:space="preserve">      IDCW Plan</t>
  </si>
  <si>
    <t xml:space="preserve">      Direct IDCW Plan</t>
  </si>
  <si>
    <t>Equity &amp; Equity related</t>
  </si>
  <si>
    <t>HDFC Bank Ltd</t>
  </si>
  <si>
    <t>INE040A01034</t>
  </si>
  <si>
    <t>Banks</t>
  </si>
  <si>
    <t>ICICI Bank Ltd</t>
  </si>
  <si>
    <t>INE090A01021</t>
  </si>
  <si>
    <t>Larsen &amp; Toubro Ltd</t>
  </si>
  <si>
    <t>INE018A01030</t>
  </si>
  <si>
    <t>Construction</t>
  </si>
  <si>
    <t>Infosys Ltd</t>
  </si>
  <si>
    <t>INE009A01021</t>
  </si>
  <si>
    <t>IT - Software</t>
  </si>
  <si>
    <t>Axis Bank Ltd</t>
  </si>
  <si>
    <t>INE238A01034</t>
  </si>
  <si>
    <t>State Bank of India</t>
  </si>
  <si>
    <t>INE062A01020</t>
  </si>
  <si>
    <t>Reliance Industries Ltd</t>
  </si>
  <si>
    <t>INE002A01018</t>
  </si>
  <si>
    <t>Petroleum Products</t>
  </si>
  <si>
    <t>Sun Pharmaceutical Industries Ltd</t>
  </si>
  <si>
    <t>INE044A01036</t>
  </si>
  <si>
    <t>Pharmaceuticals &amp; Biotechnology</t>
  </si>
  <si>
    <t>NTPC Ltd</t>
  </si>
  <si>
    <t>INE733E01010</t>
  </si>
  <si>
    <t>Power</t>
  </si>
  <si>
    <t>HCL Technologies Ltd</t>
  </si>
  <si>
    <t>INE860A01027</t>
  </si>
  <si>
    <t>Tata Motors Ltd</t>
  </si>
  <si>
    <t>INE155A01022</t>
  </si>
  <si>
    <t>Automobiles</t>
  </si>
  <si>
    <t>Kirloskar Oil Engines Ltd</t>
  </si>
  <si>
    <t>INE146L01010</t>
  </si>
  <si>
    <t>Industrial Products</t>
  </si>
  <si>
    <t>IndusInd Bank Ltd</t>
  </si>
  <si>
    <t>INE095A01012</t>
  </si>
  <si>
    <t>Bharti Airtel Ltd</t>
  </si>
  <si>
    <t>INE397D01024</t>
  </si>
  <si>
    <t>Telecom - Services</t>
  </si>
  <si>
    <t>GAIL (India) Ltd</t>
  </si>
  <si>
    <t>INE129A01019</t>
  </si>
  <si>
    <t>Gas</t>
  </si>
  <si>
    <t>United Spirits Ltd</t>
  </si>
  <si>
    <t>INE854D01024</t>
  </si>
  <si>
    <t>Beverages</t>
  </si>
  <si>
    <t>Marico Ltd</t>
  </si>
  <si>
    <t>INE196A01026</t>
  </si>
  <si>
    <t>Agricultural Food &amp; Other Products</t>
  </si>
  <si>
    <t>Tata Steel Ltd</t>
  </si>
  <si>
    <t>INE081A01020</t>
  </si>
  <si>
    <t>Ferrous Metals</t>
  </si>
  <si>
    <t>Sapphire Foods India Ltd</t>
  </si>
  <si>
    <t>INE806T01012</t>
  </si>
  <si>
    <t>Leisure Services</t>
  </si>
  <si>
    <t>Tech Mahindra Ltd</t>
  </si>
  <si>
    <t>INE669C01036</t>
  </si>
  <si>
    <t>Crompton Greaves Consumer Electricals Ltd</t>
  </si>
  <si>
    <t>INE299U01018</t>
  </si>
  <si>
    <t>Consumer Durables</t>
  </si>
  <si>
    <t>Jyothy Labs Ltd</t>
  </si>
  <si>
    <t>INE668F01031</t>
  </si>
  <si>
    <t>Household Products</t>
  </si>
  <si>
    <t>Maruti Suzuki India Ltd</t>
  </si>
  <si>
    <t>INE585B01010</t>
  </si>
  <si>
    <t>Jubilant Foodworks Ltd</t>
  </si>
  <si>
    <t>INE797F01020</t>
  </si>
  <si>
    <t>Zomato Ltd</t>
  </si>
  <si>
    <t>INE758T01015</t>
  </si>
  <si>
    <t>Retailing</t>
  </si>
  <si>
    <t>ICICI Prudential Life Insurance Co Ltd</t>
  </si>
  <si>
    <t>INE726G01019</t>
  </si>
  <si>
    <t>Insurance</t>
  </si>
  <si>
    <t>Hindustan Aeronautics Ltd</t>
  </si>
  <si>
    <t>INE066F01012</t>
  </si>
  <si>
    <t>Aerospace &amp; Defense</t>
  </si>
  <si>
    <t>Escorts Kubota Ltd</t>
  </si>
  <si>
    <t>INE042A01014</t>
  </si>
  <si>
    <t>Agricultural, Commercial &amp; Construction Vehicles</t>
  </si>
  <si>
    <t>Bharat Electronics Ltd</t>
  </si>
  <si>
    <t>INE263A01024</t>
  </si>
  <si>
    <t>SBI Cards and Payment Services Ltd</t>
  </si>
  <si>
    <t>INE018E01016</t>
  </si>
  <si>
    <t>Finance</t>
  </si>
  <si>
    <t>Nuvoco Vistas Corporation Ltd</t>
  </si>
  <si>
    <t>INE118D01016</t>
  </si>
  <si>
    <t>Cement &amp; Cement Products</t>
  </si>
  <si>
    <t>Oil &amp; Natural Gas Corporation Ltd</t>
  </si>
  <si>
    <t>INE213A01029</t>
  </si>
  <si>
    <t>Oil</t>
  </si>
  <si>
    <t>Eris Lifesciences Ltd</t>
  </si>
  <si>
    <t>INE406M01024</t>
  </si>
  <si>
    <t>Westlife Foodworld Ltd</t>
  </si>
  <si>
    <t>INE274F01020</t>
  </si>
  <si>
    <t>Hindustan Petroleum Corporation Ltd</t>
  </si>
  <si>
    <t>INE094A01015</t>
  </si>
  <si>
    <t>Affle India Ltd</t>
  </si>
  <si>
    <t>INE00WC01027</t>
  </si>
  <si>
    <t>IT - Services</t>
  </si>
  <si>
    <t>PB Fintech Ltd</t>
  </si>
  <si>
    <t>INE417T01026</t>
  </si>
  <si>
    <t>Financial Technology (Fintech)</t>
  </si>
  <si>
    <t>Dabur India Ltd</t>
  </si>
  <si>
    <t>INE016A01026</t>
  </si>
  <si>
    <t>Personal Products</t>
  </si>
  <si>
    <t>Ultratech Cement Ltd</t>
  </si>
  <si>
    <t>INE481G01011</t>
  </si>
  <si>
    <t>Metropolis Healthcare Ltd</t>
  </si>
  <si>
    <t>INE112L01020</t>
  </si>
  <si>
    <t>Healthcare Services</t>
  </si>
  <si>
    <t>Teamlease Services Ltd</t>
  </si>
  <si>
    <t>INE985S01024</t>
  </si>
  <si>
    <t>Commercial Services &amp; Supplies</t>
  </si>
  <si>
    <t>Voltas Ltd</t>
  </si>
  <si>
    <t>INE226A01021</t>
  </si>
  <si>
    <t>ACC Ltd</t>
  </si>
  <si>
    <t>INE012A01025</t>
  </si>
  <si>
    <t>Multi Commodity Exchange Of India Ltd</t>
  </si>
  <si>
    <t>INE745G01035</t>
  </si>
  <si>
    <t>Capital Markets</t>
  </si>
  <si>
    <t>Mankind Pharma Ltd</t>
  </si>
  <si>
    <t>INE634S01028</t>
  </si>
  <si>
    <t>Finolex Industries Ltd</t>
  </si>
  <si>
    <t>INE183A01024</t>
  </si>
  <si>
    <t>INE758E01017</t>
  </si>
  <si>
    <t>7.90% Bajaj Housing Finance Ltd (28-Apr-2028)</t>
  </si>
  <si>
    <t>INE377Y07417</t>
  </si>
  <si>
    <t>5.15% GOI 2025 (09-Nov-2025)</t>
  </si>
  <si>
    <t>IN0020200278</t>
  </si>
  <si>
    <t>IN0020220102</t>
  </si>
  <si>
    <t>% to Net Assets(Hedged &amp; Unhedged)</t>
  </si>
  <si>
    <t>Outstanding position in Derivative Instruments (Rs. in Lakhs) Long / (Short)</t>
  </si>
  <si>
    <t>Outstanding derivative exposure as % to net assets Long / (Short)</t>
  </si>
  <si>
    <t>Mahindra &amp; Mahindra Ltd</t>
  </si>
  <si>
    <t>INE101A01026</t>
  </si>
  <si>
    <t>Hindustan Unilever Ltd</t>
  </si>
  <si>
    <t>INE030A01027</t>
  </si>
  <si>
    <t>Diversified Fmcg</t>
  </si>
  <si>
    <t>Asian Paints Ltd</t>
  </si>
  <si>
    <t>INE021A01026</t>
  </si>
  <si>
    <t>Bajaj Auto Ltd</t>
  </si>
  <si>
    <t>INE917I01010</t>
  </si>
  <si>
    <t>The India Cements Ltd</t>
  </si>
  <si>
    <t>INE383A01012</t>
  </si>
  <si>
    <t>Havells India Ltd</t>
  </si>
  <si>
    <t>INE176B01034</t>
  </si>
  <si>
    <t>Titan Co Ltd</t>
  </si>
  <si>
    <t>INE280A01028</t>
  </si>
  <si>
    <t>Trent Ltd</t>
  </si>
  <si>
    <t>INE849A01020</t>
  </si>
  <si>
    <t>Indian Oil Corporation Ltd</t>
  </si>
  <si>
    <t>INE242A01010</t>
  </si>
  <si>
    <t>Dr. Reddy's Laboratories Ltd</t>
  </si>
  <si>
    <t>INE089A01023</t>
  </si>
  <si>
    <t>Kotak Mahindra Bank Ltd</t>
  </si>
  <si>
    <t>INE237A01028</t>
  </si>
  <si>
    <t>Tata Power Co Ltd</t>
  </si>
  <si>
    <t>INE245A01021</t>
  </si>
  <si>
    <t>Cummins India Ltd</t>
  </si>
  <si>
    <t>INE298A01020</t>
  </si>
  <si>
    <t>Kalyan Jewellers India Ltd</t>
  </si>
  <si>
    <t>INE303R01014</t>
  </si>
  <si>
    <t>Margin on Derivatives</t>
  </si>
  <si>
    <t xml:space="preserve">c) Total outstanding position (as at July 31, 2023) in Derivative Instruments (Gross Notional) </t>
  </si>
  <si>
    <t xml:space="preserve">d) Outstanding derivative exposure as % to net assets </t>
  </si>
  <si>
    <t>e) Portfolio Turnover Ratio during the Half - year 31-Jul-2023</t>
  </si>
  <si>
    <t>f) Residual maturity / Average Maturity as on 31-Jul-2023</t>
  </si>
  <si>
    <t xml:space="preserve">(b) Unlisted </t>
  </si>
  <si>
    <t>Numero Uno International Ltd ** ^^</t>
  </si>
  <si>
    <t>Globsyn Technologies Ltd ** ^^</t>
  </si>
  <si>
    <t>INE671B01034</t>
  </si>
  <si>
    <t>7.61% LIC Housing Finance Ltd (30-Jul-2025) **</t>
  </si>
  <si>
    <t>INE115A07PW7</t>
  </si>
  <si>
    <t>7.40% HDFC Bank Ltd (02-Jun-2025) **</t>
  </si>
  <si>
    <t>INE040A08AH8</t>
  </si>
  <si>
    <t>b) Index Futures</t>
  </si>
  <si>
    <t>Axis Bank Ltd (07-Sep-2023)</t>
  </si>
  <si>
    <t>INE238AD6025</t>
  </si>
  <si>
    <t>State Bank Of India (12-Sep-2023)</t>
  </si>
  <si>
    <t>INE062A16465</t>
  </si>
  <si>
    <t>Small Industries Development Bank of India (12-Sep-2023) **</t>
  </si>
  <si>
    <t>INE556F16AA0</t>
  </si>
  <si>
    <t>Union Bank of India (14-Feb-2024) **</t>
  </si>
  <si>
    <t>INE692A16FX5</t>
  </si>
  <si>
    <t>L&amp;T Finance Ltd (19-Dec-2023) **@</t>
  </si>
  <si>
    <t>INE027E14NZ0</t>
  </si>
  <si>
    <t>Tata Motors Ltd DVR</t>
  </si>
  <si>
    <t>IN9155A01020</t>
  </si>
  <si>
    <t>Grasim Industries Ltd</t>
  </si>
  <si>
    <t>INE047A01021</t>
  </si>
  <si>
    <t>Emami Ltd</t>
  </si>
  <si>
    <t>INE548C01032</t>
  </si>
  <si>
    <t>Coal India Ltd</t>
  </si>
  <si>
    <t>INE522F01014</t>
  </si>
  <si>
    <t>Consumable Fuels</t>
  </si>
  <si>
    <t>ITC Ltd</t>
  </si>
  <si>
    <t>INE154A01025</t>
  </si>
  <si>
    <t>Power Grid Corporation of India Ltd</t>
  </si>
  <si>
    <t>INE752E01010</t>
  </si>
  <si>
    <t>Castrol India Ltd</t>
  </si>
  <si>
    <t>INE172A01027</t>
  </si>
  <si>
    <t>City Union Bank Ltd</t>
  </si>
  <si>
    <t>INE491A01021</t>
  </si>
  <si>
    <t>Gujarat State Petronet Ltd</t>
  </si>
  <si>
    <t>INE246F01010</t>
  </si>
  <si>
    <t>Akzo Nobel India Ltd</t>
  </si>
  <si>
    <t>INE133A01011</t>
  </si>
  <si>
    <t>Exide Industries Ltd</t>
  </si>
  <si>
    <t>INE302A01020</t>
  </si>
  <si>
    <t>Auto Components</t>
  </si>
  <si>
    <t>Hindalco Industries Ltd</t>
  </si>
  <si>
    <t>INE038A01020</t>
  </si>
  <si>
    <t>Non - Ferrous Metals</t>
  </si>
  <si>
    <t>Restaurant Brands Asia Ltd</t>
  </si>
  <si>
    <t>INE07T201019</t>
  </si>
  <si>
    <t>Zee Entertainment Enterprises Ltd</t>
  </si>
  <si>
    <t>INE256A01028</t>
  </si>
  <si>
    <t>Entertainment</t>
  </si>
  <si>
    <t>Lupin Ltd</t>
  </si>
  <si>
    <t>INE326A01037</t>
  </si>
  <si>
    <t>Senco Gold Ltd</t>
  </si>
  <si>
    <t>INE602W01019</t>
  </si>
  <si>
    <t>Vardhman Textiles Ltd</t>
  </si>
  <si>
    <t>INE825A01020</t>
  </si>
  <si>
    <t>Textiles &amp; Apparels</t>
  </si>
  <si>
    <t>NLC India Ltd</t>
  </si>
  <si>
    <t>INE589A01014</t>
  </si>
  <si>
    <t>Rallis India Ltd</t>
  </si>
  <si>
    <t>INE613A01020</t>
  </si>
  <si>
    <t>Fertilizers &amp; Agrochemicals</t>
  </si>
  <si>
    <t>(b) Units of Real Estate Investment Trusts (REITs)</t>
  </si>
  <si>
    <t>Brookfield India Real Estate Trust</t>
  </si>
  <si>
    <t>INE0FDU25010</t>
  </si>
  <si>
    <t>Foreign Equity Securities</t>
  </si>
  <si>
    <t>Cognizant Technology Solutions Corp., A</t>
  </si>
  <si>
    <t>US1924461023</t>
  </si>
  <si>
    <t>Industry Classification</t>
  </si>
  <si>
    <t>NHPC Ltd</t>
  </si>
  <si>
    <t>INE848E01016</t>
  </si>
  <si>
    <t>Tata Consultancy Services Ltd</t>
  </si>
  <si>
    <t>INE467B01029</t>
  </si>
  <si>
    <t>Petronet LNG Ltd</t>
  </si>
  <si>
    <t>INE347G01014</t>
  </si>
  <si>
    <t>Colgate Palmolive (India) Ltd</t>
  </si>
  <si>
    <t>INE259A01022</t>
  </si>
  <si>
    <t>360 One Wam Ltd</t>
  </si>
  <si>
    <t>INE466L01038</t>
  </si>
  <si>
    <t>CESC Ltd</t>
  </si>
  <si>
    <t>INE486A01021</t>
  </si>
  <si>
    <t>Embassy Office Parks REIT</t>
  </si>
  <si>
    <t>INE041025011</t>
  </si>
  <si>
    <t>Unilever PLC, (ADR)</t>
  </si>
  <si>
    <t>US9047677045</t>
  </si>
  <si>
    <t>Food Products</t>
  </si>
  <si>
    <t>Mediatek Inc</t>
  </si>
  <si>
    <t>TW0002454006</t>
  </si>
  <si>
    <t>IT - Hardware</t>
  </si>
  <si>
    <t>Xtep International Holdings Ltd</t>
  </si>
  <si>
    <t>KYG982771092</t>
  </si>
  <si>
    <t>Novatek Microelectronics Corp. Ltd</t>
  </si>
  <si>
    <t>TW0003034005</t>
  </si>
  <si>
    <t>Fila Holdings Corp</t>
  </si>
  <si>
    <t>KR7081660003</t>
  </si>
  <si>
    <t>Thai Beverage Pcl</t>
  </si>
  <si>
    <t>TH0902010014</t>
  </si>
  <si>
    <t>Hyundai Motor Co Ltd</t>
  </si>
  <si>
    <t>KR7005380001</t>
  </si>
  <si>
    <t>Primax Electronics Ltd</t>
  </si>
  <si>
    <t>TW0004915004</t>
  </si>
  <si>
    <t>Health &amp; Happiness H&amp;H International Holdings Ltd</t>
  </si>
  <si>
    <t>KYG4387E1070</t>
  </si>
  <si>
    <t>Xinyi Solar Holdings Ltd</t>
  </si>
  <si>
    <t>KYG9829N1025</t>
  </si>
  <si>
    <t>Industrial Manufacturing</t>
  </si>
  <si>
    <t>SK Telecom Co Ltd</t>
  </si>
  <si>
    <t>KR7017670001</t>
  </si>
  <si>
    <t>Hon Hai Precision Industry Co Ltd</t>
  </si>
  <si>
    <t>TW0002317005</t>
  </si>
  <si>
    <t>Foreign Mutual Fund Units</t>
  </si>
  <si>
    <t>YUANTA/P-SHRS TW DVD PLUS ETF</t>
  </si>
  <si>
    <t>TW0000056001</t>
  </si>
  <si>
    <t>Foreign Mutual Fund</t>
  </si>
  <si>
    <t>Zensar Technologies Ltd</t>
  </si>
  <si>
    <t>INE520A01027</t>
  </si>
  <si>
    <t>Birlasoft Ltd</t>
  </si>
  <si>
    <t>INE836A01035</t>
  </si>
  <si>
    <t>CE Info Systems Ltd</t>
  </si>
  <si>
    <t>INE0BV301023</t>
  </si>
  <si>
    <t>Info Edge (India) Ltd</t>
  </si>
  <si>
    <t>INE663F01024</t>
  </si>
  <si>
    <t>Rategain Travel Technologies Ltd</t>
  </si>
  <si>
    <t>INE0CLI01024</t>
  </si>
  <si>
    <t>Indiamart Intermesh Ltd</t>
  </si>
  <si>
    <t>INE933S01016</t>
  </si>
  <si>
    <t>Mphasis Ltd</t>
  </si>
  <si>
    <t>INE356A01018</t>
  </si>
  <si>
    <t>Intellect Design Arena Ltd</t>
  </si>
  <si>
    <t>INE306R01017</t>
  </si>
  <si>
    <t>Persistent Systems Ltd</t>
  </si>
  <si>
    <t>INE262H01013</t>
  </si>
  <si>
    <t>One 97 Communications Ltd</t>
  </si>
  <si>
    <t>INE982J01020</t>
  </si>
  <si>
    <t>FSN E-Commerce Ventures Ltd</t>
  </si>
  <si>
    <t>INE388Y01029</t>
  </si>
  <si>
    <t>Coforge Ltd</t>
  </si>
  <si>
    <t>INE591G01017</t>
  </si>
  <si>
    <t>Firstsource Solutions Ltd</t>
  </si>
  <si>
    <t>INE684F01012</t>
  </si>
  <si>
    <t>Netweb Technologies India Ltd</t>
  </si>
  <si>
    <t>INE0NT901020</t>
  </si>
  <si>
    <t>Tracxn Technologies Ltd</t>
  </si>
  <si>
    <t>INE0HMF01019</t>
  </si>
  <si>
    <t>Xelpmoc Design and Tech Ltd</t>
  </si>
  <si>
    <t>INE01P501012</t>
  </si>
  <si>
    <t>Amazon.com INC</t>
  </si>
  <si>
    <t>US0231351067</t>
  </si>
  <si>
    <t>Freshworks Inc</t>
  </si>
  <si>
    <t>US3580541049</t>
  </si>
  <si>
    <t>Alibaba Group Holding Ltd</t>
  </si>
  <si>
    <t>KYG017191142</t>
  </si>
  <si>
    <t>Meta Platforms Inc</t>
  </si>
  <si>
    <t>US30303M1027</t>
  </si>
  <si>
    <t>Tencent Holdings Ltd</t>
  </si>
  <si>
    <t>KYG875721634</t>
  </si>
  <si>
    <t>Apple Inc</t>
  </si>
  <si>
    <t>US0378331005</t>
  </si>
  <si>
    <t>Samsung Electronics Co. Ltd</t>
  </si>
  <si>
    <t>KR7005930003</t>
  </si>
  <si>
    <t>Microsoft Corp</t>
  </si>
  <si>
    <t>US5949181045</t>
  </si>
  <si>
    <t>Makemytrip Ltd</t>
  </si>
  <si>
    <t>MU0295S00016</t>
  </si>
  <si>
    <t>Intel Corp</t>
  </si>
  <si>
    <t>US4581401001</t>
  </si>
  <si>
    <t>LG Chem Ltd</t>
  </si>
  <si>
    <t>KR7051910008</t>
  </si>
  <si>
    <t>Chemicals &amp; Petrochemicals</t>
  </si>
  <si>
    <t>Samsung Sdi Co Ltd</t>
  </si>
  <si>
    <t>KR7006400006</t>
  </si>
  <si>
    <t>Zoom Video Communications Inc</t>
  </si>
  <si>
    <t>US98980L1017</t>
  </si>
  <si>
    <t>Franklin Technology Fund, Class I (Acc)</t>
  </si>
  <si>
    <t>LU0626261944</t>
  </si>
  <si>
    <t>Equitas Small Finance Bank Ltd</t>
  </si>
  <si>
    <t>INE063P01018</t>
  </si>
  <si>
    <t>Brigade Enterprises Ltd</t>
  </si>
  <si>
    <t>INE791I01019</t>
  </si>
  <si>
    <t>Realty</t>
  </si>
  <si>
    <t>Deepak Nitrite Ltd</t>
  </si>
  <si>
    <t>INE288B01029</t>
  </si>
  <si>
    <t>J.B. Chemicals &amp; Pharmaceuticals Ltd</t>
  </si>
  <si>
    <t>INE572A01028</t>
  </si>
  <si>
    <t>Carborundum Universal Ltd</t>
  </si>
  <si>
    <t>INE120A01034</t>
  </si>
  <si>
    <t>Karur Vysya Bank Ltd</t>
  </si>
  <si>
    <t>INE036D01028</t>
  </si>
  <si>
    <t>Finolex Cables Ltd</t>
  </si>
  <si>
    <t>INE235A01022</t>
  </si>
  <si>
    <t>KPIT Technologies Ltd</t>
  </si>
  <si>
    <t>INE04I401011</t>
  </si>
  <si>
    <t>CCL Products (India) Ltd</t>
  </si>
  <si>
    <t>INE421D01022</t>
  </si>
  <si>
    <t>Ahluwalia Contracts (India) Ltd</t>
  </si>
  <si>
    <t>INE758C01029</t>
  </si>
  <si>
    <t>Cyient Ltd</t>
  </si>
  <si>
    <t>INE136B01020</t>
  </si>
  <si>
    <t>Tube Investments of India Ltd</t>
  </si>
  <si>
    <t>INE974X01010</t>
  </si>
  <si>
    <t>Ion Exchange (India) Ltd</t>
  </si>
  <si>
    <t>INE570A01022</t>
  </si>
  <si>
    <t>Syrma SGS Technology Ltd</t>
  </si>
  <si>
    <t>INE0DYJ01015</t>
  </si>
  <si>
    <t>Sobha Ltd</t>
  </si>
  <si>
    <t>INE671H01015</t>
  </si>
  <si>
    <t>K.P.R. Mill Ltd</t>
  </si>
  <si>
    <t>INE930H01031</t>
  </si>
  <si>
    <t>KNR Constructions Ltd</t>
  </si>
  <si>
    <t>INE634I01029</t>
  </si>
  <si>
    <t>DCB Bank Ltd</t>
  </si>
  <si>
    <t>INE503A01015</t>
  </si>
  <si>
    <t>Blue Star Ltd</t>
  </si>
  <si>
    <t>INE472A01039</t>
  </si>
  <si>
    <t>Chemplast Sanmar Ltd</t>
  </si>
  <si>
    <t>INE488A01050</t>
  </si>
  <si>
    <t>V.I.P. Industries Ltd</t>
  </si>
  <si>
    <t>INE054A01027</t>
  </si>
  <si>
    <t>Nesco Ltd</t>
  </si>
  <si>
    <t>INE317F01035</t>
  </si>
  <si>
    <t>Data Patterns India Ltd</t>
  </si>
  <si>
    <t>INE0IX101010</t>
  </si>
  <si>
    <t>JK Lakshmi Cement Ltd</t>
  </si>
  <si>
    <t>INE786A01032</t>
  </si>
  <si>
    <t>Mrs Bectors Food Specialities Ltd</t>
  </si>
  <si>
    <t>INE495P01012</t>
  </si>
  <si>
    <t>Techno Electric &amp; Engineering Co Ltd</t>
  </si>
  <si>
    <t>INE285K01026</t>
  </si>
  <si>
    <t>Quess Corp Ltd</t>
  </si>
  <si>
    <t>INE615P01015</t>
  </si>
  <si>
    <t>Cholamandalam Financial Holdings Ltd</t>
  </si>
  <si>
    <t>INE149A01033</t>
  </si>
  <si>
    <t>Lemon Tree Hotels Ltd</t>
  </si>
  <si>
    <t>INE970X01018</t>
  </si>
  <si>
    <t>Gateway Distriparks Ltd</t>
  </si>
  <si>
    <t>INE079J01017</t>
  </si>
  <si>
    <t>Transport Services</t>
  </si>
  <si>
    <t>GHCL Ltd</t>
  </si>
  <si>
    <t>INE539A01019</t>
  </si>
  <si>
    <t>Shankara Building Products Ltd</t>
  </si>
  <si>
    <t>INE274V01019</t>
  </si>
  <si>
    <t>Ujjivan Small Finance Bank Ltd</t>
  </si>
  <si>
    <t>INE551W01018</t>
  </si>
  <si>
    <t>S J S Enterprises Ltd</t>
  </si>
  <si>
    <t>INE284S01014</t>
  </si>
  <si>
    <t>MTAR Technologies Ltd</t>
  </si>
  <si>
    <t>INE864I01014</t>
  </si>
  <si>
    <t>M M Forgings Ltd</t>
  </si>
  <si>
    <t>INE227C01017</t>
  </si>
  <si>
    <t>TTK Prestige Ltd</t>
  </si>
  <si>
    <t>INE690A01028</t>
  </si>
  <si>
    <t>Kirloskar Pneumatic Co Ltd</t>
  </si>
  <si>
    <t>INE811A01020</t>
  </si>
  <si>
    <t>TV Today Network Ltd</t>
  </si>
  <si>
    <t>INE038F01029</t>
  </si>
  <si>
    <t>Elecon Engineering Co Ltd</t>
  </si>
  <si>
    <t>INE205B01023</t>
  </si>
  <si>
    <t>Indoco Remedies Ltd</t>
  </si>
  <si>
    <t>INE873D01024</t>
  </si>
  <si>
    <t>Gulf Oil Lubricants India Ltd</t>
  </si>
  <si>
    <t>INE635Q01029</t>
  </si>
  <si>
    <t>Apollo Pipes Ltd</t>
  </si>
  <si>
    <t>INE126J01016</t>
  </si>
  <si>
    <t>Hitachi Energy India Ltd</t>
  </si>
  <si>
    <t>INE07Y701011</t>
  </si>
  <si>
    <t>Electrical Equipment</t>
  </si>
  <si>
    <t>NCC Ltd</t>
  </si>
  <si>
    <t>INE868B01028</t>
  </si>
  <si>
    <t>Tega Industries Ltd</t>
  </si>
  <si>
    <t>INE011K01018</t>
  </si>
  <si>
    <t>HeidelbergCement India Ltd</t>
  </si>
  <si>
    <t>INE578A01017</t>
  </si>
  <si>
    <t>Titagarh Railsystems Ltd</t>
  </si>
  <si>
    <t>INE615H01020</t>
  </si>
  <si>
    <t>Anand Rathi Wealth Ltd</t>
  </si>
  <si>
    <t>INE463V01026</t>
  </si>
  <si>
    <t>Symphony Ltd</t>
  </si>
  <si>
    <t>INE225D01027</t>
  </si>
  <si>
    <t>Global Health Ltd</t>
  </si>
  <si>
    <t>INE474Q01031</t>
  </si>
  <si>
    <t>INE919I04010</t>
  </si>
  <si>
    <t>Campus Activewear Ltd</t>
  </si>
  <si>
    <t>INE278Y01022</t>
  </si>
  <si>
    <t>Aster DM Healthcare Ltd</t>
  </si>
  <si>
    <t>INE914M01019</t>
  </si>
  <si>
    <t>Harsha Engineers International Ltd</t>
  </si>
  <si>
    <t>INE0JUS01029</t>
  </si>
  <si>
    <t>S P Apparels Ltd</t>
  </si>
  <si>
    <t>INE212I01016</t>
  </si>
  <si>
    <t>INE919I01024</t>
  </si>
  <si>
    <t>Anupam Rasayan India Ltd</t>
  </si>
  <si>
    <t>INE930P01018</t>
  </si>
  <si>
    <t>GHCL Textiles Ltd</t>
  </si>
  <si>
    <t>INE0PA801013</t>
  </si>
  <si>
    <t>Kirloskar Brothers Ltd</t>
  </si>
  <si>
    <t>INE732A01036</t>
  </si>
  <si>
    <t>Federal Bank Ltd</t>
  </si>
  <si>
    <t>INE171A01029</t>
  </si>
  <si>
    <t>Apollo Tyres Ltd</t>
  </si>
  <si>
    <t>INE438A01022</t>
  </si>
  <si>
    <t>Sundram Fasteners Ltd</t>
  </si>
  <si>
    <t>INE387A01021</t>
  </si>
  <si>
    <t>Coromandel International Ltd</t>
  </si>
  <si>
    <t>INE169A01031</t>
  </si>
  <si>
    <t>Kansai Nerolac Paints Ltd</t>
  </si>
  <si>
    <t>INE531A01024</t>
  </si>
  <si>
    <t>CG Power and Industrial Solutions Ltd</t>
  </si>
  <si>
    <t>INE067A01029</t>
  </si>
  <si>
    <t>J.K. Cement Ltd</t>
  </si>
  <si>
    <t>INE823G01014</t>
  </si>
  <si>
    <t>Mahindra &amp; Mahindra Financial Services Ltd</t>
  </si>
  <si>
    <t>INE774D01024</t>
  </si>
  <si>
    <t>Oberoi Realty Ltd</t>
  </si>
  <si>
    <t>INE093I01010</t>
  </si>
  <si>
    <t>Max Financial Services Ltd</t>
  </si>
  <si>
    <t>INE180A01020</t>
  </si>
  <si>
    <t>APL Apollo Tubes Ltd</t>
  </si>
  <si>
    <t>INE702C01027</t>
  </si>
  <si>
    <t>Max Healthcare Institute Ltd</t>
  </si>
  <si>
    <t>INE027H01010</t>
  </si>
  <si>
    <t>Prestige Estates Projects Ltd</t>
  </si>
  <si>
    <t>INE811K01011</t>
  </si>
  <si>
    <t>The Ramco Cements Ltd</t>
  </si>
  <si>
    <t>INE331A01037</t>
  </si>
  <si>
    <t>Indian Hotels Co Ltd</t>
  </si>
  <si>
    <t>INE053A01029</t>
  </si>
  <si>
    <t>REC Ltd</t>
  </si>
  <si>
    <t>INE020B01018</t>
  </si>
  <si>
    <t>IPCA Laboratories Ltd</t>
  </si>
  <si>
    <t>INE571A01038</t>
  </si>
  <si>
    <t>Abbott India Ltd</t>
  </si>
  <si>
    <t>INE358A01014</t>
  </si>
  <si>
    <t>Dixon Technologies (India) Ltd</t>
  </si>
  <si>
    <t>INE935N01020</t>
  </si>
  <si>
    <t>Page Industries Ltd</t>
  </si>
  <si>
    <t>INE761H01022</t>
  </si>
  <si>
    <t>Ajanta Pharma Ltd</t>
  </si>
  <si>
    <t>INE031B01049</t>
  </si>
  <si>
    <t>United Breweries Ltd</t>
  </si>
  <si>
    <t>INE686F01025</t>
  </si>
  <si>
    <t>Motherson Sumi Wiring India Ltd</t>
  </si>
  <si>
    <t>INE0FS801015</t>
  </si>
  <si>
    <t>Phoenix Mills Ltd</t>
  </si>
  <si>
    <t>INE211B01039</t>
  </si>
  <si>
    <t>Container Corporation Of India Ltd</t>
  </si>
  <si>
    <t>INE111A01025</t>
  </si>
  <si>
    <t>Laurus Labs Ltd</t>
  </si>
  <si>
    <t>INE947Q01028</t>
  </si>
  <si>
    <t>PI Industries Ltd</t>
  </si>
  <si>
    <t>INE603J01030</t>
  </si>
  <si>
    <t>Indraprastha Gas Ltd</t>
  </si>
  <si>
    <t>INE203G01027</t>
  </si>
  <si>
    <t>Ashok Leyland Ltd</t>
  </si>
  <si>
    <t>INE208A01029</t>
  </si>
  <si>
    <t>Whirlpool Of India Ltd</t>
  </si>
  <si>
    <t>INE716A01013</t>
  </si>
  <si>
    <t>Kajaria Ceramics Ltd</t>
  </si>
  <si>
    <t>INE217B01036</t>
  </si>
  <si>
    <t>Devyani International Ltd</t>
  </si>
  <si>
    <t>INE872J01023</t>
  </si>
  <si>
    <t>Bharat Forge Ltd</t>
  </si>
  <si>
    <t>INE465A01025</t>
  </si>
  <si>
    <t>Alkem Laboratories Ltd</t>
  </si>
  <si>
    <t>INE540L01014</t>
  </si>
  <si>
    <t>Honeywell Automation India Ltd</t>
  </si>
  <si>
    <t>INE671A01010</t>
  </si>
  <si>
    <t>EPL Ltd</t>
  </si>
  <si>
    <t>INE255A01020</t>
  </si>
  <si>
    <t>Aditya Birla Fashion and Retail Ltd</t>
  </si>
  <si>
    <t>INE647O01011</t>
  </si>
  <si>
    <t>L&amp;T Finance Holdings Ltd</t>
  </si>
  <si>
    <t>INE498L01015</t>
  </si>
  <si>
    <t>SKF India Ltd</t>
  </si>
  <si>
    <t>INE640A01023</t>
  </si>
  <si>
    <t>* Less than 0.01%</t>
  </si>
  <si>
    <t>TVS Motor Co Ltd</t>
  </si>
  <si>
    <t>INE494B01023</t>
  </si>
  <si>
    <t>Bosch Ltd</t>
  </si>
  <si>
    <t>INE323A01026</t>
  </si>
  <si>
    <t>Piramal Pharma Ltd</t>
  </si>
  <si>
    <t>INE0DK501011</t>
  </si>
  <si>
    <t>Avalon Technologies Ltd</t>
  </si>
  <si>
    <t>INE0LCL01028</t>
  </si>
  <si>
    <t>Somany Ceramics Ltd</t>
  </si>
  <si>
    <t>INE355A01028</t>
  </si>
  <si>
    <t>AIA Engineering Ltd</t>
  </si>
  <si>
    <t>INE212H01026</t>
  </si>
  <si>
    <t>Ganesha Ecosphere Ltd</t>
  </si>
  <si>
    <t>INE845D01014</t>
  </si>
  <si>
    <t>Chennai Interactive Business Services Pvt Ltd ** ^^</t>
  </si>
  <si>
    <t>Cipla Ltd</t>
  </si>
  <si>
    <t>INE059A01026</t>
  </si>
  <si>
    <t>KEI Industries Ltd</t>
  </si>
  <si>
    <t>INE878B01027</t>
  </si>
  <si>
    <t>Samvardhana Motherson International Ltd</t>
  </si>
  <si>
    <t>INE775A01035</t>
  </si>
  <si>
    <t>HDFC Life Insurance Co Ltd</t>
  </si>
  <si>
    <t>INE795G01014</t>
  </si>
  <si>
    <t>Interglobe Aviation Ltd</t>
  </si>
  <si>
    <t>INE646L01027</t>
  </si>
  <si>
    <t>ITD Cementation India Ltd</t>
  </si>
  <si>
    <t>INE686A01026</t>
  </si>
  <si>
    <t>Century Textile &amp; Industries Ltd</t>
  </si>
  <si>
    <t>INE055A01016</t>
  </si>
  <si>
    <t>Paper, Forest &amp; Jute Products</t>
  </si>
  <si>
    <t>Arvind Fashions Ltd</t>
  </si>
  <si>
    <t>INE955V01021</t>
  </si>
  <si>
    <t>Quantum Information Systems ** ^^</t>
  </si>
  <si>
    <t>LIC Housing Finance Ltd</t>
  </si>
  <si>
    <t>INE115A01026</t>
  </si>
  <si>
    <t>Godrej Consumer Products Ltd</t>
  </si>
  <si>
    <t>INE102D01028</t>
  </si>
  <si>
    <t>Delhivery Ltd</t>
  </si>
  <si>
    <t>INE148O01028</t>
  </si>
  <si>
    <t>Endurance Technologies Ltd</t>
  </si>
  <si>
    <t>INE913H01037</t>
  </si>
  <si>
    <t>Dalmia Bharat Ltd</t>
  </si>
  <si>
    <t>INE00R701025</t>
  </si>
  <si>
    <t>AU Small Finance Bank Ltd</t>
  </si>
  <si>
    <t>INE949L01017</t>
  </si>
  <si>
    <t>Balkrishna Industries Ltd</t>
  </si>
  <si>
    <t>INE787D01026</t>
  </si>
  <si>
    <t>Nippon Life India Asset Management Ltd</t>
  </si>
  <si>
    <t>INE298J01013</t>
  </si>
  <si>
    <t>Apollo Hospitals Enterprise Ltd</t>
  </si>
  <si>
    <t>INE437A01024</t>
  </si>
  <si>
    <t>Eicher Motors Ltd</t>
  </si>
  <si>
    <t>INE066A01021</t>
  </si>
  <si>
    <t>Torrent Pharmaceuticals Ltd</t>
  </si>
  <si>
    <t>INE685A01028</t>
  </si>
  <si>
    <t>HDFC Asset Management Company Ltd</t>
  </si>
  <si>
    <t>INE127D01025</t>
  </si>
  <si>
    <t>ICICI Lombard General Insurance Co Ltd</t>
  </si>
  <si>
    <t>INE765G01017</t>
  </si>
  <si>
    <t>Bajaj Finserv Ltd</t>
  </si>
  <si>
    <t>INE918I01026</t>
  </si>
  <si>
    <t>SBI Life Insurance Co Ltd</t>
  </si>
  <si>
    <t>INE123W01016</t>
  </si>
  <si>
    <t>Gland Pharma Ltd</t>
  </si>
  <si>
    <t>INE068V01023</t>
  </si>
  <si>
    <t>NRB Bearings Ltd</t>
  </si>
  <si>
    <t>INE349A01021</t>
  </si>
  <si>
    <t>Tata Consumer Products Ltd</t>
  </si>
  <si>
    <t>INE192A01025</t>
  </si>
  <si>
    <t>ICICI Securities Ltd</t>
  </si>
  <si>
    <t>INE763G01038</t>
  </si>
  <si>
    <t>Taiwan Semiconductor Manufacturing Co. Ltd</t>
  </si>
  <si>
    <t>TW0002330008</t>
  </si>
  <si>
    <t>AIA Group Ltd</t>
  </si>
  <si>
    <t>HK0000069689</t>
  </si>
  <si>
    <t>Bank Central Asia Tbk Pt</t>
  </si>
  <si>
    <t>ID1000109507</t>
  </si>
  <si>
    <t>Meituan</t>
  </si>
  <si>
    <t>KYG596691041</t>
  </si>
  <si>
    <t>Budweiser Brewing Co APAC Ltd</t>
  </si>
  <si>
    <t>KYG1674K1013</t>
  </si>
  <si>
    <t>DBS Group Holdings Ltd</t>
  </si>
  <si>
    <t>SG1L01001701</t>
  </si>
  <si>
    <t>JD.Com Inc</t>
  </si>
  <si>
    <t>KYG8208B1014</t>
  </si>
  <si>
    <t>China Mengniu Dairy Co. Ltd</t>
  </si>
  <si>
    <t>KYG210961051</t>
  </si>
  <si>
    <t>Agricultural Food &amp; other Products</t>
  </si>
  <si>
    <t>Techtronic Industries Co. Ltd</t>
  </si>
  <si>
    <t>HK0669013440</t>
  </si>
  <si>
    <t>Midea Group Co Ltd</t>
  </si>
  <si>
    <t>CNE100001QQ5</t>
  </si>
  <si>
    <t>SK Hynix Inc</t>
  </si>
  <si>
    <t>KR7000660001</t>
  </si>
  <si>
    <t>Ping An Insurance (Group) Co. Of China Ltd, H</t>
  </si>
  <si>
    <t>CNE1000003X6</t>
  </si>
  <si>
    <t>SM Investments Corp</t>
  </si>
  <si>
    <t>PHY806761029</t>
  </si>
  <si>
    <t>Hong Kong Exchanges And Clearing Ltd</t>
  </si>
  <si>
    <t>HK0388045442</t>
  </si>
  <si>
    <t>China Merchants Bank Co Ltd</t>
  </si>
  <si>
    <t>CNE1000002M1</t>
  </si>
  <si>
    <t>Weichai Power Co Ltd</t>
  </si>
  <si>
    <t>CNE1000004L9</t>
  </si>
  <si>
    <t>Trip.Com Group Ltd, (ADR)</t>
  </si>
  <si>
    <t>US89677Q1076</t>
  </si>
  <si>
    <t>Semen Indonesia (Persero) Tbk PT</t>
  </si>
  <si>
    <t>ID1000106800</t>
  </si>
  <si>
    <t>Sumber Alfaria Trijaya Tbk PT</t>
  </si>
  <si>
    <t>ID1000128705</t>
  </si>
  <si>
    <t>Sea Ltd (ADR)</t>
  </si>
  <si>
    <t>US81141R1005</t>
  </si>
  <si>
    <t>Yum China Holdings INC</t>
  </si>
  <si>
    <t>US98850P1093</t>
  </si>
  <si>
    <t>Longi Green Energy Technology Co Ltd</t>
  </si>
  <si>
    <t>CNE100001FR6</t>
  </si>
  <si>
    <t>Shenzhen Inovance Technology Co Ltd</t>
  </si>
  <si>
    <t>CNE100000V46</t>
  </si>
  <si>
    <t>Wuxi Biologics Cayman Inc</t>
  </si>
  <si>
    <t>KYG970081173</t>
  </si>
  <si>
    <t>Minor International Pcl, Fgn.</t>
  </si>
  <si>
    <t>TH0128B10Z17</t>
  </si>
  <si>
    <t>SF Holding Co Ltd</t>
  </si>
  <si>
    <t>CNE100000L63</t>
  </si>
  <si>
    <t>Guangzhou Tinci Materials Technology Co Ltd</t>
  </si>
  <si>
    <t>CNE100001RG4</t>
  </si>
  <si>
    <t>Bangkok Dusit Medical Services Pcl</t>
  </si>
  <si>
    <t>TH0264A10Z12</t>
  </si>
  <si>
    <t>Beijing Oriental Yuhong Waterproof Technology Co Ltd</t>
  </si>
  <si>
    <t>CNE100000CS3</t>
  </si>
  <si>
    <t>L&amp;F Co Ltd</t>
  </si>
  <si>
    <t>KR7066970005</t>
  </si>
  <si>
    <t>The Siam Cement PCL, Fgn.</t>
  </si>
  <si>
    <t>TH0003010Z12</t>
  </si>
  <si>
    <t>China Resources Land Ltd</t>
  </si>
  <si>
    <t>KYG2108Y1052</t>
  </si>
  <si>
    <t>Minor International PCL - Warrants (15-Feb-2024)</t>
  </si>
  <si>
    <t>TH0128054200</t>
  </si>
  <si>
    <t>Bajaj Finance Ltd</t>
  </si>
  <si>
    <t>INE296A01024</t>
  </si>
  <si>
    <t>Nestle India Ltd</t>
  </si>
  <si>
    <t>INE239A01016</t>
  </si>
  <si>
    <t>Adani Enterprises Ltd</t>
  </si>
  <si>
    <t>INE423A01024</t>
  </si>
  <si>
    <t>Metals &amp; Minerals Trading</t>
  </si>
  <si>
    <t>JSW Steel Ltd</t>
  </si>
  <si>
    <t>INE019A01038</t>
  </si>
  <si>
    <t>Adani Ports and Special Economic Zone Ltd</t>
  </si>
  <si>
    <t>INE742F01042</t>
  </si>
  <si>
    <t>Transport Infrastructure</t>
  </si>
  <si>
    <t>Wipro Ltd</t>
  </si>
  <si>
    <t>INE075A01022</t>
  </si>
  <si>
    <t>Britannia Industries Ltd</t>
  </si>
  <si>
    <t>INE216A01030</t>
  </si>
  <si>
    <t>Divi's Laboratories Ltd</t>
  </si>
  <si>
    <t>INE361B01024</t>
  </si>
  <si>
    <t>Ltimindtree Ltd</t>
  </si>
  <si>
    <t>INE214T01019</t>
  </si>
  <si>
    <t>Hero MotoCorp Ltd</t>
  </si>
  <si>
    <t>INE158A01026</t>
  </si>
  <si>
    <t>Bharat Petroleum Corporation Ltd</t>
  </si>
  <si>
    <t>INE029A01011</t>
  </si>
  <si>
    <t>UPL Ltd</t>
  </si>
  <si>
    <t>INE628A01036</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</si>
  <si>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</si>
  <si>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</si>
  <si>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</si>
  <si>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</si>
  <si>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</si>
  <si>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</si>
  <si>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</si>
  <si>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</si>
  <si>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INF109K013N3</t>
  </si>
  <si>
    <t>INF200K01VE4</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</si>
  <si>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</si>
  <si>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</si>
  <si>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</si>
  <si>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</si>
  <si>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</si>
  <si>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</si>
  <si>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</si>
  <si>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</si>
  <si>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</si>
  <si>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</si>
  <si>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</si>
  <si>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</si>
  <si>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</si>
  <si>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</si>
  <si>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 xml:space="preserve">h) Risk-o-meter </t>
  </si>
  <si>
    <t>Primary Benchmark: Nifty Equity Savings Index</t>
  </si>
  <si>
    <t>Risk level based on portfolio as on July 31, 2023</t>
  </si>
  <si>
    <t>Risk level of primary benchmark as on July 31, 2023</t>
  </si>
  <si>
    <t xml:space="preserve">f) Risk-o-meter </t>
  </si>
  <si>
    <t>Primary Benchmark: CRISIL Hybrid 35+65 - Aggressive Index</t>
  </si>
  <si>
    <t>Primary Benchmark: Nifty 50 Hybrid Composite Debt 50:50 Index</t>
  </si>
  <si>
    <t xml:space="preserve">d) Risk-o-meter </t>
  </si>
  <si>
    <t xml:space="preserve">Primary Benchmark: NIFTY500 Value 50 </t>
  </si>
  <si>
    <t>Primary Benchmark: Nifty Dividend Opportunities 50</t>
  </si>
  <si>
    <t>Primary Benchmark: S&amp;P BSE Teck</t>
  </si>
  <si>
    <t xml:space="preserve">e) Risk-o-meter </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</si>
  <si>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</si>
  <si>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</si>
  <si>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</si>
  <si>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</si>
  <si>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</si>
  <si>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</si>
  <si>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</si>
  <si>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</si>
  <si>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</si>
  <si>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</si>
  <si>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</si>
  <si>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</si>
  <si>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</si>
  <si>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</si>
  <si>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</si>
  <si>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</si>
  <si>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 Pursuant to recent market developments and in the interest of unitholders, all Plans under Franklin India Life Stage Fund of Funds (FILSF) have been merged with Franklin India Dynamic Asset Allocation Fund of Funds (FIDAAF) as on December 19, 2022.</t>
  </si>
  <si>
    <t>7.41% GOI 2036 (19-Dec-2036)</t>
  </si>
  <si>
    <t>Rs. 8,751.79 Lacs</t>
  </si>
  <si>
    <t>Franklin India Liquid Fund</t>
  </si>
  <si>
    <t>INE134E08LB1</t>
  </si>
  <si>
    <t>5.47% Power Finance Corporation Ltd (19-Aug-2023) **</t>
  </si>
  <si>
    <t>INE916DA7QR4</t>
  </si>
  <si>
    <t>5.50% Kotak Mahindra Prime Ltd (12-Oct-2023) **</t>
  </si>
  <si>
    <t>INE020B08DC3</t>
  </si>
  <si>
    <t>5.69% REC Ltd (30-Sep-2023)</t>
  </si>
  <si>
    <t>INE031A08798</t>
  </si>
  <si>
    <t>5.95% Housing &amp; Urban Development Corporation Ltd (11-Aug-2023) **</t>
  </si>
  <si>
    <t>ICRA AAA</t>
  </si>
  <si>
    <t>INE094A08085</t>
  </si>
  <si>
    <t>4.79% Hindustan Petroleum Corporation Ltd (23-Oct-2023) **</t>
  </si>
  <si>
    <t>INE476A16VL5</t>
  </si>
  <si>
    <t>Canara Bank (11-Aug-2023) **</t>
  </si>
  <si>
    <t>INE562A16LV2</t>
  </si>
  <si>
    <t>Indian Bank (01-Sep-2023) **</t>
  </si>
  <si>
    <t>INE476A16VT8</t>
  </si>
  <si>
    <t>Canara Bank (15-Sep-2023)</t>
  </si>
  <si>
    <t>INE476A16VW2</t>
  </si>
  <si>
    <t>Canara Bank (26-Sep-2023) **</t>
  </si>
  <si>
    <t>INE238AD6108</t>
  </si>
  <si>
    <t>Axis Bank Ltd (10-Oct-2023) **</t>
  </si>
  <si>
    <t>INE028A16DM0</t>
  </si>
  <si>
    <t>Bank of Baroda (12-Oct-2023) **</t>
  </si>
  <si>
    <t>INE028A16DO6</t>
  </si>
  <si>
    <t>Bank of Baroda (20-Oct-2023) **</t>
  </si>
  <si>
    <t>INE160A16NK4</t>
  </si>
  <si>
    <t>Punjab National Bank (27-Oct-2023) **</t>
  </si>
  <si>
    <t>INE929O14AL3</t>
  </si>
  <si>
    <t>Reliance Retail Ventures Ltd (01-Sep-2023) **@</t>
  </si>
  <si>
    <t>INE018A14JR2</t>
  </si>
  <si>
    <t>Larsen &amp; Toubro Ltd (12-Sep-2023) **@</t>
  </si>
  <si>
    <t>INE556F14JI9</t>
  </si>
  <si>
    <t>Small Industries Development Bank Of India (15-Sep-2023) **@</t>
  </si>
  <si>
    <t>INE557F14FI5</t>
  </si>
  <si>
    <t>National Housing Bank (29-Sep-2023) **@</t>
  </si>
  <si>
    <t>INE261F14KB9</t>
  </si>
  <si>
    <t>National Bank For Agriculture &amp; Rural Development (12-Sep-2023) **@</t>
  </si>
  <si>
    <t>INE891K14MD5</t>
  </si>
  <si>
    <t>Axis Finance Ltd (22-Aug-2023) **@</t>
  </si>
  <si>
    <t>INE296A14UX9</t>
  </si>
  <si>
    <t>Bajaj Finance Ltd (22-Aug-2023) **@</t>
  </si>
  <si>
    <t>INE110O14AG0</t>
  </si>
  <si>
    <t>Axis Securities Ltd (25-Sep-2023) **@</t>
  </si>
  <si>
    <t>INE700G14FP4</t>
  </si>
  <si>
    <t>HDFC Securities Ltd (20-Oct-2023) **@</t>
  </si>
  <si>
    <t>INE763G14QJ2</t>
  </si>
  <si>
    <t>ICICI Securities Ltd (26-Oct-2023) **@</t>
  </si>
  <si>
    <t>INE860H140N1</t>
  </si>
  <si>
    <t>Aditya Birla Finance Ltd (18-Aug-2023)@</t>
  </si>
  <si>
    <t>Treasury Bill</t>
  </si>
  <si>
    <t>IN002023X062</t>
  </si>
  <si>
    <t>91 DTB (10-Aug-2023)</t>
  </si>
  <si>
    <t>IN002022Y476</t>
  </si>
  <si>
    <t>182 DTB (17-Aug-2023)</t>
  </si>
  <si>
    <t>IN002023X096</t>
  </si>
  <si>
    <t>91 DTB (31-Aug-2023)</t>
  </si>
  <si>
    <t>IN002023X088</t>
  </si>
  <si>
    <t>91 DTB (24-Aug-2023)</t>
  </si>
  <si>
    <t>IN002023X138</t>
  </si>
  <si>
    <t>91 DTB (29-Sep-2023)</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</si>
  <si>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</si>
  <si>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</si>
  <si>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</si>
  <si>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</si>
  <si>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</si>
  <si>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</si>
  <si>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</si>
  <si>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</si>
  <si>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</si>
  <si>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</si>
  <si>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</si>
  <si>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</si>
  <si>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</si>
  <si>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</si>
  <si>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</si>
  <si>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31-Jul-2023</t>
  </si>
  <si>
    <t>e) Risk-o-meter</t>
  </si>
  <si>
    <t>Primary Benchmark: Tier-1 Index:  CRISIL Liquid Debt B-I Index (The benchmark is renamed from CRISIL Liquid Fund BI Index w.e.f Apr 3, 2023)</t>
  </si>
  <si>
    <t>Risk level of tier-1 benchmark as on July 31, 2023</t>
  </si>
  <si>
    <t>Tier-2 Index: CRISIL Liquid Debt A-I Index (The benchmark is renamed from CRISIL Liquid Fund AI Index w.e.f Apr 3, 2023)</t>
  </si>
  <si>
    <t>Risk level of tier-2 benchmark as on July 31, 2023</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</si>
  <si>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</si>
  <si>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</si>
  <si>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</si>
  <si>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</si>
  <si>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</si>
  <si>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</si>
  <si>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</si>
  <si>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</si>
  <si>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</si>
  <si>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Liquid Overnight Index (The benchmark is renamed from CRISIL Overnight Fund AI Index w.e.f Apr 3, 2023)</t>
  </si>
  <si>
    <t>Franklin India Money Market Fund (formerly known as Franklin India Savings Fund) ^</t>
  </si>
  <si>
    <t>INE028A16DL2</t>
  </si>
  <si>
    <t>Bank of Baroda (04-Oct-2023) **</t>
  </si>
  <si>
    <t>INE238AD6215</t>
  </si>
  <si>
    <t>Axis Bank Ltd (06-Dec-2023) **</t>
  </si>
  <si>
    <t>INE476A16UL7</t>
  </si>
  <si>
    <t>Canara Bank (15-Dec-2023) **</t>
  </si>
  <si>
    <t>INE692A16FV9</t>
  </si>
  <si>
    <t>Union Bank of India (06-Feb-2024) **</t>
  </si>
  <si>
    <t>INE237A161T7</t>
  </si>
  <si>
    <t>Kotak Mahindra Bank Ltd (29-Feb-2024) **</t>
  </si>
  <si>
    <t>INE562A16LN9</t>
  </si>
  <si>
    <t>Indian Bank (05-Mar-2024) **</t>
  </si>
  <si>
    <t>INE261F16710</t>
  </si>
  <si>
    <t>National Bank For Agriculture &amp; Rural Development (13-Mar-2024) **</t>
  </si>
  <si>
    <t>INE062A16481</t>
  </si>
  <si>
    <t>State Bank Of India (15-Mar-2024)</t>
  </si>
  <si>
    <t>INE556F16AG7</t>
  </si>
  <si>
    <t>Small Industries Development Bank of India (14-Mar-2024) **</t>
  </si>
  <si>
    <t>INE040A16DU8</t>
  </si>
  <si>
    <t>HDFC Bank Ltd (20-Mar-2024) **</t>
  </si>
  <si>
    <t>INE090A167Z7</t>
  </si>
  <si>
    <t>ICICI Bank Ltd (26-Mar-2024) **</t>
  </si>
  <si>
    <t>INE160A16NH0</t>
  </si>
  <si>
    <t>Punjab National Bank (07-Mar-2024) **</t>
  </si>
  <si>
    <t>INE018A14JV4</t>
  </si>
  <si>
    <t>Larsen &amp; Toubro Ltd (17-Oct-2023) **@</t>
  </si>
  <si>
    <t>INE110L14RD7</t>
  </si>
  <si>
    <t>Reliance Jio Infocomm Ltd (29-Sep-2023) **@</t>
  </si>
  <si>
    <t>INE040A14136</t>
  </si>
  <si>
    <t>HDFC Bank Ltd (28-Nov-2023) **@</t>
  </si>
  <si>
    <t>INE891K14MB9</t>
  </si>
  <si>
    <t>Axis Finance Ltd (28-Feb-2024) **@</t>
  </si>
  <si>
    <t>INE975F14YC3</t>
  </si>
  <si>
    <t>Kotak Mahindra Investments Ltd (15-Mar-2024) **@</t>
  </si>
  <si>
    <t>INE860H140S0</t>
  </si>
  <si>
    <t>Aditya Birla Finance Ltd (15-Dec-2023) **@</t>
  </si>
  <si>
    <t>INE916D142N5</t>
  </si>
  <si>
    <t>Kotak Mahindra Prime Ltd (21-May-2024) **@</t>
  </si>
  <si>
    <t>INE121A14UX9</t>
  </si>
  <si>
    <t>Cholamandalam Investment and Finance Co Ltd (04-Oct-2023) **@</t>
  </si>
  <si>
    <t>IN002023Y177</t>
  </si>
  <si>
    <t>182 DTB (25-Jan-2024)</t>
  </si>
  <si>
    <t>IN002022Z341</t>
  </si>
  <si>
    <t>364 DTB (23-Nov-2023)</t>
  </si>
  <si>
    <t>IN002023Y060</t>
  </si>
  <si>
    <t>182 DTB (09-Nov-2023)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</si>
  <si>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</si>
  <si>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</si>
  <si>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</si>
  <si>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</si>
  <si>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</si>
  <si>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</si>
  <si>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</si>
  <si>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</si>
  <si>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 xml:space="preserve">Primary Benchmark: Tier-1 Index: NIFTY Money Market Index B-I </t>
  </si>
  <si>
    <t>Tier-2 Index: NIFTY Money Market Index A-I</t>
  </si>
  <si>
    <t>^ Franklin India Savings Fund is renames as Franklin India Money Market effective May 15, 2023.</t>
  </si>
  <si>
    <t>Franklin India Floating Rate Fund</t>
  </si>
  <si>
    <t>INE651J07739</t>
  </si>
  <si>
    <t>JM Financial Credit Solutions Ltd (1Y SBI MCLR + 460 Bps) (23-Jul-2024) **</t>
  </si>
  <si>
    <t>ICRA AA</t>
  </si>
  <si>
    <t>INE556F16986</t>
  </si>
  <si>
    <t>Small Industries Development Bank of India (29-Aug-2023) **</t>
  </si>
  <si>
    <t>INE692Q14AW9</t>
  </si>
  <si>
    <t>Toyota Financial Services India Ltd (20-Nov-2023) **@</t>
  </si>
  <si>
    <t>IN0020210160</t>
  </si>
  <si>
    <t>GOI FRB 2028 (04-Oct-2028)</t>
  </si>
  <si>
    <t>IN0020180041</t>
  </si>
  <si>
    <t>GOI FRB 2031 (07-Dec-2031)</t>
  </si>
  <si>
    <t>IN0020200120</t>
  </si>
  <si>
    <t>GOI FRB 2033 (22-Sep-2033)</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</si>
  <si>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</si>
  <si>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</si>
  <si>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</si>
  <si>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</si>
  <si>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</si>
  <si>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INE053F07BB3</t>
  </si>
  <si>
    <t>8.25% Indian Railway Finance Corporation Ltd (28-Feb-2024)</t>
  </si>
  <si>
    <t>INE556F08KB4</t>
  </si>
  <si>
    <t>7.11% Small Industries Development Bank Of India (27-Feb-2026) **</t>
  </si>
  <si>
    <t>INE040A08906</t>
  </si>
  <si>
    <t>7.50% HDFC Bank Ltd (08-Jan-2025) **</t>
  </si>
  <si>
    <t>INE206D08501</t>
  </si>
  <si>
    <t>7.70% Nuclear Power Corporation of India Ltd (20-Mar-2038) **</t>
  </si>
  <si>
    <t>INE557F08FH9</t>
  </si>
  <si>
    <t>6.88% National Housing Bank (21-Jan-2025) **</t>
  </si>
  <si>
    <t>INE514E08FT8</t>
  </si>
  <si>
    <t>6.35% Export-Import Bank of India (18-Feb-2025) **</t>
  </si>
  <si>
    <t>INE261F08DI1</t>
  </si>
  <si>
    <t>5.23% National Bank For Agriculture &amp; Rural Development (31-Jan-2025) **</t>
  </si>
  <si>
    <t>INE115A07QD5</t>
  </si>
  <si>
    <t>7.82% LIC Housing Finance Ltd (28-Nov-2025)</t>
  </si>
  <si>
    <t>INE020B08CM4</t>
  </si>
  <si>
    <t>6.99% REC Ltd (30-Sep-2024) **</t>
  </si>
  <si>
    <t>INE752E07MQ8</t>
  </si>
  <si>
    <t>8.40% Power Grid Corporation of India Ltd (27-May-2024) **</t>
  </si>
  <si>
    <t>INE213A08040</t>
  </si>
  <si>
    <t>4.50% Oil &amp; Natural Gas Corporation Ltd (09-Feb-2024) **</t>
  </si>
  <si>
    <t>INE774D07VA9</t>
  </si>
  <si>
    <t>8.00% Mahindra &amp; Mahindra Financial Services Ltd (26-Jun-2025) **</t>
  </si>
  <si>
    <t>IND AAA</t>
  </si>
  <si>
    <t>INE242A08510</t>
  </si>
  <si>
    <t>5.84% Indian Oil Corporation Ltd (19-Apr-2024) **</t>
  </si>
  <si>
    <t>INE733E08163</t>
  </si>
  <si>
    <t>5.45% NTPC Ltd (15-Oct-2025) **</t>
  </si>
  <si>
    <t>INE733E08213</t>
  </si>
  <si>
    <t>5.78% NTPC Ltd (29-Apr-2024) **</t>
  </si>
  <si>
    <t>INE094A08036</t>
  </si>
  <si>
    <t>7.00% Hindustan Petroleum Corporation Ltd (14-Aug-2024) **</t>
  </si>
  <si>
    <t>INE295J08022</t>
  </si>
  <si>
    <t>9.90% Tata Power Co Ltd (25-Aug-2028) **</t>
  </si>
  <si>
    <t>CARE AA</t>
  </si>
  <si>
    <t>INE020B08930</t>
  </si>
  <si>
    <t>8.30% REC Ltd (10-Apr-2025) **</t>
  </si>
  <si>
    <t>INE134E08KH0</t>
  </si>
  <si>
    <t>7.42% Power Finance Corporation Ltd (19-Nov-2024) **</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</si>
  <si>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</si>
  <si>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</si>
  <si>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</si>
  <si>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</si>
  <si>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</si>
  <si>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</si>
  <si>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</si>
  <si>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</si>
  <si>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</si>
  <si>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</si>
  <si>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</si>
  <si>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INE053F07CB1</t>
  </si>
  <si>
    <t>6.99% Indian Railway Finance Corporation Ltd (19-Mar-2025) **</t>
  </si>
  <si>
    <t>INE861G08076</t>
  </si>
  <si>
    <t>6.65% Food Corporation Of India (23-Oct-2030) **</t>
  </si>
  <si>
    <t>ICRA AAA(CE)</t>
  </si>
  <si>
    <t>INE261F08CI3</t>
  </si>
  <si>
    <t>5.47% National Bank For Agriculture &amp; Rural Development (11-Apr-2025) **</t>
  </si>
  <si>
    <t>INE733E07JO9</t>
  </si>
  <si>
    <t>9.17% NTPC Ltd (21-Sep-2024) **</t>
  </si>
  <si>
    <t>INE094A08077</t>
  </si>
  <si>
    <t>5.36% Hindustan Petroleum Corporation Ltd (11-Apr-2025) **</t>
  </si>
  <si>
    <t>INE020B08CK8</t>
  </si>
  <si>
    <t>6.88% REC Ltd (20-Mar-2025) **</t>
  </si>
  <si>
    <t>INE242A08452</t>
  </si>
  <si>
    <t>6.39% Indian Oil Corporation Ltd (06-Mar-2025) **</t>
  </si>
  <si>
    <t>INE020B08DH2</t>
  </si>
  <si>
    <t>5.81% REC Ltd (31-Dec-2025) **</t>
  </si>
  <si>
    <t>INE556F08KA6</t>
  </si>
  <si>
    <t>7.25% Small Industries Development Bank Of India (31-Jul-2025) **</t>
  </si>
  <si>
    <t>CARE AAA</t>
  </si>
  <si>
    <t>INE206D08261</t>
  </si>
  <si>
    <t>8.14% Nuclear Power Corporation of India Ltd (25-Mar-2026) **</t>
  </si>
  <si>
    <t>INE020B08906</t>
  </si>
  <si>
    <t>8.27% REC Ltd (06-Feb-2025) **</t>
  </si>
  <si>
    <t>INE514E08EP9</t>
  </si>
  <si>
    <t>8.25% Export-Import Bank of India (28-Sep-2025) **</t>
  </si>
  <si>
    <t>INE733E07JX0</t>
  </si>
  <si>
    <t>8.19% NTPC Ltd (15-Dec-2025) **</t>
  </si>
  <si>
    <t>INE237A163S5</t>
  </si>
  <si>
    <t>Kotak Mahindra Bank Ltd (13-Feb-2024) **</t>
  </si>
  <si>
    <t>IN0020230010</t>
  </si>
  <si>
    <t>7.06% GOI 2028 (10-Apr-2028)</t>
  </si>
  <si>
    <t>IN000624C071</t>
  </si>
  <si>
    <t>GOI STRIP (16-Jun-2024)</t>
  </si>
  <si>
    <t>Primary Benchmark: NIFTY Banking &amp; PSU Debt Index</t>
  </si>
  <si>
    <t>Franklin India Government Securities Fund</t>
  </si>
  <si>
    <t>IN0020220151</t>
  </si>
  <si>
    <t>7.26% GOI 2033 (06-Feb-2033)</t>
  </si>
  <si>
    <t>IN0020230044</t>
  </si>
  <si>
    <t>7.25% GOI 2063 (12-Jun-2063)</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</si>
  <si>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</si>
  <si>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</si>
  <si>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</si>
  <si>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</si>
  <si>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</si>
  <si>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</si>
  <si>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Jio Financial Services Ltd ##</t>
  </si>
  <si>
    <t>INE110L08037</t>
  </si>
  <si>
    <t>9.25% Reliance Industries Ltd (17-Jun-2024) **</t>
  </si>
  <si>
    <t>INE476A16UR4</t>
  </si>
  <si>
    <t>Canara Bank (30-Aug-2023) **</t>
  </si>
  <si>
    <t>IN0020230051</t>
  </si>
  <si>
    <t>7.30% GOI 2053 (19-Jun-2053)</t>
  </si>
  <si>
    <t>## Awaiting listing</t>
  </si>
  <si>
    <t>Primary Benchmark: 40% Nifty 500+60% Crisil Composite Bond Index (The benchmark is renamed from 40% Nifty 500+60% Crisil Composite Bond Fund Index  w.e.f Apr 3, 2023)</t>
  </si>
  <si>
    <t>Franklin India Debt Hybrid Fund (No. of segregated Portfolio in the scheme - 1)</t>
  </si>
  <si>
    <t>Main Portfolio</t>
  </si>
  <si>
    <t xml:space="preserve">Jio Financial Services Ltd ## </t>
  </si>
  <si>
    <t>INE403D08116</t>
  </si>
  <si>
    <t>8.70% Bharti Telecom Ltd (21-Nov-2024) **</t>
  </si>
  <si>
    <t>CRISIL AA+</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</si>
  <si>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</si>
  <si>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</si>
  <si>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</si>
  <si>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</si>
  <si>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</si>
  <si>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</si>
  <si>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</si>
  <si>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</si>
  <si>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Rating ^^^</t>
  </si>
  <si>
    <t>(b) Privately Placed / Unlisted</t>
  </si>
  <si>
    <t>INE946S07189</t>
  </si>
  <si>
    <t>13.55% Nufuture Digital (India) Ltd (31-Dec-2023) $$ @@@ **</t>
  </si>
  <si>
    <t>BWR D(CE)</t>
  </si>
  <si>
    <t>INE971Z07190</t>
  </si>
  <si>
    <t>13.00% Rivaaz Trade Ventures Pvt Ltd (31-Dec-2023) $$ @@@ **</t>
  </si>
  <si>
    <t>$$ Indicates securties below investment grade or default</t>
  </si>
  <si>
    <t xml:space="preserve">^^^ SEBI vide its order dated October 6, 2022 cancelled the registration of Brickworks Ratings Pvt. Ltd (BWR) as a credit rating agency (CRA). The  Securities Appellate Tribunal (SAT), vide order dated June 6, 2023 quashed the aforesaid order of SEBI.  </t>
  </si>
  <si>
    <t>As on 07-Aug-2022*</t>
  </si>
  <si>
    <t>NA</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</si>
  <si>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</si>
  <si>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</si>
  <si>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Refer below link for rationale of devation under Valuation policy</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</si>
  <si>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</si>
  <si>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 xml:space="preserve">f) @@@ Coupons/ part payments/ maturity payments were due to be paid by Nufuture Digital (India) Ltd. on July 31, 2020, September 2, 2020, January 31, 2023, February 28, 2023, March 31, 2023, April 28, 2023, May 31, 2023, June 30, 2023, July 31, 2023 by Future Ideas Co. Ltd. on July 31, 2020, September 30, 2020 and by Rivaaz Trade Ventures Pvt Ltd on July 31, 2020, August 31, 2020, September 30, 2020, October 31, 2020, November 7,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     </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</si>
  <si>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</si>
  <si>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</si>
  <si>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</si>
  <si>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</si>
  <si>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</si>
  <si>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</si>
  <si>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</si>
  <si>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</si>
  <si>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</si>
  <si>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</si>
  <si>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</si>
  <si>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</si>
  <si>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Franklin India Dynamic Accrual Fund - Segregated Portfolio 3 - 9.50% Yes Bank Ltd CO 23 Dec 2021</t>
  </si>
  <si>
    <t>INE528G08352</t>
  </si>
  <si>
    <t>9.50% Yes Bank Ltd (23-Dec-2116) ~~~ $$ **</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</si>
  <si>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</si>
  <si>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</si>
  <si>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</si>
  <si>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</si>
  <si>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</si>
  <si>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</si>
  <si>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</si>
  <si>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</si>
  <si>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</si>
  <si>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</si>
  <si>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Franklin India Short-Term Income Plan (No. of segregated Portfolios in the scheme - 3) - (under winding up) $$$</t>
  </si>
  <si>
    <t>INE01E708016</t>
  </si>
  <si>
    <t>10.32% Andhra Pradesh Capital Region Development Authority (16-Aug-2024) **</t>
  </si>
  <si>
    <t>CRISIL A-(CE) / 
BWR BBB+ (CE) / 
ACUITE BBB+(CE)</t>
  </si>
  <si>
    <t>INE01E708024</t>
  </si>
  <si>
    <t>10.32% Andhra Pradesh Capital Region Development Authority (16-Aug-2025)</t>
  </si>
  <si>
    <t>BWR D</t>
  </si>
  <si>
    <t>INF200K01TK5</t>
  </si>
  <si>
    <t>SBI Overnight Fund - Direct Plan - Growth</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</si>
  <si>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</si>
  <si>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</si>
  <si>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</si>
  <si>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</si>
  <si>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</si>
  <si>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</si>
  <si>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</si>
  <si>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</si>
  <si>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</si>
  <si>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Index (The benchmark is renamed from CRISIL Short Term Bond Fund Index w.e.f Apr 3, 2023)</t>
  </si>
  <si>
    <t>$$$ This scheme is under winding-up and SBI Funds Management Private Limited has been appointed as the liquidator as per the order of Hon'ble Supreme Court dated February 12, 2021.</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</si>
  <si>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</si>
  <si>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</si>
  <si>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</si>
  <si>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NIL</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</si>
  <si>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</si>
  <si>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</si>
  <si>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</si>
  <si>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</si>
  <si>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</si>
  <si>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</si>
  <si>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</si>
  <si>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</si>
  <si>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</si>
  <si>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</si>
  <si>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</si>
  <si>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</si>
  <si>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 xml:space="preserve">e) @@@ Coupons/ part payments/ maturity payments were due to be paid by Nufuture Digital (India) Ltd. on July 31, 2020, January 31, 2023, February 28, 2023, March 31, 2023, April 28, 2023, May 31, 2023, June 30, 2023, July 31, 2023 by Future Ideas Co. Ltd. on July 31, 2020, April 28, 2023, July 31,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                                                                                                                                 </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</si>
  <si>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</si>
  <si>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</si>
  <si>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</si>
  <si>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</si>
  <si>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</si>
  <si>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As on 11-Jun-2023*</t>
  </si>
  <si>
    <t>* All units in the scheme have been extinguished post distribution based on NAV dated Jun 11, 2023 which is the last declared NAV.</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</si>
  <si>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</si>
  <si>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</si>
  <si>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</si>
  <si>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i) Risk-o-meter </t>
  </si>
  <si>
    <t>As of Jun 11, 2023, all units of Franklin India Credit Risk Fund (FICRF) stand extinguished. 100% of the AUM of the scheme stands distributed to investors (except cases with incomplete KYC documentation or requiring remediation). There is no portfolio left to evaluate riskometer for the fund. On account of this, the riskometer for FICRF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</si>
  <si>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June 11, 2023 which is the last declared NAV.</t>
  </si>
  <si>
    <t>Franklin India Credit Risk Fund-Segregated Portfolio 2 - 10.90% Vodafone Idea Ltd (02-Sep-2023)</t>
  </si>
  <si>
    <t>Franklin India Credit Risk Fund - Segregated Portfolio 3 - 9.50% Yes Bank Ltd CO 23 Dec 2021</t>
  </si>
  <si>
    <t xml:space="preserve">d) During the month additional instances of fair valuation/deviation from valuation price provided by the valuation agencies </t>
  </si>
  <si>
    <t xml:space="preserve">g) During the month additional instances of fair valuation/deviation from valuation price provided by the valuation agencies </t>
  </si>
  <si>
    <t xml:space="preserve">e) During the month additional instances of fair valuation/deviation from valuation price provided by the valuation agencies </t>
  </si>
  <si>
    <t xml:space="preserve">b) During the month additional instances of fair valuation/deviation from valuation price provided by the valuation agencies </t>
  </si>
  <si>
    <t>Rs. 17,871.08 Lacs</t>
  </si>
  <si>
    <t>Foreign ETF</t>
  </si>
  <si>
    <t>Music Broadcast Ltd (Non- Convertible Preference Shares)</t>
  </si>
  <si>
    <t>Music Broadcast Ltd ^^</t>
  </si>
  <si>
    <t>Franklin India Flexi Cap Fund ( Formerly known as Franklin India Equity Fund) ^</t>
  </si>
  <si>
    <t>Franklin India NSE Nifty 50 Index Fund (Formerly known as Franklin India Index Fund – NSE Nifty Plan) ^</t>
  </si>
  <si>
    <t>Franklin India Multi-Asset Solution Fund of Funds (Formerly known as Franklin India Multi-Asset Solution Fund) ^</t>
  </si>
  <si>
    <t>ICICI Prudential Short Term Fund Direct - Growth Plan</t>
  </si>
  <si>
    <t>SBI Short Term Debt Fund Direct - Growth Plan</t>
  </si>
  <si>
    <t>Nifty Index Future  - 31-August-23</t>
  </si>
  <si>
    <t>Franklin India Dynamic Asset Allocation Fund Of Funds **</t>
  </si>
  <si>
    <t>Franklin India Feeder - Templeton European Opportunities Fund ( Formerly known as Franklin India Feeder - Franklin European Growth Fund) ^</t>
  </si>
  <si>
    <t>https://www.franklintempletonindia.com/reports?firstFilter=4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</si>
</sst>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000"/>
    <numFmt numFmtId="166" formatCode="#,##0.00%"/>
    <numFmt numFmtId="167" formatCode="#,##0.000"/>
  </numFmts>
  <fonts count="11"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06">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166" fontId="8" fillId="2" borderId="0" xfId="0" applyNumberFormat="1" applyFont="1" applyFill="1"/>
    <xf numFmtId="4" fontId="8" fillId="2" borderId="0" xfId="0" applyNumberFormat="1" applyFont="1" applyFill="1"/>
    <xf numFmtId="0" fontId="9" fillId="2" borderId="0" xfId="0" applyFont="1" applyFill="1"/>
    <xf numFmtId="0" fontId="7" fillId="2" borderId="1" xfId="0" applyFont="1" applyFill="1" applyBorder="1" applyAlignment="1">
      <alignment horizontal="center"/>
    </xf>
    <xf numFmtId="165" fontId="8" fillId="2" borderId="1" xfId="0" applyNumberFormat="1" applyFont="1" applyFill="1" applyBorder="1"/>
    <xf numFmtId="0" fontId="7" fillId="0" borderId="5" xfId="0" applyFont="1" applyBorder="1" applyAlignment="1">
      <alignment vertical="center"/>
    </xf>
    <xf numFmtId="0" fontId="7" fillId="0" borderId="5" xfId="0"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2" fontId="7" fillId="0" borderId="5"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6" fillId="2" borderId="0" xfId="0" applyFont="1" applyFill="1" applyAlignment="1">
      <alignment horizontal="center" vertical="center" wrapText="1"/>
    </xf>
    <xf numFmtId="0" fontId="6" fillId="2" borderId="0" xfId="0" applyFont="1" applyFill="1" applyAlignment="1">
      <alignment wrapText="1"/>
    </xf>
    <xf numFmtId="167" fontId="8" fillId="2" borderId="0" xfId="0" applyNumberFormat="1" applyFont="1" applyFill="1"/>
    <xf numFmtId="0" fontId="5" fillId="2" borderId="0" xfId="1" applyFill="1"/>
    <xf numFmtId="0" fontId="7" fillId="3" borderId="0" xfId="0" applyFont="1" applyFill="1" applyAlignment="1">
      <alignment vertical="top"/>
    </xf>
    <xf numFmtId="0" fontId="7" fillId="3" borderId="0" xfId="0" applyFont="1" applyFill="1" applyAlignment="1">
      <alignment vertical="top" wrapText="1"/>
    </xf>
    <xf numFmtId="0" fontId="7" fillId="0" borderId="0" xfId="0" applyFont="1"/>
    <xf numFmtId="4" fontId="8" fillId="2" borderId="0" xfId="0" applyNumberFormat="1" applyFont="1" applyFill="1" applyAlignment="1">
      <alignment horizontal="right"/>
    </xf>
    <xf numFmtId="4" fontId="7" fillId="2" borderId="0" xfId="0" applyNumberFormat="1" applyFont="1" applyFill="1" applyAlignment="1">
      <alignment horizontal="right"/>
    </xf>
    <xf numFmtId="164" fontId="7" fillId="2" borderId="3" xfId="0" applyNumberFormat="1" applyFont="1" applyFill="1" applyBorder="1"/>
    <xf numFmtId="0" fontId="8" fillId="2" borderId="3" xfId="0" applyFont="1" applyFill="1" applyBorder="1" applyAlignment="1">
      <alignment wrapText="1"/>
    </xf>
    <xf numFmtId="39" fontId="7" fillId="2" borderId="2" xfId="0" applyNumberFormat="1" applyFont="1" applyFill="1" applyBorder="1"/>
    <xf numFmtId="165" fontId="8" fillId="0" borderId="0" xfId="0" applyNumberFormat="1" applyFont="1" applyAlignment="1">
      <alignment horizontal="right"/>
    </xf>
    <xf numFmtId="0" fontId="4" fillId="0" borderId="0" xfId="0" applyFont="1" applyAlignment="1">
      <alignmen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3" borderId="0" xfId="0" applyFont="1" applyFill="1" applyAlignment="1">
      <alignment horizontal="justify" wrapText="1"/>
    </xf>
    <xf numFmtId="0" fontId="0" fillId="3" borderId="0" xfId="0" applyFill="1" applyAlignment="1">
      <alignment horizontal="justify" wrapText="1"/>
    </xf>
    <xf numFmtId="15" fontId="8" fillId="3" borderId="0" xfId="0" applyNumberFormat="1" applyFont="1" applyFill="1"/>
    <xf numFmtId="15" fontId="8" fillId="2" borderId="0" xfId="0" applyNumberFormat="1" applyFont="1" applyFill="1"/>
    <xf numFmtId="165" fontId="8" fillId="0" borderId="0" xfId="0" applyNumberFormat="1" applyFont="1"/>
    <xf numFmtId="0" fontId="7" fillId="0" borderId="1" xfId="0" applyFont="1" applyBorder="1" applyAlignment="1">
      <alignment horizontal="center" vertical="center" wrapText="1"/>
    </xf>
    <xf numFmtId="0" fontId="7" fillId="2" borderId="0" xfId="0" applyFont="1" applyFill="1" applyAlignment="1">
      <alignment wrapText="1"/>
    </xf>
    <xf numFmtId="0" fontId="7" fillId="2" borderId="0" xfId="0" applyFont="1" applyFill="1" applyAlignment="1">
      <alignment vertical="top" wrapText="1"/>
    </xf>
    <xf numFmtId="39" fontId="7" fillId="2" borderId="0" xfId="0" applyNumberFormat="1" applyFont="1" applyFill="1"/>
    <xf numFmtId="0" fontId="0" fillId="0" borderId="0" xfId="0" applyAlignment="1">
      <alignment wrapText="1"/>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7" fillId="2" borderId="0" xfId="0" applyFont="1" applyFill="1" applyAlignment="1">
      <alignment wrapText="1"/>
    </xf>
    <xf numFmtId="0" fontId="0" fillId="0" borderId="0" xfId="0" applyAlignment="1">
      <alignment wrapText="1"/>
    </xf>
    <xf numFmtId="0" fontId="8" fillId="2" borderId="0" xfId="0" applyFont="1" applyFill="1" applyAlignment="1">
      <alignment horizontal="justify" vertical="top" wrapText="1"/>
    </xf>
    <xf numFmtId="0" fontId="7"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horizontal="left" wrapText="1"/>
    </xf>
    <xf numFmtId="0" fontId="7" fillId="3" borderId="0" xfId="0" applyFont="1" applyFill="1" applyAlignment="1">
      <alignment horizontal="left" wrapText="1"/>
    </xf>
    <xf numFmtId="0" fontId="8" fillId="2" borderId="0" xfId="0" applyFont="1" applyFill="1" applyAlignment="1">
      <alignment horizontal="left" wrapText="1"/>
    </xf>
    <xf numFmtId="0" fontId="7" fillId="2" borderId="0" xfId="0" applyFont="1" applyFill="1" applyAlignment="1">
      <alignment horizontal="justify" vertical="top" wrapText="1"/>
    </xf>
    <xf numFmtId="0" fontId="0" fillId="0" borderId="0" xfId="0" applyAlignment="1">
      <alignment horizontal="justify" vertical="top" wrapText="1"/>
    </xf>
    <xf numFmtId="0" fontId="8" fillId="3" borderId="0" xfId="0" applyFont="1" applyFill="1" applyAlignment="1">
      <alignment wrapText="1"/>
    </xf>
    <xf numFmtId="0" fontId="7" fillId="2" borderId="0" xfId="0" applyFont="1" applyFill="1" applyAlignment="1">
      <alignment vertical="center" wrapText="1"/>
    </xf>
    <xf numFmtId="0" fontId="7" fillId="2" borderId="0" xfId="0" applyFont="1" applyFill="1" applyAlignment="1">
      <alignment horizontal="left" vertical="center" wrapText="1"/>
    </xf>
    <xf numFmtId="0" fontId="7" fillId="2" borderId="9" xfId="0" applyFont="1" applyFill="1" applyBorder="1" applyAlignment="1">
      <alignment horizontal="center"/>
    </xf>
    <xf numFmtId="0" fontId="7" fillId="2" borderId="11" xfId="0" applyFont="1" applyFill="1" applyBorder="1" applyAlignment="1">
      <alignment horizontal="center"/>
    </xf>
    <xf numFmtId="0" fontId="7" fillId="2" borderId="10" xfId="0" applyFont="1" applyFill="1" applyBorder="1" applyAlignment="1">
      <alignment horizontal="center"/>
    </xf>
    <xf numFmtId="0" fontId="8" fillId="3" borderId="0" xfId="0" applyFont="1" applyFill="1" applyAlignment="1">
      <alignment vertical="top" wrapText="1"/>
    </xf>
    <xf numFmtId="0" fontId="7" fillId="2" borderId="0" xfId="0" applyFont="1" applyFill="1" applyAlignment="1">
      <alignment vertical="top" wrapText="1"/>
    </xf>
  </cellXfs>
  <cellStyles count="2">
    <cellStyle name="Hyperlink" xfId="1" builtinId="8"/>
    <cellStyle name="Normal" xfId="0" builtinId="0"/>
  </cellStyles>
  <dxfs count="84">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2.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3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3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9.jpeg"/><Relationship Id="rId1" Type="http://schemas.openxmlformats.org/officeDocument/2006/relationships/image" Target="../media/image38.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95</xdr:row>
      <xdr:rowOff>83820</xdr:rowOff>
    </xdr:from>
    <xdr:to>
      <xdr:col>0</xdr:col>
      <xdr:colOff>2260600</xdr:colOff>
      <xdr:row>106</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4047470"/>
          <a:ext cx="2216150" cy="1609725"/>
        </a:xfrm>
        <a:prstGeom prst="rect">
          <a:avLst/>
        </a:prstGeom>
        <a:noFill/>
        <a:ln>
          <a:noFill/>
        </a:ln>
      </xdr:spPr>
    </xdr:pic>
    <xdr:clientData/>
  </xdr:twoCellAnchor>
  <xdr:twoCellAnchor editAs="oneCell">
    <xdr:from>
      <xdr:col>0</xdr:col>
      <xdr:colOff>57150</xdr:colOff>
      <xdr:row>128</xdr:row>
      <xdr:rowOff>76200</xdr:rowOff>
    </xdr:from>
    <xdr:to>
      <xdr:col>0</xdr:col>
      <xdr:colOff>2266950</xdr:colOff>
      <xdr:row>139</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754725"/>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111</xdr:row>
      <xdr:rowOff>52070</xdr:rowOff>
    </xdr:from>
    <xdr:to>
      <xdr:col>0</xdr:col>
      <xdr:colOff>2311400</xdr:colOff>
      <xdr:row>122</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6301720"/>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136</xdr:row>
      <xdr:rowOff>0</xdr:rowOff>
    </xdr:from>
    <xdr:to>
      <xdr:col>0</xdr:col>
      <xdr:colOff>2316166</xdr:colOff>
      <xdr:row>147</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8545175"/>
          <a:ext cx="2228850" cy="1637665"/>
        </a:xfrm>
        <a:prstGeom prst="rect">
          <a:avLst/>
        </a:prstGeom>
        <a:noFill/>
        <a:ln>
          <a:noFill/>
        </a:ln>
      </xdr:spPr>
    </xdr:pic>
    <xdr:clientData/>
  </xdr:twoCellAnchor>
  <xdr:twoCellAnchor editAs="oneCell">
    <xdr:from>
      <xdr:col>0</xdr:col>
      <xdr:colOff>38100</xdr:colOff>
      <xdr:row>120</xdr:row>
      <xdr:rowOff>25400</xdr:rowOff>
    </xdr:from>
    <xdr:to>
      <xdr:col>0</xdr:col>
      <xdr:colOff>2275205</xdr:colOff>
      <xdr:row>131</xdr:row>
      <xdr:rowOff>67310</xdr:rowOff>
    </xdr:to>
    <xdr:pic>
      <xdr:nvPicPr>
        <xdr:cNvPr id="4" name="Picture 3">
          <a:extLst>
            <a:ext uri="{FF2B5EF4-FFF2-40B4-BE49-F238E27FC236}">
              <a16:creationId xmlns:a16="http://schemas.microsoft.com/office/drawing/2014/main" id="{43A16491-A93F-4736-A496-D4410E7508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6008350"/>
          <a:ext cx="2237105" cy="143891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116</xdr:row>
      <xdr:rowOff>71434</xdr:rowOff>
    </xdr:from>
    <xdr:to>
      <xdr:col>0</xdr:col>
      <xdr:colOff>2314580</xdr:colOff>
      <xdr:row>127</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025934"/>
          <a:ext cx="2235200" cy="1565910"/>
        </a:xfrm>
        <a:prstGeom prst="rect">
          <a:avLst/>
        </a:prstGeom>
        <a:noFill/>
        <a:ln>
          <a:noFill/>
        </a:ln>
      </xdr:spPr>
    </xdr:pic>
    <xdr:clientData/>
  </xdr:twoCellAnchor>
  <xdr:twoCellAnchor editAs="oneCell">
    <xdr:from>
      <xdr:col>0</xdr:col>
      <xdr:colOff>93663</xdr:colOff>
      <xdr:row>131</xdr:row>
      <xdr:rowOff>55563</xdr:rowOff>
    </xdr:from>
    <xdr:to>
      <xdr:col>0</xdr:col>
      <xdr:colOff>2309813</xdr:colOff>
      <xdr:row>142</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63" y="19153188"/>
          <a:ext cx="2216150"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123</xdr:row>
      <xdr:rowOff>103909</xdr:rowOff>
    </xdr:from>
    <xdr:to>
      <xdr:col>0</xdr:col>
      <xdr:colOff>2312266</xdr:colOff>
      <xdr:row>134</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8296659"/>
          <a:ext cx="2225675" cy="1565910"/>
        </a:xfrm>
        <a:prstGeom prst="rect">
          <a:avLst/>
        </a:prstGeom>
        <a:noFill/>
        <a:ln>
          <a:noFill/>
        </a:ln>
      </xdr:spPr>
    </xdr:pic>
    <xdr:clientData/>
  </xdr:twoCellAnchor>
  <xdr:oneCellAnchor>
    <xdr:from>
      <xdr:col>0</xdr:col>
      <xdr:colOff>69273</xdr:colOff>
      <xdr:row>141</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088572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82</xdr:row>
      <xdr:rowOff>55558</xdr:rowOff>
    </xdr:from>
    <xdr:to>
      <xdr:col>0</xdr:col>
      <xdr:colOff>2318390</xdr:colOff>
      <xdr:row>93</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723683"/>
          <a:ext cx="2239010" cy="1637665"/>
        </a:xfrm>
        <a:prstGeom prst="rect">
          <a:avLst/>
        </a:prstGeom>
        <a:noFill/>
        <a:ln>
          <a:noFill/>
        </a:ln>
      </xdr:spPr>
    </xdr:pic>
    <xdr:clientData/>
  </xdr:twoCellAnchor>
  <xdr:twoCellAnchor editAs="oneCell">
    <xdr:from>
      <xdr:col>0</xdr:col>
      <xdr:colOff>95251</xdr:colOff>
      <xdr:row>99</xdr:row>
      <xdr:rowOff>0</xdr:rowOff>
    </xdr:from>
    <xdr:to>
      <xdr:col>0</xdr:col>
      <xdr:colOff>2315211</xdr:colOff>
      <xdr:row>110</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14097000"/>
          <a:ext cx="2219960"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86</xdr:row>
      <xdr:rowOff>55558</xdr:rowOff>
    </xdr:from>
    <xdr:to>
      <xdr:col>0</xdr:col>
      <xdr:colOff>2346965</xdr:colOff>
      <xdr:row>97</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866683"/>
          <a:ext cx="2267585" cy="1532890"/>
        </a:xfrm>
        <a:prstGeom prst="rect">
          <a:avLst/>
        </a:prstGeom>
        <a:noFill/>
        <a:ln>
          <a:noFill/>
        </a:ln>
      </xdr:spPr>
    </xdr:pic>
    <xdr:clientData/>
  </xdr:twoCellAnchor>
  <xdr:twoCellAnchor editAs="oneCell">
    <xdr:from>
      <xdr:col>0</xdr:col>
      <xdr:colOff>79375</xdr:colOff>
      <xdr:row>101</xdr:row>
      <xdr:rowOff>119062</xdr:rowOff>
    </xdr:from>
    <xdr:to>
      <xdr:col>0</xdr:col>
      <xdr:colOff>2346960</xdr:colOff>
      <xdr:row>113</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5073312"/>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79</xdr:row>
      <xdr:rowOff>0</xdr:rowOff>
    </xdr:from>
    <xdr:to>
      <xdr:col>0</xdr:col>
      <xdr:colOff>2315216</xdr:colOff>
      <xdr:row>90</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525250"/>
          <a:ext cx="2219960" cy="1574165"/>
        </a:xfrm>
        <a:prstGeom prst="rect">
          <a:avLst/>
        </a:prstGeom>
        <a:noFill/>
        <a:ln>
          <a:noFill/>
        </a:ln>
      </xdr:spPr>
    </xdr:pic>
    <xdr:clientData/>
  </xdr:twoCellAnchor>
  <xdr:twoCellAnchor editAs="oneCell">
    <xdr:from>
      <xdr:col>0</xdr:col>
      <xdr:colOff>95256</xdr:colOff>
      <xdr:row>95</xdr:row>
      <xdr:rowOff>0</xdr:rowOff>
    </xdr:from>
    <xdr:to>
      <xdr:col>0</xdr:col>
      <xdr:colOff>2315216</xdr:colOff>
      <xdr:row>106</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811250"/>
          <a:ext cx="2219960"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125</xdr:row>
      <xdr:rowOff>0</xdr:rowOff>
    </xdr:from>
    <xdr:to>
      <xdr:col>0</xdr:col>
      <xdr:colOff>2312039</xdr:colOff>
      <xdr:row>136</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7954625"/>
          <a:ext cx="2248535" cy="1637665"/>
        </a:xfrm>
        <a:prstGeom prst="rect">
          <a:avLst/>
        </a:prstGeom>
        <a:noFill/>
        <a:ln>
          <a:noFill/>
        </a:ln>
      </xdr:spPr>
    </xdr:pic>
    <xdr:clientData/>
  </xdr:twoCellAnchor>
  <xdr:twoCellAnchor editAs="oneCell">
    <xdr:from>
      <xdr:col>0</xdr:col>
      <xdr:colOff>79376</xdr:colOff>
      <xdr:row>141</xdr:row>
      <xdr:rowOff>0</xdr:rowOff>
    </xdr:from>
    <xdr:to>
      <xdr:col>0</xdr:col>
      <xdr:colOff>2318386</xdr:colOff>
      <xdr:row>152</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240625"/>
          <a:ext cx="2239010" cy="1637665"/>
        </a:xfrm>
        <a:prstGeom prst="rect">
          <a:avLst/>
        </a:prstGeom>
        <a:noFill/>
        <a:ln>
          <a:noFill/>
        </a:ln>
      </xdr:spPr>
    </xdr:pic>
    <xdr:clientData/>
  </xdr:twoCellAnchor>
  <xdr:twoCellAnchor editAs="oneCell">
    <xdr:from>
      <xdr:col>0</xdr:col>
      <xdr:colOff>63504</xdr:colOff>
      <xdr:row>125</xdr:row>
      <xdr:rowOff>0</xdr:rowOff>
    </xdr:from>
    <xdr:to>
      <xdr:col>0</xdr:col>
      <xdr:colOff>2312039</xdr:colOff>
      <xdr:row>136</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7954625"/>
          <a:ext cx="2248535" cy="1637665"/>
        </a:xfrm>
        <a:prstGeom prst="rect">
          <a:avLst/>
        </a:prstGeom>
        <a:noFill/>
        <a:ln>
          <a:noFill/>
        </a:ln>
      </xdr:spPr>
    </xdr:pic>
    <xdr:clientData/>
  </xdr:twoCellAnchor>
  <xdr:twoCellAnchor editAs="oneCell">
    <xdr:from>
      <xdr:col>0</xdr:col>
      <xdr:colOff>79376</xdr:colOff>
      <xdr:row>141</xdr:row>
      <xdr:rowOff>0</xdr:rowOff>
    </xdr:from>
    <xdr:to>
      <xdr:col>0</xdr:col>
      <xdr:colOff>2318386</xdr:colOff>
      <xdr:row>152</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240625"/>
          <a:ext cx="2239010"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115</xdr:row>
      <xdr:rowOff>0</xdr:rowOff>
    </xdr:from>
    <xdr:to>
      <xdr:col>0</xdr:col>
      <xdr:colOff>2315216</xdr:colOff>
      <xdr:row>126</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525875"/>
          <a:ext cx="2219960" cy="1574166"/>
        </a:xfrm>
        <a:prstGeom prst="rect">
          <a:avLst/>
        </a:prstGeom>
        <a:noFill/>
        <a:ln>
          <a:noFill/>
        </a:ln>
      </xdr:spPr>
    </xdr:pic>
    <xdr:clientData/>
  </xdr:twoCellAnchor>
  <xdr:twoCellAnchor editAs="oneCell">
    <xdr:from>
      <xdr:col>0</xdr:col>
      <xdr:colOff>71437</xdr:colOff>
      <xdr:row>131</xdr:row>
      <xdr:rowOff>0</xdr:rowOff>
    </xdr:from>
    <xdr:to>
      <xdr:col>0</xdr:col>
      <xdr:colOff>2310447</xdr:colOff>
      <xdr:row>142</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18811875"/>
          <a:ext cx="2239010"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87</xdr:row>
      <xdr:rowOff>0</xdr:rowOff>
    </xdr:from>
    <xdr:to>
      <xdr:col>0</xdr:col>
      <xdr:colOff>2315216</xdr:colOff>
      <xdr:row>98</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811000"/>
          <a:ext cx="2219960" cy="1574165"/>
        </a:xfrm>
        <a:prstGeom prst="rect">
          <a:avLst/>
        </a:prstGeom>
        <a:noFill/>
        <a:ln>
          <a:noFill/>
        </a:ln>
      </xdr:spPr>
    </xdr:pic>
    <xdr:clientData/>
  </xdr:twoCellAnchor>
  <xdr:twoCellAnchor editAs="oneCell">
    <xdr:from>
      <xdr:col>0</xdr:col>
      <xdr:colOff>87318</xdr:colOff>
      <xdr:row>103</xdr:row>
      <xdr:rowOff>0</xdr:rowOff>
    </xdr:from>
    <xdr:to>
      <xdr:col>0</xdr:col>
      <xdr:colOff>2314898</xdr:colOff>
      <xdr:row>114</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8" y="14097000"/>
          <a:ext cx="22275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60</xdr:row>
      <xdr:rowOff>0</xdr:rowOff>
    </xdr:from>
    <xdr:to>
      <xdr:col>0</xdr:col>
      <xdr:colOff>2316800</xdr:colOff>
      <xdr:row>71</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096375"/>
          <a:ext cx="2229485" cy="1637665"/>
        </a:xfrm>
        <a:prstGeom prst="rect">
          <a:avLst/>
        </a:prstGeom>
        <a:noFill/>
        <a:ln>
          <a:noFill/>
        </a:ln>
      </xdr:spPr>
    </xdr:pic>
    <xdr:clientData/>
  </xdr:twoCellAnchor>
  <xdr:twoCellAnchor editAs="oneCell">
    <xdr:from>
      <xdr:col>0</xdr:col>
      <xdr:colOff>79378</xdr:colOff>
      <xdr:row>76</xdr:row>
      <xdr:rowOff>0</xdr:rowOff>
    </xdr:from>
    <xdr:to>
      <xdr:col>0</xdr:col>
      <xdr:colOff>2318388</xdr:colOff>
      <xdr:row>87</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8" y="11382375"/>
          <a:ext cx="2239010"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1</xdr:col>
      <xdr:colOff>323215</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153150"/>
          <a:ext cx="2348865" cy="1619885"/>
        </a:xfrm>
        <a:prstGeom prst="rect">
          <a:avLst/>
        </a:prstGeom>
        <a:noFill/>
        <a:ln>
          <a:noFill/>
        </a:ln>
      </xdr:spPr>
    </xdr:pic>
    <xdr:clientData/>
  </xdr:twoCellAnchor>
  <xdr:twoCellAnchor editAs="oneCell">
    <xdr:from>
      <xdr:col>0</xdr:col>
      <xdr:colOff>76200</xdr:colOff>
      <xdr:row>54</xdr:row>
      <xdr:rowOff>76200</xdr:rowOff>
    </xdr:from>
    <xdr:to>
      <xdr:col>1</xdr:col>
      <xdr:colOff>320040</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420100"/>
          <a:ext cx="2358390"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97</xdr:row>
      <xdr:rowOff>0</xdr:rowOff>
    </xdr:from>
    <xdr:to>
      <xdr:col>0</xdr:col>
      <xdr:colOff>2313629</xdr:colOff>
      <xdr:row>108</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3954125"/>
          <a:ext cx="2210435" cy="1574165"/>
        </a:xfrm>
        <a:prstGeom prst="rect">
          <a:avLst/>
        </a:prstGeom>
        <a:noFill/>
        <a:ln>
          <a:noFill/>
        </a:ln>
      </xdr:spPr>
    </xdr:pic>
    <xdr:clientData/>
  </xdr:twoCellAnchor>
  <xdr:twoCellAnchor editAs="oneCell">
    <xdr:from>
      <xdr:col>0</xdr:col>
      <xdr:colOff>95256</xdr:colOff>
      <xdr:row>113</xdr:row>
      <xdr:rowOff>0</xdr:rowOff>
    </xdr:from>
    <xdr:to>
      <xdr:col>0</xdr:col>
      <xdr:colOff>2315216</xdr:colOff>
      <xdr:row>124</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6" y="16240125"/>
          <a:ext cx="2219960"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103</xdr:row>
      <xdr:rowOff>0</xdr:rowOff>
    </xdr:from>
    <xdr:to>
      <xdr:col>0</xdr:col>
      <xdr:colOff>2315216</xdr:colOff>
      <xdr:row>114</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668500"/>
          <a:ext cx="2219960" cy="1637665"/>
        </a:xfrm>
        <a:prstGeom prst="rect">
          <a:avLst/>
        </a:prstGeom>
        <a:noFill/>
        <a:ln>
          <a:noFill/>
        </a:ln>
      </xdr:spPr>
    </xdr:pic>
    <xdr:clientData/>
  </xdr:twoCellAnchor>
  <xdr:twoCellAnchor editAs="oneCell">
    <xdr:from>
      <xdr:col>0</xdr:col>
      <xdr:colOff>95256</xdr:colOff>
      <xdr:row>119</xdr:row>
      <xdr:rowOff>0</xdr:rowOff>
    </xdr:from>
    <xdr:to>
      <xdr:col>0</xdr:col>
      <xdr:colOff>2315216</xdr:colOff>
      <xdr:row>130</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954500"/>
          <a:ext cx="2219960"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77</xdr:row>
      <xdr:rowOff>0</xdr:rowOff>
    </xdr:from>
    <xdr:to>
      <xdr:col>0</xdr:col>
      <xdr:colOff>2339658</xdr:colOff>
      <xdr:row>88</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382375"/>
          <a:ext cx="2204720" cy="1637665"/>
        </a:xfrm>
        <a:prstGeom prst="rect">
          <a:avLst/>
        </a:prstGeom>
        <a:noFill/>
        <a:ln>
          <a:noFill/>
        </a:ln>
      </xdr:spPr>
    </xdr:pic>
    <xdr:clientData/>
  </xdr:twoCellAnchor>
  <xdr:twoCellAnchor editAs="oneCell">
    <xdr:from>
      <xdr:col>0</xdr:col>
      <xdr:colOff>119070</xdr:colOff>
      <xdr:row>92</xdr:row>
      <xdr:rowOff>111124</xdr:rowOff>
    </xdr:from>
    <xdr:to>
      <xdr:col>0</xdr:col>
      <xdr:colOff>2323790</xdr:colOff>
      <xdr:row>104</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3636624"/>
          <a:ext cx="2204720"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74</xdr:row>
      <xdr:rowOff>0</xdr:rowOff>
    </xdr:from>
    <xdr:to>
      <xdr:col>0</xdr:col>
      <xdr:colOff>2318390</xdr:colOff>
      <xdr:row>85</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239375"/>
          <a:ext cx="2239010" cy="1637665"/>
        </a:xfrm>
        <a:prstGeom prst="rect">
          <a:avLst/>
        </a:prstGeom>
        <a:noFill/>
        <a:ln>
          <a:noFill/>
        </a:ln>
      </xdr:spPr>
    </xdr:pic>
    <xdr:clientData/>
  </xdr:twoCellAnchor>
  <xdr:twoCellAnchor editAs="oneCell">
    <xdr:from>
      <xdr:col>0</xdr:col>
      <xdr:colOff>87318</xdr:colOff>
      <xdr:row>90</xdr:row>
      <xdr:rowOff>0</xdr:rowOff>
    </xdr:from>
    <xdr:to>
      <xdr:col>0</xdr:col>
      <xdr:colOff>2316803</xdr:colOff>
      <xdr:row>101</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525375"/>
          <a:ext cx="22294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92</xdr:row>
      <xdr:rowOff>0</xdr:rowOff>
    </xdr:from>
    <xdr:to>
      <xdr:col>0</xdr:col>
      <xdr:colOff>2246317</xdr:colOff>
      <xdr:row>103</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096875"/>
          <a:ext cx="2174875" cy="1579880"/>
        </a:xfrm>
        <a:prstGeom prst="rect">
          <a:avLst/>
        </a:prstGeom>
        <a:noFill/>
        <a:ln>
          <a:noFill/>
        </a:ln>
      </xdr:spPr>
    </xdr:pic>
    <xdr:clientData/>
  </xdr:twoCellAnchor>
  <xdr:twoCellAnchor editAs="oneCell">
    <xdr:from>
      <xdr:col>0</xdr:col>
      <xdr:colOff>95251</xdr:colOff>
      <xdr:row>108</xdr:row>
      <xdr:rowOff>0</xdr:rowOff>
    </xdr:from>
    <xdr:to>
      <xdr:col>0</xdr:col>
      <xdr:colOff>2266316</xdr:colOff>
      <xdr:row>119</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382875"/>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85</xdr:row>
      <xdr:rowOff>0</xdr:rowOff>
    </xdr:from>
    <xdr:to>
      <xdr:col>0</xdr:col>
      <xdr:colOff>2313623</xdr:colOff>
      <xdr:row>96</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096750"/>
          <a:ext cx="2210435" cy="1631315"/>
        </a:xfrm>
        <a:prstGeom prst="rect">
          <a:avLst/>
        </a:prstGeom>
        <a:noFill/>
        <a:ln>
          <a:noFill/>
        </a:ln>
      </xdr:spPr>
    </xdr:pic>
    <xdr:clientData/>
  </xdr:twoCellAnchor>
  <xdr:twoCellAnchor editAs="oneCell">
    <xdr:from>
      <xdr:col>0</xdr:col>
      <xdr:colOff>103191</xdr:colOff>
      <xdr:row>101</xdr:row>
      <xdr:rowOff>0</xdr:rowOff>
    </xdr:from>
    <xdr:to>
      <xdr:col>0</xdr:col>
      <xdr:colOff>2313626</xdr:colOff>
      <xdr:row>112</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382750"/>
          <a:ext cx="221043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92</xdr:row>
      <xdr:rowOff>0</xdr:rowOff>
    </xdr:from>
    <xdr:to>
      <xdr:col>0</xdr:col>
      <xdr:colOff>2314580</xdr:colOff>
      <xdr:row>103</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668375"/>
          <a:ext cx="2235200" cy="1635760"/>
        </a:xfrm>
        <a:prstGeom prst="rect">
          <a:avLst/>
        </a:prstGeom>
        <a:noFill/>
        <a:ln>
          <a:noFill/>
        </a:ln>
      </xdr:spPr>
    </xdr:pic>
    <xdr:clientData/>
  </xdr:twoCellAnchor>
  <xdr:twoCellAnchor editAs="oneCell">
    <xdr:from>
      <xdr:col>0</xdr:col>
      <xdr:colOff>71442</xdr:colOff>
      <xdr:row>108</xdr:row>
      <xdr:rowOff>0</xdr:rowOff>
    </xdr:from>
    <xdr:to>
      <xdr:col>0</xdr:col>
      <xdr:colOff>2314262</xdr:colOff>
      <xdr:row>119</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5954375"/>
          <a:ext cx="2242820"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32</xdr:row>
      <xdr:rowOff>0</xdr:rowOff>
    </xdr:from>
    <xdr:to>
      <xdr:col>1</xdr:col>
      <xdr:colOff>258130</xdr:colOff>
      <xdr:row>43</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4953000"/>
          <a:ext cx="2269490" cy="1637665"/>
        </a:xfrm>
        <a:prstGeom prst="rect">
          <a:avLst/>
        </a:prstGeom>
        <a:noFill/>
        <a:ln>
          <a:noFill/>
        </a:ln>
      </xdr:spPr>
    </xdr:pic>
    <xdr:clientData/>
  </xdr:twoCellAnchor>
  <xdr:twoCellAnchor editAs="oneCell">
    <xdr:from>
      <xdr:col>0</xdr:col>
      <xdr:colOff>95256</xdr:colOff>
      <xdr:row>48</xdr:row>
      <xdr:rowOff>0</xdr:rowOff>
    </xdr:from>
    <xdr:to>
      <xdr:col>1</xdr:col>
      <xdr:colOff>250196</xdr:colOff>
      <xdr:row>59</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239000"/>
          <a:ext cx="2269490"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48</xdr:row>
      <xdr:rowOff>0</xdr:rowOff>
    </xdr:from>
    <xdr:to>
      <xdr:col>1</xdr:col>
      <xdr:colOff>250196</xdr:colOff>
      <xdr:row>59</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239000"/>
          <a:ext cx="2269490" cy="1637665"/>
        </a:xfrm>
        <a:prstGeom prst="rect">
          <a:avLst/>
        </a:prstGeom>
        <a:noFill/>
        <a:ln>
          <a:noFill/>
        </a:ln>
      </xdr:spPr>
    </xdr:pic>
    <xdr:clientData/>
  </xdr:twoCellAnchor>
  <xdr:twoCellAnchor editAs="oneCell">
    <xdr:from>
      <xdr:col>0</xdr:col>
      <xdr:colOff>87316</xdr:colOff>
      <xdr:row>32</xdr:row>
      <xdr:rowOff>0</xdr:rowOff>
    </xdr:from>
    <xdr:to>
      <xdr:col>1</xdr:col>
      <xdr:colOff>149546</xdr:colOff>
      <xdr:row>43</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4953000"/>
          <a:ext cx="2176780"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45</xdr:row>
      <xdr:rowOff>50799</xdr:rowOff>
    </xdr:from>
    <xdr:to>
      <xdr:col>1</xdr:col>
      <xdr:colOff>65405</xdr:colOff>
      <xdr:row>55</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956424"/>
          <a:ext cx="2091055" cy="1479245"/>
        </a:xfrm>
        <a:prstGeom prst="rect">
          <a:avLst/>
        </a:prstGeom>
        <a:noFill/>
        <a:ln>
          <a:noFill/>
        </a:ln>
      </xdr:spPr>
    </xdr:pic>
    <xdr:clientData/>
  </xdr:twoCellAnchor>
  <xdr:twoCellAnchor editAs="oneCell">
    <xdr:from>
      <xdr:col>0</xdr:col>
      <xdr:colOff>88900</xdr:colOff>
      <xdr:row>61</xdr:row>
      <xdr:rowOff>95249</xdr:rowOff>
    </xdr:from>
    <xdr:to>
      <xdr:col>1</xdr:col>
      <xdr:colOff>65405</xdr:colOff>
      <xdr:row>72</xdr:row>
      <xdr:rowOff>18744</xdr:rowOff>
    </xdr:to>
    <xdr:pic>
      <xdr:nvPicPr>
        <xdr:cNvPr id="3" name="Picture 2">
          <a:extLst>
            <a:ext uri="{FF2B5EF4-FFF2-40B4-BE49-F238E27FC236}">
              <a16:creationId xmlns:a16="http://schemas.microsoft.com/office/drawing/2014/main" id="{52E37A37-1BA9-7853-B06D-E8DB69FCE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9286874"/>
          <a:ext cx="2091055" cy="14951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81</xdr:row>
      <xdr:rowOff>83820</xdr:rowOff>
    </xdr:from>
    <xdr:to>
      <xdr:col>1</xdr:col>
      <xdr:colOff>83185</xdr:colOff>
      <xdr:row>92</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2047220"/>
          <a:ext cx="2153285" cy="1609725"/>
        </a:xfrm>
        <a:prstGeom prst="rect">
          <a:avLst/>
        </a:prstGeom>
        <a:noFill/>
        <a:ln>
          <a:noFill/>
        </a:ln>
      </xdr:spPr>
    </xdr:pic>
    <xdr:clientData/>
  </xdr:twoCellAnchor>
  <xdr:twoCellAnchor editAs="oneCell">
    <xdr:from>
      <xdr:col>0</xdr:col>
      <xdr:colOff>38100</xdr:colOff>
      <xdr:row>98</xdr:row>
      <xdr:rowOff>12700</xdr:rowOff>
    </xdr:from>
    <xdr:to>
      <xdr:col>1</xdr:col>
      <xdr:colOff>114935</xdr:colOff>
      <xdr:row>109</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4404975"/>
          <a:ext cx="2191385" cy="1609725"/>
        </a:xfrm>
        <a:prstGeom prst="rect">
          <a:avLst/>
        </a:prstGeom>
        <a:noFill/>
        <a:ln>
          <a:noFill/>
        </a:ln>
      </xdr:spPr>
    </xdr:pic>
    <xdr:clientData/>
  </xdr:twoCellAnchor>
  <xdr:twoCellAnchor editAs="oneCell">
    <xdr:from>
      <xdr:col>0</xdr:col>
      <xdr:colOff>57150</xdr:colOff>
      <xdr:row>113</xdr:row>
      <xdr:rowOff>114300</xdr:rowOff>
    </xdr:from>
    <xdr:to>
      <xdr:col>1</xdr:col>
      <xdr:colOff>86360</xdr:colOff>
      <xdr:row>125</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6649700"/>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64</xdr:row>
      <xdr:rowOff>120650</xdr:rowOff>
    </xdr:from>
    <xdr:to>
      <xdr:col>1</xdr:col>
      <xdr:colOff>52705</xdr:colOff>
      <xdr:row>75</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693275"/>
          <a:ext cx="2091055" cy="1495120"/>
        </a:xfrm>
        <a:prstGeom prst="rect">
          <a:avLst/>
        </a:prstGeom>
        <a:noFill/>
        <a:ln>
          <a:noFill/>
        </a:ln>
      </xdr:spPr>
    </xdr:pic>
    <xdr:clientData/>
  </xdr:twoCellAnchor>
  <xdr:twoCellAnchor editAs="oneCell">
    <xdr:from>
      <xdr:col>0</xdr:col>
      <xdr:colOff>76200</xdr:colOff>
      <xdr:row>49</xdr:row>
      <xdr:rowOff>38100</xdr:rowOff>
    </xdr:from>
    <xdr:to>
      <xdr:col>1</xdr:col>
      <xdr:colOff>52705</xdr:colOff>
      <xdr:row>59</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467600"/>
          <a:ext cx="2091055"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82</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4648180"/>
          <a:ext cx="2286000" cy="1463040"/>
        </a:xfrm>
        <a:prstGeom prst="rect">
          <a:avLst/>
        </a:prstGeom>
        <a:noFill/>
        <a:ln>
          <a:noFill/>
        </a:ln>
      </xdr:spPr>
    </xdr:pic>
    <xdr:clientData/>
  </xdr:oneCellAnchor>
  <xdr:twoCellAnchor editAs="oneCell">
    <xdr:from>
      <xdr:col>0</xdr:col>
      <xdr:colOff>63500</xdr:colOff>
      <xdr:row>66</xdr:row>
      <xdr:rowOff>50800</xdr:rowOff>
    </xdr:from>
    <xdr:to>
      <xdr:col>0</xdr:col>
      <xdr:colOff>2310130</xdr:colOff>
      <xdr:row>77</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2357100"/>
          <a:ext cx="2246630" cy="158623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61</xdr:row>
      <xdr:rowOff>83820</xdr:rowOff>
    </xdr:from>
    <xdr:to>
      <xdr:col>0</xdr:col>
      <xdr:colOff>2260600</xdr:colOff>
      <xdr:row>72</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561195"/>
          <a:ext cx="2216150" cy="1562100"/>
        </a:xfrm>
        <a:prstGeom prst="rect">
          <a:avLst/>
        </a:prstGeom>
        <a:noFill/>
        <a:ln>
          <a:noFill/>
        </a:ln>
      </xdr:spPr>
    </xdr:pic>
    <xdr:clientData/>
  </xdr:twoCellAnchor>
  <xdr:twoCellAnchor editAs="oneCell">
    <xdr:from>
      <xdr:col>0</xdr:col>
      <xdr:colOff>38100</xdr:colOff>
      <xdr:row>77</xdr:row>
      <xdr:rowOff>63500</xdr:rowOff>
    </xdr:from>
    <xdr:to>
      <xdr:col>0</xdr:col>
      <xdr:colOff>2292350</xdr:colOff>
      <xdr:row>88</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826875"/>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94</xdr:row>
      <xdr:rowOff>96520</xdr:rowOff>
    </xdr:from>
    <xdr:to>
      <xdr:col>0</xdr:col>
      <xdr:colOff>2314575</xdr:colOff>
      <xdr:row>106</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3917295"/>
          <a:ext cx="2238375" cy="1625600"/>
        </a:xfrm>
        <a:prstGeom prst="rect">
          <a:avLst/>
        </a:prstGeom>
        <a:noFill/>
        <a:ln>
          <a:noFill/>
        </a:ln>
      </xdr:spPr>
    </xdr:pic>
    <xdr:clientData/>
  </xdr:twoCellAnchor>
  <xdr:twoCellAnchor editAs="oneCell">
    <xdr:from>
      <xdr:col>0</xdr:col>
      <xdr:colOff>79380</xdr:colOff>
      <xdr:row>79</xdr:row>
      <xdr:rowOff>0</xdr:rowOff>
    </xdr:from>
    <xdr:to>
      <xdr:col>0</xdr:col>
      <xdr:colOff>2316485</xdr:colOff>
      <xdr:row>90</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677650"/>
          <a:ext cx="2237105"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86</xdr:row>
      <xdr:rowOff>88900</xdr:rowOff>
    </xdr:from>
    <xdr:to>
      <xdr:col>0</xdr:col>
      <xdr:colOff>2320925</xdr:colOff>
      <xdr:row>98</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2814300"/>
          <a:ext cx="2219325" cy="1625600"/>
        </a:xfrm>
        <a:prstGeom prst="rect">
          <a:avLst/>
        </a:prstGeom>
        <a:noFill/>
        <a:ln>
          <a:noFill/>
        </a:ln>
      </xdr:spPr>
    </xdr:pic>
    <xdr:clientData/>
  </xdr:twoCellAnchor>
  <xdr:twoCellAnchor editAs="oneCell">
    <xdr:from>
      <xdr:col>0</xdr:col>
      <xdr:colOff>101600</xdr:colOff>
      <xdr:row>71</xdr:row>
      <xdr:rowOff>0</xdr:rowOff>
    </xdr:from>
    <xdr:to>
      <xdr:col>0</xdr:col>
      <xdr:colOff>2338705</xdr:colOff>
      <xdr:row>82</xdr:row>
      <xdr:rowOff>41910</xdr:rowOff>
    </xdr:to>
    <xdr:pic>
      <xdr:nvPicPr>
        <xdr:cNvPr id="3" name="Picture 2">
          <a:extLst>
            <a:ext uri="{FF2B5EF4-FFF2-40B4-BE49-F238E27FC236}">
              <a16:creationId xmlns:a16="http://schemas.microsoft.com/office/drawing/2014/main" id="{BFC8EE34-E431-4F1D-A59B-EA336A9859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0582275"/>
          <a:ext cx="2237105"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82550</xdr:colOff>
      <xdr:row>55</xdr:row>
      <xdr:rowOff>95250</xdr:rowOff>
    </xdr:from>
    <xdr:to>
      <xdr:col>1</xdr:col>
      <xdr:colOff>193675</xdr:colOff>
      <xdr:row>67</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8343900"/>
          <a:ext cx="2225675" cy="1625600"/>
        </a:xfrm>
        <a:prstGeom prst="rect">
          <a:avLst/>
        </a:prstGeom>
        <a:noFill/>
        <a:ln>
          <a:noFill/>
        </a:ln>
      </xdr:spPr>
    </xdr:pic>
    <xdr:clientData/>
  </xdr:twoCellAnchor>
  <xdr:twoCellAnchor editAs="oneCell">
    <xdr:from>
      <xdr:col>0</xdr:col>
      <xdr:colOff>82550</xdr:colOff>
      <xdr:row>39</xdr:row>
      <xdr:rowOff>57150</xdr:rowOff>
    </xdr:from>
    <xdr:to>
      <xdr:col>1</xdr:col>
      <xdr:colOff>193675</xdr:colOff>
      <xdr:row>50</xdr:row>
      <xdr:rowOff>95250</xdr:rowOff>
    </xdr:to>
    <xdr:pic>
      <xdr:nvPicPr>
        <xdr:cNvPr id="3" name="Picture 2">
          <a:extLst>
            <a:ext uri="{FF2B5EF4-FFF2-40B4-BE49-F238E27FC236}">
              <a16:creationId xmlns:a16="http://schemas.microsoft.com/office/drawing/2014/main" id="{06525091-5C4E-0138-CA2E-BCE11493269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6019800"/>
          <a:ext cx="2225675" cy="16097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124</xdr:row>
      <xdr:rowOff>107950</xdr:rowOff>
    </xdr:from>
    <xdr:to>
      <xdr:col>0</xdr:col>
      <xdr:colOff>2376805</xdr:colOff>
      <xdr:row>135</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214975"/>
          <a:ext cx="2306955" cy="1536065"/>
        </a:xfrm>
        <a:prstGeom prst="rect">
          <a:avLst/>
        </a:prstGeom>
        <a:noFill/>
        <a:ln>
          <a:noFill/>
        </a:ln>
      </xdr:spPr>
    </xdr:pic>
    <xdr:clientData/>
  </xdr:twoCellAnchor>
  <xdr:oneCellAnchor>
    <xdr:from>
      <xdr:col>0</xdr:col>
      <xdr:colOff>69850</xdr:colOff>
      <xdr:row>108</xdr:row>
      <xdr:rowOff>38100</xdr:rowOff>
    </xdr:from>
    <xdr:ext cx="2300605" cy="1454150"/>
    <xdr:pic>
      <xdr:nvPicPr>
        <xdr:cNvPr id="3" name="Picture 2">
          <a:extLst>
            <a:ext uri="{FF2B5EF4-FFF2-40B4-BE49-F238E27FC236}">
              <a16:creationId xmlns:a16="http://schemas.microsoft.com/office/drawing/2014/main" id="{59B145CB-087D-4191-890C-A5CDF97648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15859125"/>
          <a:ext cx="2300605" cy="1454150"/>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134</xdr:row>
      <xdr:rowOff>63500</xdr:rowOff>
    </xdr:from>
    <xdr:to>
      <xdr:col>0</xdr:col>
      <xdr:colOff>2310765</xdr:colOff>
      <xdr:row>145</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789775"/>
          <a:ext cx="2167890" cy="1524635"/>
        </a:xfrm>
        <a:prstGeom prst="rect">
          <a:avLst/>
        </a:prstGeom>
        <a:noFill/>
        <a:ln>
          <a:noFill/>
        </a:ln>
      </xdr:spPr>
    </xdr:pic>
    <xdr:clientData/>
  </xdr:twoCellAnchor>
  <xdr:twoCellAnchor editAs="oneCell">
    <xdr:from>
      <xdr:col>0</xdr:col>
      <xdr:colOff>127000</xdr:colOff>
      <xdr:row>119</xdr:row>
      <xdr:rowOff>31750</xdr:rowOff>
    </xdr:from>
    <xdr:to>
      <xdr:col>0</xdr:col>
      <xdr:colOff>2307590</xdr:colOff>
      <xdr:row>129</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61490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franklintempletonindia.com/reports?firstFilter=4" TargetMode="External"/><Relationship Id="rId1" Type="http://schemas.openxmlformats.org/officeDocument/2006/relationships/hyperlink" Target="https://www.franklintempletonindia.com/downloadsServlet/pdf/product-labels-jg9o5k7l"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reports?firstFilter=4"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reports?firstFilter=4"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reports?firstFilter=4"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reports?firstFilter=4"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reports?firstFilter=4"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reports?firstFilter=4"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franklintempletonindia.com/reports?firstFilter=4" TargetMode="External"/><Relationship Id="rId2" Type="http://schemas.openxmlformats.org/officeDocument/2006/relationships/hyperlink" Target="https://www.franklintempletonindia.com/reports?firstFilter=4"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5" Type="http://schemas.openxmlformats.org/officeDocument/2006/relationships/printerSettings" Target="../printerSettings/printerSettings31.bin"/><Relationship Id="rId4" Type="http://schemas.openxmlformats.org/officeDocument/2006/relationships/hyperlink" Target="https://www.franklintempletonindia.com/reports?firstFilter=4"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franklintempletonindia.com/reports?firstFilter=4" TargetMode="External"/><Relationship Id="rId2" Type="http://schemas.openxmlformats.org/officeDocument/2006/relationships/hyperlink" Target="https://www.franklintempletonindia.com/reports?firstFilter=4"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franklintempletonindia.com/reports?firstFilter=4" TargetMode="External"/><Relationship Id="rId7" Type="http://schemas.openxmlformats.org/officeDocument/2006/relationships/drawing" Target="../drawings/drawing31.xm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6" Type="http://schemas.openxmlformats.org/officeDocument/2006/relationships/printerSettings" Target="../printerSettings/printerSettings33.bin"/><Relationship Id="rId5" Type="http://schemas.openxmlformats.org/officeDocument/2006/relationships/hyperlink" Target="https://www.franklintempletonindia.com/reports?firstFilter=4" TargetMode="External"/><Relationship Id="rId4" Type="http://schemas.openxmlformats.org/officeDocument/2006/relationships/hyperlink" Target="https://www.franklintempletonindia.com/reports?firstFilter=4"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reports?firstFilter=4" TargetMode="External"/><Relationship Id="rId2" Type="http://schemas.openxmlformats.org/officeDocument/2006/relationships/hyperlink" Target="https://www.franklintempletonindia.com/reports?firstFilter=4"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reports?firstFilter=4" TargetMode="Externa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5" Type="http://schemas.openxmlformats.org/officeDocument/2006/relationships/printerSettings" Target="../printerSettings/printerSettings36.bin"/><Relationship Id="rId4" Type="http://schemas.openxmlformats.org/officeDocument/2006/relationships/hyperlink" Target="https://www.franklintempletonindia.com/reports?firstFilter=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43"/>
  <sheetViews>
    <sheetView tabSelected="1" workbookViewId="0">
      <selection sqref="A1:G1"/>
    </sheetView>
  </sheetViews>
  <sheetFormatPr defaultColWidth="9.28515625" defaultRowHeight="11.25" x14ac:dyDescent="0.2"/>
  <cols>
    <col min="1" max="1" width="38.7109375" style="7" bestFit="1" customWidth="1"/>
    <col min="2" max="2" width="51.42578125" style="7" bestFit="1" customWidth="1"/>
    <col min="3" max="3" width="24.710937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9" s="1" customFormat="1" ht="15" x14ac:dyDescent="0.2">
      <c r="A1" s="84" t="s">
        <v>840</v>
      </c>
      <c r="B1" s="85"/>
      <c r="C1" s="85"/>
      <c r="D1" s="85"/>
      <c r="E1" s="85"/>
      <c r="F1" s="85"/>
      <c r="G1" s="85"/>
    </row>
    <row r="2" spans="1:9" s="1" customFormat="1" ht="12" x14ac:dyDescent="0.2">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32</v>
      </c>
      <c r="D4" s="13" t="s">
        <v>1</v>
      </c>
      <c r="E4" s="55"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841</v>
      </c>
      <c r="B7" s="21" t="s">
        <v>842</v>
      </c>
      <c r="C7" s="21" t="s">
        <v>73</v>
      </c>
      <c r="D7" s="24">
        <v>600</v>
      </c>
      <c r="E7" s="22">
        <v>6305.7096164000004</v>
      </c>
      <c r="F7" s="23">
        <v>3.8795305585468798</v>
      </c>
      <c r="G7" s="22">
        <v>6.9442000000000004</v>
      </c>
    </row>
    <row r="8" spans="1:9" x14ac:dyDescent="0.2">
      <c r="A8" s="21" t="s">
        <v>843</v>
      </c>
      <c r="B8" s="21" t="s">
        <v>844</v>
      </c>
      <c r="C8" s="21" t="s">
        <v>73</v>
      </c>
      <c r="D8" s="24">
        <v>400</v>
      </c>
      <c r="E8" s="22">
        <v>4160.5827397000003</v>
      </c>
      <c r="F8" s="23">
        <v>2.55976073462831</v>
      </c>
      <c r="G8" s="22">
        <v>7.2398999999999996</v>
      </c>
    </row>
    <row r="9" spans="1:9" x14ac:dyDescent="0.2">
      <c r="A9" s="21" t="s">
        <v>845</v>
      </c>
      <c r="B9" s="21" t="s">
        <v>846</v>
      </c>
      <c r="C9" s="21" t="s">
        <v>73</v>
      </c>
      <c r="D9" s="24">
        <v>350</v>
      </c>
      <c r="E9" s="22">
        <v>3656.7705136999998</v>
      </c>
      <c r="F9" s="23">
        <v>2.2497948393620399</v>
      </c>
      <c r="G9" s="22">
        <v>7.0502000000000002</v>
      </c>
    </row>
    <row r="10" spans="1:9" x14ac:dyDescent="0.2">
      <c r="A10" s="21" t="s">
        <v>847</v>
      </c>
      <c r="B10" s="21" t="s">
        <v>848</v>
      </c>
      <c r="C10" s="21" t="s">
        <v>849</v>
      </c>
      <c r="D10" s="24">
        <v>250</v>
      </c>
      <c r="E10" s="22">
        <v>2643.3421232999999</v>
      </c>
      <c r="F10" s="23">
        <v>1.6262922284536101</v>
      </c>
      <c r="G10" s="22">
        <v>6.9046000000000003</v>
      </c>
    </row>
    <row r="11" spans="1:9" x14ac:dyDescent="0.2">
      <c r="A11" s="21" t="s">
        <v>850</v>
      </c>
      <c r="B11" s="21" t="s">
        <v>851</v>
      </c>
      <c r="C11" s="21" t="s">
        <v>73</v>
      </c>
      <c r="D11" s="24">
        <v>250</v>
      </c>
      <c r="E11" s="22">
        <v>2578.8191781</v>
      </c>
      <c r="F11" s="23">
        <v>1.58659507256496</v>
      </c>
      <c r="G11" s="22">
        <v>6.9798</v>
      </c>
    </row>
    <row r="12" spans="1:9" x14ac:dyDescent="0.2">
      <c r="A12" s="20" t="s">
        <v>26</v>
      </c>
      <c r="B12" s="20"/>
      <c r="C12" s="20"/>
      <c r="D12" s="20"/>
      <c r="E12" s="25">
        <f>SUM(E6:E11)</f>
        <v>19345.2241712</v>
      </c>
      <c r="F12" s="26">
        <f>SUM(F6:F11)</f>
        <v>11.901973433555801</v>
      </c>
      <c r="G12" s="25"/>
      <c r="H12" s="14"/>
      <c r="I12" s="14"/>
    </row>
    <row r="13" spans="1:9" x14ac:dyDescent="0.2">
      <c r="A13" s="21"/>
      <c r="B13" s="21"/>
      <c r="C13" s="21"/>
      <c r="D13" s="21"/>
      <c r="E13" s="22"/>
      <c r="F13" s="23"/>
      <c r="G13" s="22"/>
    </row>
    <row r="14" spans="1:9" x14ac:dyDescent="0.2">
      <c r="A14" s="20" t="s">
        <v>46</v>
      </c>
      <c r="B14" s="21"/>
      <c r="C14" s="21"/>
      <c r="D14" s="21"/>
      <c r="E14" s="22"/>
      <c r="F14" s="23"/>
      <c r="G14" s="22"/>
    </row>
    <row r="15" spans="1:9" x14ac:dyDescent="0.2">
      <c r="A15" s="20" t="s">
        <v>47</v>
      </c>
      <c r="B15" s="21"/>
      <c r="C15" s="21"/>
      <c r="D15" s="21"/>
      <c r="E15" s="22"/>
      <c r="F15" s="23"/>
      <c r="G15" s="22"/>
    </row>
    <row r="16" spans="1:9" x14ac:dyDescent="0.2">
      <c r="A16" s="21" t="s">
        <v>852</v>
      </c>
      <c r="B16" s="21" t="s">
        <v>853</v>
      </c>
      <c r="C16" s="21" t="s">
        <v>49</v>
      </c>
      <c r="D16" s="24">
        <v>1000</v>
      </c>
      <c r="E16" s="22">
        <v>4990.7299999999996</v>
      </c>
      <c r="F16" s="23">
        <v>3.0705012952230502</v>
      </c>
      <c r="G16" s="22">
        <v>6.7815000000000003</v>
      </c>
    </row>
    <row r="17" spans="1:9" x14ac:dyDescent="0.2">
      <c r="A17" s="21" t="s">
        <v>854</v>
      </c>
      <c r="B17" s="21" t="s">
        <v>855</v>
      </c>
      <c r="C17" s="21" t="s">
        <v>49</v>
      </c>
      <c r="D17" s="24">
        <v>1000</v>
      </c>
      <c r="E17" s="22">
        <v>4971.4750000000004</v>
      </c>
      <c r="F17" s="23">
        <v>3.0586548313912099</v>
      </c>
      <c r="G17" s="22">
        <v>6.7557</v>
      </c>
    </row>
    <row r="18" spans="1:9" x14ac:dyDescent="0.2">
      <c r="A18" s="21" t="s">
        <v>856</v>
      </c>
      <c r="B18" s="21" t="s">
        <v>857</v>
      </c>
      <c r="C18" s="21" t="s">
        <v>49</v>
      </c>
      <c r="D18" s="24">
        <v>1000</v>
      </c>
      <c r="E18" s="22">
        <v>4958.43</v>
      </c>
      <c r="F18" s="23">
        <v>3.05062901364587</v>
      </c>
      <c r="G18" s="22">
        <v>6.8000999999999996</v>
      </c>
    </row>
    <row r="19" spans="1:9" x14ac:dyDescent="0.2">
      <c r="A19" s="21" t="s">
        <v>858</v>
      </c>
      <c r="B19" s="21" t="s">
        <v>859</v>
      </c>
      <c r="C19" s="21" t="s">
        <v>49</v>
      </c>
      <c r="D19" s="24">
        <v>1000</v>
      </c>
      <c r="E19" s="22">
        <v>4948.375</v>
      </c>
      <c r="F19" s="23">
        <v>3.0444427662384799</v>
      </c>
      <c r="G19" s="22">
        <v>6.7999000000000001</v>
      </c>
    </row>
    <row r="20" spans="1:9" x14ac:dyDescent="0.2">
      <c r="A20" s="21" t="s">
        <v>860</v>
      </c>
      <c r="B20" s="21" t="s">
        <v>861</v>
      </c>
      <c r="C20" s="21" t="s">
        <v>49</v>
      </c>
      <c r="D20" s="24">
        <v>1000</v>
      </c>
      <c r="E20" s="22">
        <v>4934.33</v>
      </c>
      <c r="F20" s="23">
        <v>3.0358017075774399</v>
      </c>
      <c r="G20" s="22">
        <v>6.9398999999999997</v>
      </c>
    </row>
    <row r="21" spans="1:9" x14ac:dyDescent="0.2">
      <c r="A21" s="21" t="s">
        <v>862</v>
      </c>
      <c r="B21" s="21" t="s">
        <v>863</v>
      </c>
      <c r="C21" s="21" t="s">
        <v>48</v>
      </c>
      <c r="D21" s="24">
        <v>1000</v>
      </c>
      <c r="E21" s="22">
        <v>4932.4750000000004</v>
      </c>
      <c r="F21" s="23">
        <v>3.0346604356788198</v>
      </c>
      <c r="G21" s="22">
        <v>6.94</v>
      </c>
    </row>
    <row r="22" spans="1:9" x14ac:dyDescent="0.2">
      <c r="A22" s="21" t="s">
        <v>864</v>
      </c>
      <c r="B22" s="21" t="s">
        <v>865</v>
      </c>
      <c r="C22" s="21" t="s">
        <v>48</v>
      </c>
      <c r="D22" s="24">
        <v>1000</v>
      </c>
      <c r="E22" s="22">
        <v>4925.085</v>
      </c>
      <c r="F22" s="23">
        <v>3.03011380531178</v>
      </c>
      <c r="G22" s="22">
        <v>6.94</v>
      </c>
    </row>
    <row r="23" spans="1:9" x14ac:dyDescent="0.2">
      <c r="A23" s="21" t="s">
        <v>866</v>
      </c>
      <c r="B23" s="21" t="s">
        <v>867</v>
      </c>
      <c r="C23" s="21" t="s">
        <v>53</v>
      </c>
      <c r="D23" s="24">
        <v>1000</v>
      </c>
      <c r="E23" s="22">
        <v>4918.2349999999997</v>
      </c>
      <c r="F23" s="23">
        <v>3.0258994050392101</v>
      </c>
      <c r="G23" s="22">
        <v>6.9749999999999996</v>
      </c>
    </row>
    <row r="24" spans="1:9" x14ac:dyDescent="0.2">
      <c r="A24" s="20" t="s">
        <v>26</v>
      </c>
      <c r="B24" s="20"/>
      <c r="C24" s="20"/>
      <c r="D24" s="20"/>
      <c r="E24" s="25">
        <f>SUM(E15:E23)</f>
        <v>39579.135000000002</v>
      </c>
      <c r="F24" s="26">
        <f>SUM(F15:F23)</f>
        <v>24.35070326010586</v>
      </c>
      <c r="G24" s="25"/>
      <c r="H24" s="14"/>
      <c r="I24" s="14"/>
    </row>
    <row r="25" spans="1:9" x14ac:dyDescent="0.2">
      <c r="A25" s="21"/>
      <c r="B25" s="21"/>
      <c r="C25" s="21"/>
      <c r="D25" s="21"/>
      <c r="E25" s="22"/>
      <c r="F25" s="23"/>
      <c r="G25" s="22"/>
    </row>
    <row r="26" spans="1:9" x14ac:dyDescent="0.2">
      <c r="A26" s="20" t="s">
        <v>54</v>
      </c>
      <c r="B26" s="21"/>
      <c r="C26" s="21"/>
      <c r="D26" s="21"/>
      <c r="E26" s="22"/>
      <c r="F26" s="23"/>
      <c r="G26" s="22"/>
    </row>
    <row r="27" spans="1:9" x14ac:dyDescent="0.2">
      <c r="A27" s="21" t="s">
        <v>868</v>
      </c>
      <c r="B27" s="21" t="s">
        <v>869</v>
      </c>
      <c r="C27" s="21" t="s">
        <v>52</v>
      </c>
      <c r="D27" s="24">
        <v>1500</v>
      </c>
      <c r="E27" s="22">
        <v>7456.2075000000004</v>
      </c>
      <c r="F27" s="23">
        <v>4.5873639299665303</v>
      </c>
      <c r="G27" s="22">
        <v>6.9158999999999997</v>
      </c>
    </row>
    <row r="28" spans="1:9" x14ac:dyDescent="0.2">
      <c r="A28" s="21" t="s">
        <v>870</v>
      </c>
      <c r="B28" s="21" t="s">
        <v>871</v>
      </c>
      <c r="C28" s="21" t="s">
        <v>49</v>
      </c>
      <c r="D28" s="24">
        <v>1500</v>
      </c>
      <c r="E28" s="22">
        <v>7441.2224999999999</v>
      </c>
      <c r="F28" s="23">
        <v>4.5781445448447302</v>
      </c>
      <c r="G28" s="22">
        <v>6.8650000000000002</v>
      </c>
    </row>
    <row r="29" spans="1:9" x14ac:dyDescent="0.2">
      <c r="A29" s="21" t="s">
        <v>872</v>
      </c>
      <c r="B29" s="21" t="s">
        <v>873</v>
      </c>
      <c r="C29" s="21" t="s">
        <v>52</v>
      </c>
      <c r="D29" s="24">
        <v>1500</v>
      </c>
      <c r="E29" s="22">
        <v>7437.1949999999997</v>
      </c>
      <c r="F29" s="23">
        <v>4.5756666620567401</v>
      </c>
      <c r="G29" s="22">
        <v>6.8495999999999997</v>
      </c>
    </row>
    <row r="30" spans="1:9" x14ac:dyDescent="0.2">
      <c r="A30" s="21" t="s">
        <v>874</v>
      </c>
      <c r="B30" s="21" t="s">
        <v>875</v>
      </c>
      <c r="C30" s="21" t="s">
        <v>49</v>
      </c>
      <c r="D30" s="24">
        <v>1500</v>
      </c>
      <c r="E30" s="22">
        <v>7418.46</v>
      </c>
      <c r="F30" s="23">
        <v>4.5641401235010504</v>
      </c>
      <c r="G30" s="22">
        <v>6.8000999999999996</v>
      </c>
    </row>
    <row r="31" spans="1:9" x14ac:dyDescent="0.2">
      <c r="A31" s="21" t="s">
        <v>876</v>
      </c>
      <c r="B31" s="21" t="s">
        <v>877</v>
      </c>
      <c r="C31" s="21" t="s">
        <v>53</v>
      </c>
      <c r="D31" s="24">
        <v>1300</v>
      </c>
      <c r="E31" s="22">
        <v>6449.1634999999997</v>
      </c>
      <c r="F31" s="23">
        <v>3.9677892572540001</v>
      </c>
      <c r="G31" s="22">
        <v>6.8503999999999996</v>
      </c>
    </row>
    <row r="32" spans="1:9" x14ac:dyDescent="0.2">
      <c r="A32" s="21" t="s">
        <v>878</v>
      </c>
      <c r="B32" s="21" t="s">
        <v>879</v>
      </c>
      <c r="C32" s="21" t="s">
        <v>48</v>
      </c>
      <c r="D32" s="24">
        <v>1200</v>
      </c>
      <c r="E32" s="22">
        <v>5975.6940000000004</v>
      </c>
      <c r="F32" s="23">
        <v>3.67649144851688</v>
      </c>
      <c r="G32" s="22">
        <v>7.0697000000000001</v>
      </c>
    </row>
    <row r="33" spans="1:9" x14ac:dyDescent="0.2">
      <c r="A33" s="21" t="s">
        <v>880</v>
      </c>
      <c r="B33" s="21" t="s">
        <v>881</v>
      </c>
      <c r="C33" s="21" t="s">
        <v>49</v>
      </c>
      <c r="D33" s="24">
        <v>1000</v>
      </c>
      <c r="E33" s="22">
        <v>4980.0150000000003</v>
      </c>
      <c r="F33" s="23">
        <v>3.0639089888113</v>
      </c>
      <c r="G33" s="22">
        <v>6.9749999999999996</v>
      </c>
    </row>
    <row r="34" spans="1:9" x14ac:dyDescent="0.2">
      <c r="A34" s="21" t="s">
        <v>882</v>
      </c>
      <c r="B34" s="21" t="s">
        <v>883</v>
      </c>
      <c r="C34" s="21" t="s">
        <v>53</v>
      </c>
      <c r="D34" s="24">
        <v>1000</v>
      </c>
      <c r="E34" s="22">
        <v>4947</v>
      </c>
      <c r="F34" s="23">
        <v>3.0435968099793902</v>
      </c>
      <c r="G34" s="22">
        <v>7.1098999999999997</v>
      </c>
    </row>
    <row r="35" spans="1:9" x14ac:dyDescent="0.2">
      <c r="A35" s="21" t="s">
        <v>884</v>
      </c>
      <c r="B35" s="21" t="s">
        <v>885</v>
      </c>
      <c r="C35" s="21" t="s">
        <v>49</v>
      </c>
      <c r="D35" s="24">
        <v>1000</v>
      </c>
      <c r="E35" s="22">
        <v>4922.1099999999997</v>
      </c>
      <c r="F35" s="23">
        <v>3.02828346358756</v>
      </c>
      <c r="G35" s="22">
        <v>7.2199</v>
      </c>
    </row>
    <row r="36" spans="1:9" x14ac:dyDescent="0.2">
      <c r="A36" s="21" t="s">
        <v>886</v>
      </c>
      <c r="B36" s="21" t="s">
        <v>887</v>
      </c>
      <c r="C36" s="21" t="s">
        <v>49</v>
      </c>
      <c r="D36" s="24">
        <v>1000</v>
      </c>
      <c r="E36" s="22">
        <v>4916.3649999999998</v>
      </c>
      <c r="F36" s="23">
        <v>3.0247489045268501</v>
      </c>
      <c r="G36" s="22">
        <v>7.22</v>
      </c>
    </row>
    <row r="37" spans="1:9" x14ac:dyDescent="0.2">
      <c r="A37" s="21" t="s">
        <v>888</v>
      </c>
      <c r="B37" s="21" t="s">
        <v>889</v>
      </c>
      <c r="C37" s="21" t="s">
        <v>53</v>
      </c>
      <c r="D37" s="24">
        <v>500</v>
      </c>
      <c r="E37" s="22">
        <v>2491.8049999999998</v>
      </c>
      <c r="F37" s="23">
        <v>1.53306038995163</v>
      </c>
      <c r="G37" s="22">
        <v>7.0612000000000004</v>
      </c>
    </row>
    <row r="38" spans="1:9" x14ac:dyDescent="0.2">
      <c r="A38" s="20" t="s">
        <v>26</v>
      </c>
      <c r="B38" s="20"/>
      <c r="C38" s="20"/>
      <c r="D38" s="20"/>
      <c r="E38" s="25">
        <f>SUM(E26:E37)</f>
        <v>64435.237500000003</v>
      </c>
      <c r="F38" s="26">
        <f>SUM(F26:F37)</f>
        <v>39.643194522996666</v>
      </c>
      <c r="G38" s="25"/>
      <c r="H38" s="14"/>
      <c r="I38" s="14"/>
    </row>
    <row r="39" spans="1:9" x14ac:dyDescent="0.2">
      <c r="A39" s="21"/>
      <c r="B39" s="21"/>
      <c r="C39" s="21"/>
      <c r="D39" s="21"/>
      <c r="E39" s="22"/>
      <c r="F39" s="23"/>
      <c r="G39" s="22"/>
    </row>
    <row r="40" spans="1:9" x14ac:dyDescent="0.2">
      <c r="A40" s="20" t="s">
        <v>890</v>
      </c>
      <c r="B40" s="21"/>
      <c r="C40" s="21"/>
      <c r="D40" s="21"/>
      <c r="E40" s="22"/>
      <c r="F40" s="23"/>
      <c r="G40" s="22"/>
    </row>
    <row r="41" spans="1:9" x14ac:dyDescent="0.2">
      <c r="A41" s="21" t="s">
        <v>891</v>
      </c>
      <c r="B41" s="21" t="s">
        <v>892</v>
      </c>
      <c r="C41" s="21" t="s">
        <v>64</v>
      </c>
      <c r="D41" s="24">
        <v>7500000</v>
      </c>
      <c r="E41" s="22">
        <v>7487.8575000000001</v>
      </c>
      <c r="F41" s="23">
        <v>4.6068363049485104</v>
      </c>
      <c r="G41" s="22">
        <v>6.5766</v>
      </c>
    </row>
    <row r="42" spans="1:9" x14ac:dyDescent="0.2">
      <c r="A42" s="21" t="s">
        <v>893</v>
      </c>
      <c r="B42" s="21" t="s">
        <v>894</v>
      </c>
      <c r="C42" s="21" t="s">
        <v>64</v>
      </c>
      <c r="D42" s="24">
        <v>7500000</v>
      </c>
      <c r="E42" s="22">
        <v>7478.5349999999999</v>
      </c>
      <c r="F42" s="23">
        <v>4.6011007215118704</v>
      </c>
      <c r="G42" s="22">
        <v>6.5476999999999999</v>
      </c>
    </row>
    <row r="43" spans="1:9" x14ac:dyDescent="0.2">
      <c r="A43" s="21" t="s">
        <v>895</v>
      </c>
      <c r="B43" s="21" t="s">
        <v>896</v>
      </c>
      <c r="C43" s="21" t="s">
        <v>64</v>
      </c>
      <c r="D43" s="24">
        <v>7500000</v>
      </c>
      <c r="E43" s="22">
        <v>7459.5375000000004</v>
      </c>
      <c r="F43" s="23">
        <v>4.5894126822158201</v>
      </c>
      <c r="G43" s="22">
        <v>6.5994999999999999</v>
      </c>
    </row>
    <row r="44" spans="1:9" x14ac:dyDescent="0.2">
      <c r="A44" s="21" t="s">
        <v>897</v>
      </c>
      <c r="B44" s="21" t="s">
        <v>898</v>
      </c>
      <c r="C44" s="21" t="s">
        <v>64</v>
      </c>
      <c r="D44" s="24">
        <v>5000000</v>
      </c>
      <c r="E44" s="22">
        <v>4979.4849999999997</v>
      </c>
      <c r="F44" s="23">
        <v>3.0635829111259798</v>
      </c>
      <c r="G44" s="22">
        <v>6.5381</v>
      </c>
    </row>
    <row r="45" spans="1:9" x14ac:dyDescent="0.2">
      <c r="A45" s="21" t="s">
        <v>899</v>
      </c>
      <c r="B45" s="21" t="s">
        <v>900</v>
      </c>
      <c r="C45" s="21" t="s">
        <v>64</v>
      </c>
      <c r="D45" s="24">
        <v>5000000</v>
      </c>
      <c r="E45" s="22">
        <v>4946.8050000000003</v>
      </c>
      <c r="F45" s="23">
        <v>3.0434768380008301</v>
      </c>
      <c r="G45" s="22">
        <v>6.6524999999999999</v>
      </c>
    </row>
    <row r="46" spans="1:9" x14ac:dyDescent="0.2">
      <c r="A46" s="20" t="s">
        <v>26</v>
      </c>
      <c r="B46" s="20"/>
      <c r="C46" s="20"/>
      <c r="D46" s="20"/>
      <c r="E46" s="25">
        <f>SUM(E40:E45)</f>
        <v>32352.22</v>
      </c>
      <c r="F46" s="26">
        <f>SUM(F40:F45)</f>
        <v>19.904409457803013</v>
      </c>
      <c r="G46" s="25"/>
      <c r="H46" s="14"/>
      <c r="I46" s="14"/>
    </row>
    <row r="47" spans="1:9" x14ac:dyDescent="0.2">
      <c r="A47" s="21"/>
      <c r="B47" s="21"/>
      <c r="C47" s="21"/>
      <c r="D47" s="21"/>
      <c r="E47" s="22"/>
      <c r="F47" s="23"/>
      <c r="G47" s="22"/>
    </row>
    <row r="48" spans="1:9" x14ac:dyDescent="0.2">
      <c r="A48" s="20" t="s">
        <v>29</v>
      </c>
      <c r="B48" s="20"/>
      <c r="C48" s="20"/>
      <c r="D48" s="20"/>
      <c r="E48" s="25">
        <f>E12+E24+E38+E46</f>
        <v>155711.81667120001</v>
      </c>
      <c r="F48" s="26">
        <f>F12+F24+F38+F46</f>
        <v>95.800280674461334</v>
      </c>
      <c r="G48" s="25"/>
      <c r="H48" s="14"/>
      <c r="I48" s="14"/>
    </row>
    <row r="49" spans="1:9" x14ac:dyDescent="0.2">
      <c r="A49" s="20"/>
      <c r="B49" s="20"/>
      <c r="C49" s="20"/>
      <c r="D49" s="20"/>
      <c r="E49" s="25"/>
      <c r="F49" s="26"/>
      <c r="G49" s="25"/>
      <c r="H49" s="14"/>
      <c r="I49" s="14"/>
    </row>
    <row r="50" spans="1:9" x14ac:dyDescent="0.2">
      <c r="A50" s="20" t="s">
        <v>31</v>
      </c>
      <c r="B50" s="20"/>
      <c r="C50" s="20"/>
      <c r="D50" s="20"/>
      <c r="E50" s="25">
        <f>E52-(E12+E24+E38+E46)</f>
        <v>6826.1378890000051</v>
      </c>
      <c r="F50" s="26">
        <f>F52-(F12+F24+F38+F46)</f>
        <v>4.1997193255386662</v>
      </c>
      <c r="G50" s="25"/>
      <c r="H50" s="14"/>
      <c r="I50" s="14"/>
    </row>
    <row r="51" spans="1:9" x14ac:dyDescent="0.2">
      <c r="A51" s="20"/>
      <c r="B51" s="20"/>
      <c r="C51" s="20"/>
      <c r="D51" s="20"/>
      <c r="E51" s="25"/>
      <c r="F51" s="26"/>
      <c r="G51" s="25"/>
      <c r="H51" s="14"/>
      <c r="I51" s="14"/>
    </row>
    <row r="52" spans="1:9" x14ac:dyDescent="0.2">
      <c r="A52" s="27" t="s">
        <v>30</v>
      </c>
      <c r="B52" s="27"/>
      <c r="C52" s="27"/>
      <c r="D52" s="27"/>
      <c r="E52" s="28">
        <v>162537.95456020001</v>
      </c>
      <c r="F52" s="29">
        <v>100</v>
      </c>
      <c r="G52" s="28"/>
      <c r="H52" s="14"/>
      <c r="I52" s="14"/>
    </row>
    <row r="54" spans="1:9" x14ac:dyDescent="0.2">
      <c r="A54" s="14" t="s">
        <v>57</v>
      </c>
    </row>
    <row r="55" spans="1:9" x14ac:dyDescent="0.2">
      <c r="A55" s="14" t="s">
        <v>33</v>
      </c>
    </row>
    <row r="57" spans="1:9" x14ac:dyDescent="0.2">
      <c r="A57" s="14" t="s">
        <v>34</v>
      </c>
    </row>
    <row r="58" spans="1:9" x14ac:dyDescent="0.2">
      <c r="A58" s="14" t="s">
        <v>35</v>
      </c>
    </row>
    <row r="59" spans="1:9" x14ac:dyDescent="0.2">
      <c r="A59" s="14" t="s">
        <v>36</v>
      </c>
      <c r="B59" s="14"/>
      <c r="C59" s="30" t="s">
        <v>38</v>
      </c>
      <c r="D59" s="14" t="s">
        <v>37</v>
      </c>
    </row>
    <row r="60" spans="1:9" x14ac:dyDescent="0.2">
      <c r="A60" s="7" t="s">
        <v>901</v>
      </c>
      <c r="C60" s="31">
        <v>5078.1336000000001</v>
      </c>
      <c r="D60" s="31">
        <v>5234.1080000000002</v>
      </c>
    </row>
    <row r="61" spans="1:9" x14ac:dyDescent="0.2">
      <c r="A61" s="7" t="s">
        <v>902</v>
      </c>
      <c r="C61" s="31">
        <v>1509.5581999999999</v>
      </c>
      <c r="D61" s="31">
        <v>1509.3204000000001</v>
      </c>
    </row>
    <row r="62" spans="1:9" x14ac:dyDescent="0.2">
      <c r="A62" s="7" t="s">
        <v>903</v>
      </c>
      <c r="C62" s="31">
        <v>1244.6205</v>
      </c>
      <c r="D62" s="31">
        <v>1244.5053</v>
      </c>
    </row>
    <row r="63" spans="1:9" x14ac:dyDescent="0.2">
      <c r="A63" s="7" t="s">
        <v>904</v>
      </c>
      <c r="C63" s="31">
        <v>1000</v>
      </c>
      <c r="D63" s="31">
        <v>1000</v>
      </c>
    </row>
    <row r="64" spans="1:9" x14ac:dyDescent="0.2">
      <c r="A64" s="7" t="s">
        <v>905</v>
      </c>
      <c r="C64" s="31">
        <v>1055.0081</v>
      </c>
      <c r="D64" s="31">
        <v>1054.9024999999999</v>
      </c>
    </row>
    <row r="65" spans="1:4" x14ac:dyDescent="0.2">
      <c r="A65" s="7" t="s">
        <v>906</v>
      </c>
      <c r="C65" s="31">
        <v>3322.4584</v>
      </c>
      <c r="D65" s="31">
        <v>3435.7303000000002</v>
      </c>
    </row>
    <row r="66" spans="1:4" x14ac:dyDescent="0.2">
      <c r="A66" s="7" t="s">
        <v>907</v>
      </c>
      <c r="C66" s="31">
        <v>1000</v>
      </c>
      <c r="D66" s="31">
        <v>1000</v>
      </c>
    </row>
    <row r="67" spans="1:4" x14ac:dyDescent="0.2">
      <c r="A67" s="7" t="s">
        <v>908</v>
      </c>
      <c r="C67" s="31">
        <v>1022.2655</v>
      </c>
      <c r="D67" s="31">
        <v>1022.3794</v>
      </c>
    </row>
    <row r="68" spans="1:4" x14ac:dyDescent="0.2">
      <c r="A68" s="7" t="s">
        <v>909</v>
      </c>
      <c r="C68" s="31">
        <v>3344.3087999999998</v>
      </c>
      <c r="D68" s="31">
        <v>3459.5693999999999</v>
      </c>
    </row>
    <row r="69" spans="1:4" x14ac:dyDescent="0.2">
      <c r="A69" s="7" t="s">
        <v>910</v>
      </c>
      <c r="C69" s="31">
        <v>1001.7308</v>
      </c>
      <c r="D69" s="31">
        <v>1001.6033</v>
      </c>
    </row>
    <row r="70" spans="1:4" x14ac:dyDescent="0.2">
      <c r="A70" s="7" t="s">
        <v>911</v>
      </c>
      <c r="C70" s="31">
        <v>1021.6950000000001</v>
      </c>
      <c r="D70" s="31">
        <v>1021.5806</v>
      </c>
    </row>
    <row r="71" spans="1:4" x14ac:dyDescent="0.2">
      <c r="A71" s="7" t="s">
        <v>912</v>
      </c>
      <c r="C71" s="31">
        <v>14.1168</v>
      </c>
      <c r="D71" s="31">
        <v>14.602600000000001</v>
      </c>
    </row>
    <row r="72" spans="1:4" x14ac:dyDescent="0.2">
      <c r="A72" s="7" t="s">
        <v>913</v>
      </c>
      <c r="C72" s="31">
        <v>14.1168</v>
      </c>
      <c r="D72" s="31">
        <v>14.602600000000001</v>
      </c>
    </row>
    <row r="73" spans="1:4" x14ac:dyDescent="0.2">
      <c r="A73" s="7" t="s">
        <v>914</v>
      </c>
      <c r="C73" s="31">
        <v>10</v>
      </c>
      <c r="D73" s="31">
        <v>10</v>
      </c>
    </row>
    <row r="74" spans="1:4" x14ac:dyDescent="0.2">
      <c r="A74" s="7" t="s">
        <v>915</v>
      </c>
      <c r="C74" s="31">
        <v>10</v>
      </c>
      <c r="D74" s="31">
        <v>10</v>
      </c>
    </row>
    <row r="76" spans="1:4" x14ac:dyDescent="0.2">
      <c r="A76" s="14" t="s">
        <v>40</v>
      </c>
    </row>
    <row r="77" spans="1:4" x14ac:dyDescent="0.2">
      <c r="A77" s="86" t="s">
        <v>58</v>
      </c>
      <c r="B77" s="87"/>
      <c r="C77" s="35" t="s">
        <v>59</v>
      </c>
    </row>
    <row r="78" spans="1:4" x14ac:dyDescent="0.2">
      <c r="A78" s="82" t="s">
        <v>902</v>
      </c>
      <c r="B78" s="83"/>
      <c r="C78" s="36">
        <v>45.90608108</v>
      </c>
    </row>
    <row r="79" spans="1:4" x14ac:dyDescent="0.2">
      <c r="A79" s="82" t="s">
        <v>903</v>
      </c>
      <c r="B79" s="83"/>
      <c r="C79" s="36">
        <v>37.780442110000003</v>
      </c>
    </row>
    <row r="80" spans="1:4" x14ac:dyDescent="0.2">
      <c r="A80" s="82" t="s">
        <v>904</v>
      </c>
      <c r="B80" s="83"/>
      <c r="C80" s="36">
        <v>31.486439709999999</v>
      </c>
    </row>
    <row r="81" spans="1:5" x14ac:dyDescent="0.2">
      <c r="A81" s="82" t="s">
        <v>905</v>
      </c>
      <c r="B81" s="83"/>
      <c r="C81" s="36">
        <v>33.507988109999999</v>
      </c>
    </row>
    <row r="82" spans="1:5" x14ac:dyDescent="0.2">
      <c r="A82" s="82" t="s">
        <v>907</v>
      </c>
      <c r="B82" s="83"/>
      <c r="C82" s="36">
        <v>33.513784190000003</v>
      </c>
    </row>
    <row r="83" spans="1:5" x14ac:dyDescent="0.2">
      <c r="A83" s="82" t="s">
        <v>908</v>
      </c>
      <c r="B83" s="83"/>
      <c r="C83" s="36">
        <v>34.170990070000002</v>
      </c>
    </row>
    <row r="84" spans="1:5" x14ac:dyDescent="0.2">
      <c r="A84" s="82" t="s">
        <v>910</v>
      </c>
      <c r="B84" s="83"/>
      <c r="C84" s="36">
        <v>34.017616889999999</v>
      </c>
    </row>
    <row r="85" spans="1:5" x14ac:dyDescent="0.2">
      <c r="A85" s="82" t="s">
        <v>911</v>
      </c>
      <c r="B85" s="83"/>
      <c r="C85" s="36">
        <v>34.702500929999999</v>
      </c>
    </row>
    <row r="86" spans="1:5" x14ac:dyDescent="0.2">
      <c r="A86" s="7" t="s">
        <v>60</v>
      </c>
    </row>
    <row r="87" spans="1:5" x14ac:dyDescent="0.2">
      <c r="A87" s="7" t="s">
        <v>39</v>
      </c>
    </row>
    <row r="89" spans="1:5" x14ac:dyDescent="0.2">
      <c r="A89" s="14" t="s">
        <v>916</v>
      </c>
      <c r="D89" s="33">
        <v>0.118014814619938</v>
      </c>
      <c r="E89" s="10" t="s">
        <v>44</v>
      </c>
    </row>
    <row r="91" spans="1:5" x14ac:dyDescent="0.2">
      <c r="A91" s="14" t="s">
        <v>1222</v>
      </c>
      <c r="D91" s="30" t="s">
        <v>41</v>
      </c>
    </row>
    <row r="93" spans="1:5" x14ac:dyDescent="0.2">
      <c r="A93" s="14" t="s">
        <v>917</v>
      </c>
    </row>
    <row r="95" spans="1:5" x14ac:dyDescent="0.2">
      <c r="A95" s="51" t="s">
        <v>811</v>
      </c>
    </row>
    <row r="96" spans="1:5"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1" t="s">
        <v>918</v>
      </c>
    </row>
    <row r="110" spans="1:1" x14ac:dyDescent="0.2">
      <c r="A110" s="53"/>
    </row>
    <row r="111" spans="1:1" x14ac:dyDescent="0.2">
      <c r="A111" s="51" t="s">
        <v>919</v>
      </c>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6" spans="1:1" x14ac:dyDescent="0.2">
      <c r="A126" s="51" t="s">
        <v>920</v>
      </c>
    </row>
    <row r="127" spans="1:1" x14ac:dyDescent="0.2">
      <c r="A127" s="53"/>
    </row>
    <row r="128" spans="1:1" x14ac:dyDescent="0.2">
      <c r="A128" s="51" t="s">
        <v>921</v>
      </c>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2"/>
    </row>
  </sheetData>
  <mergeCells count="10">
    <mergeCell ref="A82:B82"/>
    <mergeCell ref="A83:B83"/>
    <mergeCell ref="A84:B84"/>
    <mergeCell ref="A85:B85"/>
    <mergeCell ref="A1:G1"/>
    <mergeCell ref="A77:B77"/>
    <mergeCell ref="A78:B78"/>
    <mergeCell ref="A79:B79"/>
    <mergeCell ref="A80:B80"/>
    <mergeCell ref="A81:B81"/>
  </mergeCells>
  <conditionalFormatting sqref="F2:F3">
    <cfRule type="cellIs" dxfId="83" priority="2" stopIfTrue="1" operator="between">
      <formula>0.009</formula>
      <formula>-0.009</formula>
    </cfRule>
  </conditionalFormatting>
  <conditionalFormatting sqref="F5:F65534">
    <cfRule type="cellIs" dxfId="8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964"/>
  <sheetViews>
    <sheetView workbookViewId="0">
      <selection sqref="A1:I1"/>
    </sheetView>
  </sheetViews>
  <sheetFormatPr defaultColWidth="9.28515625" defaultRowHeight="11.25" x14ac:dyDescent="0.2"/>
  <cols>
    <col min="1" max="1" width="38.7109375" style="7" bestFit="1" customWidth="1"/>
    <col min="2" max="2" width="32.28515625" style="7" bestFit="1" customWidth="1"/>
    <col min="3" max="3" width="33.28515625" style="7" customWidth="1"/>
    <col min="4" max="4" width="14.7109375" style="7" bestFit="1" customWidth="1"/>
    <col min="5" max="5" width="22" style="10" customWidth="1"/>
    <col min="6" max="6" width="16.5703125" style="11" customWidth="1"/>
    <col min="7" max="7" width="21.7109375" style="10" customWidth="1"/>
    <col min="8" max="8" width="20.28515625" style="7" customWidth="1"/>
    <col min="9" max="9" width="12.5703125" style="7" customWidth="1"/>
    <col min="10" max="16384" width="9.28515625" style="7"/>
  </cols>
  <sheetData>
    <row r="1" spans="1:11" s="1" customFormat="1" ht="15" x14ac:dyDescent="0.2">
      <c r="A1" s="84" t="s">
        <v>8</v>
      </c>
      <c r="B1" s="85"/>
      <c r="C1" s="85"/>
      <c r="D1" s="85"/>
      <c r="E1" s="85"/>
      <c r="F1" s="85"/>
      <c r="G1" s="85"/>
      <c r="H1" s="85"/>
      <c r="I1" s="85"/>
    </row>
    <row r="2" spans="1:11" s="1" customFormat="1" ht="12" x14ac:dyDescent="0.2">
      <c r="E2" s="5"/>
      <c r="F2" s="9"/>
      <c r="G2" s="10"/>
    </row>
    <row r="3" spans="1:11" s="1" customFormat="1" ht="12" x14ac:dyDescent="0.2">
      <c r="A3" s="8" t="s">
        <v>7</v>
      </c>
      <c r="B3" s="2"/>
      <c r="C3" s="3"/>
      <c r="D3" s="3"/>
      <c r="E3" s="4"/>
      <c r="F3" s="9"/>
      <c r="G3" s="10"/>
    </row>
    <row r="4" spans="1:11" s="1" customFormat="1" ht="48.75" customHeight="1" x14ac:dyDescent="0.2">
      <c r="A4" s="37" t="s">
        <v>2</v>
      </c>
      <c r="B4" s="37" t="s">
        <v>0</v>
      </c>
      <c r="C4" s="38" t="s">
        <v>4</v>
      </c>
      <c r="D4" s="38" t="s">
        <v>1</v>
      </c>
      <c r="E4" s="54" t="s">
        <v>6</v>
      </c>
      <c r="F4" s="54" t="s">
        <v>208</v>
      </c>
      <c r="G4" s="54" t="s">
        <v>209</v>
      </c>
      <c r="H4" s="54" t="s">
        <v>210</v>
      </c>
      <c r="I4" s="54" t="s">
        <v>5</v>
      </c>
      <c r="J4" s="34"/>
      <c r="K4" s="34"/>
    </row>
    <row r="5" spans="1:11" x14ac:dyDescent="0.2">
      <c r="A5" s="39" t="s">
        <v>80</v>
      </c>
      <c r="B5" s="40"/>
      <c r="C5" s="40"/>
      <c r="D5" s="40"/>
      <c r="E5" s="41"/>
      <c r="F5" s="42"/>
      <c r="G5" s="41"/>
      <c r="H5" s="40"/>
      <c r="I5" s="40"/>
    </row>
    <row r="6" spans="1:11" x14ac:dyDescent="0.2">
      <c r="A6" s="39" t="s">
        <v>25</v>
      </c>
      <c r="B6" s="40"/>
      <c r="C6" s="40"/>
      <c r="D6" s="40"/>
      <c r="E6" s="41"/>
      <c r="F6" s="42"/>
      <c r="G6" s="41"/>
      <c r="H6" s="40"/>
      <c r="I6" s="40"/>
    </row>
    <row r="7" spans="1:11" x14ac:dyDescent="0.2">
      <c r="A7" s="40" t="s">
        <v>212</v>
      </c>
      <c r="B7" s="40" t="s">
        <v>211</v>
      </c>
      <c r="C7" s="40" t="s">
        <v>109</v>
      </c>
      <c r="D7" s="43">
        <v>77000</v>
      </c>
      <c r="E7" s="41">
        <v>1135.904</v>
      </c>
      <c r="F7" s="42">
        <v>6.2879918685561398</v>
      </c>
      <c r="G7" s="41">
        <v>-1145.3364999999999</v>
      </c>
      <c r="H7" s="41">
        <v>-6.3402070938746098</v>
      </c>
      <c r="I7" s="44"/>
    </row>
    <row r="8" spans="1:11" x14ac:dyDescent="0.2">
      <c r="A8" s="40" t="s">
        <v>82</v>
      </c>
      <c r="B8" s="40" t="s">
        <v>81</v>
      </c>
      <c r="C8" s="40" t="s">
        <v>83</v>
      </c>
      <c r="D8" s="43">
        <v>57850</v>
      </c>
      <c r="E8" s="41">
        <v>955.2192</v>
      </c>
      <c r="F8" s="42">
        <v>5.2877800961073298</v>
      </c>
      <c r="G8" s="41">
        <v>-669.44102499999997</v>
      </c>
      <c r="H8" s="41">
        <v>-3.7058058794386501</v>
      </c>
      <c r="I8" s="44"/>
    </row>
    <row r="9" spans="1:11" x14ac:dyDescent="0.2">
      <c r="A9" s="40" t="s">
        <v>100</v>
      </c>
      <c r="B9" s="40" t="s">
        <v>99</v>
      </c>
      <c r="C9" s="40" t="s">
        <v>101</v>
      </c>
      <c r="D9" s="43">
        <v>81500</v>
      </c>
      <c r="E9" s="41">
        <v>931.87099999999998</v>
      </c>
      <c r="F9" s="42">
        <v>5.1585321211504498</v>
      </c>
      <c r="G9" s="41">
        <v>-845.61749999999995</v>
      </c>
      <c r="H9" s="41">
        <v>-4.6810610438107201</v>
      </c>
      <c r="I9" s="44"/>
    </row>
    <row r="10" spans="1:11" x14ac:dyDescent="0.2">
      <c r="A10" s="40" t="s">
        <v>93</v>
      </c>
      <c r="B10" s="40" t="s">
        <v>92</v>
      </c>
      <c r="C10" s="40" t="s">
        <v>83</v>
      </c>
      <c r="D10" s="43">
        <v>96275</v>
      </c>
      <c r="E10" s="41">
        <v>918.36722499999996</v>
      </c>
      <c r="F10" s="42">
        <v>5.0837796531647603</v>
      </c>
      <c r="G10" s="41">
        <v>-810.46406249999995</v>
      </c>
      <c r="H10" s="41">
        <v>-4.4864631471999203</v>
      </c>
      <c r="I10" s="44"/>
    </row>
    <row r="11" spans="1:11" x14ac:dyDescent="0.2">
      <c r="A11" s="40" t="s">
        <v>85</v>
      </c>
      <c r="B11" s="40" t="s">
        <v>84</v>
      </c>
      <c r="C11" s="40" t="s">
        <v>83</v>
      </c>
      <c r="D11" s="43">
        <v>81500</v>
      </c>
      <c r="E11" s="41">
        <v>813.61450000000002</v>
      </c>
      <c r="F11" s="42">
        <v>4.5039029355820297</v>
      </c>
      <c r="G11" s="41">
        <v>-551.23040000000003</v>
      </c>
      <c r="H11" s="41">
        <v>-3.0514306428192399</v>
      </c>
      <c r="I11" s="44"/>
    </row>
    <row r="12" spans="1:11" x14ac:dyDescent="0.2">
      <c r="A12" s="40" t="s">
        <v>214</v>
      </c>
      <c r="B12" s="40" t="s">
        <v>213</v>
      </c>
      <c r="C12" s="40" t="s">
        <v>215</v>
      </c>
      <c r="D12" s="43">
        <v>30000</v>
      </c>
      <c r="E12" s="41">
        <v>768.24</v>
      </c>
      <c r="F12" s="42">
        <v>4.2527245903699296</v>
      </c>
      <c r="G12" s="41">
        <v>-774.88499999999999</v>
      </c>
      <c r="H12" s="41">
        <v>-4.2895091302311803</v>
      </c>
      <c r="I12" s="44"/>
    </row>
    <row r="13" spans="1:11" x14ac:dyDescent="0.2">
      <c r="A13" s="40" t="s">
        <v>217</v>
      </c>
      <c r="B13" s="40" t="s">
        <v>216</v>
      </c>
      <c r="C13" s="40" t="s">
        <v>137</v>
      </c>
      <c r="D13" s="43">
        <v>22200</v>
      </c>
      <c r="E13" s="41">
        <v>749.77170000000001</v>
      </c>
      <c r="F13" s="42">
        <v>4.1504901407808301</v>
      </c>
      <c r="G13" s="41">
        <v>-754.41150000000005</v>
      </c>
      <c r="H13" s="41">
        <v>-4.1761745513223296</v>
      </c>
      <c r="I13" s="44"/>
    </row>
    <row r="14" spans="1:11" x14ac:dyDescent="0.2">
      <c r="A14" s="40" t="s">
        <v>219</v>
      </c>
      <c r="B14" s="40" t="s">
        <v>218</v>
      </c>
      <c r="C14" s="40" t="s">
        <v>109</v>
      </c>
      <c r="D14" s="43">
        <v>14250</v>
      </c>
      <c r="E14" s="41">
        <v>702.72450000000003</v>
      </c>
      <c r="F14" s="42">
        <v>3.8900522771600201</v>
      </c>
      <c r="G14" s="41">
        <v>-708.99450000000002</v>
      </c>
      <c r="H14" s="41">
        <v>-3.9247609400539298</v>
      </c>
      <c r="I14" s="44"/>
    </row>
    <row r="15" spans="1:11" x14ac:dyDescent="0.2">
      <c r="A15" s="40" t="s">
        <v>134</v>
      </c>
      <c r="B15" s="40" t="s">
        <v>133</v>
      </c>
      <c r="C15" s="40" t="s">
        <v>91</v>
      </c>
      <c r="D15" s="43">
        <v>53800</v>
      </c>
      <c r="E15" s="41">
        <v>600.13900000000001</v>
      </c>
      <c r="F15" s="42">
        <v>3.32217260613873</v>
      </c>
      <c r="G15" s="41">
        <v>-559.85159999999996</v>
      </c>
      <c r="H15" s="41">
        <v>-3.0991547775147699</v>
      </c>
      <c r="I15" s="44"/>
    </row>
    <row r="16" spans="1:11" x14ac:dyDescent="0.2">
      <c r="A16" s="40" t="s">
        <v>221</v>
      </c>
      <c r="B16" s="40" t="s">
        <v>220</v>
      </c>
      <c r="C16" s="40" t="s">
        <v>164</v>
      </c>
      <c r="D16" s="43">
        <v>150800</v>
      </c>
      <c r="E16" s="41">
        <v>330.93060000000003</v>
      </c>
      <c r="F16" s="42">
        <v>1.83192322754071</v>
      </c>
      <c r="G16" s="41">
        <v>-334.399</v>
      </c>
      <c r="H16" s="41">
        <v>-1.8511231520034299</v>
      </c>
      <c r="I16" s="44"/>
    </row>
    <row r="17" spans="1:9" x14ac:dyDescent="0.2">
      <c r="A17" s="40" t="s">
        <v>223</v>
      </c>
      <c r="B17" s="40" t="s">
        <v>222</v>
      </c>
      <c r="C17" s="40" t="s">
        <v>137</v>
      </c>
      <c r="D17" s="43">
        <v>24500</v>
      </c>
      <c r="E17" s="41">
        <v>326.84224999999998</v>
      </c>
      <c r="F17" s="42">
        <v>1.8092914632755901</v>
      </c>
      <c r="G17" s="41">
        <v>-329.78224999999998</v>
      </c>
      <c r="H17" s="41">
        <v>-1.82556633869953</v>
      </c>
      <c r="I17" s="44"/>
    </row>
    <row r="18" spans="1:9" x14ac:dyDescent="0.2">
      <c r="A18" s="40" t="s">
        <v>106</v>
      </c>
      <c r="B18" s="40" t="s">
        <v>105</v>
      </c>
      <c r="C18" s="40" t="s">
        <v>91</v>
      </c>
      <c r="D18" s="43">
        <v>22700</v>
      </c>
      <c r="E18" s="41">
        <v>253.49090000000001</v>
      </c>
      <c r="F18" s="42">
        <v>1.40324245530694</v>
      </c>
      <c r="G18" s="41">
        <v>-157.68199999999999</v>
      </c>
      <c r="H18" s="41">
        <v>-0.872875818570644</v>
      </c>
      <c r="I18" s="44"/>
    </row>
    <row r="19" spans="1:9" x14ac:dyDescent="0.2">
      <c r="A19" s="40" t="s">
        <v>225</v>
      </c>
      <c r="B19" s="40" t="s">
        <v>224</v>
      </c>
      <c r="C19" s="40" t="s">
        <v>137</v>
      </c>
      <c r="D19" s="43">
        <v>8250</v>
      </c>
      <c r="E19" s="41">
        <v>247.834125</v>
      </c>
      <c r="F19" s="42">
        <v>1.3719284048218201</v>
      </c>
      <c r="G19" s="41">
        <v>-249.68625</v>
      </c>
      <c r="H19" s="41">
        <v>-1.38218116116351</v>
      </c>
      <c r="I19" s="44"/>
    </row>
    <row r="20" spans="1:9" x14ac:dyDescent="0.2">
      <c r="A20" s="40" t="s">
        <v>227</v>
      </c>
      <c r="B20" s="40" t="s">
        <v>226</v>
      </c>
      <c r="C20" s="40" t="s">
        <v>147</v>
      </c>
      <c r="D20" s="43">
        <v>13600</v>
      </c>
      <c r="E20" s="41">
        <v>238.96559999999999</v>
      </c>
      <c r="F20" s="42">
        <v>1.32283516007043</v>
      </c>
      <c r="G20" s="41">
        <v>-240.63839999999999</v>
      </c>
      <c r="H20" s="41">
        <v>-1.33209523204633</v>
      </c>
      <c r="I20" s="44"/>
    </row>
    <row r="21" spans="1:9" x14ac:dyDescent="0.2">
      <c r="A21" s="40" t="s">
        <v>87</v>
      </c>
      <c r="B21" s="40" t="s">
        <v>86</v>
      </c>
      <c r="C21" s="40" t="s">
        <v>88</v>
      </c>
      <c r="D21" s="43">
        <v>6100</v>
      </c>
      <c r="E21" s="41">
        <v>163.56235000000001</v>
      </c>
      <c r="F21" s="42">
        <v>0.905427506903693</v>
      </c>
      <c r="G21" s="41"/>
      <c r="H21" s="41"/>
      <c r="I21" s="44"/>
    </row>
    <row r="22" spans="1:9" x14ac:dyDescent="0.2">
      <c r="A22" s="40" t="s">
        <v>229</v>
      </c>
      <c r="B22" s="40" t="s">
        <v>228</v>
      </c>
      <c r="C22" s="40" t="s">
        <v>98</v>
      </c>
      <c r="D22" s="43">
        <v>165750</v>
      </c>
      <c r="E22" s="41">
        <v>155.390625</v>
      </c>
      <c r="F22" s="42">
        <v>0.86019151834121199</v>
      </c>
      <c r="G22" s="41">
        <v>-156.96525</v>
      </c>
      <c r="H22" s="41">
        <v>-0.86890812572706899</v>
      </c>
      <c r="I22" s="44"/>
    </row>
    <row r="23" spans="1:9" x14ac:dyDescent="0.2">
      <c r="A23" s="40" t="s">
        <v>111</v>
      </c>
      <c r="B23" s="40" t="s">
        <v>110</v>
      </c>
      <c r="C23" s="40" t="s">
        <v>112</v>
      </c>
      <c r="D23" s="43">
        <v>33866</v>
      </c>
      <c r="E23" s="41">
        <v>152.66792799999999</v>
      </c>
      <c r="F23" s="42">
        <v>0.84511956103096197</v>
      </c>
      <c r="G23" s="41"/>
      <c r="H23" s="41"/>
      <c r="I23" s="44"/>
    </row>
    <row r="24" spans="1:9" x14ac:dyDescent="0.2">
      <c r="A24" s="40" t="s">
        <v>90</v>
      </c>
      <c r="B24" s="40" t="s">
        <v>89</v>
      </c>
      <c r="C24" s="40" t="s">
        <v>91</v>
      </c>
      <c r="D24" s="43">
        <v>10600</v>
      </c>
      <c r="E24" s="41">
        <v>143.70419999999999</v>
      </c>
      <c r="F24" s="42">
        <v>0.79549930370644395</v>
      </c>
      <c r="G24" s="41"/>
      <c r="H24" s="41"/>
      <c r="I24" s="44"/>
    </row>
    <row r="25" spans="1:9" x14ac:dyDescent="0.2">
      <c r="A25" s="40" t="s">
        <v>231</v>
      </c>
      <c r="B25" s="40" t="s">
        <v>230</v>
      </c>
      <c r="C25" s="40" t="s">
        <v>101</v>
      </c>
      <c r="D25" s="43">
        <v>2500</v>
      </c>
      <c r="E25" s="41">
        <v>141.01124999999999</v>
      </c>
      <c r="F25" s="42">
        <v>0.78059201602858697</v>
      </c>
      <c r="G25" s="41">
        <v>-142.10374999999999</v>
      </c>
      <c r="H25" s="41">
        <v>-0.78663973759343597</v>
      </c>
      <c r="I25" s="44"/>
    </row>
    <row r="26" spans="1:9" x14ac:dyDescent="0.2">
      <c r="A26" s="40" t="s">
        <v>97</v>
      </c>
      <c r="B26" s="40" t="s">
        <v>96</v>
      </c>
      <c r="C26" s="40" t="s">
        <v>98</v>
      </c>
      <c r="D26" s="43">
        <v>5500</v>
      </c>
      <c r="E26" s="41">
        <v>140.20875000000001</v>
      </c>
      <c r="F26" s="42">
        <v>0.77614963931848102</v>
      </c>
      <c r="G26" s="41"/>
      <c r="H26" s="41"/>
      <c r="I26" s="44"/>
    </row>
    <row r="27" spans="1:9" x14ac:dyDescent="0.2">
      <c r="A27" s="40" t="s">
        <v>108</v>
      </c>
      <c r="B27" s="40" t="s">
        <v>107</v>
      </c>
      <c r="C27" s="40" t="s">
        <v>109</v>
      </c>
      <c r="D27" s="43">
        <v>21100</v>
      </c>
      <c r="E27" s="41">
        <v>135.94730000000001</v>
      </c>
      <c r="F27" s="42">
        <v>0.75255965024523297</v>
      </c>
      <c r="G27" s="41">
        <v>-36.958799999999997</v>
      </c>
      <c r="H27" s="41">
        <v>-0.20459179109466299</v>
      </c>
      <c r="I27" s="44"/>
    </row>
    <row r="28" spans="1:9" x14ac:dyDescent="0.2">
      <c r="A28" s="40" t="s">
        <v>233</v>
      </c>
      <c r="B28" s="40" t="s">
        <v>232</v>
      </c>
      <c r="C28" s="40" t="s">
        <v>83</v>
      </c>
      <c r="D28" s="43">
        <v>7200</v>
      </c>
      <c r="E28" s="41">
        <v>133.67160000000001</v>
      </c>
      <c r="F28" s="42">
        <v>0.73996212167303599</v>
      </c>
      <c r="G28" s="41">
        <v>-134.69759999999999</v>
      </c>
      <c r="H28" s="41">
        <v>-0.74564172105567605</v>
      </c>
      <c r="I28" s="44"/>
    </row>
    <row r="29" spans="1:9" x14ac:dyDescent="0.2">
      <c r="A29" s="40" t="s">
        <v>235</v>
      </c>
      <c r="B29" s="40" t="s">
        <v>234</v>
      </c>
      <c r="C29" s="40" t="s">
        <v>104</v>
      </c>
      <c r="D29" s="43">
        <v>47250</v>
      </c>
      <c r="E29" s="41">
        <v>111.84075</v>
      </c>
      <c r="F29" s="42">
        <v>0.61911369849319997</v>
      </c>
      <c r="G29" s="41">
        <v>-112.903875</v>
      </c>
      <c r="H29" s="41">
        <v>-0.62499880969560695</v>
      </c>
      <c r="I29" s="44"/>
    </row>
    <row r="30" spans="1:9" x14ac:dyDescent="0.2">
      <c r="A30" s="40" t="s">
        <v>95</v>
      </c>
      <c r="B30" s="40" t="s">
        <v>94</v>
      </c>
      <c r="C30" s="40" t="s">
        <v>83</v>
      </c>
      <c r="D30" s="43">
        <v>15000</v>
      </c>
      <c r="E30" s="41">
        <v>93.03</v>
      </c>
      <c r="F30" s="42">
        <v>0.51498355805752705</v>
      </c>
      <c r="G30" s="41"/>
      <c r="H30" s="41"/>
      <c r="I30" s="44"/>
    </row>
    <row r="31" spans="1:9" x14ac:dyDescent="0.2">
      <c r="A31" s="40" t="s">
        <v>116</v>
      </c>
      <c r="B31" s="40" t="s">
        <v>115</v>
      </c>
      <c r="C31" s="40" t="s">
        <v>117</v>
      </c>
      <c r="D31" s="43">
        <v>8900</v>
      </c>
      <c r="E31" s="41">
        <v>79.201099999999997</v>
      </c>
      <c r="F31" s="42">
        <v>0.43843130474115899</v>
      </c>
      <c r="G31" s="41"/>
      <c r="H31" s="41"/>
      <c r="I31" s="44"/>
    </row>
    <row r="32" spans="1:9" x14ac:dyDescent="0.2">
      <c r="A32" s="40" t="s">
        <v>103</v>
      </c>
      <c r="B32" s="40" t="s">
        <v>102</v>
      </c>
      <c r="C32" s="40" t="s">
        <v>104</v>
      </c>
      <c r="D32" s="43">
        <v>34000</v>
      </c>
      <c r="E32" s="41">
        <v>74.239000000000004</v>
      </c>
      <c r="F32" s="42">
        <v>0.41096274714213399</v>
      </c>
      <c r="G32" s="41"/>
      <c r="H32" s="41"/>
      <c r="I32" s="44"/>
    </row>
    <row r="33" spans="1:9" x14ac:dyDescent="0.2">
      <c r="A33" s="40" t="s">
        <v>114</v>
      </c>
      <c r="B33" s="40" t="s">
        <v>113</v>
      </c>
      <c r="C33" s="40" t="s">
        <v>83</v>
      </c>
      <c r="D33" s="43">
        <v>5100</v>
      </c>
      <c r="E33" s="41">
        <v>72.305250000000001</v>
      </c>
      <c r="F33" s="42">
        <v>0.400258141580555</v>
      </c>
      <c r="G33" s="41"/>
      <c r="H33" s="41"/>
      <c r="I33" s="44"/>
    </row>
    <row r="34" spans="1:9" x14ac:dyDescent="0.2">
      <c r="A34" s="40" t="s">
        <v>119</v>
      </c>
      <c r="B34" s="40" t="s">
        <v>118</v>
      </c>
      <c r="C34" s="40" t="s">
        <v>120</v>
      </c>
      <c r="D34" s="43">
        <v>54200</v>
      </c>
      <c r="E34" s="41">
        <v>64.552199999999999</v>
      </c>
      <c r="F34" s="42">
        <v>0.357339800456209</v>
      </c>
      <c r="G34" s="41"/>
      <c r="H34" s="41"/>
      <c r="I34" s="44"/>
    </row>
    <row r="35" spans="1:9" x14ac:dyDescent="0.2">
      <c r="A35" s="40" t="s">
        <v>158</v>
      </c>
      <c r="B35" s="40" t="s">
        <v>157</v>
      </c>
      <c r="C35" s="40" t="s">
        <v>153</v>
      </c>
      <c r="D35" s="43">
        <v>43600</v>
      </c>
      <c r="E35" s="41">
        <v>56.985199999999999</v>
      </c>
      <c r="F35" s="42">
        <v>0.31545137109125898</v>
      </c>
      <c r="G35" s="41"/>
      <c r="H35" s="41"/>
      <c r="I35" s="44"/>
    </row>
    <row r="36" spans="1:9" x14ac:dyDescent="0.2">
      <c r="A36" s="40" t="s">
        <v>125</v>
      </c>
      <c r="B36" s="40" t="s">
        <v>124</v>
      </c>
      <c r="C36" s="40" t="s">
        <v>126</v>
      </c>
      <c r="D36" s="43">
        <v>10000</v>
      </c>
      <c r="E36" s="41">
        <v>56.055</v>
      </c>
      <c r="F36" s="42">
        <v>0.31030208907787499</v>
      </c>
      <c r="G36" s="41"/>
      <c r="H36" s="41"/>
      <c r="I36" s="44"/>
    </row>
    <row r="37" spans="1:9" x14ac:dyDescent="0.2">
      <c r="A37" s="40" t="s">
        <v>139</v>
      </c>
      <c r="B37" s="40" t="s">
        <v>138</v>
      </c>
      <c r="C37" s="40" t="s">
        <v>140</v>
      </c>
      <c r="D37" s="43">
        <v>17581</v>
      </c>
      <c r="E37" s="41">
        <v>54.817557999999998</v>
      </c>
      <c r="F37" s="42">
        <v>0.30345201615462603</v>
      </c>
      <c r="G37" s="41"/>
      <c r="H37" s="41"/>
      <c r="I37" s="44"/>
    </row>
    <row r="38" spans="1:9" x14ac:dyDescent="0.2">
      <c r="A38" s="40" t="s">
        <v>128</v>
      </c>
      <c r="B38" s="40" t="s">
        <v>127</v>
      </c>
      <c r="C38" s="40" t="s">
        <v>129</v>
      </c>
      <c r="D38" s="43">
        <v>44400</v>
      </c>
      <c r="E38" s="41">
        <v>54.678600000000003</v>
      </c>
      <c r="F38" s="42">
        <v>0.30268279025695299</v>
      </c>
      <c r="G38" s="41"/>
      <c r="H38" s="41"/>
      <c r="I38" s="44"/>
    </row>
    <row r="39" spans="1:9" x14ac:dyDescent="0.2">
      <c r="A39" s="40" t="s">
        <v>186</v>
      </c>
      <c r="B39" s="40" t="s">
        <v>185</v>
      </c>
      <c r="C39" s="40" t="s">
        <v>187</v>
      </c>
      <c r="D39" s="43">
        <v>3940</v>
      </c>
      <c r="E39" s="41">
        <v>54.037100000000002</v>
      </c>
      <c r="F39" s="42">
        <v>0.299131656724824</v>
      </c>
      <c r="G39" s="41"/>
      <c r="H39" s="41"/>
      <c r="I39" s="44"/>
    </row>
    <row r="40" spans="1:9" x14ac:dyDescent="0.2">
      <c r="A40" s="40" t="s">
        <v>122</v>
      </c>
      <c r="B40" s="40" t="s">
        <v>121</v>
      </c>
      <c r="C40" s="40" t="s">
        <v>123</v>
      </c>
      <c r="D40" s="43">
        <v>5300</v>
      </c>
      <c r="E40" s="41">
        <v>53.840049999999998</v>
      </c>
      <c r="F40" s="42">
        <v>0.29804085257438601</v>
      </c>
      <c r="G40" s="41"/>
      <c r="H40" s="41"/>
      <c r="I40" s="44"/>
    </row>
    <row r="41" spans="1:9" x14ac:dyDescent="0.2">
      <c r="A41" s="40" t="s">
        <v>131</v>
      </c>
      <c r="B41" s="40" t="s">
        <v>130</v>
      </c>
      <c r="C41" s="40" t="s">
        <v>132</v>
      </c>
      <c r="D41" s="43">
        <v>3700</v>
      </c>
      <c r="E41" s="41">
        <v>50.802849999999999</v>
      </c>
      <c r="F41" s="42">
        <v>0.28122790984051199</v>
      </c>
      <c r="G41" s="41"/>
      <c r="H41" s="41"/>
      <c r="I41" s="44"/>
    </row>
    <row r="42" spans="1:9" x14ac:dyDescent="0.2">
      <c r="A42" s="40" t="s">
        <v>136</v>
      </c>
      <c r="B42" s="40" t="s">
        <v>135</v>
      </c>
      <c r="C42" s="40" t="s">
        <v>137</v>
      </c>
      <c r="D42" s="43">
        <v>15046</v>
      </c>
      <c r="E42" s="41">
        <v>44.220193999999999</v>
      </c>
      <c r="F42" s="42">
        <v>0.24478848590899799</v>
      </c>
      <c r="G42" s="41"/>
      <c r="H42" s="41"/>
      <c r="I42" s="44"/>
    </row>
    <row r="43" spans="1:9" x14ac:dyDescent="0.2">
      <c r="A43" s="40" t="s">
        <v>152</v>
      </c>
      <c r="B43" s="40" t="s">
        <v>151</v>
      </c>
      <c r="C43" s="40" t="s">
        <v>153</v>
      </c>
      <c r="D43" s="43">
        <v>1100</v>
      </c>
      <c r="E43" s="41">
        <v>43.576500000000003</v>
      </c>
      <c r="F43" s="42">
        <v>0.24122520711269299</v>
      </c>
      <c r="G43" s="41"/>
      <c r="H43" s="41"/>
      <c r="I43" s="44"/>
    </row>
    <row r="44" spans="1:9" x14ac:dyDescent="0.2">
      <c r="A44" s="40" t="s">
        <v>166</v>
      </c>
      <c r="B44" s="40" t="s">
        <v>165</v>
      </c>
      <c r="C44" s="40" t="s">
        <v>167</v>
      </c>
      <c r="D44" s="43">
        <v>24600</v>
      </c>
      <c r="E44" s="41">
        <v>43.554299999999998</v>
      </c>
      <c r="F44" s="42">
        <v>0.24110231519622699</v>
      </c>
      <c r="G44" s="41"/>
      <c r="H44" s="41"/>
      <c r="I44" s="44"/>
    </row>
    <row r="45" spans="1:9" x14ac:dyDescent="0.2">
      <c r="A45" s="40" t="s">
        <v>144</v>
      </c>
      <c r="B45" s="40" t="s">
        <v>143</v>
      </c>
      <c r="C45" s="40" t="s">
        <v>132</v>
      </c>
      <c r="D45" s="43">
        <v>9100</v>
      </c>
      <c r="E45" s="41">
        <v>43.543500000000002</v>
      </c>
      <c r="F45" s="42">
        <v>0.24104252993956701</v>
      </c>
      <c r="G45" s="41"/>
      <c r="H45" s="41"/>
      <c r="I45" s="44"/>
    </row>
    <row r="46" spans="1:9" x14ac:dyDescent="0.2">
      <c r="A46" s="40" t="s">
        <v>155</v>
      </c>
      <c r="B46" s="40" t="s">
        <v>154</v>
      </c>
      <c r="C46" s="40" t="s">
        <v>156</v>
      </c>
      <c r="D46" s="43">
        <v>1600</v>
      </c>
      <c r="E46" s="41">
        <v>40.6312</v>
      </c>
      <c r="F46" s="42">
        <v>0.224920992627615</v>
      </c>
      <c r="G46" s="41"/>
      <c r="H46" s="41"/>
      <c r="I46" s="44"/>
    </row>
    <row r="47" spans="1:9" x14ac:dyDescent="0.2">
      <c r="A47" s="40" t="s">
        <v>146</v>
      </c>
      <c r="B47" s="40" t="s">
        <v>145</v>
      </c>
      <c r="C47" s="40" t="s">
        <v>147</v>
      </c>
      <c r="D47" s="43">
        <v>48100</v>
      </c>
      <c r="E47" s="41">
        <v>40.452100000000002</v>
      </c>
      <c r="F47" s="42">
        <v>0.22392955378801299</v>
      </c>
      <c r="G47" s="41"/>
      <c r="H47" s="41"/>
      <c r="I47" s="44"/>
    </row>
    <row r="48" spans="1:9" x14ac:dyDescent="0.2">
      <c r="A48" s="40" t="s">
        <v>175</v>
      </c>
      <c r="B48" s="40" t="s">
        <v>174</v>
      </c>
      <c r="C48" s="40" t="s">
        <v>176</v>
      </c>
      <c r="D48" s="43">
        <v>3730</v>
      </c>
      <c r="E48" s="41">
        <v>40.050874999999998</v>
      </c>
      <c r="F48" s="42">
        <v>0.22170850382475801</v>
      </c>
      <c r="G48" s="41"/>
      <c r="H48" s="41"/>
      <c r="I48" s="44"/>
    </row>
    <row r="49" spans="1:9" x14ac:dyDescent="0.2">
      <c r="A49" s="40" t="s">
        <v>142</v>
      </c>
      <c r="B49" s="40" t="s">
        <v>141</v>
      </c>
      <c r="C49" s="40" t="s">
        <v>109</v>
      </c>
      <c r="D49" s="43">
        <v>400</v>
      </c>
      <c r="E49" s="41">
        <v>39.283000000000001</v>
      </c>
      <c r="F49" s="42">
        <v>0.217457799754637</v>
      </c>
      <c r="G49" s="41"/>
      <c r="H49" s="41"/>
      <c r="I49" s="44"/>
    </row>
    <row r="50" spans="1:9" x14ac:dyDescent="0.2">
      <c r="A50" s="40" t="s">
        <v>149</v>
      </c>
      <c r="B50" s="40" t="s">
        <v>148</v>
      </c>
      <c r="C50" s="40" t="s">
        <v>150</v>
      </c>
      <c r="D50" s="43">
        <v>6300</v>
      </c>
      <c r="E50" s="41">
        <v>36.508499999999998</v>
      </c>
      <c r="F50" s="42">
        <v>0.202099078032282</v>
      </c>
      <c r="G50" s="41"/>
      <c r="H50" s="41"/>
      <c r="I50" s="44"/>
    </row>
    <row r="51" spans="1:9" x14ac:dyDescent="0.2">
      <c r="A51" s="40" t="s">
        <v>237</v>
      </c>
      <c r="B51" s="40" t="s">
        <v>236</v>
      </c>
      <c r="C51" s="40" t="s">
        <v>112</v>
      </c>
      <c r="D51" s="43">
        <v>1800</v>
      </c>
      <c r="E51" s="41">
        <v>35.426699999999997</v>
      </c>
      <c r="F51" s="42">
        <v>0.19611058815690199</v>
      </c>
      <c r="G51" s="41">
        <v>-35.739899999999999</v>
      </c>
      <c r="H51" s="41">
        <v>-0.197844360600024</v>
      </c>
      <c r="I51" s="44"/>
    </row>
    <row r="52" spans="1:9" x14ac:dyDescent="0.2">
      <c r="A52" s="40" t="s">
        <v>160</v>
      </c>
      <c r="B52" s="40" t="s">
        <v>159</v>
      </c>
      <c r="C52" s="40" t="s">
        <v>161</v>
      </c>
      <c r="D52" s="43">
        <v>4100</v>
      </c>
      <c r="E52" s="41">
        <v>35.06935</v>
      </c>
      <c r="F52" s="42">
        <v>0.19413241579882601</v>
      </c>
      <c r="G52" s="41"/>
      <c r="H52" s="41"/>
      <c r="I52" s="44"/>
    </row>
    <row r="53" spans="1:9" x14ac:dyDescent="0.2">
      <c r="A53" s="40" t="s">
        <v>163</v>
      </c>
      <c r="B53" s="40" t="s">
        <v>162</v>
      </c>
      <c r="C53" s="40" t="s">
        <v>164</v>
      </c>
      <c r="D53" s="43">
        <v>9200</v>
      </c>
      <c r="E53" s="41">
        <v>34.242400000000004</v>
      </c>
      <c r="F53" s="42">
        <v>0.18955469191044899</v>
      </c>
      <c r="G53" s="41"/>
      <c r="H53" s="41"/>
      <c r="I53" s="44"/>
    </row>
    <row r="54" spans="1:9" x14ac:dyDescent="0.2">
      <c r="A54" s="40" t="s">
        <v>199</v>
      </c>
      <c r="B54" s="40" t="s">
        <v>198</v>
      </c>
      <c r="C54" s="40" t="s">
        <v>101</v>
      </c>
      <c r="D54" s="43">
        <v>1866</v>
      </c>
      <c r="E54" s="41">
        <v>32.519714999999998</v>
      </c>
      <c r="F54" s="42">
        <v>0.18001847294116699</v>
      </c>
      <c r="G54" s="41"/>
      <c r="H54" s="41"/>
      <c r="I54" s="44"/>
    </row>
    <row r="55" spans="1:9" x14ac:dyDescent="0.2">
      <c r="A55" s="40" t="s">
        <v>169</v>
      </c>
      <c r="B55" s="40" t="s">
        <v>168</v>
      </c>
      <c r="C55" s="40" t="s">
        <v>101</v>
      </c>
      <c r="D55" s="43">
        <v>4000</v>
      </c>
      <c r="E55" s="41">
        <v>31.667999999999999</v>
      </c>
      <c r="F55" s="42">
        <v>0.175303658137867</v>
      </c>
      <c r="G55" s="41"/>
      <c r="H55" s="41"/>
      <c r="I55" s="44"/>
    </row>
    <row r="56" spans="1:9" x14ac:dyDescent="0.2">
      <c r="A56" s="40" t="s">
        <v>192</v>
      </c>
      <c r="B56" s="40" t="s">
        <v>191</v>
      </c>
      <c r="C56" s="40" t="s">
        <v>137</v>
      </c>
      <c r="D56" s="43">
        <v>3700</v>
      </c>
      <c r="E56" s="41">
        <v>28.863700000000001</v>
      </c>
      <c r="F56" s="42">
        <v>0.15977997339250799</v>
      </c>
      <c r="G56" s="41"/>
      <c r="H56" s="41"/>
      <c r="I56" s="44"/>
    </row>
    <row r="57" spans="1:9" x14ac:dyDescent="0.2">
      <c r="A57" s="40" t="s">
        <v>178</v>
      </c>
      <c r="B57" s="40" t="s">
        <v>177</v>
      </c>
      <c r="C57" s="40" t="s">
        <v>179</v>
      </c>
      <c r="D57" s="43">
        <v>3600</v>
      </c>
      <c r="E57" s="41">
        <v>26.335799999999999</v>
      </c>
      <c r="F57" s="42">
        <v>0.14578634836387599</v>
      </c>
      <c r="G57" s="41"/>
      <c r="H57" s="41"/>
      <c r="I57" s="44"/>
    </row>
    <row r="58" spans="1:9" x14ac:dyDescent="0.2">
      <c r="A58" s="40" t="s">
        <v>171</v>
      </c>
      <c r="B58" s="40" t="s">
        <v>170</v>
      </c>
      <c r="C58" s="40" t="s">
        <v>132</v>
      </c>
      <c r="D58" s="43">
        <v>2800</v>
      </c>
      <c r="E58" s="41">
        <v>26.212199999999999</v>
      </c>
      <c r="F58" s="42">
        <v>0.145102139315441</v>
      </c>
      <c r="G58" s="41"/>
      <c r="H58" s="41"/>
      <c r="I58" s="44"/>
    </row>
    <row r="59" spans="1:9" x14ac:dyDescent="0.2">
      <c r="A59" s="40" t="s">
        <v>184</v>
      </c>
      <c r="B59" s="40" t="s">
        <v>183</v>
      </c>
      <c r="C59" s="40" t="s">
        <v>164</v>
      </c>
      <c r="D59" s="43">
        <v>300</v>
      </c>
      <c r="E59" s="41">
        <v>24.954450000000001</v>
      </c>
      <c r="F59" s="42">
        <v>0.138139647966985</v>
      </c>
      <c r="G59" s="41"/>
      <c r="H59" s="41"/>
      <c r="I59" s="44"/>
    </row>
    <row r="60" spans="1:9" x14ac:dyDescent="0.2">
      <c r="A60" s="40" t="s">
        <v>181</v>
      </c>
      <c r="B60" s="40" t="s">
        <v>180</v>
      </c>
      <c r="C60" s="40" t="s">
        <v>182</v>
      </c>
      <c r="D60" s="43">
        <v>4300</v>
      </c>
      <c r="E60" s="41">
        <v>24.750800000000002</v>
      </c>
      <c r="F60" s="42">
        <v>0.13701230838192199</v>
      </c>
      <c r="G60" s="41"/>
      <c r="H60" s="41"/>
      <c r="I60" s="44"/>
    </row>
    <row r="61" spans="1:9" x14ac:dyDescent="0.2">
      <c r="A61" s="40" t="s">
        <v>239</v>
      </c>
      <c r="B61" s="40" t="s">
        <v>238</v>
      </c>
      <c r="C61" s="40" t="s">
        <v>137</v>
      </c>
      <c r="D61" s="43">
        <v>14000</v>
      </c>
      <c r="E61" s="41">
        <v>24.457999999999998</v>
      </c>
      <c r="F61" s="42">
        <v>0.135391463645824</v>
      </c>
      <c r="G61" s="41"/>
      <c r="H61" s="41"/>
      <c r="I61" s="44"/>
    </row>
    <row r="62" spans="1:9" x14ac:dyDescent="0.2">
      <c r="A62" s="40" t="s">
        <v>189</v>
      </c>
      <c r="B62" s="40" t="s">
        <v>188</v>
      </c>
      <c r="C62" s="40" t="s">
        <v>190</v>
      </c>
      <c r="D62" s="43">
        <v>1000</v>
      </c>
      <c r="E62" s="41">
        <v>23.578499999999998</v>
      </c>
      <c r="F62" s="42">
        <v>0.130522840198424</v>
      </c>
      <c r="G62" s="41"/>
      <c r="H62" s="41"/>
      <c r="I62" s="44"/>
    </row>
    <row r="63" spans="1:9" x14ac:dyDescent="0.2">
      <c r="A63" s="40" t="s">
        <v>173</v>
      </c>
      <c r="B63" s="40" t="s">
        <v>172</v>
      </c>
      <c r="C63" s="40" t="s">
        <v>98</v>
      </c>
      <c r="D63" s="43">
        <v>8300</v>
      </c>
      <c r="E63" s="41">
        <v>23.4392</v>
      </c>
      <c r="F63" s="42">
        <v>0.12975172110095701</v>
      </c>
      <c r="G63" s="41"/>
      <c r="H63" s="41"/>
      <c r="I63" s="44"/>
    </row>
    <row r="64" spans="1:9" x14ac:dyDescent="0.2">
      <c r="A64" s="40" t="s">
        <v>194</v>
      </c>
      <c r="B64" s="40" t="s">
        <v>193</v>
      </c>
      <c r="C64" s="40" t="s">
        <v>164</v>
      </c>
      <c r="D64" s="43">
        <v>700</v>
      </c>
      <c r="E64" s="41">
        <v>14.125299999999999</v>
      </c>
      <c r="F64" s="42">
        <v>7.8193026471353205E-2</v>
      </c>
      <c r="G64" s="41"/>
      <c r="H64" s="41"/>
      <c r="I64" s="44"/>
    </row>
    <row r="65" spans="1:9" x14ac:dyDescent="0.2">
      <c r="A65" s="40" t="s">
        <v>196</v>
      </c>
      <c r="B65" s="40" t="s">
        <v>195</v>
      </c>
      <c r="C65" s="40" t="s">
        <v>197</v>
      </c>
      <c r="D65" s="43">
        <v>800</v>
      </c>
      <c r="E65" s="41">
        <v>13.2896</v>
      </c>
      <c r="F65" s="42">
        <v>7.3566865453738695E-2</v>
      </c>
      <c r="G65" s="41"/>
      <c r="H65" s="41"/>
      <c r="I65" s="44"/>
    </row>
    <row r="66" spans="1:9" x14ac:dyDescent="0.2">
      <c r="A66" s="40" t="s">
        <v>201</v>
      </c>
      <c r="B66" s="40" t="s">
        <v>200</v>
      </c>
      <c r="C66" s="40" t="s">
        <v>112</v>
      </c>
      <c r="D66" s="43">
        <v>3748</v>
      </c>
      <c r="E66" s="41">
        <v>7.484756</v>
      </c>
      <c r="F66" s="42">
        <v>4.1433153564145203E-2</v>
      </c>
      <c r="G66" s="41"/>
      <c r="H66" s="41"/>
      <c r="I66" s="44"/>
    </row>
    <row r="67" spans="1:9" x14ac:dyDescent="0.2">
      <c r="A67" s="40" t="s">
        <v>202</v>
      </c>
      <c r="B67" s="40" t="s">
        <v>1106</v>
      </c>
      <c r="C67" s="40" t="s">
        <v>161</v>
      </c>
      <c r="D67" s="43">
        <v>3200</v>
      </c>
      <c r="E67" s="41">
        <v>7.1040000000000001</v>
      </c>
      <c r="F67" s="42">
        <v>3.9325413269275203E-2</v>
      </c>
      <c r="G67" s="41"/>
      <c r="H67" s="41"/>
      <c r="I67" s="44"/>
    </row>
    <row r="68" spans="1:9" x14ac:dyDescent="0.2">
      <c r="A68" s="39" t="s">
        <v>26</v>
      </c>
      <c r="B68" s="39"/>
      <c r="C68" s="39"/>
      <c r="D68" s="39"/>
      <c r="E68" s="45">
        <f>SUM(E7:E67)</f>
        <v>11801.805900999996</v>
      </c>
      <c r="F68" s="46">
        <f>SUM(F7:F67)</f>
        <v>65.330925447719039</v>
      </c>
      <c r="G68" s="45">
        <f>SUM(G7:G67)</f>
        <v>-8751.7891624999993</v>
      </c>
      <c r="H68" s="45">
        <f>SUM(H7:H67)</f>
        <v>-48.447033454515264</v>
      </c>
      <c r="I68" s="39"/>
    </row>
    <row r="69" spans="1:9" x14ac:dyDescent="0.2">
      <c r="A69" s="40"/>
      <c r="B69" s="40"/>
      <c r="C69" s="40"/>
      <c r="D69" s="40"/>
      <c r="E69" s="41"/>
      <c r="F69" s="42"/>
      <c r="G69" s="41"/>
      <c r="H69" s="40"/>
      <c r="I69" s="40"/>
    </row>
    <row r="70" spans="1:9" x14ac:dyDescent="0.2">
      <c r="A70" s="39" t="s">
        <v>61</v>
      </c>
      <c r="B70" s="40"/>
      <c r="C70" s="40"/>
      <c r="D70" s="40"/>
      <c r="E70" s="41"/>
      <c r="F70" s="42"/>
      <c r="G70" s="41"/>
      <c r="H70" s="40"/>
      <c r="I70" s="40"/>
    </row>
    <row r="71" spans="1:9" x14ac:dyDescent="0.2">
      <c r="A71" s="40" t="s">
        <v>68</v>
      </c>
      <c r="B71" s="40" t="s">
        <v>67</v>
      </c>
      <c r="C71" s="40" t="s">
        <v>64</v>
      </c>
      <c r="D71" s="43">
        <v>2000000</v>
      </c>
      <c r="E71" s="41">
        <v>2029.5266667000001</v>
      </c>
      <c r="F71" s="42">
        <v>11.234793765342401</v>
      </c>
      <c r="G71" s="44"/>
      <c r="H71" s="44"/>
      <c r="I71" s="44">
        <v>6.8685966185875902</v>
      </c>
    </row>
    <row r="72" spans="1:9" x14ac:dyDescent="0.2">
      <c r="A72" s="40" t="s">
        <v>70</v>
      </c>
      <c r="B72" s="40" t="s">
        <v>69</v>
      </c>
      <c r="C72" s="40" t="s">
        <v>64</v>
      </c>
      <c r="D72" s="43">
        <v>750000</v>
      </c>
      <c r="E72" s="41">
        <v>761.75324999999998</v>
      </c>
      <c r="F72" s="42">
        <v>4.2168160705888997</v>
      </c>
      <c r="G72" s="44"/>
      <c r="H72" s="44"/>
      <c r="I72" s="44">
        <v>7.2872158910125098</v>
      </c>
    </row>
    <row r="73" spans="1:9" x14ac:dyDescent="0.2">
      <c r="A73" s="40" t="s">
        <v>207</v>
      </c>
      <c r="B73" s="40" t="s">
        <v>838</v>
      </c>
      <c r="C73" s="40" t="s">
        <v>64</v>
      </c>
      <c r="D73" s="43">
        <v>500000</v>
      </c>
      <c r="E73" s="41">
        <v>510.92</v>
      </c>
      <c r="F73" s="42">
        <v>2.8282854937412898</v>
      </c>
      <c r="G73" s="44"/>
      <c r="H73" s="44"/>
      <c r="I73" s="44">
        <v>7.3844056980125004</v>
      </c>
    </row>
    <row r="74" spans="1:9" x14ac:dyDescent="0.2">
      <c r="A74" s="40" t="s">
        <v>66</v>
      </c>
      <c r="B74" s="40" t="s">
        <v>65</v>
      </c>
      <c r="C74" s="40" t="s">
        <v>64</v>
      </c>
      <c r="D74" s="43">
        <v>300000</v>
      </c>
      <c r="E74" s="41">
        <v>294.28361669999998</v>
      </c>
      <c r="F74" s="42">
        <v>1.62905755139421</v>
      </c>
      <c r="G74" s="44"/>
      <c r="H74" s="44"/>
      <c r="I74" s="44">
        <v>7.2465144400499897</v>
      </c>
    </row>
    <row r="75" spans="1:9" x14ac:dyDescent="0.2">
      <c r="A75" s="39" t="s">
        <v>26</v>
      </c>
      <c r="B75" s="39"/>
      <c r="C75" s="39"/>
      <c r="D75" s="39"/>
      <c r="E75" s="45">
        <f>SUM(E71:E74)</f>
        <v>3596.4835334000004</v>
      </c>
      <c r="F75" s="46">
        <f>SUM(F71:F74)</f>
        <v>19.908952881066803</v>
      </c>
      <c r="G75" s="45"/>
      <c r="H75" s="39"/>
      <c r="I75" s="39"/>
    </row>
    <row r="76" spans="1:9" x14ac:dyDescent="0.2">
      <c r="A76" s="40"/>
      <c r="B76" s="40"/>
      <c r="C76" s="40"/>
      <c r="D76" s="40"/>
      <c r="E76" s="41"/>
      <c r="F76" s="42"/>
      <c r="G76" s="41"/>
      <c r="H76" s="40"/>
      <c r="I76" s="40"/>
    </row>
    <row r="77" spans="1:9" x14ac:dyDescent="0.2">
      <c r="A77" s="39" t="s">
        <v>29</v>
      </c>
      <c r="B77" s="39"/>
      <c r="C77" s="39"/>
      <c r="D77" s="39"/>
      <c r="E77" s="45">
        <f>E68+E75</f>
        <v>15398.289434399996</v>
      </c>
      <c r="F77" s="46">
        <f>F68+F75</f>
        <v>85.239878328785835</v>
      </c>
      <c r="G77" s="45"/>
      <c r="H77" s="39"/>
      <c r="I77" s="39"/>
    </row>
    <row r="78" spans="1:9" x14ac:dyDescent="0.2">
      <c r="A78" s="39"/>
      <c r="B78" s="39"/>
      <c r="C78" s="39"/>
      <c r="D78" s="39"/>
      <c r="E78" s="45"/>
      <c r="F78" s="46"/>
      <c r="G78" s="45"/>
      <c r="H78" s="39"/>
      <c r="I78" s="39"/>
    </row>
    <row r="79" spans="1:9" x14ac:dyDescent="0.2">
      <c r="A79" s="39" t="s">
        <v>240</v>
      </c>
      <c r="B79" s="39"/>
      <c r="C79" s="39"/>
      <c r="D79" s="39"/>
      <c r="E79" s="45">
        <v>2106.1769850000001</v>
      </c>
      <c r="F79" s="45">
        <v>11.659104779470871</v>
      </c>
      <c r="G79" s="45"/>
      <c r="H79" s="39"/>
      <c r="I79" s="39"/>
    </row>
    <row r="80" spans="1:9" x14ac:dyDescent="0.2">
      <c r="A80" s="39"/>
      <c r="B80" s="39"/>
      <c r="C80" s="39"/>
      <c r="D80" s="39"/>
      <c r="E80" s="45"/>
      <c r="F80" s="46"/>
      <c r="G80" s="45"/>
      <c r="H80" s="39"/>
      <c r="I80" s="39"/>
    </row>
    <row r="81" spans="1:9" x14ac:dyDescent="0.2">
      <c r="A81" s="39" t="s">
        <v>31</v>
      </c>
      <c r="B81" s="39"/>
      <c r="C81" s="39"/>
      <c r="D81" s="39"/>
      <c r="E81" s="45">
        <f>E83-(E68+E75+E79)</f>
        <v>560.18798450000395</v>
      </c>
      <c r="F81" s="46">
        <f>F83-(F68+F75+F79)</f>
        <v>3.1010168917432992</v>
      </c>
      <c r="G81" s="45"/>
      <c r="H81" s="39"/>
      <c r="I81" s="39"/>
    </row>
    <row r="82" spans="1:9" x14ac:dyDescent="0.2">
      <c r="A82" s="40"/>
      <c r="B82" s="40"/>
      <c r="C82" s="40"/>
      <c r="D82" s="40"/>
      <c r="E82" s="41"/>
      <c r="F82" s="42"/>
      <c r="G82" s="41"/>
      <c r="H82" s="40"/>
      <c r="I82" s="40"/>
    </row>
    <row r="83" spans="1:9" x14ac:dyDescent="0.2">
      <c r="A83" s="47" t="s">
        <v>30</v>
      </c>
      <c r="B83" s="47"/>
      <c r="C83" s="47"/>
      <c r="D83" s="47"/>
      <c r="E83" s="48">
        <v>18064.6544039</v>
      </c>
      <c r="F83" s="49">
        <v>100</v>
      </c>
      <c r="G83" s="48"/>
      <c r="H83" s="47"/>
      <c r="I83" s="47"/>
    </row>
    <row r="84" spans="1:9" x14ac:dyDescent="0.2">
      <c r="A84" s="14"/>
      <c r="B84" s="14"/>
      <c r="C84" s="14"/>
      <c r="D84" s="14"/>
      <c r="E84" s="80"/>
      <c r="F84" s="15"/>
      <c r="G84" s="80"/>
      <c r="H84" s="14"/>
      <c r="I84" s="14"/>
    </row>
    <row r="85" spans="1:9" x14ac:dyDescent="0.2">
      <c r="A85" s="14" t="s">
        <v>1113</v>
      </c>
    </row>
    <row r="86" spans="1:9" x14ac:dyDescent="0.2">
      <c r="A86" s="14"/>
    </row>
    <row r="87" spans="1:9" x14ac:dyDescent="0.2">
      <c r="A87" s="14" t="s">
        <v>34</v>
      </c>
    </row>
    <row r="88" spans="1:9" x14ac:dyDescent="0.2">
      <c r="A88" s="14" t="s">
        <v>35</v>
      </c>
    </row>
    <row r="89" spans="1:9" x14ac:dyDescent="0.2">
      <c r="A89" s="14" t="s">
        <v>36</v>
      </c>
      <c r="B89" s="14"/>
      <c r="C89" s="30" t="s">
        <v>38</v>
      </c>
      <c r="D89" s="14" t="s">
        <v>37</v>
      </c>
    </row>
    <row r="90" spans="1:9" x14ac:dyDescent="0.2">
      <c r="A90" s="7" t="s">
        <v>71</v>
      </c>
      <c r="C90" s="31">
        <v>13.1175</v>
      </c>
      <c r="D90" s="31">
        <v>13.905099999999999</v>
      </c>
    </row>
    <row r="91" spans="1:9" x14ac:dyDescent="0.2">
      <c r="A91" s="7" t="s">
        <v>78</v>
      </c>
      <c r="C91" s="31">
        <v>11.772500000000001</v>
      </c>
      <c r="D91" s="31">
        <v>12.4794</v>
      </c>
    </row>
    <row r="92" spans="1:9" x14ac:dyDescent="0.2">
      <c r="A92" s="7" t="s">
        <v>74</v>
      </c>
      <c r="C92" s="31">
        <v>11.5275</v>
      </c>
      <c r="D92" s="31">
        <v>11.980700000000001</v>
      </c>
    </row>
    <row r="93" spans="1:9" x14ac:dyDescent="0.2">
      <c r="A93" s="7" t="s">
        <v>75</v>
      </c>
      <c r="C93" s="31">
        <v>11.275399999999999</v>
      </c>
      <c r="D93" s="31">
        <v>11.533200000000001</v>
      </c>
    </row>
    <row r="94" spans="1:9" x14ac:dyDescent="0.2">
      <c r="A94" s="7" t="s">
        <v>72</v>
      </c>
      <c r="C94" s="31">
        <v>14.0228</v>
      </c>
      <c r="D94" s="31">
        <v>14.9689</v>
      </c>
    </row>
    <row r="95" spans="1:9" x14ac:dyDescent="0.2">
      <c r="A95" s="7" t="s">
        <v>79</v>
      </c>
      <c r="C95" s="31">
        <v>12.657299999999999</v>
      </c>
      <c r="D95" s="31">
        <v>13.51</v>
      </c>
    </row>
    <row r="96" spans="1:9" x14ac:dyDescent="0.2">
      <c r="A96" s="7" t="s">
        <v>76</v>
      </c>
      <c r="C96" s="31">
        <v>12.2699</v>
      </c>
      <c r="D96" s="31">
        <v>12.632199999999999</v>
      </c>
    </row>
    <row r="97" spans="1:4" x14ac:dyDescent="0.2">
      <c r="A97" s="7" t="s">
        <v>77</v>
      </c>
      <c r="C97" s="31">
        <v>12.1374</v>
      </c>
      <c r="D97" s="31">
        <v>12.508100000000001</v>
      </c>
    </row>
    <row r="99" spans="1:4" x14ac:dyDescent="0.2">
      <c r="A99" s="14" t="s">
        <v>40</v>
      </c>
    </row>
    <row r="100" spans="1:4" x14ac:dyDescent="0.2">
      <c r="A100" s="86" t="s">
        <v>58</v>
      </c>
      <c r="B100" s="87"/>
      <c r="C100" s="35" t="s">
        <v>59</v>
      </c>
    </row>
    <row r="101" spans="1:4" x14ac:dyDescent="0.2">
      <c r="A101" s="82" t="s">
        <v>74</v>
      </c>
      <c r="B101" s="83"/>
      <c r="C101" s="36">
        <v>0.23</v>
      </c>
    </row>
    <row r="102" spans="1:4" x14ac:dyDescent="0.2">
      <c r="A102" s="82" t="s">
        <v>75</v>
      </c>
      <c r="B102" s="83"/>
      <c r="C102" s="36">
        <v>0.4</v>
      </c>
    </row>
    <row r="103" spans="1:4" x14ac:dyDescent="0.2">
      <c r="A103" s="82" t="s">
        <v>76</v>
      </c>
      <c r="B103" s="83"/>
      <c r="C103" s="36">
        <v>0.44500000000000001</v>
      </c>
    </row>
    <row r="104" spans="1:4" x14ac:dyDescent="0.2">
      <c r="A104" s="82" t="s">
        <v>77</v>
      </c>
      <c r="B104" s="83"/>
      <c r="C104" s="36">
        <v>0.42499999999999999</v>
      </c>
    </row>
    <row r="105" spans="1:4" x14ac:dyDescent="0.2">
      <c r="A105" s="7" t="s">
        <v>60</v>
      </c>
    </row>
    <row r="106" spans="1:4" x14ac:dyDescent="0.2">
      <c r="A106" s="7" t="s">
        <v>39</v>
      </c>
    </row>
    <row r="108" spans="1:4" x14ac:dyDescent="0.2">
      <c r="A108" s="14" t="s">
        <v>241</v>
      </c>
      <c r="D108" s="33" t="s">
        <v>839</v>
      </c>
    </row>
    <row r="110" spans="1:4" x14ac:dyDescent="0.2">
      <c r="A110" s="14" t="s">
        <v>242</v>
      </c>
      <c r="D110" s="33">
        <f>ABS(+H68)</f>
        <v>48.447033454515264</v>
      </c>
    </row>
    <row r="112" spans="1:4" x14ac:dyDescent="0.2">
      <c r="A112" s="14" t="s">
        <v>243</v>
      </c>
      <c r="D112" s="32">
        <v>2.83239603958034</v>
      </c>
    </row>
    <row r="114" spans="1:9" x14ac:dyDescent="0.2">
      <c r="A114" s="14" t="s">
        <v>244</v>
      </c>
      <c r="D114" s="33">
        <v>1.6904743529945201</v>
      </c>
      <c r="E114" s="10" t="s">
        <v>44</v>
      </c>
    </row>
    <row r="116" spans="1:9" x14ac:dyDescent="0.2">
      <c r="A116" s="14" t="s">
        <v>1223</v>
      </c>
      <c r="D116" s="30" t="s">
        <v>41</v>
      </c>
    </row>
    <row r="118" spans="1:9" x14ac:dyDescent="0.2">
      <c r="A118" s="14" t="s">
        <v>809</v>
      </c>
      <c r="F118" s="10"/>
      <c r="H118" s="10"/>
      <c r="I118" s="10"/>
    </row>
    <row r="119" spans="1:9" x14ac:dyDescent="0.2">
      <c r="A119" s="50"/>
      <c r="F119" s="10"/>
      <c r="H119" s="10"/>
      <c r="I119" s="10"/>
    </row>
    <row r="120" spans="1:9" x14ac:dyDescent="0.2">
      <c r="A120" s="51" t="s">
        <v>811</v>
      </c>
      <c r="F120" s="10"/>
      <c r="H120" s="10"/>
      <c r="I120" s="10"/>
    </row>
    <row r="121" spans="1:9" x14ac:dyDescent="0.2">
      <c r="A121" s="52"/>
      <c r="F121" s="10"/>
      <c r="H121" s="10"/>
      <c r="I121" s="10"/>
    </row>
    <row r="122" spans="1:9" x14ac:dyDescent="0.2">
      <c r="A122" s="53"/>
      <c r="F122" s="10"/>
      <c r="H122" s="10"/>
      <c r="I122" s="10"/>
    </row>
    <row r="123" spans="1:9" x14ac:dyDescent="0.2">
      <c r="A123" s="53"/>
      <c r="F123" s="10"/>
      <c r="H123" s="10"/>
      <c r="I123" s="10"/>
    </row>
    <row r="124" spans="1:9" x14ac:dyDescent="0.2">
      <c r="A124" s="53"/>
      <c r="F124" s="10"/>
      <c r="H124" s="10"/>
      <c r="I124" s="10"/>
    </row>
    <row r="125" spans="1:9" x14ac:dyDescent="0.2">
      <c r="A125" s="53"/>
      <c r="F125" s="10"/>
      <c r="H125" s="10"/>
      <c r="I125" s="10"/>
    </row>
    <row r="126" spans="1:9" x14ac:dyDescent="0.2">
      <c r="A126" s="53"/>
      <c r="F126" s="10"/>
      <c r="H126" s="10"/>
      <c r="I126" s="10"/>
    </row>
    <row r="127" spans="1:9" x14ac:dyDescent="0.2">
      <c r="A127" s="53"/>
      <c r="F127" s="10"/>
      <c r="H127" s="10"/>
      <c r="I127" s="10"/>
    </row>
    <row r="128" spans="1:9" x14ac:dyDescent="0.2">
      <c r="A128" s="53"/>
      <c r="F128" s="10"/>
      <c r="H128" s="10"/>
      <c r="I128" s="10"/>
    </row>
    <row r="129" spans="1:9" x14ac:dyDescent="0.2">
      <c r="A129" s="53"/>
      <c r="F129" s="10"/>
      <c r="H129" s="10"/>
      <c r="I129" s="10"/>
    </row>
    <row r="130" spans="1:9" x14ac:dyDescent="0.2">
      <c r="A130" s="53"/>
      <c r="F130" s="10"/>
      <c r="H130" s="10"/>
      <c r="I130" s="10"/>
    </row>
    <row r="131" spans="1:9" x14ac:dyDescent="0.2">
      <c r="A131" s="53"/>
      <c r="F131" s="10"/>
      <c r="H131" s="10"/>
      <c r="I131" s="10"/>
    </row>
    <row r="132" spans="1:9" x14ac:dyDescent="0.2">
      <c r="A132" s="53"/>
      <c r="F132" s="10"/>
      <c r="H132" s="10"/>
      <c r="I132" s="10"/>
    </row>
    <row r="133" spans="1:9" x14ac:dyDescent="0.2">
      <c r="A133" s="51" t="s">
        <v>810</v>
      </c>
      <c r="F133" s="10"/>
      <c r="H133" s="10"/>
      <c r="I133" s="10"/>
    </row>
    <row r="134" spans="1:9" x14ac:dyDescent="0.2">
      <c r="A134" s="53"/>
      <c r="F134" s="10"/>
      <c r="H134" s="10"/>
      <c r="I134" s="10"/>
    </row>
    <row r="135" spans="1:9" x14ac:dyDescent="0.2">
      <c r="A135" s="51" t="s">
        <v>812</v>
      </c>
      <c r="F135" s="10"/>
      <c r="H135" s="10"/>
      <c r="I135" s="10"/>
    </row>
    <row r="136" spans="1:9" x14ac:dyDescent="0.2">
      <c r="A136" s="53"/>
      <c r="F136" s="10"/>
      <c r="H136" s="10"/>
      <c r="I136" s="10"/>
    </row>
    <row r="137" spans="1:9" x14ac:dyDescent="0.2">
      <c r="A137" s="53"/>
      <c r="F137" s="10"/>
      <c r="H137" s="10"/>
      <c r="I137" s="10"/>
    </row>
    <row r="138" spans="1:9" x14ac:dyDescent="0.2">
      <c r="A138" s="53"/>
      <c r="F138" s="10"/>
      <c r="H138" s="10"/>
      <c r="I138" s="10"/>
    </row>
    <row r="139" spans="1:9" x14ac:dyDescent="0.2">
      <c r="A139" s="53"/>
      <c r="F139" s="10"/>
      <c r="H139" s="10"/>
      <c r="I139" s="10"/>
    </row>
    <row r="140" spans="1:9" x14ac:dyDescent="0.2">
      <c r="A140" s="53"/>
      <c r="F140" s="10"/>
      <c r="H140" s="10"/>
      <c r="I140" s="10"/>
    </row>
    <row r="141" spans="1:9" x14ac:dyDescent="0.2">
      <c r="A141" s="53"/>
      <c r="F141" s="10"/>
      <c r="H141" s="10"/>
      <c r="I141" s="10"/>
    </row>
    <row r="142" spans="1:9" x14ac:dyDescent="0.2">
      <c r="A142" s="53"/>
      <c r="F142" s="10"/>
      <c r="H142" s="10"/>
      <c r="I142" s="10"/>
    </row>
    <row r="143" spans="1:9" x14ac:dyDescent="0.2">
      <c r="A143" s="53"/>
      <c r="F143" s="10"/>
      <c r="H143" s="10"/>
      <c r="I143" s="10"/>
    </row>
    <row r="144" spans="1:9" x14ac:dyDescent="0.2">
      <c r="A144" s="53"/>
      <c r="F144" s="10"/>
      <c r="H144" s="10"/>
      <c r="I144" s="10"/>
    </row>
    <row r="145" spans="1:9" x14ac:dyDescent="0.2">
      <c r="A145" s="53"/>
      <c r="F145" s="10"/>
      <c r="H145" s="10"/>
      <c r="I145" s="10"/>
    </row>
    <row r="146" spans="1:9" x14ac:dyDescent="0.2">
      <c r="A146" s="53"/>
      <c r="F146" s="10"/>
      <c r="H146" s="10"/>
      <c r="I146" s="10"/>
    </row>
    <row r="147" spans="1:9" x14ac:dyDescent="0.2">
      <c r="A147" s="53"/>
      <c r="F147" s="10"/>
      <c r="H147" s="10"/>
      <c r="I147" s="10"/>
    </row>
    <row r="148" spans="1:9" x14ac:dyDescent="0.2">
      <c r="A148" s="53"/>
      <c r="F148" s="10"/>
      <c r="H148" s="10"/>
      <c r="I148" s="10"/>
    </row>
    <row r="149" spans="1:9" x14ac:dyDescent="0.2">
      <c r="F149" s="10"/>
      <c r="H149" s="10"/>
      <c r="I149" s="10"/>
    </row>
    <row r="150" spans="1:9" x14ac:dyDescent="0.2">
      <c r="F150" s="10"/>
      <c r="H150" s="10"/>
      <c r="I150" s="10"/>
    </row>
    <row r="151" spans="1:9" x14ac:dyDescent="0.2">
      <c r="F151" s="10"/>
      <c r="H151" s="10"/>
      <c r="I151" s="10"/>
    </row>
    <row r="152" spans="1:9" x14ac:dyDescent="0.2">
      <c r="F152" s="10"/>
      <c r="H152" s="10"/>
      <c r="I152" s="10"/>
    </row>
    <row r="153" spans="1:9" x14ac:dyDescent="0.2">
      <c r="F153" s="10"/>
      <c r="H153" s="10"/>
      <c r="I153" s="10"/>
    </row>
    <row r="154" spans="1:9" x14ac:dyDescent="0.2">
      <c r="F154" s="10"/>
      <c r="H154" s="10"/>
      <c r="I154" s="10"/>
    </row>
    <row r="155" spans="1:9" x14ac:dyDescent="0.2">
      <c r="F155" s="10"/>
      <c r="H155" s="10"/>
      <c r="I155" s="10"/>
    </row>
    <row r="156" spans="1:9" x14ac:dyDescent="0.2">
      <c r="F156" s="10"/>
      <c r="H156" s="10"/>
      <c r="I156" s="10"/>
    </row>
    <row r="157" spans="1:9" x14ac:dyDescent="0.2">
      <c r="F157" s="10"/>
      <c r="H157" s="10"/>
      <c r="I157" s="10"/>
    </row>
    <row r="158" spans="1:9" x14ac:dyDescent="0.2">
      <c r="F158" s="10"/>
      <c r="H158" s="10"/>
      <c r="I158" s="10"/>
    </row>
    <row r="159" spans="1:9" x14ac:dyDescent="0.2">
      <c r="F159" s="10"/>
      <c r="H159" s="10"/>
      <c r="I159" s="10"/>
    </row>
    <row r="160" spans="1:9" x14ac:dyDescent="0.2">
      <c r="F160" s="10"/>
      <c r="H160" s="10"/>
      <c r="I160" s="10"/>
    </row>
    <row r="161" spans="6:9" x14ac:dyDescent="0.2">
      <c r="F161" s="10"/>
      <c r="H161" s="10"/>
      <c r="I161" s="10"/>
    </row>
    <row r="162" spans="6:9" x14ac:dyDescent="0.2">
      <c r="F162" s="10"/>
      <c r="H162" s="10"/>
      <c r="I162" s="10"/>
    </row>
    <row r="163" spans="6:9" x14ac:dyDescent="0.2">
      <c r="F163" s="10"/>
      <c r="H163" s="10"/>
      <c r="I163" s="10"/>
    </row>
    <row r="164" spans="6:9" x14ac:dyDescent="0.2">
      <c r="F164" s="10"/>
      <c r="H164" s="10"/>
      <c r="I164" s="10"/>
    </row>
    <row r="165" spans="6:9" x14ac:dyDescent="0.2">
      <c r="F165" s="10"/>
      <c r="H165" s="10"/>
      <c r="I165" s="10"/>
    </row>
    <row r="166" spans="6:9" x14ac:dyDescent="0.2">
      <c r="F166" s="10"/>
      <c r="H166" s="10"/>
      <c r="I166" s="10"/>
    </row>
    <row r="167" spans="6:9" x14ac:dyDescent="0.2">
      <c r="F167" s="10"/>
      <c r="H167" s="10"/>
      <c r="I167" s="10"/>
    </row>
    <row r="168" spans="6:9" x14ac:dyDescent="0.2">
      <c r="F168" s="10"/>
      <c r="H168" s="10"/>
      <c r="I168" s="10"/>
    </row>
    <row r="169" spans="6:9" x14ac:dyDescent="0.2">
      <c r="F169" s="10"/>
      <c r="H169" s="10"/>
      <c r="I169" s="10"/>
    </row>
    <row r="170" spans="6:9" x14ac:dyDescent="0.2">
      <c r="F170" s="10"/>
      <c r="H170" s="10"/>
      <c r="I170" s="10"/>
    </row>
    <row r="171" spans="6:9" x14ac:dyDescent="0.2">
      <c r="F171" s="10"/>
      <c r="H171" s="10"/>
      <c r="I171" s="10"/>
    </row>
    <row r="172" spans="6:9" x14ac:dyDescent="0.2">
      <c r="F172" s="10"/>
      <c r="H172" s="10"/>
      <c r="I172" s="10"/>
    </row>
    <row r="173" spans="6:9" x14ac:dyDescent="0.2">
      <c r="F173" s="10"/>
      <c r="H173" s="10"/>
      <c r="I173" s="10"/>
    </row>
    <row r="174" spans="6:9" x14ac:dyDescent="0.2">
      <c r="F174" s="10"/>
      <c r="H174" s="10"/>
      <c r="I174" s="10"/>
    </row>
    <row r="175" spans="6:9" x14ac:dyDescent="0.2">
      <c r="F175" s="10"/>
      <c r="H175" s="10"/>
      <c r="I175" s="10"/>
    </row>
    <row r="176" spans="6:9" x14ac:dyDescent="0.2">
      <c r="F176" s="10"/>
      <c r="H176" s="10"/>
      <c r="I176" s="10"/>
    </row>
    <row r="177" spans="6:9" x14ac:dyDescent="0.2">
      <c r="F177" s="10"/>
      <c r="H177" s="10"/>
      <c r="I177" s="10"/>
    </row>
    <row r="178" spans="6:9" x14ac:dyDescent="0.2">
      <c r="F178" s="10"/>
      <c r="H178" s="10"/>
      <c r="I178" s="10"/>
    </row>
    <row r="179" spans="6:9" x14ac:dyDescent="0.2">
      <c r="F179" s="10"/>
      <c r="H179" s="10"/>
      <c r="I179" s="10"/>
    </row>
    <row r="180" spans="6:9" x14ac:dyDescent="0.2">
      <c r="F180" s="10"/>
      <c r="H180" s="10"/>
      <c r="I180" s="10"/>
    </row>
    <row r="181" spans="6:9" x14ac:dyDescent="0.2">
      <c r="F181" s="10"/>
      <c r="H181" s="10"/>
      <c r="I181" s="10"/>
    </row>
    <row r="182" spans="6:9" x14ac:dyDescent="0.2">
      <c r="F182" s="10"/>
      <c r="H182" s="10"/>
      <c r="I182" s="10"/>
    </row>
    <row r="183" spans="6:9" x14ac:dyDescent="0.2">
      <c r="F183" s="10"/>
      <c r="H183" s="10"/>
      <c r="I183" s="10"/>
    </row>
    <row r="184" spans="6:9" x14ac:dyDescent="0.2">
      <c r="F184" s="10"/>
      <c r="H184" s="10"/>
      <c r="I184" s="10"/>
    </row>
    <row r="185" spans="6:9" x14ac:dyDescent="0.2">
      <c r="F185" s="10"/>
      <c r="H185" s="10"/>
      <c r="I185" s="10"/>
    </row>
    <row r="186" spans="6:9" x14ac:dyDescent="0.2">
      <c r="F186" s="10"/>
      <c r="H186" s="10"/>
      <c r="I186" s="10"/>
    </row>
    <row r="187" spans="6:9" x14ac:dyDescent="0.2">
      <c r="F187" s="10"/>
      <c r="H187" s="10"/>
      <c r="I187" s="10"/>
    </row>
    <row r="188" spans="6:9" x14ac:dyDescent="0.2">
      <c r="F188" s="10"/>
      <c r="H188" s="10"/>
      <c r="I188" s="10"/>
    </row>
    <row r="189" spans="6:9" x14ac:dyDescent="0.2">
      <c r="F189" s="10"/>
      <c r="H189" s="10"/>
      <c r="I189" s="10"/>
    </row>
    <row r="190" spans="6:9" x14ac:dyDescent="0.2">
      <c r="F190" s="10"/>
      <c r="H190" s="10"/>
      <c r="I190" s="10"/>
    </row>
    <row r="191" spans="6:9" x14ac:dyDescent="0.2">
      <c r="F191" s="10"/>
      <c r="H191" s="10"/>
      <c r="I191" s="10"/>
    </row>
    <row r="192" spans="6:9" x14ac:dyDescent="0.2">
      <c r="F192" s="10"/>
      <c r="H192" s="10"/>
      <c r="I192" s="10"/>
    </row>
    <row r="193" spans="6:9" x14ac:dyDescent="0.2">
      <c r="F193" s="10"/>
      <c r="H193" s="10"/>
      <c r="I193" s="10"/>
    </row>
    <row r="194" spans="6:9" x14ac:dyDescent="0.2">
      <c r="F194" s="10"/>
      <c r="H194" s="10"/>
      <c r="I194" s="10"/>
    </row>
    <row r="195" spans="6:9" x14ac:dyDescent="0.2">
      <c r="F195" s="10"/>
      <c r="H195" s="10"/>
      <c r="I195" s="10"/>
    </row>
    <row r="196" spans="6:9" x14ac:dyDescent="0.2">
      <c r="F196" s="10"/>
      <c r="H196" s="10"/>
      <c r="I196" s="10"/>
    </row>
    <row r="197" spans="6:9" x14ac:dyDescent="0.2">
      <c r="F197" s="10"/>
      <c r="H197" s="10"/>
      <c r="I197" s="10"/>
    </row>
    <row r="198" spans="6:9" x14ac:dyDescent="0.2">
      <c r="F198" s="10"/>
      <c r="H198" s="10"/>
      <c r="I198" s="10"/>
    </row>
    <row r="199" spans="6:9" x14ac:dyDescent="0.2">
      <c r="F199" s="10"/>
      <c r="H199" s="10"/>
      <c r="I199" s="10"/>
    </row>
    <row r="200" spans="6:9" x14ac:dyDescent="0.2">
      <c r="F200" s="10"/>
      <c r="H200" s="10"/>
      <c r="I200" s="10"/>
    </row>
    <row r="201" spans="6:9" x14ac:dyDescent="0.2">
      <c r="F201" s="10"/>
      <c r="H201" s="10"/>
      <c r="I201" s="10"/>
    </row>
    <row r="202" spans="6:9" x14ac:dyDescent="0.2">
      <c r="F202" s="10"/>
      <c r="H202" s="10"/>
      <c r="I202" s="10"/>
    </row>
    <row r="203" spans="6:9" x14ac:dyDescent="0.2">
      <c r="F203" s="10"/>
      <c r="H203" s="10"/>
      <c r="I203" s="10"/>
    </row>
    <row r="204" spans="6:9" x14ac:dyDescent="0.2">
      <c r="F204" s="10"/>
      <c r="H204" s="10"/>
      <c r="I204" s="10"/>
    </row>
    <row r="205" spans="6:9" x14ac:dyDescent="0.2">
      <c r="F205" s="10"/>
      <c r="H205" s="10"/>
      <c r="I205" s="10"/>
    </row>
    <row r="206" spans="6:9" x14ac:dyDescent="0.2">
      <c r="F206" s="10"/>
      <c r="H206" s="10"/>
      <c r="I206" s="10"/>
    </row>
    <row r="207" spans="6:9" x14ac:dyDescent="0.2">
      <c r="F207" s="10"/>
      <c r="H207" s="10"/>
      <c r="I207" s="10"/>
    </row>
    <row r="208" spans="6:9" x14ac:dyDescent="0.2">
      <c r="F208" s="10"/>
      <c r="H208" s="10"/>
      <c r="I208" s="10"/>
    </row>
    <row r="209" spans="6:9" x14ac:dyDescent="0.2">
      <c r="F209" s="10"/>
      <c r="H209" s="10"/>
      <c r="I209" s="10"/>
    </row>
    <row r="210" spans="6:9" x14ac:dyDescent="0.2">
      <c r="F210" s="10"/>
      <c r="H210" s="10"/>
      <c r="I210" s="10"/>
    </row>
    <row r="211" spans="6:9" x14ac:dyDescent="0.2">
      <c r="F211" s="10"/>
      <c r="H211" s="10"/>
      <c r="I211" s="10"/>
    </row>
    <row r="212" spans="6:9" x14ac:dyDescent="0.2">
      <c r="F212" s="10"/>
      <c r="H212" s="10"/>
      <c r="I212" s="10"/>
    </row>
    <row r="213" spans="6:9" x14ac:dyDescent="0.2">
      <c r="F213" s="10"/>
      <c r="H213" s="10"/>
      <c r="I213" s="10"/>
    </row>
    <row r="214" spans="6:9" x14ac:dyDescent="0.2">
      <c r="F214" s="10"/>
      <c r="H214" s="10"/>
      <c r="I214" s="10"/>
    </row>
    <row r="215" spans="6:9" x14ac:dyDescent="0.2">
      <c r="F215" s="10"/>
      <c r="H215" s="10"/>
      <c r="I215" s="10"/>
    </row>
    <row r="216" spans="6:9" x14ac:dyDescent="0.2">
      <c r="F216" s="10"/>
      <c r="H216" s="10"/>
      <c r="I216" s="10"/>
    </row>
    <row r="217" spans="6:9" x14ac:dyDescent="0.2">
      <c r="F217" s="10"/>
      <c r="H217" s="10"/>
      <c r="I217" s="10"/>
    </row>
    <row r="218" spans="6:9" x14ac:dyDescent="0.2">
      <c r="F218" s="10"/>
      <c r="H218" s="10"/>
      <c r="I218" s="10"/>
    </row>
    <row r="219" spans="6:9" x14ac:dyDescent="0.2">
      <c r="F219" s="10"/>
      <c r="H219" s="10"/>
      <c r="I219" s="10"/>
    </row>
    <row r="220" spans="6:9" x14ac:dyDescent="0.2">
      <c r="F220" s="10"/>
      <c r="H220" s="10"/>
      <c r="I220" s="10"/>
    </row>
    <row r="221" spans="6:9" x14ac:dyDescent="0.2">
      <c r="F221" s="10"/>
      <c r="H221" s="10"/>
      <c r="I221" s="10"/>
    </row>
    <row r="222" spans="6:9" x14ac:dyDescent="0.2">
      <c r="F222" s="10"/>
      <c r="H222" s="10"/>
      <c r="I222" s="10"/>
    </row>
    <row r="223" spans="6:9" x14ac:dyDescent="0.2">
      <c r="F223" s="10"/>
      <c r="H223" s="10"/>
      <c r="I223" s="10"/>
    </row>
    <row r="224" spans="6:9" x14ac:dyDescent="0.2">
      <c r="F224" s="10"/>
      <c r="H224" s="10"/>
      <c r="I224" s="10"/>
    </row>
    <row r="225" spans="6:9" x14ac:dyDescent="0.2">
      <c r="F225" s="10"/>
      <c r="H225" s="10"/>
      <c r="I225" s="10"/>
    </row>
    <row r="226" spans="6:9" x14ac:dyDescent="0.2">
      <c r="F226" s="10"/>
      <c r="H226" s="10"/>
      <c r="I226" s="10"/>
    </row>
    <row r="227" spans="6:9" x14ac:dyDescent="0.2">
      <c r="F227" s="10"/>
      <c r="H227" s="10"/>
      <c r="I227" s="10"/>
    </row>
    <row r="228" spans="6:9" x14ac:dyDescent="0.2">
      <c r="F228" s="10"/>
      <c r="H228" s="10"/>
      <c r="I228" s="10"/>
    </row>
    <row r="229" spans="6:9" x14ac:dyDescent="0.2">
      <c r="F229" s="10"/>
      <c r="H229" s="10"/>
      <c r="I229" s="10"/>
    </row>
    <row r="230" spans="6:9" x14ac:dyDescent="0.2">
      <c r="F230" s="10"/>
      <c r="H230" s="10"/>
      <c r="I230" s="10"/>
    </row>
    <row r="231" spans="6:9" x14ac:dyDescent="0.2">
      <c r="F231" s="10"/>
      <c r="H231" s="10"/>
      <c r="I231" s="10"/>
    </row>
    <row r="232" spans="6:9" x14ac:dyDescent="0.2">
      <c r="F232" s="10"/>
      <c r="H232" s="10"/>
      <c r="I232" s="10"/>
    </row>
    <row r="233" spans="6:9" x14ac:dyDescent="0.2">
      <c r="F233" s="10"/>
      <c r="H233" s="10"/>
      <c r="I233" s="10"/>
    </row>
    <row r="234" spans="6:9" x14ac:dyDescent="0.2">
      <c r="F234" s="10"/>
      <c r="H234" s="10"/>
      <c r="I234" s="10"/>
    </row>
    <row r="235" spans="6:9" x14ac:dyDescent="0.2">
      <c r="F235" s="10"/>
      <c r="H235" s="10"/>
      <c r="I235" s="10"/>
    </row>
    <row r="236" spans="6:9" x14ac:dyDescent="0.2">
      <c r="F236" s="10"/>
      <c r="H236" s="10"/>
      <c r="I236" s="10"/>
    </row>
    <row r="237" spans="6:9" x14ac:dyDescent="0.2">
      <c r="F237" s="10"/>
      <c r="H237" s="10"/>
      <c r="I237" s="10"/>
    </row>
    <row r="238" spans="6:9" x14ac:dyDescent="0.2">
      <c r="F238" s="10"/>
      <c r="H238" s="10"/>
      <c r="I238" s="10"/>
    </row>
    <row r="239" spans="6:9" x14ac:dyDescent="0.2">
      <c r="F239" s="10"/>
      <c r="H239" s="10"/>
      <c r="I239" s="10"/>
    </row>
    <row r="240" spans="6:9" x14ac:dyDescent="0.2">
      <c r="F240" s="10"/>
      <c r="H240" s="10"/>
      <c r="I240" s="10"/>
    </row>
    <row r="241" spans="6:9" x14ac:dyDescent="0.2">
      <c r="F241" s="10"/>
      <c r="H241" s="10"/>
      <c r="I241" s="10"/>
    </row>
    <row r="242" spans="6:9" x14ac:dyDescent="0.2">
      <c r="F242" s="10"/>
      <c r="H242" s="10"/>
      <c r="I242" s="10"/>
    </row>
    <row r="243" spans="6:9" x14ac:dyDescent="0.2">
      <c r="F243" s="10"/>
      <c r="H243" s="10"/>
      <c r="I243" s="10"/>
    </row>
    <row r="244" spans="6:9" x14ac:dyDescent="0.2">
      <c r="F244" s="10"/>
      <c r="H244" s="10"/>
      <c r="I244" s="10"/>
    </row>
    <row r="245" spans="6:9" x14ac:dyDescent="0.2">
      <c r="F245" s="10"/>
      <c r="H245" s="10"/>
      <c r="I245" s="10"/>
    </row>
    <row r="246" spans="6:9" x14ac:dyDescent="0.2">
      <c r="F246" s="10"/>
      <c r="H246" s="10"/>
      <c r="I246" s="10"/>
    </row>
    <row r="247" spans="6:9" x14ac:dyDescent="0.2">
      <c r="F247" s="10"/>
      <c r="H247" s="10"/>
      <c r="I247" s="10"/>
    </row>
    <row r="248" spans="6:9" x14ac:dyDescent="0.2">
      <c r="F248" s="10"/>
      <c r="H248" s="10"/>
      <c r="I248" s="10"/>
    </row>
    <row r="249" spans="6:9" x14ac:dyDescent="0.2">
      <c r="F249" s="10"/>
      <c r="H249" s="10"/>
      <c r="I249" s="10"/>
    </row>
    <row r="250" spans="6:9" x14ac:dyDescent="0.2">
      <c r="F250" s="10"/>
      <c r="H250" s="10"/>
      <c r="I250" s="10"/>
    </row>
    <row r="251" spans="6:9" x14ac:dyDescent="0.2">
      <c r="F251" s="10"/>
      <c r="H251" s="10"/>
      <c r="I251" s="10"/>
    </row>
    <row r="252" spans="6:9" x14ac:dyDescent="0.2">
      <c r="F252" s="10"/>
      <c r="H252" s="10"/>
      <c r="I252" s="10"/>
    </row>
    <row r="253" spans="6:9" x14ac:dyDescent="0.2">
      <c r="F253" s="10"/>
      <c r="H253" s="10"/>
      <c r="I253" s="10"/>
    </row>
    <row r="254" spans="6:9" x14ac:dyDescent="0.2">
      <c r="F254" s="10"/>
      <c r="H254" s="10"/>
      <c r="I254" s="10"/>
    </row>
    <row r="255" spans="6:9" x14ac:dyDescent="0.2">
      <c r="F255" s="10"/>
      <c r="H255" s="10"/>
      <c r="I255" s="10"/>
    </row>
    <row r="256" spans="6:9" x14ac:dyDescent="0.2">
      <c r="F256" s="10"/>
      <c r="H256" s="10"/>
      <c r="I256" s="10"/>
    </row>
    <row r="257" spans="6:9" x14ac:dyDescent="0.2">
      <c r="F257" s="10"/>
      <c r="H257" s="10"/>
      <c r="I257" s="10"/>
    </row>
    <row r="258" spans="6:9" x14ac:dyDescent="0.2">
      <c r="F258" s="10"/>
      <c r="H258" s="10"/>
      <c r="I258" s="10"/>
    </row>
    <row r="259" spans="6:9" x14ac:dyDescent="0.2">
      <c r="F259" s="10"/>
      <c r="H259" s="10"/>
      <c r="I259" s="10"/>
    </row>
    <row r="260" spans="6:9" x14ac:dyDescent="0.2">
      <c r="F260" s="10"/>
      <c r="H260" s="10"/>
      <c r="I260" s="10"/>
    </row>
    <row r="261" spans="6:9" x14ac:dyDescent="0.2">
      <c r="F261" s="10"/>
      <c r="H261" s="10"/>
      <c r="I261" s="10"/>
    </row>
    <row r="262" spans="6:9" x14ac:dyDescent="0.2">
      <c r="F262" s="10"/>
      <c r="H262" s="10"/>
      <c r="I262" s="10"/>
    </row>
    <row r="263" spans="6:9" x14ac:dyDescent="0.2">
      <c r="F263" s="10"/>
      <c r="H263" s="10"/>
      <c r="I263" s="10"/>
    </row>
    <row r="264" spans="6:9" x14ac:dyDescent="0.2">
      <c r="F264" s="10"/>
      <c r="H264" s="10"/>
      <c r="I264" s="10"/>
    </row>
    <row r="265" spans="6:9" x14ac:dyDescent="0.2">
      <c r="F265" s="10"/>
      <c r="H265" s="10"/>
      <c r="I265" s="10"/>
    </row>
    <row r="266" spans="6:9" x14ac:dyDescent="0.2">
      <c r="F266" s="10"/>
      <c r="H266" s="10"/>
      <c r="I266" s="10"/>
    </row>
    <row r="267" spans="6:9" x14ac:dyDescent="0.2">
      <c r="F267" s="10"/>
      <c r="H267" s="10"/>
      <c r="I267" s="10"/>
    </row>
    <row r="268" spans="6:9" x14ac:dyDescent="0.2">
      <c r="F268" s="10"/>
      <c r="H268" s="10"/>
      <c r="I268" s="10"/>
    </row>
    <row r="269" spans="6:9" x14ac:dyDescent="0.2">
      <c r="F269" s="10"/>
      <c r="H269" s="10"/>
      <c r="I269" s="10"/>
    </row>
    <row r="270" spans="6:9" x14ac:dyDescent="0.2">
      <c r="F270" s="10"/>
      <c r="H270" s="10"/>
      <c r="I270" s="10"/>
    </row>
    <row r="271" spans="6:9" x14ac:dyDescent="0.2">
      <c r="F271" s="10"/>
      <c r="H271" s="10"/>
      <c r="I271" s="10"/>
    </row>
    <row r="272" spans="6:9" x14ac:dyDescent="0.2">
      <c r="F272" s="10"/>
      <c r="H272" s="10"/>
      <c r="I272" s="10"/>
    </row>
    <row r="273" spans="6:9" x14ac:dyDescent="0.2">
      <c r="F273" s="10"/>
      <c r="H273" s="10"/>
      <c r="I273" s="10"/>
    </row>
    <row r="274" spans="6:9" x14ac:dyDescent="0.2">
      <c r="F274" s="10"/>
      <c r="H274" s="10"/>
      <c r="I274" s="10"/>
    </row>
    <row r="275" spans="6:9" x14ac:dyDescent="0.2">
      <c r="F275" s="10"/>
      <c r="H275" s="10"/>
      <c r="I275" s="10"/>
    </row>
    <row r="276" spans="6:9" x14ac:dyDescent="0.2">
      <c r="F276" s="10"/>
      <c r="H276" s="10"/>
      <c r="I276" s="10"/>
    </row>
    <row r="277" spans="6:9" x14ac:dyDescent="0.2">
      <c r="F277" s="10"/>
      <c r="H277" s="10"/>
      <c r="I277" s="10"/>
    </row>
    <row r="278" spans="6:9" x14ac:dyDescent="0.2">
      <c r="F278" s="10"/>
      <c r="H278" s="10"/>
      <c r="I278" s="10"/>
    </row>
    <row r="279" spans="6:9" x14ac:dyDescent="0.2">
      <c r="F279" s="10"/>
      <c r="H279" s="10"/>
      <c r="I279" s="10"/>
    </row>
    <row r="280" spans="6:9" x14ac:dyDescent="0.2">
      <c r="F280" s="10"/>
      <c r="H280" s="10"/>
      <c r="I280" s="10"/>
    </row>
    <row r="281" spans="6:9" x14ac:dyDescent="0.2">
      <c r="F281" s="10"/>
      <c r="H281" s="10"/>
      <c r="I281" s="10"/>
    </row>
    <row r="282" spans="6:9" x14ac:dyDescent="0.2">
      <c r="F282" s="10"/>
      <c r="H282" s="10"/>
      <c r="I282" s="10"/>
    </row>
    <row r="283" spans="6:9" x14ac:dyDescent="0.2">
      <c r="F283" s="10"/>
      <c r="H283" s="10"/>
      <c r="I283" s="10"/>
    </row>
    <row r="284" spans="6:9" x14ac:dyDescent="0.2">
      <c r="F284" s="10"/>
      <c r="H284" s="10"/>
      <c r="I284" s="10"/>
    </row>
    <row r="285" spans="6:9" x14ac:dyDescent="0.2">
      <c r="F285" s="10"/>
      <c r="H285" s="10"/>
      <c r="I285" s="10"/>
    </row>
    <row r="286" spans="6:9" x14ac:dyDescent="0.2">
      <c r="F286" s="10"/>
      <c r="H286" s="10"/>
      <c r="I286" s="10"/>
    </row>
    <row r="287" spans="6:9" x14ac:dyDescent="0.2">
      <c r="F287" s="10"/>
      <c r="H287" s="10"/>
      <c r="I287" s="10"/>
    </row>
    <row r="288" spans="6:9" x14ac:dyDescent="0.2">
      <c r="F288" s="10"/>
      <c r="H288" s="10"/>
      <c r="I288" s="10"/>
    </row>
    <row r="289" spans="6:9" x14ac:dyDescent="0.2">
      <c r="F289" s="10"/>
      <c r="H289" s="10"/>
      <c r="I289" s="10"/>
    </row>
    <row r="290" spans="6:9" x14ac:dyDescent="0.2">
      <c r="F290" s="10"/>
      <c r="H290" s="10"/>
      <c r="I290" s="10"/>
    </row>
    <row r="291" spans="6:9" x14ac:dyDescent="0.2">
      <c r="F291" s="10"/>
      <c r="H291" s="10"/>
      <c r="I291" s="10"/>
    </row>
    <row r="292" spans="6:9" x14ac:dyDescent="0.2">
      <c r="F292" s="10"/>
      <c r="H292" s="10"/>
      <c r="I292" s="10"/>
    </row>
    <row r="293" spans="6:9" x14ac:dyDescent="0.2">
      <c r="F293" s="10"/>
      <c r="H293" s="10"/>
      <c r="I293" s="10"/>
    </row>
    <row r="294" spans="6:9" x14ac:dyDescent="0.2">
      <c r="F294" s="10"/>
      <c r="H294" s="10"/>
      <c r="I294" s="10"/>
    </row>
    <row r="295" spans="6:9" x14ac:dyDescent="0.2">
      <c r="F295" s="10"/>
      <c r="H295" s="10"/>
      <c r="I295" s="10"/>
    </row>
    <row r="296" spans="6:9" x14ac:dyDescent="0.2">
      <c r="F296" s="10"/>
      <c r="H296" s="10"/>
      <c r="I296" s="10"/>
    </row>
    <row r="297" spans="6:9" x14ac:dyDescent="0.2">
      <c r="F297" s="10"/>
      <c r="H297" s="10"/>
      <c r="I297" s="10"/>
    </row>
    <row r="298" spans="6:9" x14ac:dyDescent="0.2">
      <c r="F298" s="10"/>
      <c r="H298" s="10"/>
      <c r="I298" s="10"/>
    </row>
    <row r="299" spans="6:9" x14ac:dyDescent="0.2">
      <c r="F299" s="10"/>
      <c r="H299" s="10"/>
      <c r="I299" s="10"/>
    </row>
    <row r="300" spans="6:9" x14ac:dyDescent="0.2">
      <c r="F300" s="10"/>
      <c r="H300" s="10"/>
      <c r="I300" s="10"/>
    </row>
    <row r="301" spans="6:9" x14ac:dyDescent="0.2">
      <c r="F301" s="10"/>
      <c r="H301" s="10"/>
      <c r="I301" s="10"/>
    </row>
    <row r="302" spans="6:9" x14ac:dyDescent="0.2">
      <c r="F302" s="10"/>
      <c r="H302" s="10"/>
      <c r="I302" s="10"/>
    </row>
    <row r="303" spans="6:9" x14ac:dyDescent="0.2">
      <c r="F303" s="10"/>
      <c r="H303" s="10"/>
      <c r="I303" s="10"/>
    </row>
    <row r="304" spans="6:9" x14ac:dyDescent="0.2">
      <c r="F304" s="10"/>
      <c r="H304" s="10"/>
      <c r="I304" s="10"/>
    </row>
    <row r="305" spans="6:9" x14ac:dyDescent="0.2">
      <c r="F305" s="10"/>
      <c r="H305" s="10"/>
      <c r="I305" s="10"/>
    </row>
    <row r="306" spans="6:9" x14ac:dyDescent="0.2">
      <c r="F306" s="10"/>
      <c r="H306" s="10"/>
      <c r="I306" s="10"/>
    </row>
    <row r="307" spans="6:9" x14ac:dyDescent="0.2">
      <c r="F307" s="10"/>
      <c r="H307" s="10"/>
      <c r="I307" s="10"/>
    </row>
    <row r="308" spans="6:9" x14ac:dyDescent="0.2">
      <c r="F308" s="10"/>
      <c r="H308" s="10"/>
      <c r="I308" s="10"/>
    </row>
    <row r="309" spans="6:9" x14ac:dyDescent="0.2">
      <c r="F309" s="10"/>
      <c r="H309" s="10"/>
      <c r="I309" s="10"/>
    </row>
    <row r="310" spans="6:9" x14ac:dyDescent="0.2">
      <c r="F310" s="10"/>
      <c r="H310" s="10"/>
      <c r="I310" s="10"/>
    </row>
    <row r="311" spans="6:9" x14ac:dyDescent="0.2">
      <c r="F311" s="10"/>
      <c r="H311" s="10"/>
      <c r="I311" s="10"/>
    </row>
    <row r="312" spans="6:9" x14ac:dyDescent="0.2">
      <c r="F312" s="10"/>
      <c r="H312" s="10"/>
      <c r="I312" s="10"/>
    </row>
    <row r="313" spans="6:9" x14ac:dyDescent="0.2">
      <c r="F313" s="10"/>
      <c r="H313" s="10"/>
      <c r="I313" s="10"/>
    </row>
    <row r="314" spans="6:9" x14ac:dyDescent="0.2">
      <c r="F314" s="10"/>
      <c r="H314" s="10"/>
      <c r="I314" s="10"/>
    </row>
    <row r="315" spans="6:9" x14ac:dyDescent="0.2">
      <c r="F315" s="10"/>
      <c r="H315" s="10"/>
      <c r="I315" s="10"/>
    </row>
    <row r="316" spans="6:9" x14ac:dyDescent="0.2">
      <c r="F316" s="10"/>
      <c r="H316" s="10"/>
      <c r="I316" s="10"/>
    </row>
    <row r="317" spans="6:9" x14ac:dyDescent="0.2">
      <c r="F317" s="10"/>
      <c r="H317" s="10"/>
      <c r="I317" s="10"/>
    </row>
    <row r="318" spans="6:9" x14ac:dyDescent="0.2">
      <c r="F318" s="10"/>
      <c r="H318" s="10"/>
      <c r="I318" s="10"/>
    </row>
    <row r="319" spans="6:9" x14ac:dyDescent="0.2">
      <c r="F319" s="10"/>
      <c r="H319" s="10"/>
      <c r="I319" s="10"/>
    </row>
    <row r="320" spans="6:9" x14ac:dyDescent="0.2">
      <c r="F320" s="10"/>
      <c r="H320" s="10"/>
      <c r="I320" s="10"/>
    </row>
    <row r="321" spans="6:9" x14ac:dyDescent="0.2">
      <c r="F321" s="10"/>
      <c r="H321" s="10"/>
      <c r="I321" s="10"/>
    </row>
    <row r="322" spans="6:9" x14ac:dyDescent="0.2">
      <c r="F322" s="10"/>
      <c r="H322" s="10"/>
      <c r="I322" s="10"/>
    </row>
    <row r="323" spans="6:9" x14ac:dyDescent="0.2">
      <c r="F323" s="10"/>
      <c r="H323" s="10"/>
      <c r="I323" s="10"/>
    </row>
    <row r="324" spans="6:9" x14ac:dyDescent="0.2">
      <c r="F324" s="10"/>
      <c r="H324" s="10"/>
      <c r="I324" s="10"/>
    </row>
    <row r="325" spans="6:9" x14ac:dyDescent="0.2">
      <c r="F325" s="10"/>
      <c r="H325" s="10"/>
      <c r="I325" s="10"/>
    </row>
    <row r="326" spans="6:9" x14ac:dyDescent="0.2">
      <c r="F326" s="10"/>
      <c r="H326" s="10"/>
      <c r="I326" s="10"/>
    </row>
    <row r="327" spans="6:9" x14ac:dyDescent="0.2">
      <c r="F327" s="10"/>
      <c r="H327" s="10"/>
      <c r="I327" s="10"/>
    </row>
    <row r="328" spans="6:9" x14ac:dyDescent="0.2">
      <c r="F328" s="10"/>
      <c r="H328" s="10"/>
      <c r="I328" s="10"/>
    </row>
    <row r="329" spans="6:9" x14ac:dyDescent="0.2">
      <c r="F329" s="10"/>
      <c r="H329" s="10"/>
      <c r="I329" s="10"/>
    </row>
    <row r="330" spans="6:9" x14ac:dyDescent="0.2">
      <c r="F330" s="10"/>
      <c r="H330" s="10"/>
      <c r="I330" s="10"/>
    </row>
    <row r="331" spans="6:9" x14ac:dyDescent="0.2">
      <c r="F331" s="10"/>
      <c r="H331" s="10"/>
      <c r="I331" s="10"/>
    </row>
    <row r="332" spans="6:9" x14ac:dyDescent="0.2">
      <c r="F332" s="10"/>
      <c r="H332" s="10"/>
      <c r="I332" s="10"/>
    </row>
    <row r="333" spans="6:9" x14ac:dyDescent="0.2">
      <c r="F333" s="10"/>
      <c r="H333" s="10"/>
      <c r="I333" s="10"/>
    </row>
    <row r="334" spans="6:9" x14ac:dyDescent="0.2">
      <c r="F334" s="10"/>
      <c r="H334" s="10"/>
      <c r="I334" s="10"/>
    </row>
    <row r="335" spans="6:9" x14ac:dyDescent="0.2">
      <c r="F335" s="10"/>
      <c r="H335" s="10"/>
      <c r="I335" s="10"/>
    </row>
    <row r="336" spans="6:9" x14ac:dyDescent="0.2">
      <c r="F336" s="10"/>
      <c r="H336" s="10"/>
      <c r="I336" s="10"/>
    </row>
    <row r="337" spans="6:9" x14ac:dyDescent="0.2">
      <c r="F337" s="10"/>
      <c r="H337" s="10"/>
      <c r="I337" s="10"/>
    </row>
    <row r="338" spans="6:9" x14ac:dyDescent="0.2">
      <c r="F338" s="10"/>
      <c r="H338" s="10"/>
      <c r="I338" s="10"/>
    </row>
    <row r="339" spans="6:9" x14ac:dyDescent="0.2">
      <c r="F339" s="10"/>
      <c r="H339" s="10"/>
      <c r="I339" s="10"/>
    </row>
    <row r="340" spans="6:9" x14ac:dyDescent="0.2">
      <c r="F340" s="10"/>
      <c r="H340" s="10"/>
      <c r="I340" s="10"/>
    </row>
    <row r="341" spans="6:9" x14ac:dyDescent="0.2">
      <c r="F341" s="10"/>
      <c r="H341" s="10"/>
      <c r="I341" s="10"/>
    </row>
    <row r="342" spans="6:9" x14ac:dyDescent="0.2">
      <c r="F342" s="10"/>
      <c r="H342" s="10"/>
      <c r="I342" s="10"/>
    </row>
    <row r="343" spans="6:9" x14ac:dyDescent="0.2">
      <c r="F343" s="10"/>
      <c r="H343" s="10"/>
      <c r="I343" s="10"/>
    </row>
    <row r="344" spans="6:9" x14ac:dyDescent="0.2">
      <c r="F344" s="10"/>
      <c r="H344" s="10"/>
      <c r="I344" s="10"/>
    </row>
    <row r="345" spans="6:9" x14ac:dyDescent="0.2">
      <c r="F345" s="10"/>
      <c r="H345" s="10"/>
      <c r="I345" s="10"/>
    </row>
    <row r="346" spans="6:9" x14ac:dyDescent="0.2">
      <c r="F346" s="10"/>
      <c r="H346" s="10"/>
      <c r="I346" s="10"/>
    </row>
    <row r="347" spans="6:9" x14ac:dyDescent="0.2">
      <c r="F347" s="10"/>
      <c r="H347" s="10"/>
      <c r="I347" s="10"/>
    </row>
    <row r="348" spans="6:9" x14ac:dyDescent="0.2">
      <c r="F348" s="10"/>
      <c r="H348" s="10"/>
      <c r="I348" s="10"/>
    </row>
    <row r="349" spans="6:9" x14ac:dyDescent="0.2">
      <c r="F349" s="10"/>
      <c r="H349" s="10"/>
      <c r="I349" s="10"/>
    </row>
    <row r="350" spans="6:9" x14ac:dyDescent="0.2">
      <c r="F350" s="10"/>
      <c r="H350" s="10"/>
      <c r="I350" s="10"/>
    </row>
    <row r="351" spans="6:9" x14ac:dyDescent="0.2">
      <c r="F351" s="10"/>
      <c r="H351" s="10"/>
      <c r="I351" s="10"/>
    </row>
    <row r="352" spans="6:9" x14ac:dyDescent="0.2">
      <c r="F352" s="10"/>
      <c r="H352" s="10"/>
      <c r="I352" s="10"/>
    </row>
    <row r="353" spans="6:9" x14ac:dyDescent="0.2">
      <c r="F353" s="10"/>
      <c r="H353" s="10"/>
      <c r="I353" s="10"/>
    </row>
    <row r="354" spans="6:9" x14ac:dyDescent="0.2">
      <c r="F354" s="10"/>
      <c r="H354" s="10"/>
      <c r="I354" s="10"/>
    </row>
    <row r="355" spans="6:9" x14ac:dyDescent="0.2">
      <c r="F355" s="10"/>
      <c r="H355" s="10"/>
      <c r="I355" s="10"/>
    </row>
    <row r="356" spans="6:9" x14ac:dyDescent="0.2">
      <c r="F356" s="10"/>
      <c r="H356" s="10"/>
      <c r="I356" s="10"/>
    </row>
    <row r="357" spans="6:9" x14ac:dyDescent="0.2">
      <c r="F357" s="10"/>
      <c r="H357" s="10"/>
      <c r="I357" s="10"/>
    </row>
    <row r="358" spans="6:9" x14ac:dyDescent="0.2">
      <c r="F358" s="10"/>
      <c r="H358" s="10"/>
      <c r="I358" s="10"/>
    </row>
    <row r="359" spans="6:9" x14ac:dyDescent="0.2">
      <c r="F359" s="10"/>
      <c r="H359" s="10"/>
      <c r="I359" s="10"/>
    </row>
    <row r="360" spans="6:9" x14ac:dyDescent="0.2">
      <c r="F360" s="10"/>
      <c r="H360" s="10"/>
      <c r="I360" s="10"/>
    </row>
    <row r="361" spans="6:9" x14ac:dyDescent="0.2">
      <c r="F361" s="10"/>
      <c r="H361" s="10"/>
      <c r="I361" s="10"/>
    </row>
    <row r="362" spans="6:9" x14ac:dyDescent="0.2">
      <c r="F362" s="10"/>
      <c r="H362" s="10"/>
      <c r="I362" s="10"/>
    </row>
    <row r="363" spans="6:9" x14ac:dyDescent="0.2">
      <c r="F363" s="10"/>
      <c r="H363" s="10"/>
      <c r="I363" s="10"/>
    </row>
    <row r="364" spans="6:9" x14ac:dyDescent="0.2">
      <c r="F364" s="10"/>
      <c r="H364" s="10"/>
      <c r="I364" s="10"/>
    </row>
    <row r="365" spans="6:9" x14ac:dyDescent="0.2">
      <c r="F365" s="10"/>
      <c r="H365" s="10"/>
      <c r="I365" s="10"/>
    </row>
    <row r="366" spans="6:9" x14ac:dyDescent="0.2">
      <c r="F366" s="10"/>
      <c r="H366" s="10"/>
      <c r="I366" s="10"/>
    </row>
    <row r="367" spans="6:9" x14ac:dyDescent="0.2">
      <c r="F367" s="10"/>
      <c r="H367" s="10"/>
      <c r="I367" s="10"/>
    </row>
    <row r="368" spans="6:9" x14ac:dyDescent="0.2">
      <c r="F368" s="10"/>
      <c r="H368" s="10"/>
      <c r="I368" s="10"/>
    </row>
    <row r="369" spans="6:9" x14ac:dyDescent="0.2">
      <c r="F369" s="10"/>
      <c r="H369" s="10"/>
      <c r="I369" s="10"/>
    </row>
    <row r="370" spans="6:9" x14ac:dyDescent="0.2">
      <c r="F370" s="10"/>
      <c r="H370" s="10"/>
      <c r="I370" s="10"/>
    </row>
    <row r="371" spans="6:9" x14ac:dyDescent="0.2">
      <c r="F371" s="10"/>
      <c r="H371" s="10"/>
      <c r="I371" s="10"/>
    </row>
    <row r="372" spans="6:9" x14ac:dyDescent="0.2">
      <c r="F372" s="10"/>
      <c r="H372" s="10"/>
      <c r="I372" s="10"/>
    </row>
    <row r="373" spans="6:9" x14ac:dyDescent="0.2">
      <c r="F373" s="10"/>
      <c r="H373" s="10"/>
      <c r="I373" s="10"/>
    </row>
    <row r="374" spans="6:9" x14ac:dyDescent="0.2">
      <c r="F374" s="10"/>
      <c r="H374" s="10"/>
      <c r="I374" s="10"/>
    </row>
    <row r="375" spans="6:9" x14ac:dyDescent="0.2">
      <c r="F375" s="10"/>
      <c r="H375" s="10"/>
      <c r="I375" s="10"/>
    </row>
    <row r="376" spans="6:9" x14ac:dyDescent="0.2">
      <c r="F376" s="10"/>
      <c r="H376" s="10"/>
      <c r="I376" s="10"/>
    </row>
    <row r="377" spans="6:9" x14ac:dyDescent="0.2">
      <c r="F377" s="10"/>
      <c r="H377" s="10"/>
      <c r="I377" s="10"/>
    </row>
    <row r="378" spans="6:9" x14ac:dyDescent="0.2">
      <c r="F378" s="10"/>
      <c r="H378" s="10"/>
      <c r="I378" s="10"/>
    </row>
    <row r="379" spans="6:9" x14ac:dyDescent="0.2">
      <c r="F379" s="10"/>
      <c r="H379" s="10"/>
      <c r="I379" s="10"/>
    </row>
    <row r="380" spans="6:9" x14ac:dyDescent="0.2">
      <c r="F380" s="10"/>
      <c r="H380" s="10"/>
      <c r="I380" s="10"/>
    </row>
    <row r="381" spans="6:9" x14ac:dyDescent="0.2">
      <c r="F381" s="10"/>
      <c r="H381" s="10"/>
      <c r="I381" s="10"/>
    </row>
    <row r="382" spans="6:9" x14ac:dyDescent="0.2">
      <c r="F382" s="10"/>
      <c r="H382" s="10"/>
      <c r="I382" s="10"/>
    </row>
    <row r="383" spans="6:9" x14ac:dyDescent="0.2">
      <c r="F383" s="10"/>
      <c r="H383" s="10"/>
      <c r="I383" s="10"/>
    </row>
    <row r="384" spans="6:9" x14ac:dyDescent="0.2">
      <c r="F384" s="10"/>
      <c r="H384" s="10"/>
      <c r="I384" s="10"/>
    </row>
    <row r="385" spans="6:9" x14ac:dyDescent="0.2">
      <c r="F385" s="10"/>
      <c r="H385" s="10"/>
      <c r="I385" s="10"/>
    </row>
    <row r="386" spans="6:9" x14ac:dyDescent="0.2">
      <c r="F386" s="10"/>
      <c r="H386" s="10"/>
      <c r="I386" s="10"/>
    </row>
    <row r="387" spans="6:9" x14ac:dyDescent="0.2">
      <c r="F387" s="10"/>
      <c r="H387" s="10"/>
      <c r="I387" s="10"/>
    </row>
    <row r="388" spans="6:9" x14ac:dyDescent="0.2">
      <c r="F388" s="10"/>
      <c r="H388" s="10"/>
      <c r="I388" s="10"/>
    </row>
    <row r="389" spans="6:9" x14ac:dyDescent="0.2">
      <c r="F389" s="10"/>
      <c r="H389" s="10"/>
      <c r="I389" s="10"/>
    </row>
    <row r="390" spans="6:9" x14ac:dyDescent="0.2">
      <c r="F390" s="10"/>
      <c r="H390" s="10"/>
      <c r="I390" s="10"/>
    </row>
    <row r="391" spans="6:9" x14ac:dyDescent="0.2">
      <c r="F391" s="10"/>
      <c r="H391" s="10"/>
      <c r="I391" s="10"/>
    </row>
    <row r="392" spans="6:9" x14ac:dyDescent="0.2">
      <c r="F392" s="10"/>
      <c r="H392" s="10"/>
      <c r="I392" s="10"/>
    </row>
    <row r="393" spans="6:9" x14ac:dyDescent="0.2">
      <c r="F393" s="10"/>
      <c r="H393" s="10"/>
      <c r="I393" s="10"/>
    </row>
    <row r="394" spans="6:9" x14ac:dyDescent="0.2">
      <c r="F394" s="10"/>
      <c r="H394" s="10"/>
      <c r="I394" s="10"/>
    </row>
    <row r="395" spans="6:9" x14ac:dyDescent="0.2">
      <c r="F395" s="10"/>
      <c r="H395" s="10"/>
      <c r="I395" s="10"/>
    </row>
    <row r="396" spans="6:9" x14ac:dyDescent="0.2">
      <c r="F396" s="10"/>
      <c r="H396" s="10"/>
      <c r="I396" s="10"/>
    </row>
    <row r="397" spans="6:9" x14ac:dyDescent="0.2">
      <c r="F397" s="10"/>
      <c r="H397" s="10"/>
      <c r="I397" s="10"/>
    </row>
    <row r="398" spans="6:9" x14ac:dyDescent="0.2">
      <c r="F398" s="10"/>
      <c r="H398" s="10"/>
      <c r="I398" s="10"/>
    </row>
    <row r="399" spans="6:9" x14ac:dyDescent="0.2">
      <c r="F399" s="10"/>
      <c r="H399" s="10"/>
      <c r="I399" s="10"/>
    </row>
    <row r="400" spans="6:9" x14ac:dyDescent="0.2">
      <c r="F400" s="10"/>
      <c r="H400" s="10"/>
      <c r="I400" s="10"/>
    </row>
    <row r="401" spans="6:9" x14ac:dyDescent="0.2">
      <c r="F401" s="10"/>
      <c r="H401" s="10"/>
      <c r="I401" s="10"/>
    </row>
    <row r="402" spans="6:9" x14ac:dyDescent="0.2">
      <c r="F402" s="10"/>
      <c r="H402" s="10"/>
      <c r="I402" s="10"/>
    </row>
    <row r="403" spans="6:9" x14ac:dyDescent="0.2">
      <c r="F403" s="10"/>
      <c r="H403" s="10"/>
      <c r="I403" s="10"/>
    </row>
    <row r="404" spans="6:9" x14ac:dyDescent="0.2">
      <c r="F404" s="10"/>
      <c r="H404" s="10"/>
      <c r="I404" s="10"/>
    </row>
    <row r="405" spans="6:9" x14ac:dyDescent="0.2">
      <c r="F405" s="10"/>
      <c r="H405" s="10"/>
      <c r="I405" s="10"/>
    </row>
    <row r="406" spans="6:9" x14ac:dyDescent="0.2">
      <c r="F406" s="10"/>
      <c r="H406" s="10"/>
      <c r="I406" s="10"/>
    </row>
    <row r="407" spans="6:9" x14ac:dyDescent="0.2">
      <c r="F407" s="10"/>
      <c r="H407" s="10"/>
      <c r="I407" s="10"/>
    </row>
    <row r="408" spans="6:9" x14ac:dyDescent="0.2">
      <c r="F408" s="10"/>
      <c r="H408" s="10"/>
      <c r="I408" s="10"/>
    </row>
    <row r="409" spans="6:9" x14ac:dyDescent="0.2">
      <c r="F409" s="10"/>
      <c r="H409" s="10"/>
      <c r="I409" s="10"/>
    </row>
    <row r="410" spans="6:9" x14ac:dyDescent="0.2">
      <c r="F410" s="10"/>
      <c r="H410" s="10"/>
      <c r="I410" s="10"/>
    </row>
    <row r="411" spans="6:9" x14ac:dyDescent="0.2">
      <c r="F411" s="10"/>
      <c r="H411" s="10"/>
      <c r="I411" s="10"/>
    </row>
    <row r="412" spans="6:9" x14ac:dyDescent="0.2">
      <c r="F412" s="10"/>
      <c r="H412" s="10"/>
      <c r="I412" s="10"/>
    </row>
    <row r="413" spans="6:9" x14ac:dyDescent="0.2">
      <c r="F413" s="10"/>
      <c r="H413" s="10"/>
      <c r="I413" s="10"/>
    </row>
    <row r="414" spans="6:9" x14ac:dyDescent="0.2">
      <c r="F414" s="10"/>
      <c r="H414" s="10"/>
      <c r="I414" s="10"/>
    </row>
    <row r="415" spans="6:9" x14ac:dyDescent="0.2">
      <c r="F415" s="10"/>
      <c r="H415" s="10"/>
      <c r="I415" s="10"/>
    </row>
    <row r="416" spans="6:9" x14ac:dyDescent="0.2">
      <c r="F416" s="10"/>
      <c r="H416" s="10"/>
      <c r="I416" s="10"/>
    </row>
    <row r="417" spans="6:9" x14ac:dyDescent="0.2">
      <c r="F417" s="10"/>
      <c r="H417" s="10"/>
      <c r="I417" s="10"/>
    </row>
    <row r="418" spans="6:9" x14ac:dyDescent="0.2">
      <c r="F418" s="10"/>
      <c r="H418" s="10"/>
      <c r="I418" s="10"/>
    </row>
    <row r="419" spans="6:9" x14ac:dyDescent="0.2">
      <c r="F419" s="10"/>
      <c r="H419" s="10"/>
      <c r="I419" s="10"/>
    </row>
    <row r="420" spans="6:9" x14ac:dyDescent="0.2">
      <c r="F420" s="10"/>
      <c r="H420" s="10"/>
      <c r="I420" s="10"/>
    </row>
    <row r="421" spans="6:9" x14ac:dyDescent="0.2">
      <c r="F421" s="10"/>
      <c r="H421" s="10"/>
      <c r="I421" s="10"/>
    </row>
    <row r="422" spans="6:9" x14ac:dyDescent="0.2">
      <c r="F422" s="10"/>
      <c r="H422" s="10"/>
      <c r="I422" s="10"/>
    </row>
    <row r="423" spans="6:9" x14ac:dyDescent="0.2">
      <c r="F423" s="10"/>
      <c r="H423" s="10"/>
      <c r="I423" s="10"/>
    </row>
    <row r="424" spans="6:9" x14ac:dyDescent="0.2">
      <c r="F424" s="10"/>
      <c r="H424" s="10"/>
      <c r="I424" s="10"/>
    </row>
    <row r="425" spans="6:9" x14ac:dyDescent="0.2">
      <c r="F425" s="10"/>
      <c r="H425" s="10"/>
      <c r="I425" s="10"/>
    </row>
    <row r="426" spans="6:9" x14ac:dyDescent="0.2">
      <c r="F426" s="10"/>
      <c r="H426" s="10"/>
      <c r="I426" s="10"/>
    </row>
    <row r="427" spans="6:9" x14ac:dyDescent="0.2">
      <c r="F427" s="10"/>
      <c r="H427" s="10"/>
      <c r="I427" s="10"/>
    </row>
    <row r="428" spans="6:9" x14ac:dyDescent="0.2">
      <c r="F428" s="10"/>
      <c r="H428" s="10"/>
      <c r="I428" s="10"/>
    </row>
    <row r="429" spans="6:9" x14ac:dyDescent="0.2">
      <c r="F429" s="10"/>
      <c r="H429" s="10"/>
      <c r="I429" s="10"/>
    </row>
    <row r="430" spans="6:9" x14ac:dyDescent="0.2">
      <c r="F430" s="10"/>
      <c r="H430" s="10"/>
      <c r="I430" s="10"/>
    </row>
    <row r="431" spans="6:9" x14ac:dyDescent="0.2">
      <c r="F431" s="10"/>
      <c r="H431" s="10"/>
      <c r="I431" s="10"/>
    </row>
    <row r="432" spans="6:9" x14ac:dyDescent="0.2">
      <c r="F432" s="10"/>
      <c r="H432" s="10"/>
      <c r="I432" s="10"/>
    </row>
    <row r="433" spans="6:9" x14ac:dyDescent="0.2">
      <c r="F433" s="10"/>
      <c r="H433" s="10"/>
      <c r="I433" s="10"/>
    </row>
    <row r="434" spans="6:9" x14ac:dyDescent="0.2">
      <c r="F434" s="10"/>
      <c r="H434" s="10"/>
      <c r="I434" s="10"/>
    </row>
    <row r="435" spans="6:9" x14ac:dyDescent="0.2">
      <c r="F435" s="10"/>
      <c r="H435" s="10"/>
      <c r="I435" s="10"/>
    </row>
    <row r="436" spans="6:9" x14ac:dyDescent="0.2">
      <c r="F436" s="10"/>
      <c r="H436" s="10"/>
      <c r="I436" s="10"/>
    </row>
    <row r="437" spans="6:9" x14ac:dyDescent="0.2">
      <c r="F437" s="10"/>
      <c r="H437" s="10"/>
      <c r="I437" s="10"/>
    </row>
    <row r="438" spans="6:9" x14ac:dyDescent="0.2">
      <c r="F438" s="10"/>
      <c r="H438" s="10"/>
      <c r="I438" s="10"/>
    </row>
    <row r="439" spans="6:9" x14ac:dyDescent="0.2">
      <c r="F439" s="10"/>
      <c r="H439" s="10"/>
      <c r="I439" s="10"/>
    </row>
    <row r="440" spans="6:9" x14ac:dyDescent="0.2">
      <c r="F440" s="10"/>
      <c r="H440" s="10"/>
      <c r="I440" s="10"/>
    </row>
    <row r="441" spans="6:9" x14ac:dyDescent="0.2">
      <c r="F441" s="10"/>
      <c r="H441" s="10"/>
      <c r="I441" s="10"/>
    </row>
    <row r="442" spans="6:9" x14ac:dyDescent="0.2">
      <c r="F442" s="10"/>
      <c r="H442" s="10"/>
      <c r="I442" s="10"/>
    </row>
    <row r="443" spans="6:9" x14ac:dyDescent="0.2">
      <c r="F443" s="10"/>
      <c r="H443" s="10"/>
      <c r="I443" s="10"/>
    </row>
    <row r="444" spans="6:9" x14ac:dyDescent="0.2">
      <c r="F444" s="10"/>
      <c r="H444" s="10"/>
      <c r="I444" s="10"/>
    </row>
    <row r="445" spans="6:9" x14ac:dyDescent="0.2">
      <c r="F445" s="10"/>
      <c r="H445" s="10"/>
      <c r="I445" s="10"/>
    </row>
    <row r="446" spans="6:9" x14ac:dyDescent="0.2">
      <c r="F446" s="10"/>
      <c r="H446" s="10"/>
      <c r="I446" s="10"/>
    </row>
    <row r="447" spans="6:9" x14ac:dyDescent="0.2">
      <c r="F447" s="10"/>
      <c r="H447" s="10"/>
      <c r="I447" s="10"/>
    </row>
    <row r="448" spans="6:9" x14ac:dyDescent="0.2">
      <c r="F448" s="10"/>
      <c r="H448" s="10"/>
      <c r="I448" s="10"/>
    </row>
    <row r="449" spans="6:9" x14ac:dyDescent="0.2">
      <c r="F449" s="10"/>
      <c r="H449" s="10"/>
      <c r="I449" s="10"/>
    </row>
    <row r="450" spans="6:9" x14ac:dyDescent="0.2">
      <c r="F450" s="10"/>
      <c r="H450" s="10"/>
      <c r="I450" s="10"/>
    </row>
    <row r="451" spans="6:9" x14ac:dyDescent="0.2">
      <c r="F451" s="10"/>
      <c r="H451" s="10"/>
      <c r="I451" s="10"/>
    </row>
    <row r="452" spans="6:9" x14ac:dyDescent="0.2">
      <c r="F452" s="10"/>
      <c r="H452" s="10"/>
      <c r="I452" s="10"/>
    </row>
    <row r="453" spans="6:9" x14ac:dyDescent="0.2">
      <c r="F453" s="10"/>
      <c r="H453" s="10"/>
      <c r="I453" s="10"/>
    </row>
    <row r="454" spans="6:9" x14ac:dyDescent="0.2">
      <c r="F454" s="10"/>
      <c r="H454" s="10"/>
      <c r="I454" s="10"/>
    </row>
    <row r="455" spans="6:9" x14ac:dyDescent="0.2">
      <c r="G455" s="11"/>
      <c r="H455" s="11"/>
      <c r="I455" s="11"/>
    </row>
    <row r="456" spans="6:9" x14ac:dyDescent="0.2">
      <c r="G456" s="11"/>
      <c r="H456" s="11"/>
      <c r="I456" s="11"/>
    </row>
    <row r="457" spans="6:9" x14ac:dyDescent="0.2">
      <c r="G457" s="11"/>
      <c r="H457" s="11"/>
      <c r="I457" s="11"/>
    </row>
    <row r="458" spans="6:9" x14ac:dyDescent="0.2">
      <c r="G458" s="11"/>
      <c r="H458" s="11"/>
      <c r="I458" s="11"/>
    </row>
    <row r="459" spans="6:9" x14ac:dyDescent="0.2">
      <c r="G459" s="11"/>
      <c r="H459" s="11"/>
      <c r="I459" s="11"/>
    </row>
    <row r="460" spans="6:9" x14ac:dyDescent="0.2">
      <c r="G460" s="11"/>
      <c r="H460" s="11"/>
      <c r="I460" s="11"/>
    </row>
    <row r="461" spans="6:9" x14ac:dyDescent="0.2">
      <c r="G461" s="11"/>
      <c r="H461" s="11"/>
      <c r="I461" s="11"/>
    </row>
    <row r="462" spans="6:9" x14ac:dyDescent="0.2">
      <c r="G462" s="11"/>
      <c r="H462" s="11"/>
      <c r="I462" s="11"/>
    </row>
    <row r="463" spans="6:9" x14ac:dyDescent="0.2">
      <c r="G463" s="11"/>
      <c r="H463" s="11"/>
      <c r="I463" s="11"/>
    </row>
    <row r="464" spans="6:9" x14ac:dyDescent="0.2">
      <c r="G464" s="11"/>
      <c r="H464" s="11"/>
      <c r="I464" s="11"/>
    </row>
    <row r="465" spans="7:9" x14ac:dyDescent="0.2">
      <c r="G465" s="11"/>
      <c r="H465" s="11"/>
      <c r="I465" s="11"/>
    </row>
    <row r="466" spans="7:9" x14ac:dyDescent="0.2">
      <c r="G466" s="11"/>
      <c r="H466" s="11"/>
      <c r="I466" s="11"/>
    </row>
    <row r="467" spans="7:9" x14ac:dyDescent="0.2">
      <c r="G467" s="11"/>
      <c r="H467" s="11"/>
      <c r="I467" s="11"/>
    </row>
    <row r="468" spans="7:9" x14ac:dyDescent="0.2">
      <c r="G468" s="11"/>
      <c r="H468" s="11"/>
      <c r="I468" s="11"/>
    </row>
    <row r="469" spans="7:9" x14ac:dyDescent="0.2">
      <c r="G469" s="11"/>
      <c r="H469" s="11"/>
      <c r="I469" s="11"/>
    </row>
    <row r="470" spans="7:9" x14ac:dyDescent="0.2">
      <c r="G470" s="11"/>
      <c r="H470" s="11"/>
      <c r="I470" s="11"/>
    </row>
    <row r="471" spans="7:9" x14ac:dyDescent="0.2">
      <c r="G471" s="11"/>
      <c r="H471" s="11"/>
      <c r="I471" s="11"/>
    </row>
    <row r="472" spans="7:9" x14ac:dyDescent="0.2">
      <c r="G472" s="11"/>
      <c r="H472" s="11"/>
      <c r="I472" s="11"/>
    </row>
    <row r="473" spans="7:9" x14ac:dyDescent="0.2">
      <c r="G473" s="11"/>
      <c r="H473" s="11"/>
      <c r="I473" s="11"/>
    </row>
    <row r="474" spans="7:9" x14ac:dyDescent="0.2">
      <c r="G474" s="11"/>
      <c r="H474" s="11"/>
      <c r="I474" s="11"/>
    </row>
    <row r="475" spans="7:9" x14ac:dyDescent="0.2">
      <c r="G475" s="11"/>
      <c r="H475" s="11"/>
      <c r="I475" s="11"/>
    </row>
    <row r="476" spans="7:9" x14ac:dyDescent="0.2">
      <c r="G476" s="11"/>
      <c r="H476" s="11"/>
      <c r="I476" s="11"/>
    </row>
    <row r="477" spans="7:9" x14ac:dyDescent="0.2">
      <c r="G477" s="11"/>
      <c r="H477" s="11"/>
      <c r="I477" s="11"/>
    </row>
    <row r="478" spans="7:9" x14ac:dyDescent="0.2">
      <c r="G478" s="11"/>
      <c r="H478" s="11"/>
      <c r="I478" s="11"/>
    </row>
    <row r="479" spans="7:9" x14ac:dyDescent="0.2">
      <c r="G479" s="11"/>
      <c r="H479" s="11"/>
      <c r="I479" s="11"/>
    </row>
    <row r="480" spans="7:9" x14ac:dyDescent="0.2">
      <c r="G480" s="11"/>
      <c r="H480" s="11"/>
      <c r="I480" s="11"/>
    </row>
    <row r="481" spans="7:9" x14ac:dyDescent="0.2">
      <c r="G481" s="11"/>
      <c r="H481" s="11"/>
      <c r="I481" s="11"/>
    </row>
    <row r="482" spans="7:9" x14ac:dyDescent="0.2">
      <c r="G482" s="11"/>
      <c r="H482" s="11"/>
      <c r="I482" s="11"/>
    </row>
    <row r="483" spans="7:9" x14ac:dyDescent="0.2">
      <c r="G483" s="11"/>
      <c r="H483" s="11"/>
      <c r="I483" s="11"/>
    </row>
    <row r="484" spans="7:9" x14ac:dyDescent="0.2">
      <c r="G484" s="11"/>
      <c r="H484" s="11"/>
      <c r="I484" s="11"/>
    </row>
    <row r="485" spans="7:9" x14ac:dyDescent="0.2">
      <c r="G485" s="11"/>
      <c r="H485" s="11"/>
      <c r="I485" s="11"/>
    </row>
    <row r="486" spans="7:9" x14ac:dyDescent="0.2">
      <c r="G486" s="11"/>
      <c r="H486" s="11"/>
      <c r="I486" s="11"/>
    </row>
    <row r="487" spans="7:9" x14ac:dyDescent="0.2">
      <c r="G487" s="11"/>
      <c r="H487" s="11"/>
      <c r="I487" s="11"/>
    </row>
    <row r="488" spans="7:9" x14ac:dyDescent="0.2">
      <c r="G488" s="11"/>
      <c r="H488" s="11"/>
      <c r="I488" s="11"/>
    </row>
    <row r="489" spans="7:9" x14ac:dyDescent="0.2">
      <c r="G489" s="11"/>
      <c r="H489" s="11"/>
      <c r="I489" s="11"/>
    </row>
    <row r="490" spans="7:9" x14ac:dyDescent="0.2">
      <c r="G490" s="11"/>
      <c r="H490" s="11"/>
      <c r="I490" s="11"/>
    </row>
    <row r="491" spans="7:9" x14ac:dyDescent="0.2">
      <c r="G491" s="11"/>
      <c r="H491" s="11"/>
      <c r="I491" s="11"/>
    </row>
    <row r="492" spans="7:9" x14ac:dyDescent="0.2">
      <c r="G492" s="11"/>
      <c r="H492" s="11"/>
      <c r="I492" s="11"/>
    </row>
    <row r="493" spans="7:9" x14ac:dyDescent="0.2">
      <c r="G493" s="11"/>
      <c r="H493" s="11"/>
      <c r="I493" s="11"/>
    </row>
    <row r="494" spans="7:9" x14ac:dyDescent="0.2">
      <c r="G494" s="11"/>
      <c r="H494" s="11"/>
      <c r="I494" s="11"/>
    </row>
    <row r="495" spans="7:9" x14ac:dyDescent="0.2">
      <c r="G495" s="11"/>
      <c r="H495" s="11"/>
      <c r="I495" s="11"/>
    </row>
    <row r="496" spans="7:9" x14ac:dyDescent="0.2">
      <c r="G496" s="11"/>
      <c r="H496" s="11"/>
      <c r="I496" s="11"/>
    </row>
    <row r="497" spans="7:9" x14ac:dyDescent="0.2">
      <c r="G497" s="11"/>
      <c r="H497" s="11"/>
      <c r="I497" s="11"/>
    </row>
    <row r="498" spans="7:9" x14ac:dyDescent="0.2">
      <c r="G498" s="11"/>
      <c r="H498" s="11"/>
      <c r="I498" s="11"/>
    </row>
    <row r="499" spans="7:9" x14ac:dyDescent="0.2">
      <c r="G499" s="11"/>
      <c r="H499" s="11"/>
      <c r="I499" s="11"/>
    </row>
    <row r="500" spans="7:9" x14ac:dyDescent="0.2">
      <c r="G500" s="11"/>
      <c r="H500" s="11"/>
      <c r="I500" s="11"/>
    </row>
    <row r="501" spans="7:9" x14ac:dyDescent="0.2">
      <c r="G501" s="11"/>
      <c r="H501" s="11"/>
      <c r="I501" s="11"/>
    </row>
    <row r="502" spans="7:9" x14ac:dyDescent="0.2">
      <c r="G502" s="11"/>
      <c r="H502" s="11"/>
      <c r="I502" s="11"/>
    </row>
    <row r="503" spans="7:9" x14ac:dyDescent="0.2">
      <c r="G503" s="11"/>
      <c r="H503" s="11"/>
      <c r="I503" s="11"/>
    </row>
    <row r="504" spans="7:9" x14ac:dyDescent="0.2">
      <c r="G504" s="11"/>
      <c r="H504" s="11"/>
      <c r="I504" s="11"/>
    </row>
    <row r="505" spans="7:9" x14ac:dyDescent="0.2">
      <c r="G505" s="11"/>
      <c r="H505" s="11"/>
      <c r="I505" s="11"/>
    </row>
    <row r="506" spans="7:9" x14ac:dyDescent="0.2">
      <c r="G506" s="11"/>
      <c r="H506" s="11"/>
      <c r="I506" s="11"/>
    </row>
    <row r="507" spans="7:9" x14ac:dyDescent="0.2">
      <c r="G507" s="11"/>
      <c r="H507" s="11"/>
      <c r="I507" s="11"/>
    </row>
    <row r="508" spans="7:9" x14ac:dyDescent="0.2">
      <c r="G508" s="11"/>
      <c r="H508" s="11"/>
      <c r="I508" s="11"/>
    </row>
    <row r="509" spans="7:9" x14ac:dyDescent="0.2">
      <c r="G509" s="11"/>
      <c r="H509" s="11"/>
      <c r="I509" s="11"/>
    </row>
    <row r="510" spans="7:9" x14ac:dyDescent="0.2">
      <c r="G510" s="11"/>
      <c r="H510" s="11"/>
      <c r="I510" s="11"/>
    </row>
    <row r="511" spans="7:9" x14ac:dyDescent="0.2">
      <c r="G511" s="11"/>
      <c r="H511" s="11"/>
      <c r="I511" s="11"/>
    </row>
    <row r="512" spans="7:9" x14ac:dyDescent="0.2">
      <c r="G512" s="11"/>
      <c r="H512" s="11"/>
      <c r="I512" s="11"/>
    </row>
    <row r="513" spans="7:9" x14ac:dyDescent="0.2">
      <c r="G513" s="11"/>
      <c r="H513" s="11"/>
      <c r="I513" s="11"/>
    </row>
    <row r="514" spans="7:9" x14ac:dyDescent="0.2">
      <c r="G514" s="11"/>
      <c r="H514" s="11"/>
      <c r="I514" s="11"/>
    </row>
    <row r="515" spans="7:9" x14ac:dyDescent="0.2">
      <c r="G515" s="11"/>
      <c r="H515" s="11"/>
      <c r="I515" s="11"/>
    </row>
    <row r="516" spans="7:9" x14ac:dyDescent="0.2">
      <c r="G516" s="11"/>
      <c r="H516" s="11"/>
      <c r="I516" s="11"/>
    </row>
    <row r="517" spans="7:9" x14ac:dyDescent="0.2">
      <c r="G517" s="11"/>
      <c r="H517" s="11"/>
      <c r="I517" s="11"/>
    </row>
    <row r="518" spans="7:9" x14ac:dyDescent="0.2">
      <c r="G518" s="11"/>
      <c r="H518" s="11"/>
      <c r="I518" s="11"/>
    </row>
    <row r="519" spans="7:9" x14ac:dyDescent="0.2">
      <c r="G519" s="11"/>
      <c r="H519" s="11"/>
      <c r="I519" s="11"/>
    </row>
    <row r="520" spans="7:9" x14ac:dyDescent="0.2">
      <c r="G520" s="11"/>
      <c r="H520" s="11"/>
      <c r="I520" s="11"/>
    </row>
    <row r="521" spans="7:9" x14ac:dyDescent="0.2">
      <c r="G521" s="11"/>
      <c r="H521" s="11"/>
      <c r="I521" s="11"/>
    </row>
    <row r="522" spans="7:9" x14ac:dyDescent="0.2">
      <c r="G522" s="11"/>
      <c r="H522" s="11"/>
      <c r="I522" s="11"/>
    </row>
    <row r="523" spans="7:9" x14ac:dyDescent="0.2">
      <c r="G523" s="11"/>
      <c r="H523" s="11"/>
      <c r="I523" s="11"/>
    </row>
    <row r="524" spans="7:9" x14ac:dyDescent="0.2">
      <c r="G524" s="11"/>
      <c r="H524" s="11"/>
      <c r="I524" s="11"/>
    </row>
    <row r="525" spans="7:9" x14ac:dyDescent="0.2">
      <c r="G525" s="11"/>
      <c r="H525" s="11"/>
      <c r="I525" s="11"/>
    </row>
    <row r="526" spans="7:9" x14ac:dyDescent="0.2">
      <c r="G526" s="11"/>
      <c r="H526" s="11"/>
      <c r="I526" s="11"/>
    </row>
    <row r="527" spans="7:9" x14ac:dyDescent="0.2">
      <c r="G527" s="11"/>
      <c r="H527" s="11"/>
      <c r="I527" s="11"/>
    </row>
    <row r="528" spans="7:9" x14ac:dyDescent="0.2">
      <c r="G528" s="11"/>
      <c r="H528" s="11"/>
      <c r="I528" s="11"/>
    </row>
    <row r="529" spans="7:9" x14ac:dyDescent="0.2">
      <c r="G529" s="11"/>
      <c r="H529" s="11"/>
      <c r="I529" s="11"/>
    </row>
    <row r="530" spans="7:9" x14ac:dyDescent="0.2">
      <c r="G530" s="11"/>
      <c r="H530" s="11"/>
      <c r="I530" s="11"/>
    </row>
    <row r="531" spans="7:9" x14ac:dyDescent="0.2">
      <c r="G531" s="11"/>
      <c r="H531" s="11"/>
      <c r="I531" s="11"/>
    </row>
    <row r="532" spans="7:9" x14ac:dyDescent="0.2">
      <c r="G532" s="11"/>
      <c r="H532" s="11"/>
      <c r="I532" s="11"/>
    </row>
    <row r="533" spans="7:9" x14ac:dyDescent="0.2">
      <c r="G533" s="11"/>
      <c r="H533" s="11"/>
      <c r="I533" s="11"/>
    </row>
    <row r="534" spans="7:9" x14ac:dyDescent="0.2">
      <c r="G534" s="11"/>
      <c r="H534" s="11"/>
      <c r="I534" s="11"/>
    </row>
    <row r="535" spans="7:9" x14ac:dyDescent="0.2">
      <c r="G535" s="11"/>
      <c r="H535" s="11"/>
      <c r="I535" s="11"/>
    </row>
    <row r="536" spans="7:9" x14ac:dyDescent="0.2">
      <c r="G536" s="11"/>
      <c r="H536" s="11"/>
      <c r="I536" s="11"/>
    </row>
    <row r="537" spans="7:9" x14ac:dyDescent="0.2">
      <c r="G537" s="11"/>
      <c r="H537" s="11"/>
      <c r="I537" s="11"/>
    </row>
    <row r="538" spans="7:9" x14ac:dyDescent="0.2">
      <c r="G538" s="11"/>
      <c r="H538" s="11"/>
      <c r="I538" s="11"/>
    </row>
    <row r="539" spans="7:9" x14ac:dyDescent="0.2">
      <c r="G539" s="11"/>
      <c r="H539" s="11"/>
      <c r="I539" s="11"/>
    </row>
    <row r="540" spans="7:9" x14ac:dyDescent="0.2">
      <c r="G540" s="11"/>
      <c r="H540" s="11"/>
      <c r="I540" s="11"/>
    </row>
    <row r="541" spans="7:9" x14ac:dyDescent="0.2">
      <c r="G541" s="11"/>
      <c r="H541" s="11"/>
      <c r="I541" s="11"/>
    </row>
    <row r="542" spans="7:9" x14ac:dyDescent="0.2">
      <c r="G542" s="11"/>
      <c r="H542" s="11"/>
      <c r="I542" s="11"/>
    </row>
    <row r="543" spans="7:9" x14ac:dyDescent="0.2">
      <c r="G543" s="11"/>
      <c r="H543" s="11"/>
      <c r="I543" s="11"/>
    </row>
    <row r="544" spans="7:9" x14ac:dyDescent="0.2">
      <c r="G544" s="11"/>
      <c r="H544" s="11"/>
      <c r="I544" s="11"/>
    </row>
    <row r="545" spans="7:9" x14ac:dyDescent="0.2">
      <c r="G545" s="11"/>
      <c r="H545" s="11"/>
      <c r="I545" s="11"/>
    </row>
    <row r="546" spans="7:9" x14ac:dyDescent="0.2">
      <c r="G546" s="11"/>
      <c r="H546" s="11"/>
      <c r="I546" s="11"/>
    </row>
    <row r="547" spans="7:9" x14ac:dyDescent="0.2">
      <c r="G547" s="11"/>
      <c r="H547" s="11"/>
      <c r="I547" s="11"/>
    </row>
    <row r="548" spans="7:9" x14ac:dyDescent="0.2">
      <c r="G548" s="11"/>
      <c r="H548" s="11"/>
      <c r="I548" s="11"/>
    </row>
    <row r="549" spans="7:9" x14ac:dyDescent="0.2">
      <c r="G549" s="11"/>
      <c r="H549" s="11"/>
      <c r="I549" s="11"/>
    </row>
    <row r="550" spans="7:9" x14ac:dyDescent="0.2">
      <c r="G550" s="11"/>
      <c r="H550" s="11"/>
      <c r="I550" s="11"/>
    </row>
    <row r="551" spans="7:9" x14ac:dyDescent="0.2">
      <c r="G551" s="11"/>
      <c r="H551" s="11"/>
      <c r="I551" s="11"/>
    </row>
    <row r="552" spans="7:9" x14ac:dyDescent="0.2">
      <c r="G552" s="11"/>
      <c r="H552" s="11"/>
      <c r="I552" s="11"/>
    </row>
    <row r="553" spans="7:9" x14ac:dyDescent="0.2">
      <c r="G553" s="11"/>
      <c r="H553" s="11"/>
      <c r="I553" s="11"/>
    </row>
    <row r="554" spans="7:9" x14ac:dyDescent="0.2">
      <c r="G554" s="11"/>
      <c r="H554" s="11"/>
      <c r="I554" s="11"/>
    </row>
    <row r="555" spans="7:9" x14ac:dyDescent="0.2">
      <c r="G555" s="11"/>
      <c r="H555" s="11"/>
      <c r="I555" s="11"/>
    </row>
    <row r="556" spans="7:9" x14ac:dyDescent="0.2">
      <c r="G556" s="11"/>
      <c r="H556" s="11"/>
      <c r="I556" s="11"/>
    </row>
    <row r="557" spans="7:9" x14ac:dyDescent="0.2">
      <c r="G557" s="11"/>
      <c r="H557" s="11"/>
      <c r="I557" s="11"/>
    </row>
    <row r="558" spans="7:9" x14ac:dyDescent="0.2">
      <c r="G558" s="11"/>
      <c r="H558" s="11"/>
      <c r="I558" s="11"/>
    </row>
    <row r="559" spans="7:9" x14ac:dyDescent="0.2">
      <c r="G559" s="11"/>
      <c r="H559" s="11"/>
      <c r="I559" s="11"/>
    </row>
    <row r="560" spans="7:9" x14ac:dyDescent="0.2">
      <c r="G560" s="11"/>
      <c r="H560" s="11"/>
      <c r="I560" s="11"/>
    </row>
    <row r="561" spans="7:9" x14ac:dyDescent="0.2">
      <c r="G561" s="11"/>
      <c r="H561" s="11"/>
      <c r="I561" s="11"/>
    </row>
    <row r="562" spans="7:9" x14ac:dyDescent="0.2">
      <c r="G562" s="11"/>
      <c r="H562" s="11"/>
      <c r="I562" s="11"/>
    </row>
    <row r="563" spans="7:9" x14ac:dyDescent="0.2">
      <c r="G563" s="11"/>
      <c r="H563" s="11"/>
      <c r="I563" s="11"/>
    </row>
    <row r="564" spans="7:9" x14ac:dyDescent="0.2">
      <c r="G564" s="11"/>
      <c r="H564" s="11"/>
      <c r="I564" s="11"/>
    </row>
    <row r="565" spans="7:9" x14ac:dyDescent="0.2">
      <c r="G565" s="11"/>
      <c r="H565" s="11"/>
      <c r="I565" s="11"/>
    </row>
    <row r="566" spans="7:9" x14ac:dyDescent="0.2">
      <c r="G566" s="11"/>
      <c r="H566" s="11"/>
      <c r="I566" s="11"/>
    </row>
    <row r="567" spans="7:9" x14ac:dyDescent="0.2">
      <c r="G567" s="11"/>
      <c r="H567" s="11"/>
      <c r="I567" s="11"/>
    </row>
    <row r="568" spans="7:9" x14ac:dyDescent="0.2">
      <c r="G568" s="11"/>
      <c r="H568" s="11"/>
      <c r="I568" s="11"/>
    </row>
    <row r="569" spans="7:9" x14ac:dyDescent="0.2">
      <c r="G569" s="11"/>
      <c r="H569" s="11"/>
      <c r="I569" s="11"/>
    </row>
    <row r="570" spans="7:9" x14ac:dyDescent="0.2">
      <c r="G570" s="11"/>
      <c r="H570" s="11"/>
      <c r="I570" s="11"/>
    </row>
    <row r="571" spans="7:9" x14ac:dyDescent="0.2">
      <c r="G571" s="11"/>
      <c r="H571" s="11"/>
      <c r="I571" s="11"/>
    </row>
    <row r="572" spans="7:9" x14ac:dyDescent="0.2">
      <c r="G572" s="11"/>
      <c r="H572" s="11"/>
      <c r="I572" s="11"/>
    </row>
    <row r="573" spans="7:9" x14ac:dyDescent="0.2">
      <c r="G573" s="11"/>
      <c r="H573" s="11"/>
      <c r="I573" s="11"/>
    </row>
    <row r="574" spans="7:9" x14ac:dyDescent="0.2">
      <c r="G574" s="11"/>
      <c r="H574" s="11"/>
      <c r="I574" s="11"/>
    </row>
    <row r="575" spans="7:9" x14ac:dyDescent="0.2">
      <c r="G575" s="11"/>
      <c r="H575" s="11"/>
      <c r="I575" s="11"/>
    </row>
    <row r="576" spans="7:9" x14ac:dyDescent="0.2">
      <c r="G576" s="11"/>
      <c r="H576" s="11"/>
      <c r="I576" s="11"/>
    </row>
    <row r="577" spans="7:9" x14ac:dyDescent="0.2">
      <c r="G577" s="11"/>
      <c r="H577" s="11"/>
      <c r="I577" s="11"/>
    </row>
    <row r="578" spans="7:9" x14ac:dyDescent="0.2">
      <c r="G578" s="11"/>
      <c r="H578" s="11"/>
      <c r="I578" s="11"/>
    </row>
    <row r="579" spans="7:9" x14ac:dyDescent="0.2">
      <c r="G579" s="11"/>
      <c r="H579" s="11"/>
      <c r="I579" s="11"/>
    </row>
    <row r="580" spans="7:9" x14ac:dyDescent="0.2">
      <c r="G580" s="11"/>
      <c r="H580" s="11"/>
      <c r="I580" s="11"/>
    </row>
    <row r="581" spans="7:9" x14ac:dyDescent="0.2">
      <c r="G581" s="11"/>
      <c r="H581" s="11"/>
      <c r="I581" s="11"/>
    </row>
    <row r="582" spans="7:9" x14ac:dyDescent="0.2">
      <c r="G582" s="11"/>
      <c r="H582" s="11"/>
      <c r="I582" s="11"/>
    </row>
    <row r="583" spans="7:9" x14ac:dyDescent="0.2">
      <c r="G583" s="11"/>
      <c r="H583" s="11"/>
      <c r="I583" s="11"/>
    </row>
    <row r="584" spans="7:9" x14ac:dyDescent="0.2">
      <c r="G584" s="11"/>
      <c r="H584" s="11"/>
      <c r="I584" s="11"/>
    </row>
    <row r="585" spans="7:9" x14ac:dyDescent="0.2">
      <c r="G585" s="11"/>
      <c r="H585" s="11"/>
      <c r="I585" s="11"/>
    </row>
    <row r="586" spans="7:9" x14ac:dyDescent="0.2">
      <c r="G586" s="11"/>
      <c r="H586" s="11"/>
      <c r="I586" s="11"/>
    </row>
    <row r="587" spans="7:9" x14ac:dyDescent="0.2">
      <c r="G587" s="11"/>
      <c r="H587" s="11"/>
      <c r="I587" s="11"/>
    </row>
    <row r="588" spans="7:9" x14ac:dyDescent="0.2">
      <c r="G588" s="11"/>
      <c r="H588" s="11"/>
      <c r="I588" s="11"/>
    </row>
    <row r="589" spans="7:9" x14ac:dyDescent="0.2">
      <c r="G589" s="11"/>
      <c r="H589" s="11"/>
      <c r="I589" s="11"/>
    </row>
    <row r="590" spans="7:9" x14ac:dyDescent="0.2">
      <c r="G590" s="11"/>
      <c r="H590" s="11"/>
      <c r="I590" s="11"/>
    </row>
    <row r="591" spans="7:9" x14ac:dyDescent="0.2">
      <c r="G591" s="11"/>
      <c r="H591" s="11"/>
      <c r="I591" s="11"/>
    </row>
    <row r="592" spans="7:9" x14ac:dyDescent="0.2">
      <c r="G592" s="11"/>
      <c r="H592" s="11"/>
      <c r="I592" s="11"/>
    </row>
    <row r="593" spans="7:9" x14ac:dyDescent="0.2">
      <c r="G593" s="11"/>
      <c r="H593" s="11"/>
      <c r="I593" s="11"/>
    </row>
    <row r="594" spans="7:9" x14ac:dyDescent="0.2">
      <c r="G594" s="11"/>
      <c r="H594" s="11"/>
      <c r="I594" s="11"/>
    </row>
    <row r="595" spans="7:9" x14ac:dyDescent="0.2">
      <c r="G595" s="11"/>
      <c r="H595" s="11"/>
      <c r="I595" s="11"/>
    </row>
    <row r="596" spans="7:9" x14ac:dyDescent="0.2">
      <c r="G596" s="11"/>
      <c r="H596" s="11"/>
      <c r="I596" s="11"/>
    </row>
    <row r="597" spans="7:9" x14ac:dyDescent="0.2">
      <c r="G597" s="11"/>
      <c r="H597" s="11"/>
      <c r="I597" s="11"/>
    </row>
    <row r="598" spans="7:9" x14ac:dyDescent="0.2">
      <c r="G598" s="11"/>
      <c r="H598" s="11"/>
      <c r="I598" s="11"/>
    </row>
    <row r="599" spans="7:9" x14ac:dyDescent="0.2">
      <c r="G599" s="11"/>
      <c r="H599" s="11"/>
      <c r="I599" s="11"/>
    </row>
    <row r="600" spans="7:9" x14ac:dyDescent="0.2">
      <c r="G600" s="11"/>
      <c r="H600" s="11"/>
      <c r="I600" s="11"/>
    </row>
    <row r="601" spans="7:9" x14ac:dyDescent="0.2">
      <c r="G601" s="11"/>
      <c r="H601" s="11"/>
      <c r="I601" s="11"/>
    </row>
    <row r="602" spans="7:9" x14ac:dyDescent="0.2">
      <c r="G602" s="11"/>
      <c r="H602" s="11"/>
      <c r="I602" s="11"/>
    </row>
    <row r="603" spans="7:9" x14ac:dyDescent="0.2">
      <c r="G603" s="11"/>
      <c r="H603" s="11"/>
      <c r="I603" s="11"/>
    </row>
    <row r="604" spans="7:9" x14ac:dyDescent="0.2">
      <c r="G604" s="11"/>
      <c r="H604" s="11"/>
      <c r="I604" s="11"/>
    </row>
    <row r="605" spans="7:9" x14ac:dyDescent="0.2">
      <c r="G605" s="11"/>
      <c r="H605" s="11"/>
      <c r="I605" s="11"/>
    </row>
    <row r="606" spans="7:9" x14ac:dyDescent="0.2">
      <c r="G606" s="11"/>
      <c r="H606" s="11"/>
      <c r="I606" s="11"/>
    </row>
    <row r="607" spans="7:9" x14ac:dyDescent="0.2">
      <c r="G607" s="11"/>
      <c r="H607" s="11"/>
      <c r="I607" s="11"/>
    </row>
    <row r="608" spans="7:9" x14ac:dyDescent="0.2">
      <c r="G608" s="11"/>
      <c r="H608" s="11"/>
      <c r="I608" s="11"/>
    </row>
    <row r="609" spans="7:9" x14ac:dyDescent="0.2">
      <c r="G609" s="11"/>
      <c r="H609" s="11"/>
      <c r="I609" s="11"/>
    </row>
    <row r="610" spans="7:9" x14ac:dyDescent="0.2">
      <c r="G610" s="11"/>
      <c r="H610" s="11"/>
      <c r="I610" s="11"/>
    </row>
    <row r="611" spans="7:9" x14ac:dyDescent="0.2">
      <c r="G611" s="11"/>
      <c r="H611" s="11"/>
      <c r="I611" s="11"/>
    </row>
    <row r="612" spans="7:9" x14ac:dyDescent="0.2">
      <c r="G612" s="11"/>
      <c r="H612" s="11"/>
      <c r="I612" s="11"/>
    </row>
    <row r="613" spans="7:9" x14ac:dyDescent="0.2">
      <c r="G613" s="11"/>
      <c r="H613" s="11"/>
      <c r="I613" s="11"/>
    </row>
    <row r="614" spans="7:9" x14ac:dyDescent="0.2">
      <c r="G614" s="11"/>
      <c r="H614" s="11"/>
      <c r="I614" s="11"/>
    </row>
    <row r="615" spans="7:9" x14ac:dyDescent="0.2">
      <c r="G615" s="11"/>
      <c r="H615" s="11"/>
      <c r="I615" s="11"/>
    </row>
    <row r="616" spans="7:9" x14ac:dyDescent="0.2">
      <c r="G616" s="11"/>
      <c r="H616" s="11"/>
      <c r="I616" s="11"/>
    </row>
    <row r="617" spans="7:9" x14ac:dyDescent="0.2">
      <c r="G617" s="11"/>
      <c r="H617" s="11"/>
      <c r="I617" s="11"/>
    </row>
    <row r="618" spans="7:9" x14ac:dyDescent="0.2">
      <c r="G618" s="11"/>
      <c r="H618" s="11"/>
      <c r="I618" s="11"/>
    </row>
    <row r="619" spans="7:9" x14ac:dyDescent="0.2">
      <c r="G619" s="11"/>
      <c r="H619" s="11"/>
      <c r="I619" s="11"/>
    </row>
    <row r="620" spans="7:9" x14ac:dyDescent="0.2">
      <c r="G620" s="11"/>
      <c r="H620" s="11"/>
      <c r="I620" s="11"/>
    </row>
    <row r="621" spans="7:9" x14ac:dyDescent="0.2">
      <c r="G621" s="11"/>
      <c r="H621" s="11"/>
      <c r="I621" s="11"/>
    </row>
    <row r="622" spans="7:9" x14ac:dyDescent="0.2">
      <c r="G622" s="11"/>
      <c r="H622" s="11"/>
      <c r="I622" s="11"/>
    </row>
    <row r="623" spans="7:9" x14ac:dyDescent="0.2">
      <c r="G623" s="11"/>
      <c r="H623" s="11"/>
      <c r="I623" s="11"/>
    </row>
    <row r="624" spans="7:9" x14ac:dyDescent="0.2">
      <c r="G624" s="11"/>
      <c r="H624" s="11"/>
      <c r="I624" s="11"/>
    </row>
    <row r="625" spans="7:9" x14ac:dyDescent="0.2">
      <c r="G625" s="11"/>
      <c r="H625" s="11"/>
      <c r="I625" s="11"/>
    </row>
    <row r="626" spans="7:9" x14ac:dyDescent="0.2">
      <c r="G626" s="11"/>
      <c r="H626" s="11"/>
      <c r="I626" s="11"/>
    </row>
    <row r="627" spans="7:9" x14ac:dyDescent="0.2">
      <c r="G627" s="11"/>
      <c r="H627" s="11"/>
      <c r="I627" s="11"/>
    </row>
    <row r="628" spans="7:9" x14ac:dyDescent="0.2">
      <c r="G628" s="11"/>
      <c r="H628" s="11"/>
      <c r="I628" s="11"/>
    </row>
    <row r="629" spans="7:9" x14ac:dyDescent="0.2">
      <c r="G629" s="11"/>
      <c r="H629" s="11"/>
      <c r="I629" s="11"/>
    </row>
    <row r="630" spans="7:9" x14ac:dyDescent="0.2">
      <c r="G630" s="11"/>
      <c r="H630" s="11"/>
      <c r="I630" s="11"/>
    </row>
    <row r="631" spans="7:9" x14ac:dyDescent="0.2">
      <c r="G631" s="11"/>
      <c r="H631" s="11"/>
      <c r="I631" s="11"/>
    </row>
    <row r="632" spans="7:9" x14ac:dyDescent="0.2">
      <c r="G632" s="11"/>
      <c r="H632" s="11"/>
      <c r="I632" s="11"/>
    </row>
    <row r="633" spans="7:9" x14ac:dyDescent="0.2">
      <c r="G633" s="11"/>
      <c r="H633" s="11"/>
      <c r="I633" s="11"/>
    </row>
    <row r="634" spans="7:9" x14ac:dyDescent="0.2">
      <c r="G634" s="11"/>
      <c r="H634" s="11"/>
      <c r="I634" s="11"/>
    </row>
    <row r="635" spans="7:9" x14ac:dyDescent="0.2">
      <c r="G635" s="11"/>
      <c r="H635" s="11"/>
      <c r="I635" s="11"/>
    </row>
    <row r="636" spans="7:9" x14ac:dyDescent="0.2">
      <c r="G636" s="11"/>
      <c r="H636" s="11"/>
      <c r="I636" s="11"/>
    </row>
    <row r="637" spans="7:9" x14ac:dyDescent="0.2">
      <c r="G637" s="11"/>
      <c r="H637" s="11"/>
      <c r="I637" s="11"/>
    </row>
    <row r="638" spans="7:9" x14ac:dyDescent="0.2">
      <c r="G638" s="11"/>
      <c r="H638" s="11"/>
      <c r="I638" s="11"/>
    </row>
    <row r="639" spans="7:9" x14ac:dyDescent="0.2">
      <c r="G639" s="11"/>
      <c r="H639" s="11"/>
      <c r="I639" s="11"/>
    </row>
    <row r="640" spans="7:9" x14ac:dyDescent="0.2">
      <c r="G640" s="11"/>
      <c r="H640" s="11"/>
      <c r="I640" s="11"/>
    </row>
    <row r="641" spans="7:9" x14ac:dyDescent="0.2">
      <c r="G641" s="11"/>
      <c r="H641" s="11"/>
      <c r="I641" s="11"/>
    </row>
    <row r="642" spans="7:9" x14ac:dyDescent="0.2">
      <c r="G642" s="11"/>
      <c r="H642" s="11"/>
      <c r="I642" s="11"/>
    </row>
    <row r="643" spans="7:9" x14ac:dyDescent="0.2">
      <c r="G643" s="11"/>
      <c r="H643" s="11"/>
      <c r="I643" s="11"/>
    </row>
    <row r="644" spans="7:9" x14ac:dyDescent="0.2">
      <c r="G644" s="11"/>
      <c r="H644" s="11"/>
      <c r="I644" s="11"/>
    </row>
    <row r="645" spans="7:9" x14ac:dyDescent="0.2">
      <c r="G645" s="11"/>
      <c r="H645" s="11"/>
      <c r="I645" s="11"/>
    </row>
    <row r="646" spans="7:9" x14ac:dyDescent="0.2">
      <c r="G646" s="11"/>
      <c r="H646" s="11"/>
      <c r="I646" s="11"/>
    </row>
    <row r="647" spans="7:9" x14ac:dyDescent="0.2">
      <c r="G647" s="11"/>
      <c r="H647" s="11"/>
      <c r="I647" s="11"/>
    </row>
    <row r="648" spans="7:9" x14ac:dyDescent="0.2">
      <c r="G648" s="11"/>
      <c r="H648" s="11"/>
      <c r="I648" s="11"/>
    </row>
    <row r="649" spans="7:9" x14ac:dyDescent="0.2">
      <c r="G649" s="11"/>
      <c r="H649" s="11"/>
      <c r="I649" s="11"/>
    </row>
    <row r="650" spans="7:9" x14ac:dyDescent="0.2">
      <c r="G650" s="11"/>
      <c r="H650" s="11"/>
      <c r="I650" s="11"/>
    </row>
    <row r="651" spans="7:9" x14ac:dyDescent="0.2">
      <c r="G651" s="11"/>
      <c r="H651" s="11"/>
      <c r="I651" s="11"/>
    </row>
    <row r="652" spans="7:9" x14ac:dyDescent="0.2">
      <c r="G652" s="11"/>
      <c r="H652" s="11"/>
      <c r="I652" s="11"/>
    </row>
    <row r="653" spans="7:9" x14ac:dyDescent="0.2">
      <c r="G653" s="11"/>
      <c r="H653" s="11"/>
      <c r="I653" s="11"/>
    </row>
    <row r="654" spans="7:9" x14ac:dyDescent="0.2">
      <c r="G654" s="11"/>
      <c r="H654" s="11"/>
      <c r="I654" s="11"/>
    </row>
    <row r="655" spans="7:9" x14ac:dyDescent="0.2">
      <c r="G655" s="11"/>
      <c r="H655" s="11"/>
      <c r="I655" s="11"/>
    </row>
    <row r="656" spans="7:9" x14ac:dyDescent="0.2">
      <c r="G656" s="11"/>
      <c r="H656" s="11"/>
      <c r="I656" s="11"/>
    </row>
    <row r="657" spans="7:9" x14ac:dyDescent="0.2">
      <c r="G657" s="11"/>
      <c r="H657" s="11"/>
      <c r="I657" s="11"/>
    </row>
    <row r="658" spans="7:9" x14ac:dyDescent="0.2">
      <c r="G658" s="11"/>
      <c r="H658" s="11"/>
      <c r="I658" s="11"/>
    </row>
    <row r="659" spans="7:9" x14ac:dyDescent="0.2">
      <c r="G659" s="11"/>
      <c r="H659" s="11"/>
      <c r="I659" s="11"/>
    </row>
    <row r="660" spans="7:9" x14ac:dyDescent="0.2">
      <c r="G660" s="11"/>
      <c r="H660" s="11"/>
      <c r="I660" s="11"/>
    </row>
    <row r="661" spans="7:9" x14ac:dyDescent="0.2">
      <c r="G661" s="11"/>
      <c r="H661" s="11"/>
      <c r="I661" s="11"/>
    </row>
    <row r="662" spans="7:9" x14ac:dyDescent="0.2">
      <c r="G662" s="11"/>
      <c r="H662" s="11"/>
      <c r="I662" s="11"/>
    </row>
    <row r="663" spans="7:9" x14ac:dyDescent="0.2">
      <c r="G663" s="11"/>
      <c r="H663" s="11"/>
      <c r="I663" s="11"/>
    </row>
    <row r="664" spans="7:9" x14ac:dyDescent="0.2">
      <c r="G664" s="11"/>
      <c r="H664" s="11"/>
      <c r="I664" s="11"/>
    </row>
    <row r="665" spans="7:9" x14ac:dyDescent="0.2">
      <c r="G665" s="11"/>
      <c r="H665" s="11"/>
      <c r="I665" s="11"/>
    </row>
    <row r="666" spans="7:9" x14ac:dyDescent="0.2">
      <c r="G666" s="11"/>
      <c r="H666" s="11"/>
      <c r="I666" s="11"/>
    </row>
    <row r="667" spans="7:9" x14ac:dyDescent="0.2">
      <c r="G667" s="11"/>
      <c r="H667" s="11"/>
      <c r="I667" s="11"/>
    </row>
    <row r="668" spans="7:9" x14ac:dyDescent="0.2">
      <c r="G668" s="11"/>
      <c r="H668" s="11"/>
      <c r="I668" s="11"/>
    </row>
    <row r="669" spans="7:9" x14ac:dyDescent="0.2">
      <c r="G669" s="11"/>
      <c r="H669" s="11"/>
      <c r="I669" s="11"/>
    </row>
    <row r="670" spans="7:9" x14ac:dyDescent="0.2">
      <c r="G670" s="11"/>
      <c r="H670" s="11"/>
      <c r="I670" s="11"/>
    </row>
    <row r="671" spans="7:9" x14ac:dyDescent="0.2">
      <c r="G671" s="11"/>
      <c r="H671" s="11"/>
      <c r="I671" s="11"/>
    </row>
    <row r="672" spans="7:9" x14ac:dyDescent="0.2">
      <c r="G672" s="11"/>
      <c r="H672" s="11"/>
      <c r="I672" s="11"/>
    </row>
    <row r="673" spans="7:9" x14ac:dyDescent="0.2">
      <c r="G673" s="11"/>
      <c r="H673" s="11"/>
      <c r="I673" s="11"/>
    </row>
    <row r="674" spans="7:9" x14ac:dyDescent="0.2">
      <c r="G674" s="11"/>
      <c r="H674" s="11"/>
      <c r="I674" s="11"/>
    </row>
    <row r="675" spans="7:9" x14ac:dyDescent="0.2">
      <c r="G675" s="11"/>
      <c r="H675" s="11"/>
      <c r="I675" s="11"/>
    </row>
    <row r="676" spans="7:9" x14ac:dyDescent="0.2">
      <c r="G676" s="11"/>
      <c r="H676" s="11"/>
      <c r="I676" s="11"/>
    </row>
    <row r="677" spans="7:9" x14ac:dyDescent="0.2">
      <c r="G677" s="11"/>
      <c r="H677" s="11"/>
      <c r="I677" s="11"/>
    </row>
    <row r="678" spans="7:9" x14ac:dyDescent="0.2">
      <c r="G678" s="11"/>
      <c r="H678" s="11"/>
      <c r="I678" s="11"/>
    </row>
    <row r="679" spans="7:9" x14ac:dyDescent="0.2">
      <c r="G679" s="11"/>
      <c r="H679" s="11"/>
      <c r="I679" s="11"/>
    </row>
    <row r="680" spans="7:9" x14ac:dyDescent="0.2">
      <c r="G680" s="11"/>
      <c r="H680" s="11"/>
      <c r="I680" s="11"/>
    </row>
    <row r="681" spans="7:9" x14ac:dyDescent="0.2">
      <c r="G681" s="11"/>
      <c r="H681" s="11"/>
      <c r="I681" s="11"/>
    </row>
    <row r="682" spans="7:9" x14ac:dyDescent="0.2">
      <c r="G682" s="11"/>
      <c r="H682" s="11"/>
      <c r="I682" s="11"/>
    </row>
    <row r="683" spans="7:9" x14ac:dyDescent="0.2">
      <c r="G683" s="11"/>
      <c r="H683" s="11"/>
      <c r="I683" s="11"/>
    </row>
    <row r="684" spans="7:9" x14ac:dyDescent="0.2">
      <c r="G684" s="11"/>
      <c r="H684" s="11"/>
      <c r="I684" s="11"/>
    </row>
    <row r="685" spans="7:9" x14ac:dyDescent="0.2">
      <c r="G685" s="11"/>
      <c r="H685" s="11"/>
      <c r="I685" s="11"/>
    </row>
    <row r="686" spans="7:9" x14ac:dyDescent="0.2">
      <c r="G686" s="11"/>
      <c r="H686" s="11"/>
      <c r="I686" s="11"/>
    </row>
    <row r="687" spans="7:9" x14ac:dyDescent="0.2">
      <c r="G687" s="11"/>
      <c r="H687" s="11"/>
      <c r="I687" s="11"/>
    </row>
    <row r="688" spans="7:9" x14ac:dyDescent="0.2">
      <c r="G688" s="11"/>
      <c r="H688" s="11"/>
      <c r="I688" s="11"/>
    </row>
    <row r="689" spans="7:9" x14ac:dyDescent="0.2">
      <c r="G689" s="11"/>
      <c r="H689" s="11"/>
      <c r="I689" s="11"/>
    </row>
    <row r="690" spans="7:9" x14ac:dyDescent="0.2">
      <c r="G690" s="11"/>
      <c r="H690" s="11"/>
      <c r="I690" s="11"/>
    </row>
    <row r="691" spans="7:9" x14ac:dyDescent="0.2">
      <c r="G691" s="11"/>
      <c r="H691" s="11"/>
      <c r="I691" s="11"/>
    </row>
    <row r="692" spans="7:9" x14ac:dyDescent="0.2">
      <c r="G692" s="11"/>
      <c r="H692" s="11"/>
      <c r="I692" s="11"/>
    </row>
    <row r="693" spans="7:9" x14ac:dyDescent="0.2">
      <c r="G693" s="11"/>
      <c r="H693" s="11"/>
      <c r="I693" s="11"/>
    </row>
    <row r="694" spans="7:9" x14ac:dyDescent="0.2">
      <c r="G694" s="11"/>
      <c r="H694" s="11"/>
      <c r="I694" s="11"/>
    </row>
    <row r="695" spans="7:9" x14ac:dyDescent="0.2">
      <c r="G695" s="11"/>
      <c r="H695" s="11"/>
      <c r="I695" s="11"/>
    </row>
    <row r="696" spans="7:9" x14ac:dyDescent="0.2">
      <c r="G696" s="11"/>
      <c r="H696" s="11"/>
      <c r="I696" s="11"/>
    </row>
    <row r="697" spans="7:9" x14ac:dyDescent="0.2">
      <c r="G697" s="11"/>
      <c r="H697" s="11"/>
      <c r="I697" s="11"/>
    </row>
    <row r="698" spans="7:9" x14ac:dyDescent="0.2">
      <c r="G698" s="11"/>
      <c r="H698" s="11"/>
      <c r="I698" s="11"/>
    </row>
    <row r="699" spans="7:9" x14ac:dyDescent="0.2">
      <c r="G699" s="11"/>
      <c r="H699" s="11"/>
      <c r="I699" s="11"/>
    </row>
    <row r="700" spans="7:9" x14ac:dyDescent="0.2">
      <c r="G700" s="11"/>
      <c r="H700" s="11"/>
      <c r="I700" s="11"/>
    </row>
    <row r="701" spans="7:9" x14ac:dyDescent="0.2">
      <c r="G701" s="11"/>
      <c r="H701" s="11"/>
      <c r="I701" s="11"/>
    </row>
    <row r="702" spans="7:9" x14ac:dyDescent="0.2">
      <c r="G702" s="11"/>
      <c r="H702" s="11"/>
      <c r="I702" s="11"/>
    </row>
    <row r="703" spans="7:9" x14ac:dyDescent="0.2">
      <c r="G703" s="11"/>
      <c r="H703" s="11"/>
      <c r="I703" s="11"/>
    </row>
    <row r="704" spans="7:9" x14ac:dyDescent="0.2">
      <c r="G704" s="11"/>
      <c r="H704" s="11"/>
      <c r="I704" s="11"/>
    </row>
    <row r="705" spans="7:9" x14ac:dyDescent="0.2">
      <c r="G705" s="11"/>
      <c r="H705" s="11"/>
      <c r="I705" s="11"/>
    </row>
    <row r="706" spans="7:9" x14ac:dyDescent="0.2">
      <c r="G706" s="11"/>
      <c r="H706" s="11"/>
      <c r="I706" s="11"/>
    </row>
    <row r="707" spans="7:9" x14ac:dyDescent="0.2">
      <c r="G707" s="11"/>
      <c r="H707" s="11"/>
      <c r="I707" s="11"/>
    </row>
    <row r="708" spans="7:9" x14ac:dyDescent="0.2">
      <c r="G708" s="11"/>
      <c r="H708" s="11"/>
      <c r="I708" s="11"/>
    </row>
    <row r="709" spans="7:9" x14ac:dyDescent="0.2">
      <c r="G709" s="11"/>
      <c r="H709" s="11"/>
      <c r="I709" s="11"/>
    </row>
    <row r="710" spans="7:9" x14ac:dyDescent="0.2">
      <c r="G710" s="11"/>
      <c r="H710" s="11"/>
      <c r="I710" s="11"/>
    </row>
    <row r="711" spans="7:9" x14ac:dyDescent="0.2">
      <c r="G711" s="11"/>
      <c r="H711" s="11"/>
      <c r="I711" s="11"/>
    </row>
    <row r="712" spans="7:9" x14ac:dyDescent="0.2">
      <c r="G712" s="11"/>
      <c r="H712" s="11"/>
      <c r="I712" s="11"/>
    </row>
    <row r="713" spans="7:9" x14ac:dyDescent="0.2">
      <c r="G713" s="11"/>
      <c r="H713" s="11"/>
      <c r="I713" s="11"/>
    </row>
    <row r="714" spans="7:9" x14ac:dyDescent="0.2">
      <c r="G714" s="11"/>
      <c r="H714" s="11"/>
      <c r="I714" s="11"/>
    </row>
    <row r="715" spans="7:9" x14ac:dyDescent="0.2">
      <c r="G715" s="11"/>
      <c r="H715" s="11"/>
      <c r="I715" s="11"/>
    </row>
    <row r="716" spans="7:9" x14ac:dyDescent="0.2">
      <c r="G716" s="11"/>
      <c r="H716" s="11"/>
      <c r="I716" s="11"/>
    </row>
    <row r="717" spans="7:9" x14ac:dyDescent="0.2">
      <c r="G717" s="11"/>
      <c r="H717" s="11"/>
      <c r="I717" s="11"/>
    </row>
    <row r="718" spans="7:9" x14ac:dyDescent="0.2">
      <c r="G718" s="11"/>
      <c r="H718" s="11"/>
      <c r="I718" s="11"/>
    </row>
    <row r="719" spans="7:9" x14ac:dyDescent="0.2">
      <c r="G719" s="11"/>
      <c r="H719" s="11"/>
      <c r="I719" s="11"/>
    </row>
    <row r="720" spans="7:9" x14ac:dyDescent="0.2">
      <c r="G720" s="11"/>
      <c r="H720" s="11"/>
      <c r="I720" s="11"/>
    </row>
    <row r="721" spans="7:9" x14ac:dyDescent="0.2">
      <c r="G721" s="11"/>
      <c r="H721" s="11"/>
      <c r="I721" s="11"/>
    </row>
    <row r="722" spans="7:9" x14ac:dyDescent="0.2">
      <c r="G722" s="11"/>
      <c r="H722" s="11"/>
      <c r="I722" s="11"/>
    </row>
    <row r="723" spans="7:9" x14ac:dyDescent="0.2">
      <c r="G723" s="11"/>
      <c r="H723" s="11"/>
      <c r="I723" s="11"/>
    </row>
    <row r="724" spans="7:9" x14ac:dyDescent="0.2">
      <c r="G724" s="11"/>
      <c r="H724" s="11"/>
      <c r="I724" s="11"/>
    </row>
    <row r="725" spans="7:9" x14ac:dyDescent="0.2">
      <c r="G725" s="11"/>
      <c r="H725" s="11"/>
      <c r="I725" s="11"/>
    </row>
    <row r="726" spans="7:9" x14ac:dyDescent="0.2">
      <c r="G726" s="11"/>
      <c r="H726" s="11"/>
      <c r="I726" s="11"/>
    </row>
    <row r="727" spans="7:9" x14ac:dyDescent="0.2">
      <c r="G727" s="11"/>
      <c r="H727" s="11"/>
      <c r="I727" s="11"/>
    </row>
    <row r="728" spans="7:9" x14ac:dyDescent="0.2">
      <c r="G728" s="11"/>
      <c r="H728" s="11"/>
      <c r="I728" s="11"/>
    </row>
    <row r="729" spans="7:9" x14ac:dyDescent="0.2">
      <c r="G729" s="11"/>
      <c r="H729" s="11"/>
      <c r="I729" s="11"/>
    </row>
    <row r="730" spans="7:9" x14ac:dyDescent="0.2">
      <c r="G730" s="11"/>
      <c r="H730" s="11"/>
      <c r="I730" s="11"/>
    </row>
    <row r="731" spans="7:9" x14ac:dyDescent="0.2">
      <c r="G731" s="11"/>
      <c r="H731" s="11"/>
      <c r="I731" s="11"/>
    </row>
    <row r="732" spans="7:9" x14ac:dyDescent="0.2">
      <c r="G732" s="11"/>
      <c r="H732" s="11"/>
      <c r="I732" s="11"/>
    </row>
    <row r="733" spans="7:9" x14ac:dyDescent="0.2">
      <c r="G733" s="11"/>
      <c r="H733" s="11"/>
      <c r="I733" s="11"/>
    </row>
    <row r="734" spans="7:9" x14ac:dyDescent="0.2">
      <c r="G734" s="11"/>
      <c r="H734" s="11"/>
      <c r="I734" s="11"/>
    </row>
    <row r="735" spans="7:9" x14ac:dyDescent="0.2">
      <c r="G735" s="11"/>
      <c r="H735" s="11"/>
      <c r="I735" s="11"/>
    </row>
    <row r="736" spans="7:9" x14ac:dyDescent="0.2">
      <c r="G736" s="11"/>
      <c r="H736" s="11"/>
      <c r="I736" s="11"/>
    </row>
    <row r="737" spans="7:9" x14ac:dyDescent="0.2">
      <c r="G737" s="11"/>
      <c r="H737" s="11"/>
      <c r="I737" s="11"/>
    </row>
    <row r="738" spans="7:9" x14ac:dyDescent="0.2">
      <c r="G738" s="11"/>
      <c r="H738" s="11"/>
      <c r="I738" s="11"/>
    </row>
    <row r="739" spans="7:9" x14ac:dyDescent="0.2">
      <c r="G739" s="11"/>
      <c r="H739" s="11"/>
      <c r="I739" s="11"/>
    </row>
    <row r="740" spans="7:9" x14ac:dyDescent="0.2">
      <c r="G740" s="11"/>
      <c r="H740" s="11"/>
      <c r="I740" s="11"/>
    </row>
    <row r="741" spans="7:9" x14ac:dyDescent="0.2">
      <c r="G741" s="11"/>
      <c r="H741" s="11"/>
      <c r="I741" s="11"/>
    </row>
    <row r="742" spans="7:9" x14ac:dyDescent="0.2">
      <c r="G742" s="11"/>
      <c r="H742" s="11"/>
      <c r="I742" s="11"/>
    </row>
    <row r="743" spans="7:9" x14ac:dyDescent="0.2">
      <c r="G743" s="11"/>
      <c r="H743" s="11"/>
      <c r="I743" s="11"/>
    </row>
    <row r="744" spans="7:9" x14ac:dyDescent="0.2">
      <c r="G744" s="11"/>
      <c r="H744" s="11"/>
      <c r="I744" s="11"/>
    </row>
    <row r="745" spans="7:9" x14ac:dyDescent="0.2">
      <c r="G745" s="11"/>
      <c r="H745" s="11"/>
      <c r="I745" s="11"/>
    </row>
    <row r="746" spans="7:9" x14ac:dyDescent="0.2">
      <c r="G746" s="11"/>
      <c r="H746" s="11"/>
      <c r="I746" s="11"/>
    </row>
    <row r="747" spans="7:9" x14ac:dyDescent="0.2">
      <c r="G747" s="11"/>
      <c r="H747" s="11"/>
      <c r="I747" s="11"/>
    </row>
    <row r="748" spans="7:9" x14ac:dyDescent="0.2">
      <c r="G748" s="11"/>
      <c r="H748" s="11"/>
      <c r="I748" s="11"/>
    </row>
    <row r="749" spans="7:9" x14ac:dyDescent="0.2">
      <c r="G749" s="11"/>
      <c r="H749" s="11"/>
      <c r="I749" s="11"/>
    </row>
    <row r="750" spans="7:9" x14ac:dyDescent="0.2">
      <c r="G750" s="11"/>
      <c r="H750" s="11"/>
      <c r="I750" s="11"/>
    </row>
    <row r="751" spans="7:9" x14ac:dyDescent="0.2">
      <c r="G751" s="11"/>
      <c r="H751" s="11"/>
      <c r="I751" s="11"/>
    </row>
    <row r="752" spans="7:9" x14ac:dyDescent="0.2">
      <c r="G752" s="11"/>
      <c r="H752" s="11"/>
      <c r="I752" s="11"/>
    </row>
    <row r="753" spans="7:9" x14ac:dyDescent="0.2">
      <c r="G753" s="11"/>
      <c r="H753" s="11"/>
      <c r="I753" s="11"/>
    </row>
    <row r="754" spans="7:9" x14ac:dyDescent="0.2">
      <c r="G754" s="11"/>
      <c r="H754" s="11"/>
      <c r="I754" s="11"/>
    </row>
    <row r="755" spans="7:9" x14ac:dyDescent="0.2">
      <c r="G755" s="11"/>
      <c r="H755" s="11"/>
      <c r="I755" s="11"/>
    </row>
    <row r="756" spans="7:9" x14ac:dyDescent="0.2">
      <c r="G756" s="11"/>
      <c r="H756" s="11"/>
      <c r="I756" s="11"/>
    </row>
    <row r="757" spans="7:9" x14ac:dyDescent="0.2">
      <c r="G757" s="11"/>
      <c r="H757" s="11"/>
      <c r="I757" s="11"/>
    </row>
    <row r="758" spans="7:9" x14ac:dyDescent="0.2">
      <c r="G758" s="11"/>
      <c r="H758" s="11"/>
      <c r="I758" s="11"/>
    </row>
    <row r="759" spans="7:9" x14ac:dyDescent="0.2">
      <c r="G759" s="11"/>
      <c r="H759" s="11"/>
      <c r="I759" s="11"/>
    </row>
    <row r="760" spans="7:9" x14ac:dyDescent="0.2">
      <c r="G760" s="11"/>
      <c r="H760" s="11"/>
      <c r="I760" s="11"/>
    </row>
    <row r="761" spans="7:9" x14ac:dyDescent="0.2">
      <c r="G761" s="11"/>
      <c r="H761" s="11"/>
      <c r="I761" s="11"/>
    </row>
    <row r="762" spans="7:9" x14ac:dyDescent="0.2">
      <c r="G762" s="11"/>
      <c r="H762" s="11"/>
      <c r="I762" s="11"/>
    </row>
    <row r="763" spans="7:9" x14ac:dyDescent="0.2">
      <c r="G763" s="11"/>
      <c r="H763" s="11"/>
      <c r="I763" s="11"/>
    </row>
    <row r="764" spans="7:9" x14ac:dyDescent="0.2">
      <c r="G764" s="11"/>
      <c r="H764" s="11"/>
      <c r="I764" s="11"/>
    </row>
    <row r="765" spans="7:9" x14ac:dyDescent="0.2">
      <c r="G765" s="11"/>
      <c r="H765" s="11"/>
      <c r="I765" s="11"/>
    </row>
    <row r="766" spans="7:9" x14ac:dyDescent="0.2">
      <c r="G766" s="11"/>
      <c r="H766" s="11"/>
      <c r="I766" s="11"/>
    </row>
    <row r="767" spans="7:9" x14ac:dyDescent="0.2">
      <c r="G767" s="11"/>
      <c r="H767" s="11"/>
      <c r="I767" s="11"/>
    </row>
    <row r="768" spans="7:9" x14ac:dyDescent="0.2">
      <c r="G768" s="11"/>
      <c r="H768" s="11"/>
      <c r="I768" s="11"/>
    </row>
    <row r="769" spans="7:9" x14ac:dyDescent="0.2">
      <c r="G769" s="11"/>
      <c r="H769" s="11"/>
      <c r="I769" s="11"/>
    </row>
    <row r="770" spans="7:9" x14ac:dyDescent="0.2">
      <c r="G770" s="11"/>
      <c r="H770" s="11"/>
      <c r="I770" s="11"/>
    </row>
    <row r="771" spans="7:9" x14ac:dyDescent="0.2">
      <c r="G771" s="11"/>
      <c r="H771" s="11"/>
      <c r="I771" s="11"/>
    </row>
    <row r="772" spans="7:9" x14ac:dyDescent="0.2">
      <c r="G772" s="11"/>
      <c r="H772" s="11"/>
      <c r="I772" s="11"/>
    </row>
    <row r="773" spans="7:9" x14ac:dyDescent="0.2">
      <c r="G773" s="11"/>
      <c r="H773" s="11"/>
      <c r="I773" s="11"/>
    </row>
    <row r="774" spans="7:9" x14ac:dyDescent="0.2">
      <c r="G774" s="11"/>
      <c r="H774" s="11"/>
      <c r="I774" s="11"/>
    </row>
    <row r="775" spans="7:9" x14ac:dyDescent="0.2">
      <c r="G775" s="11"/>
      <c r="H775" s="11"/>
      <c r="I775" s="11"/>
    </row>
    <row r="776" spans="7:9" x14ac:dyDescent="0.2">
      <c r="G776" s="11"/>
      <c r="H776" s="11"/>
      <c r="I776" s="11"/>
    </row>
    <row r="777" spans="7:9" x14ac:dyDescent="0.2">
      <c r="G777" s="11"/>
      <c r="H777" s="11"/>
      <c r="I777" s="11"/>
    </row>
    <row r="778" spans="7:9" x14ac:dyDescent="0.2">
      <c r="G778" s="11"/>
      <c r="H778" s="11"/>
      <c r="I778" s="11"/>
    </row>
    <row r="779" spans="7:9" x14ac:dyDescent="0.2">
      <c r="G779" s="11"/>
      <c r="H779" s="11"/>
      <c r="I779" s="11"/>
    </row>
    <row r="780" spans="7:9" x14ac:dyDescent="0.2">
      <c r="G780" s="11"/>
      <c r="H780" s="11"/>
      <c r="I780" s="11"/>
    </row>
    <row r="781" spans="7:9" x14ac:dyDescent="0.2">
      <c r="G781" s="11"/>
      <c r="H781" s="11"/>
      <c r="I781" s="11"/>
    </row>
    <row r="782" spans="7:9" x14ac:dyDescent="0.2">
      <c r="G782" s="11"/>
      <c r="H782" s="11"/>
      <c r="I782" s="11"/>
    </row>
    <row r="783" spans="7:9" x14ac:dyDescent="0.2">
      <c r="G783" s="11"/>
      <c r="H783" s="11"/>
      <c r="I783" s="11"/>
    </row>
    <row r="784" spans="7:9" x14ac:dyDescent="0.2">
      <c r="G784" s="11"/>
      <c r="H784" s="11"/>
      <c r="I784" s="11"/>
    </row>
    <row r="785" spans="7:9" x14ac:dyDescent="0.2">
      <c r="G785" s="11"/>
      <c r="H785" s="11"/>
      <c r="I785" s="11"/>
    </row>
    <row r="786" spans="7:9" x14ac:dyDescent="0.2">
      <c r="G786" s="11"/>
      <c r="H786" s="11"/>
      <c r="I786" s="11"/>
    </row>
    <row r="787" spans="7:9" x14ac:dyDescent="0.2">
      <c r="G787" s="11"/>
      <c r="H787" s="11"/>
      <c r="I787" s="11"/>
    </row>
    <row r="788" spans="7:9" x14ac:dyDescent="0.2">
      <c r="G788" s="11"/>
      <c r="H788" s="11"/>
      <c r="I788" s="11"/>
    </row>
    <row r="789" spans="7:9" x14ac:dyDescent="0.2">
      <c r="G789" s="11"/>
      <c r="H789" s="11"/>
      <c r="I789" s="11"/>
    </row>
    <row r="790" spans="7:9" x14ac:dyDescent="0.2">
      <c r="G790" s="11"/>
      <c r="H790" s="11"/>
      <c r="I790" s="11"/>
    </row>
    <row r="791" spans="7:9" x14ac:dyDescent="0.2">
      <c r="G791" s="11"/>
      <c r="H791" s="11"/>
      <c r="I791" s="11"/>
    </row>
    <row r="792" spans="7:9" x14ac:dyDescent="0.2">
      <c r="G792" s="11"/>
      <c r="H792" s="11"/>
      <c r="I792" s="11"/>
    </row>
    <row r="793" spans="7:9" x14ac:dyDescent="0.2">
      <c r="G793" s="11"/>
      <c r="H793" s="11"/>
      <c r="I793" s="11"/>
    </row>
    <row r="794" spans="7:9" x14ac:dyDescent="0.2">
      <c r="G794" s="11"/>
      <c r="H794" s="11"/>
      <c r="I794" s="11"/>
    </row>
    <row r="795" spans="7:9" x14ac:dyDescent="0.2">
      <c r="G795" s="11"/>
      <c r="H795" s="11"/>
      <c r="I795" s="11"/>
    </row>
    <row r="796" spans="7:9" x14ac:dyDescent="0.2">
      <c r="G796" s="11"/>
      <c r="H796" s="11"/>
      <c r="I796" s="11"/>
    </row>
    <row r="797" spans="7:9" x14ac:dyDescent="0.2">
      <c r="G797" s="11"/>
      <c r="H797" s="11"/>
      <c r="I797" s="11"/>
    </row>
    <row r="798" spans="7:9" x14ac:dyDescent="0.2">
      <c r="G798" s="11"/>
      <c r="H798" s="11"/>
      <c r="I798" s="11"/>
    </row>
    <row r="799" spans="7:9" x14ac:dyDescent="0.2">
      <c r="G799" s="11"/>
      <c r="H799" s="11"/>
      <c r="I799" s="11"/>
    </row>
    <row r="800" spans="7:9" x14ac:dyDescent="0.2">
      <c r="G800" s="11"/>
      <c r="H800" s="11"/>
      <c r="I800" s="11"/>
    </row>
    <row r="801" spans="7:9" x14ac:dyDescent="0.2">
      <c r="G801" s="11"/>
      <c r="H801" s="11"/>
      <c r="I801" s="11"/>
    </row>
    <row r="802" spans="7:9" x14ac:dyDescent="0.2">
      <c r="G802" s="11"/>
      <c r="H802" s="11"/>
      <c r="I802" s="11"/>
    </row>
    <row r="803" spans="7:9" x14ac:dyDescent="0.2">
      <c r="G803" s="11"/>
      <c r="H803" s="11"/>
      <c r="I803" s="11"/>
    </row>
    <row r="804" spans="7:9" x14ac:dyDescent="0.2">
      <c r="G804" s="11"/>
      <c r="H804" s="11"/>
      <c r="I804" s="11"/>
    </row>
    <row r="805" spans="7:9" x14ac:dyDescent="0.2">
      <c r="G805" s="11"/>
      <c r="H805" s="11"/>
      <c r="I805" s="11"/>
    </row>
    <row r="806" spans="7:9" x14ac:dyDescent="0.2">
      <c r="G806" s="11"/>
      <c r="H806" s="11"/>
      <c r="I806" s="11"/>
    </row>
    <row r="807" spans="7:9" x14ac:dyDescent="0.2">
      <c r="G807" s="11"/>
      <c r="H807" s="11"/>
      <c r="I807" s="11"/>
    </row>
    <row r="808" spans="7:9" x14ac:dyDescent="0.2">
      <c r="G808" s="11"/>
      <c r="H808" s="11"/>
      <c r="I808" s="11"/>
    </row>
    <row r="809" spans="7:9" x14ac:dyDescent="0.2">
      <c r="G809" s="11"/>
      <c r="H809" s="11"/>
      <c r="I809" s="11"/>
    </row>
    <row r="810" spans="7:9" x14ac:dyDescent="0.2">
      <c r="G810" s="11"/>
      <c r="H810" s="11"/>
      <c r="I810" s="11"/>
    </row>
    <row r="811" spans="7:9" x14ac:dyDescent="0.2">
      <c r="G811" s="11"/>
      <c r="H811" s="11"/>
      <c r="I811" s="11"/>
    </row>
    <row r="812" spans="7:9" x14ac:dyDescent="0.2">
      <c r="G812" s="11"/>
      <c r="H812" s="11"/>
      <c r="I812" s="11"/>
    </row>
    <row r="813" spans="7:9" x14ac:dyDescent="0.2">
      <c r="G813" s="11"/>
      <c r="H813" s="11"/>
      <c r="I813" s="11"/>
    </row>
    <row r="814" spans="7:9" x14ac:dyDescent="0.2">
      <c r="G814" s="11"/>
      <c r="H814" s="11"/>
      <c r="I814" s="11"/>
    </row>
    <row r="815" spans="7:9" x14ac:dyDescent="0.2">
      <c r="G815" s="11"/>
      <c r="H815" s="11"/>
      <c r="I815" s="11"/>
    </row>
    <row r="816" spans="7:9" x14ac:dyDescent="0.2">
      <c r="G816" s="11"/>
      <c r="H816" s="11"/>
      <c r="I816" s="11"/>
    </row>
    <row r="817" spans="7:9" x14ac:dyDescent="0.2">
      <c r="G817" s="11"/>
      <c r="H817" s="11"/>
      <c r="I817" s="11"/>
    </row>
    <row r="818" spans="7:9" x14ac:dyDescent="0.2">
      <c r="G818" s="11"/>
      <c r="H818" s="11"/>
      <c r="I818" s="11"/>
    </row>
    <row r="819" spans="7:9" x14ac:dyDescent="0.2">
      <c r="G819" s="11"/>
      <c r="H819" s="11"/>
      <c r="I819" s="11"/>
    </row>
    <row r="820" spans="7:9" x14ac:dyDescent="0.2">
      <c r="G820" s="11"/>
      <c r="H820" s="11"/>
      <c r="I820" s="11"/>
    </row>
    <row r="821" spans="7:9" x14ac:dyDescent="0.2">
      <c r="G821" s="11"/>
      <c r="H821" s="11"/>
      <c r="I821" s="11"/>
    </row>
    <row r="822" spans="7:9" x14ac:dyDescent="0.2">
      <c r="G822" s="11"/>
      <c r="H822" s="11"/>
      <c r="I822" s="11"/>
    </row>
    <row r="823" spans="7:9" x14ac:dyDescent="0.2">
      <c r="G823" s="11"/>
      <c r="H823" s="11"/>
      <c r="I823" s="11"/>
    </row>
    <row r="824" spans="7:9" x14ac:dyDescent="0.2">
      <c r="G824" s="11"/>
      <c r="H824" s="11"/>
      <c r="I824" s="11"/>
    </row>
    <row r="825" spans="7:9" x14ac:dyDescent="0.2">
      <c r="G825" s="11"/>
      <c r="H825" s="11"/>
      <c r="I825" s="11"/>
    </row>
    <row r="826" spans="7:9" x14ac:dyDescent="0.2">
      <c r="G826" s="11"/>
      <c r="H826" s="11"/>
      <c r="I826" s="11"/>
    </row>
    <row r="827" spans="7:9" x14ac:dyDescent="0.2">
      <c r="G827" s="11"/>
      <c r="H827" s="11"/>
      <c r="I827" s="11"/>
    </row>
    <row r="828" spans="7:9" x14ac:dyDescent="0.2">
      <c r="G828" s="11"/>
      <c r="H828" s="11"/>
      <c r="I828" s="11"/>
    </row>
    <row r="829" spans="7:9" x14ac:dyDescent="0.2">
      <c r="G829" s="11"/>
      <c r="H829" s="11"/>
      <c r="I829" s="11"/>
    </row>
    <row r="830" spans="7:9" x14ac:dyDescent="0.2">
      <c r="G830" s="11"/>
      <c r="H830" s="11"/>
      <c r="I830" s="11"/>
    </row>
    <row r="831" spans="7:9" x14ac:dyDescent="0.2">
      <c r="G831" s="11"/>
      <c r="H831" s="11"/>
      <c r="I831" s="11"/>
    </row>
    <row r="832" spans="7:9" x14ac:dyDescent="0.2">
      <c r="G832" s="11"/>
      <c r="H832" s="11"/>
      <c r="I832" s="11"/>
    </row>
    <row r="833" spans="7:9" x14ac:dyDescent="0.2">
      <c r="G833" s="11"/>
      <c r="H833" s="11"/>
      <c r="I833" s="11"/>
    </row>
    <row r="834" spans="7:9" x14ac:dyDescent="0.2">
      <c r="G834" s="11"/>
      <c r="H834" s="11"/>
      <c r="I834" s="11"/>
    </row>
    <row r="835" spans="7:9" x14ac:dyDescent="0.2">
      <c r="G835" s="11"/>
      <c r="H835" s="11"/>
      <c r="I835" s="11"/>
    </row>
    <row r="836" spans="7:9" x14ac:dyDescent="0.2">
      <c r="G836" s="11"/>
      <c r="H836" s="11"/>
      <c r="I836" s="11"/>
    </row>
    <row r="837" spans="7:9" x14ac:dyDescent="0.2">
      <c r="G837" s="11"/>
      <c r="H837" s="11"/>
      <c r="I837" s="11"/>
    </row>
    <row r="838" spans="7:9" x14ac:dyDescent="0.2">
      <c r="G838" s="11"/>
      <c r="H838" s="11"/>
      <c r="I838" s="11"/>
    </row>
    <row r="839" spans="7:9" x14ac:dyDescent="0.2">
      <c r="G839" s="11"/>
      <c r="H839" s="11"/>
      <c r="I839" s="11"/>
    </row>
    <row r="840" spans="7:9" x14ac:dyDescent="0.2">
      <c r="G840" s="11"/>
      <c r="H840" s="11"/>
      <c r="I840" s="11"/>
    </row>
    <row r="841" spans="7:9" x14ac:dyDescent="0.2">
      <c r="G841" s="11"/>
      <c r="H841" s="11"/>
      <c r="I841" s="11"/>
    </row>
    <row r="842" spans="7:9" x14ac:dyDescent="0.2">
      <c r="G842" s="11"/>
      <c r="H842" s="11"/>
      <c r="I842" s="11"/>
    </row>
    <row r="843" spans="7:9" x14ac:dyDescent="0.2">
      <c r="G843" s="11"/>
      <c r="H843" s="11"/>
      <c r="I843" s="11"/>
    </row>
    <row r="844" spans="7:9" x14ac:dyDescent="0.2">
      <c r="G844" s="11"/>
      <c r="H844" s="11"/>
      <c r="I844" s="11"/>
    </row>
    <row r="845" spans="7:9" x14ac:dyDescent="0.2">
      <c r="G845" s="11"/>
      <c r="H845" s="11"/>
      <c r="I845" s="11"/>
    </row>
    <row r="846" spans="7:9" x14ac:dyDescent="0.2">
      <c r="G846" s="11"/>
      <c r="H846" s="11"/>
      <c r="I846" s="11"/>
    </row>
    <row r="847" spans="7:9" x14ac:dyDescent="0.2">
      <c r="G847" s="11"/>
      <c r="H847" s="11"/>
      <c r="I847" s="11"/>
    </row>
    <row r="848" spans="7:9" x14ac:dyDescent="0.2">
      <c r="G848" s="11"/>
      <c r="H848" s="11"/>
      <c r="I848" s="11"/>
    </row>
    <row r="849" spans="7:9" x14ac:dyDescent="0.2">
      <c r="G849" s="11"/>
      <c r="H849" s="11"/>
      <c r="I849" s="11"/>
    </row>
    <row r="850" spans="7:9" x14ac:dyDescent="0.2">
      <c r="G850" s="11"/>
      <c r="H850" s="11"/>
      <c r="I850" s="11"/>
    </row>
    <row r="851" spans="7:9" x14ac:dyDescent="0.2">
      <c r="G851" s="11"/>
      <c r="H851" s="11"/>
      <c r="I851" s="11"/>
    </row>
    <row r="852" spans="7:9" x14ac:dyDescent="0.2">
      <c r="G852" s="11"/>
      <c r="H852" s="11"/>
      <c r="I852" s="11"/>
    </row>
    <row r="853" spans="7:9" x14ac:dyDescent="0.2">
      <c r="G853" s="11"/>
      <c r="H853" s="11"/>
      <c r="I853" s="11"/>
    </row>
    <row r="854" spans="7:9" x14ac:dyDescent="0.2">
      <c r="G854" s="11"/>
      <c r="H854" s="11"/>
      <c r="I854" s="11"/>
    </row>
    <row r="855" spans="7:9" x14ac:dyDescent="0.2">
      <c r="G855" s="11"/>
      <c r="H855" s="11"/>
      <c r="I855" s="11"/>
    </row>
    <row r="856" spans="7:9" x14ac:dyDescent="0.2">
      <c r="G856" s="11"/>
      <c r="H856" s="11"/>
      <c r="I856" s="11"/>
    </row>
    <row r="857" spans="7:9" x14ac:dyDescent="0.2">
      <c r="G857" s="11"/>
      <c r="H857" s="11"/>
      <c r="I857" s="11"/>
    </row>
    <row r="858" spans="7:9" x14ac:dyDescent="0.2">
      <c r="G858" s="11"/>
      <c r="H858" s="11"/>
      <c r="I858" s="11"/>
    </row>
    <row r="859" spans="7:9" x14ac:dyDescent="0.2">
      <c r="G859" s="11"/>
      <c r="H859" s="11"/>
      <c r="I859" s="11"/>
    </row>
    <row r="860" spans="7:9" x14ac:dyDescent="0.2">
      <c r="G860" s="11"/>
      <c r="H860" s="11"/>
      <c r="I860" s="11"/>
    </row>
    <row r="861" spans="7:9" x14ac:dyDescent="0.2">
      <c r="G861" s="11"/>
      <c r="H861" s="11"/>
      <c r="I861" s="11"/>
    </row>
    <row r="862" spans="7:9" x14ac:dyDescent="0.2">
      <c r="G862" s="11"/>
      <c r="H862" s="11"/>
      <c r="I862" s="11"/>
    </row>
    <row r="863" spans="7:9" x14ac:dyDescent="0.2">
      <c r="G863" s="11"/>
      <c r="H863" s="11"/>
      <c r="I863" s="10"/>
    </row>
    <row r="864" spans="7:9" x14ac:dyDescent="0.2">
      <c r="G864" s="11"/>
      <c r="H864" s="11"/>
      <c r="I864" s="10"/>
    </row>
    <row r="865" spans="7:9" x14ac:dyDescent="0.2">
      <c r="G865" s="11"/>
      <c r="H865" s="11"/>
      <c r="I865" s="10"/>
    </row>
    <row r="866" spans="7:9" x14ac:dyDescent="0.2">
      <c r="G866" s="11"/>
      <c r="H866" s="11"/>
      <c r="I866" s="10"/>
    </row>
    <row r="867" spans="7:9" x14ac:dyDescent="0.2">
      <c r="G867" s="11"/>
      <c r="H867" s="11"/>
      <c r="I867" s="10"/>
    </row>
    <row r="868" spans="7:9" x14ac:dyDescent="0.2">
      <c r="G868" s="11"/>
      <c r="H868" s="11"/>
      <c r="I868" s="10"/>
    </row>
    <row r="869" spans="7:9" x14ac:dyDescent="0.2">
      <c r="G869" s="11"/>
      <c r="H869" s="11"/>
      <c r="I869" s="10"/>
    </row>
    <row r="870" spans="7:9" x14ac:dyDescent="0.2">
      <c r="G870" s="11"/>
      <c r="H870" s="11"/>
      <c r="I870" s="10"/>
    </row>
    <row r="871" spans="7:9" x14ac:dyDescent="0.2">
      <c r="G871" s="11"/>
      <c r="H871" s="11"/>
      <c r="I871" s="10"/>
    </row>
    <row r="872" spans="7:9" x14ac:dyDescent="0.2">
      <c r="G872" s="11"/>
      <c r="H872" s="11"/>
      <c r="I872" s="10"/>
    </row>
    <row r="873" spans="7:9" x14ac:dyDescent="0.2">
      <c r="G873" s="11"/>
      <c r="H873" s="11"/>
      <c r="I873" s="10"/>
    </row>
    <row r="874" spans="7:9" x14ac:dyDescent="0.2">
      <c r="G874" s="11"/>
      <c r="H874" s="11"/>
      <c r="I874" s="10"/>
    </row>
    <row r="875" spans="7:9" x14ac:dyDescent="0.2">
      <c r="G875" s="11"/>
      <c r="H875" s="11"/>
      <c r="I875" s="10"/>
    </row>
    <row r="876" spans="7:9" x14ac:dyDescent="0.2">
      <c r="G876" s="11"/>
      <c r="H876" s="11"/>
      <c r="I876" s="10"/>
    </row>
    <row r="877" spans="7:9" x14ac:dyDescent="0.2">
      <c r="G877" s="11"/>
      <c r="H877" s="11"/>
      <c r="I877" s="10"/>
    </row>
    <row r="878" spans="7:9" x14ac:dyDescent="0.2">
      <c r="G878" s="11"/>
      <c r="H878" s="11"/>
      <c r="I878" s="10"/>
    </row>
    <row r="879" spans="7:9" x14ac:dyDescent="0.2">
      <c r="G879" s="11"/>
      <c r="H879" s="11"/>
      <c r="I879" s="10"/>
    </row>
    <row r="880" spans="7:9" x14ac:dyDescent="0.2">
      <c r="G880" s="11"/>
      <c r="H880" s="11"/>
      <c r="I880" s="10"/>
    </row>
    <row r="881" spans="7:9" x14ac:dyDescent="0.2">
      <c r="G881" s="11"/>
      <c r="H881" s="11"/>
      <c r="I881" s="10"/>
    </row>
    <row r="882" spans="7:9" x14ac:dyDescent="0.2">
      <c r="G882" s="11"/>
      <c r="H882" s="11"/>
      <c r="I882" s="10"/>
    </row>
    <row r="883" spans="7:9" x14ac:dyDescent="0.2">
      <c r="G883" s="11"/>
      <c r="H883" s="11"/>
      <c r="I883" s="10"/>
    </row>
    <row r="884" spans="7:9" x14ac:dyDescent="0.2">
      <c r="G884" s="11"/>
      <c r="H884" s="11"/>
      <c r="I884" s="10"/>
    </row>
    <row r="885" spans="7:9" x14ac:dyDescent="0.2">
      <c r="G885" s="11"/>
      <c r="H885" s="11"/>
      <c r="I885" s="10"/>
    </row>
    <row r="886" spans="7:9" x14ac:dyDescent="0.2">
      <c r="G886" s="11"/>
      <c r="H886" s="11"/>
      <c r="I886" s="10"/>
    </row>
    <row r="887" spans="7:9" x14ac:dyDescent="0.2">
      <c r="G887" s="11"/>
      <c r="H887" s="11"/>
      <c r="I887" s="10"/>
    </row>
    <row r="888" spans="7:9" x14ac:dyDescent="0.2">
      <c r="G888" s="11"/>
      <c r="H888" s="11"/>
      <c r="I888" s="10"/>
    </row>
    <row r="889" spans="7:9" x14ac:dyDescent="0.2">
      <c r="G889" s="11"/>
      <c r="H889" s="11"/>
      <c r="I889" s="10"/>
    </row>
    <row r="890" spans="7:9" x14ac:dyDescent="0.2">
      <c r="G890" s="11"/>
      <c r="H890" s="11"/>
      <c r="I890" s="10"/>
    </row>
    <row r="891" spans="7:9" x14ac:dyDescent="0.2">
      <c r="G891" s="11"/>
      <c r="H891" s="11"/>
      <c r="I891" s="10"/>
    </row>
    <row r="892" spans="7:9" x14ac:dyDescent="0.2">
      <c r="G892" s="11"/>
      <c r="H892" s="11"/>
      <c r="I892" s="10"/>
    </row>
    <row r="893" spans="7:9" x14ac:dyDescent="0.2">
      <c r="G893" s="11"/>
      <c r="H893" s="11"/>
      <c r="I893" s="10"/>
    </row>
    <row r="894" spans="7:9" x14ac:dyDescent="0.2">
      <c r="G894" s="11"/>
      <c r="H894" s="11"/>
      <c r="I894" s="10"/>
    </row>
    <row r="895" spans="7:9" x14ac:dyDescent="0.2">
      <c r="G895" s="11"/>
      <c r="H895" s="11"/>
      <c r="I895" s="10"/>
    </row>
    <row r="896" spans="7:9" x14ac:dyDescent="0.2">
      <c r="G896" s="11"/>
      <c r="H896" s="11"/>
      <c r="I896" s="10"/>
    </row>
    <row r="897" spans="7:9" x14ac:dyDescent="0.2">
      <c r="G897" s="11"/>
      <c r="H897" s="11"/>
      <c r="I897" s="10"/>
    </row>
    <row r="898" spans="7:9" x14ac:dyDescent="0.2">
      <c r="G898" s="11"/>
      <c r="H898" s="11"/>
      <c r="I898" s="10"/>
    </row>
    <row r="899" spans="7:9" x14ac:dyDescent="0.2">
      <c r="G899" s="11"/>
      <c r="H899" s="11"/>
      <c r="I899" s="10"/>
    </row>
    <row r="900" spans="7:9" x14ac:dyDescent="0.2">
      <c r="G900" s="11"/>
      <c r="H900" s="11"/>
      <c r="I900" s="10"/>
    </row>
    <row r="901" spans="7:9" x14ac:dyDescent="0.2">
      <c r="G901" s="11"/>
      <c r="H901" s="11"/>
      <c r="I901" s="10"/>
    </row>
    <row r="902" spans="7:9" x14ac:dyDescent="0.2">
      <c r="G902" s="11"/>
      <c r="H902" s="11"/>
      <c r="I902" s="10"/>
    </row>
    <row r="903" spans="7:9" x14ac:dyDescent="0.2">
      <c r="G903" s="11"/>
      <c r="H903" s="11"/>
      <c r="I903" s="10"/>
    </row>
    <row r="904" spans="7:9" x14ac:dyDescent="0.2">
      <c r="G904" s="11"/>
      <c r="H904" s="11"/>
      <c r="I904" s="10"/>
    </row>
    <row r="905" spans="7:9" x14ac:dyDescent="0.2">
      <c r="G905" s="11"/>
      <c r="H905" s="11"/>
      <c r="I905" s="10"/>
    </row>
    <row r="906" spans="7:9" x14ac:dyDescent="0.2">
      <c r="G906" s="11"/>
      <c r="H906" s="11"/>
      <c r="I906" s="10"/>
    </row>
    <row r="907" spans="7:9" x14ac:dyDescent="0.2">
      <c r="G907" s="11"/>
      <c r="H907" s="11"/>
      <c r="I907" s="10"/>
    </row>
    <row r="908" spans="7:9" x14ac:dyDescent="0.2">
      <c r="G908" s="11"/>
      <c r="H908" s="11"/>
      <c r="I908" s="10"/>
    </row>
    <row r="909" spans="7:9" x14ac:dyDescent="0.2">
      <c r="G909" s="11"/>
      <c r="H909" s="11"/>
      <c r="I909" s="10"/>
    </row>
    <row r="910" spans="7:9" x14ac:dyDescent="0.2">
      <c r="G910" s="11"/>
      <c r="H910" s="11"/>
      <c r="I910" s="10"/>
    </row>
    <row r="911" spans="7:9" x14ac:dyDescent="0.2">
      <c r="G911" s="11"/>
      <c r="H911" s="11"/>
      <c r="I911" s="10"/>
    </row>
    <row r="912" spans="7:9" x14ac:dyDescent="0.2">
      <c r="G912" s="11"/>
      <c r="H912" s="11"/>
      <c r="I912" s="10"/>
    </row>
    <row r="913" spans="7:9" x14ac:dyDescent="0.2">
      <c r="G913" s="11"/>
      <c r="H913" s="11"/>
      <c r="I913" s="10"/>
    </row>
    <row r="914" spans="7:9" x14ac:dyDescent="0.2">
      <c r="G914" s="11"/>
      <c r="H914" s="11"/>
      <c r="I914" s="10"/>
    </row>
    <row r="915" spans="7:9" x14ac:dyDescent="0.2">
      <c r="G915" s="11"/>
      <c r="H915" s="11"/>
      <c r="I915" s="10"/>
    </row>
    <row r="916" spans="7:9" x14ac:dyDescent="0.2">
      <c r="G916" s="11"/>
      <c r="H916" s="11"/>
      <c r="I916" s="10"/>
    </row>
    <row r="917" spans="7:9" x14ac:dyDescent="0.2">
      <c r="G917" s="11"/>
      <c r="H917" s="11"/>
      <c r="I917" s="10"/>
    </row>
    <row r="918" spans="7:9" x14ac:dyDescent="0.2">
      <c r="G918" s="11"/>
      <c r="H918" s="11"/>
      <c r="I918" s="10"/>
    </row>
    <row r="919" spans="7:9" x14ac:dyDescent="0.2">
      <c r="G919" s="11"/>
      <c r="H919" s="11"/>
      <c r="I919" s="10"/>
    </row>
    <row r="920" spans="7:9" x14ac:dyDescent="0.2">
      <c r="G920" s="11"/>
      <c r="H920" s="11"/>
      <c r="I920" s="10"/>
    </row>
    <row r="921" spans="7:9" x14ac:dyDescent="0.2">
      <c r="G921" s="11"/>
      <c r="H921" s="11"/>
      <c r="I921" s="10"/>
    </row>
    <row r="922" spans="7:9" x14ac:dyDescent="0.2">
      <c r="G922" s="11"/>
      <c r="H922" s="11"/>
      <c r="I922" s="10"/>
    </row>
    <row r="923" spans="7:9" x14ac:dyDescent="0.2">
      <c r="G923" s="11"/>
      <c r="H923" s="11"/>
      <c r="I923" s="10"/>
    </row>
    <row r="924" spans="7:9" x14ac:dyDescent="0.2">
      <c r="G924" s="11"/>
      <c r="H924" s="11"/>
      <c r="I924" s="10"/>
    </row>
    <row r="925" spans="7:9" x14ac:dyDescent="0.2">
      <c r="G925" s="11"/>
      <c r="H925" s="11"/>
      <c r="I925" s="10"/>
    </row>
    <row r="926" spans="7:9" x14ac:dyDescent="0.2">
      <c r="G926" s="11"/>
      <c r="H926" s="11"/>
      <c r="I926" s="10"/>
    </row>
    <row r="927" spans="7:9" x14ac:dyDescent="0.2">
      <c r="G927" s="11"/>
      <c r="H927" s="11"/>
      <c r="I927" s="10"/>
    </row>
    <row r="928" spans="7:9" x14ac:dyDescent="0.2">
      <c r="G928" s="11"/>
      <c r="H928" s="11"/>
      <c r="I928" s="10"/>
    </row>
    <row r="929" spans="7:9" x14ac:dyDescent="0.2">
      <c r="G929" s="11"/>
      <c r="H929" s="11"/>
      <c r="I929" s="10"/>
    </row>
    <row r="930" spans="7:9" x14ac:dyDescent="0.2">
      <c r="G930" s="11"/>
      <c r="H930" s="11"/>
      <c r="I930" s="10"/>
    </row>
    <row r="931" spans="7:9" x14ac:dyDescent="0.2">
      <c r="G931" s="11"/>
      <c r="H931" s="11"/>
      <c r="I931" s="10"/>
    </row>
    <row r="932" spans="7:9" x14ac:dyDescent="0.2">
      <c r="G932" s="11"/>
      <c r="H932" s="11"/>
      <c r="I932" s="10"/>
    </row>
    <row r="933" spans="7:9" x14ac:dyDescent="0.2">
      <c r="G933" s="11"/>
      <c r="H933" s="11"/>
      <c r="I933" s="10"/>
    </row>
    <row r="934" spans="7:9" x14ac:dyDescent="0.2">
      <c r="G934" s="11"/>
      <c r="H934" s="11"/>
      <c r="I934" s="10"/>
    </row>
    <row r="935" spans="7:9" x14ac:dyDescent="0.2">
      <c r="G935" s="11"/>
      <c r="H935" s="11"/>
      <c r="I935" s="10"/>
    </row>
    <row r="936" spans="7:9" x14ac:dyDescent="0.2">
      <c r="G936" s="11"/>
      <c r="H936" s="11"/>
      <c r="I936" s="10"/>
    </row>
    <row r="937" spans="7:9" x14ac:dyDescent="0.2">
      <c r="G937" s="11"/>
      <c r="H937" s="11"/>
      <c r="I937" s="10"/>
    </row>
    <row r="938" spans="7:9" x14ac:dyDescent="0.2">
      <c r="G938" s="11"/>
      <c r="H938" s="11"/>
      <c r="I938" s="10"/>
    </row>
    <row r="939" spans="7:9" x14ac:dyDescent="0.2">
      <c r="G939" s="11"/>
      <c r="H939" s="11"/>
      <c r="I939" s="10"/>
    </row>
    <row r="940" spans="7:9" x14ac:dyDescent="0.2">
      <c r="G940" s="11"/>
      <c r="H940" s="11"/>
      <c r="I940" s="10"/>
    </row>
    <row r="941" spans="7:9" x14ac:dyDescent="0.2">
      <c r="G941" s="11"/>
      <c r="H941" s="11"/>
      <c r="I941" s="10"/>
    </row>
    <row r="942" spans="7:9" x14ac:dyDescent="0.2">
      <c r="G942" s="11"/>
      <c r="H942" s="11"/>
      <c r="I942" s="10"/>
    </row>
    <row r="943" spans="7:9" x14ac:dyDescent="0.2">
      <c r="G943" s="11"/>
      <c r="H943" s="11"/>
      <c r="I943" s="10"/>
    </row>
    <row r="944" spans="7:9" x14ac:dyDescent="0.2">
      <c r="G944" s="11"/>
      <c r="H944" s="11"/>
      <c r="I944" s="10"/>
    </row>
    <row r="945" spans="7:9" x14ac:dyDescent="0.2">
      <c r="G945" s="11"/>
      <c r="H945" s="11"/>
      <c r="I945" s="10"/>
    </row>
    <row r="946" spans="7:9" x14ac:dyDescent="0.2">
      <c r="G946" s="11"/>
      <c r="H946" s="11"/>
      <c r="I946" s="10"/>
    </row>
    <row r="947" spans="7:9" x14ac:dyDescent="0.2">
      <c r="G947" s="11"/>
      <c r="H947" s="11"/>
      <c r="I947" s="10"/>
    </row>
    <row r="948" spans="7:9" x14ac:dyDescent="0.2">
      <c r="G948" s="11"/>
      <c r="H948" s="11"/>
      <c r="I948" s="10"/>
    </row>
    <row r="949" spans="7:9" x14ac:dyDescent="0.2">
      <c r="G949" s="11"/>
      <c r="H949" s="11"/>
      <c r="I949" s="10"/>
    </row>
    <row r="950" spans="7:9" x14ac:dyDescent="0.2">
      <c r="G950" s="11"/>
      <c r="H950" s="11"/>
      <c r="I950" s="10"/>
    </row>
    <row r="951" spans="7:9" x14ac:dyDescent="0.2">
      <c r="G951" s="11"/>
      <c r="H951" s="11"/>
      <c r="I951" s="10"/>
    </row>
    <row r="952" spans="7:9" x14ac:dyDescent="0.2">
      <c r="G952" s="11"/>
      <c r="H952" s="11"/>
      <c r="I952" s="10"/>
    </row>
    <row r="953" spans="7:9" x14ac:dyDescent="0.2">
      <c r="G953" s="11"/>
      <c r="H953" s="11"/>
      <c r="I953" s="10"/>
    </row>
    <row r="954" spans="7:9" x14ac:dyDescent="0.2">
      <c r="G954" s="11"/>
      <c r="H954" s="11"/>
      <c r="I954" s="10"/>
    </row>
    <row r="955" spans="7:9" x14ac:dyDescent="0.2">
      <c r="G955" s="11"/>
      <c r="H955" s="11"/>
      <c r="I955" s="10"/>
    </row>
    <row r="956" spans="7:9" x14ac:dyDescent="0.2">
      <c r="G956" s="11"/>
      <c r="H956" s="11"/>
      <c r="I956" s="10"/>
    </row>
    <row r="957" spans="7:9" x14ac:dyDescent="0.2">
      <c r="G957" s="11"/>
      <c r="H957" s="11"/>
      <c r="I957" s="10"/>
    </row>
    <row r="958" spans="7:9" x14ac:dyDescent="0.2">
      <c r="G958" s="11"/>
      <c r="H958" s="11"/>
      <c r="I958" s="10"/>
    </row>
    <row r="959" spans="7:9" x14ac:dyDescent="0.2">
      <c r="G959" s="11"/>
      <c r="H959" s="11"/>
      <c r="I959" s="10"/>
    </row>
    <row r="960" spans="7:9" x14ac:dyDescent="0.2">
      <c r="G960" s="11"/>
      <c r="H960" s="11"/>
      <c r="I960" s="10"/>
    </row>
    <row r="961" spans="7:9" x14ac:dyDescent="0.2">
      <c r="G961" s="11"/>
      <c r="H961" s="11"/>
      <c r="I961" s="10"/>
    </row>
    <row r="962" spans="7:9" x14ac:dyDescent="0.2">
      <c r="G962" s="11"/>
      <c r="H962" s="11"/>
      <c r="I962" s="10"/>
    </row>
    <row r="963" spans="7:9" x14ac:dyDescent="0.2">
      <c r="G963" s="11"/>
      <c r="H963" s="11"/>
      <c r="I963" s="10"/>
    </row>
    <row r="964" spans="7:9" x14ac:dyDescent="0.2">
      <c r="G964" s="11"/>
      <c r="H964" s="11"/>
      <c r="I964" s="10"/>
    </row>
  </sheetData>
  <mergeCells count="6">
    <mergeCell ref="A104:B104"/>
    <mergeCell ref="A1:I1"/>
    <mergeCell ref="A100:B100"/>
    <mergeCell ref="A101:B101"/>
    <mergeCell ref="A102:B102"/>
    <mergeCell ref="A103:B103"/>
  </mergeCells>
  <conditionalFormatting sqref="F2:F3 F5:F78 F80:F117 F1067:F65538">
    <cfRule type="cellIs" dxfId="6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3"/>
  <sheetViews>
    <sheetView workbookViewId="0">
      <selection sqref="A1:G1"/>
    </sheetView>
  </sheetViews>
  <sheetFormatPr defaultColWidth="9.28515625" defaultRowHeight="11.25" x14ac:dyDescent="0.2"/>
  <cols>
    <col min="1" max="1" width="38.7109375" style="7" bestFit="1" customWidth="1"/>
    <col min="2" max="2" width="34.7109375" style="7" bestFit="1" customWidth="1"/>
    <col min="3" max="3" width="35.42578125" style="7" bestFit="1" customWidth="1"/>
    <col min="4" max="4" width="14.7109375" style="7" bestFit="1" customWidth="1"/>
    <col min="5" max="5" width="23.42578125" style="10" customWidth="1"/>
    <col min="6" max="6" width="16.5703125" style="11" customWidth="1"/>
    <col min="7" max="7" width="13.7109375" style="10" customWidth="1"/>
    <col min="8" max="8" width="20.28515625" style="7" customWidth="1"/>
    <col min="9" max="9" width="12.5703125" style="7" customWidth="1"/>
    <col min="10" max="16384" width="9.28515625" style="7"/>
  </cols>
  <sheetData>
    <row r="1" spans="1:8" s="1" customFormat="1" ht="15" x14ac:dyDescent="0.2">
      <c r="A1" s="84" t="s">
        <v>9</v>
      </c>
      <c r="B1" s="85"/>
      <c r="C1" s="85"/>
      <c r="D1" s="85"/>
      <c r="E1" s="85"/>
      <c r="F1" s="85"/>
      <c r="G1" s="85"/>
    </row>
    <row r="2" spans="1:8" s="1" customFormat="1" ht="12" x14ac:dyDescent="0.2">
      <c r="E2" s="5"/>
      <c r="F2" s="9"/>
      <c r="G2" s="10"/>
    </row>
    <row r="3" spans="1:8" s="1" customFormat="1" ht="12" x14ac:dyDescent="0.2">
      <c r="A3" s="8" t="s">
        <v>7</v>
      </c>
      <c r="B3" s="2"/>
      <c r="C3" s="3"/>
      <c r="D3" s="3"/>
      <c r="E3" s="4"/>
      <c r="F3" s="9"/>
      <c r="G3" s="10"/>
    </row>
    <row r="4" spans="1:8" s="1" customFormat="1" ht="41.25" customHeight="1" x14ac:dyDescent="0.2">
      <c r="A4" s="6" t="s">
        <v>2</v>
      </c>
      <c r="B4" s="6" t="s">
        <v>0</v>
      </c>
      <c r="C4" s="13" t="s">
        <v>4</v>
      </c>
      <c r="D4" s="13" t="s">
        <v>1</v>
      </c>
      <c r="E4" s="55" t="s">
        <v>6</v>
      </c>
      <c r="F4" s="55" t="s">
        <v>3</v>
      </c>
      <c r="G4" s="55" t="s">
        <v>5</v>
      </c>
      <c r="H4" s="57"/>
    </row>
    <row r="5" spans="1:8" x14ac:dyDescent="0.2">
      <c r="A5" s="16" t="s">
        <v>80</v>
      </c>
      <c r="B5" s="17"/>
      <c r="C5" s="17"/>
      <c r="D5" s="17"/>
      <c r="E5" s="18"/>
      <c r="F5" s="19"/>
      <c r="G5" s="18"/>
    </row>
    <row r="6" spans="1:8" x14ac:dyDescent="0.2">
      <c r="A6" s="20" t="s">
        <v>25</v>
      </c>
      <c r="B6" s="21"/>
      <c r="C6" s="21"/>
      <c r="D6" s="21"/>
      <c r="E6" s="22"/>
      <c r="F6" s="23"/>
      <c r="G6" s="22"/>
    </row>
    <row r="7" spans="1:8" x14ac:dyDescent="0.2">
      <c r="A7" s="21" t="s">
        <v>82</v>
      </c>
      <c r="B7" s="21" t="s">
        <v>81</v>
      </c>
      <c r="C7" s="21" t="s">
        <v>83</v>
      </c>
      <c r="D7" s="24">
        <v>515900</v>
      </c>
      <c r="E7" s="22">
        <v>8518.5408000000007</v>
      </c>
      <c r="F7" s="23">
        <v>5.7693157422868504</v>
      </c>
      <c r="G7" s="22"/>
    </row>
    <row r="8" spans="1:8" x14ac:dyDescent="0.2">
      <c r="A8" s="21" t="s">
        <v>85</v>
      </c>
      <c r="B8" s="21" t="s">
        <v>84</v>
      </c>
      <c r="C8" s="21" t="s">
        <v>83</v>
      </c>
      <c r="D8" s="24">
        <v>839000</v>
      </c>
      <c r="E8" s="22">
        <v>8375.7369999999992</v>
      </c>
      <c r="F8" s="23">
        <v>5.6725996226201598</v>
      </c>
      <c r="G8" s="22"/>
    </row>
    <row r="9" spans="1:8" x14ac:dyDescent="0.2">
      <c r="A9" s="21" t="s">
        <v>87</v>
      </c>
      <c r="B9" s="21" t="s">
        <v>86</v>
      </c>
      <c r="C9" s="21" t="s">
        <v>88</v>
      </c>
      <c r="D9" s="24">
        <v>195000</v>
      </c>
      <c r="E9" s="22">
        <v>5228.6324999999997</v>
      </c>
      <c r="F9" s="23">
        <v>3.5411736001643201</v>
      </c>
      <c r="G9" s="22"/>
    </row>
    <row r="10" spans="1:8" x14ac:dyDescent="0.2">
      <c r="A10" s="21" t="s">
        <v>90</v>
      </c>
      <c r="B10" s="21" t="s">
        <v>89</v>
      </c>
      <c r="C10" s="21" t="s">
        <v>91</v>
      </c>
      <c r="D10" s="24">
        <v>356567</v>
      </c>
      <c r="E10" s="22">
        <v>4833.9788189999999</v>
      </c>
      <c r="F10" s="23">
        <v>3.2738881873216998</v>
      </c>
      <c r="G10" s="22"/>
    </row>
    <row r="11" spans="1:8" x14ac:dyDescent="0.2">
      <c r="A11" s="21" t="s">
        <v>93</v>
      </c>
      <c r="B11" s="21" t="s">
        <v>92</v>
      </c>
      <c r="C11" s="21" t="s">
        <v>83</v>
      </c>
      <c r="D11" s="24">
        <v>403000</v>
      </c>
      <c r="E11" s="22">
        <v>3844.2170000000001</v>
      </c>
      <c r="F11" s="23">
        <v>2.6035564277472001</v>
      </c>
      <c r="G11" s="22"/>
    </row>
    <row r="12" spans="1:8" x14ac:dyDescent="0.2">
      <c r="A12" s="21" t="s">
        <v>95</v>
      </c>
      <c r="B12" s="21" t="s">
        <v>94</v>
      </c>
      <c r="C12" s="21" t="s">
        <v>83</v>
      </c>
      <c r="D12" s="24">
        <v>536000</v>
      </c>
      <c r="E12" s="22">
        <v>3324.2719999999999</v>
      </c>
      <c r="F12" s="23">
        <v>2.2514154984435102</v>
      </c>
      <c r="G12" s="22"/>
    </row>
    <row r="13" spans="1:8" x14ac:dyDescent="0.2">
      <c r="A13" s="21" t="s">
        <v>97</v>
      </c>
      <c r="B13" s="21" t="s">
        <v>96</v>
      </c>
      <c r="C13" s="21" t="s">
        <v>98</v>
      </c>
      <c r="D13" s="24">
        <v>129000</v>
      </c>
      <c r="E13" s="22">
        <v>3288.5324999999998</v>
      </c>
      <c r="F13" s="23">
        <v>2.2272103599330002</v>
      </c>
      <c r="G13" s="22"/>
    </row>
    <row r="14" spans="1:8" x14ac:dyDescent="0.2">
      <c r="A14" s="21" t="s">
        <v>108</v>
      </c>
      <c r="B14" s="21" t="s">
        <v>107</v>
      </c>
      <c r="C14" s="21" t="s">
        <v>109</v>
      </c>
      <c r="D14" s="24">
        <v>492000</v>
      </c>
      <c r="E14" s="22">
        <v>3169.9560000000001</v>
      </c>
      <c r="F14" s="23">
        <v>2.146902560255</v>
      </c>
      <c r="G14" s="22"/>
    </row>
    <row r="15" spans="1:8" x14ac:dyDescent="0.2">
      <c r="A15" s="21" t="s">
        <v>100</v>
      </c>
      <c r="B15" s="21" t="s">
        <v>99</v>
      </c>
      <c r="C15" s="21" t="s">
        <v>101</v>
      </c>
      <c r="D15" s="24">
        <v>265500</v>
      </c>
      <c r="E15" s="22">
        <v>3035.7269999999999</v>
      </c>
      <c r="F15" s="23">
        <v>2.0559938587586801</v>
      </c>
      <c r="G15" s="22"/>
    </row>
    <row r="16" spans="1:8" x14ac:dyDescent="0.2">
      <c r="A16" s="21" t="s">
        <v>106</v>
      </c>
      <c r="B16" s="21" t="s">
        <v>105</v>
      </c>
      <c r="C16" s="21" t="s">
        <v>91</v>
      </c>
      <c r="D16" s="24">
        <v>269300</v>
      </c>
      <c r="E16" s="22">
        <v>3007.2730999999999</v>
      </c>
      <c r="F16" s="23">
        <v>2.0367230074411098</v>
      </c>
      <c r="G16" s="22"/>
    </row>
    <row r="17" spans="1:7" x14ac:dyDescent="0.2">
      <c r="A17" s="21" t="s">
        <v>103</v>
      </c>
      <c r="B17" s="21" t="s">
        <v>102</v>
      </c>
      <c r="C17" s="21" t="s">
        <v>104</v>
      </c>
      <c r="D17" s="24">
        <v>1308500</v>
      </c>
      <c r="E17" s="22">
        <v>2857.1097500000001</v>
      </c>
      <c r="F17" s="23">
        <v>1.9350225167808399</v>
      </c>
      <c r="G17" s="22"/>
    </row>
    <row r="18" spans="1:7" x14ac:dyDescent="0.2">
      <c r="A18" s="21" t="s">
        <v>111</v>
      </c>
      <c r="B18" s="21" t="s">
        <v>110</v>
      </c>
      <c r="C18" s="21" t="s">
        <v>112</v>
      </c>
      <c r="D18" s="24">
        <v>607100</v>
      </c>
      <c r="E18" s="22">
        <v>2736.8067999999998</v>
      </c>
      <c r="F18" s="23">
        <v>1.8535454516855401</v>
      </c>
      <c r="G18" s="22"/>
    </row>
    <row r="19" spans="1:7" x14ac:dyDescent="0.2">
      <c r="A19" s="21" t="s">
        <v>114</v>
      </c>
      <c r="B19" s="21" t="s">
        <v>113</v>
      </c>
      <c r="C19" s="21" t="s">
        <v>83</v>
      </c>
      <c r="D19" s="24">
        <v>177700</v>
      </c>
      <c r="E19" s="22">
        <v>2519.34175</v>
      </c>
      <c r="F19" s="23">
        <v>1.7062638261326999</v>
      </c>
      <c r="G19" s="22"/>
    </row>
    <row r="20" spans="1:7" x14ac:dyDescent="0.2">
      <c r="A20" s="21" t="s">
        <v>119</v>
      </c>
      <c r="B20" s="21" t="s">
        <v>118</v>
      </c>
      <c r="C20" s="21" t="s">
        <v>120</v>
      </c>
      <c r="D20" s="24">
        <v>2113611</v>
      </c>
      <c r="E20" s="22">
        <v>2517.3107009999999</v>
      </c>
      <c r="F20" s="23">
        <v>1.70488826625171</v>
      </c>
      <c r="G20" s="22"/>
    </row>
    <row r="21" spans="1:7" x14ac:dyDescent="0.2">
      <c r="A21" s="21" t="s">
        <v>116</v>
      </c>
      <c r="B21" s="21" t="s">
        <v>115</v>
      </c>
      <c r="C21" s="21" t="s">
        <v>117</v>
      </c>
      <c r="D21" s="24">
        <v>276600</v>
      </c>
      <c r="E21" s="22">
        <v>2461.4634000000001</v>
      </c>
      <c r="F21" s="23">
        <v>1.6670648032445801</v>
      </c>
      <c r="G21" s="22"/>
    </row>
    <row r="22" spans="1:7" x14ac:dyDescent="0.2">
      <c r="A22" s="21" t="s">
        <v>122</v>
      </c>
      <c r="B22" s="21" t="s">
        <v>121</v>
      </c>
      <c r="C22" s="21" t="s">
        <v>123</v>
      </c>
      <c r="D22" s="24">
        <v>241600</v>
      </c>
      <c r="E22" s="22">
        <v>2454.2936</v>
      </c>
      <c r="F22" s="23">
        <v>1.6622089434230201</v>
      </c>
      <c r="G22" s="22"/>
    </row>
    <row r="23" spans="1:7" x14ac:dyDescent="0.2">
      <c r="A23" s="21" t="s">
        <v>125</v>
      </c>
      <c r="B23" s="21" t="s">
        <v>124</v>
      </c>
      <c r="C23" s="21" t="s">
        <v>126</v>
      </c>
      <c r="D23" s="24">
        <v>366000</v>
      </c>
      <c r="E23" s="22">
        <v>2051.6129999999998</v>
      </c>
      <c r="F23" s="23">
        <v>1.3894871734347201</v>
      </c>
      <c r="G23" s="22"/>
    </row>
    <row r="24" spans="1:7" x14ac:dyDescent="0.2">
      <c r="A24" s="21" t="s">
        <v>158</v>
      </c>
      <c r="B24" s="21" t="s">
        <v>157</v>
      </c>
      <c r="C24" s="21" t="s">
        <v>153</v>
      </c>
      <c r="D24" s="24">
        <v>1550000</v>
      </c>
      <c r="E24" s="22">
        <v>2025.85</v>
      </c>
      <c r="F24" s="23">
        <v>1.3720387764664801</v>
      </c>
      <c r="G24" s="22"/>
    </row>
    <row r="25" spans="1:7" x14ac:dyDescent="0.2">
      <c r="A25" s="21" t="s">
        <v>128</v>
      </c>
      <c r="B25" s="21" t="s">
        <v>127</v>
      </c>
      <c r="C25" s="21" t="s">
        <v>129</v>
      </c>
      <c r="D25" s="24">
        <v>1643000</v>
      </c>
      <c r="E25" s="22">
        <v>2023.3544999999999</v>
      </c>
      <c r="F25" s="23">
        <v>1.3703486598405401</v>
      </c>
      <c r="G25" s="22"/>
    </row>
    <row r="26" spans="1:7" x14ac:dyDescent="0.2">
      <c r="A26" s="21" t="s">
        <v>131</v>
      </c>
      <c r="B26" s="21" t="s">
        <v>130</v>
      </c>
      <c r="C26" s="21" t="s">
        <v>132</v>
      </c>
      <c r="D26" s="24">
        <v>137300</v>
      </c>
      <c r="E26" s="22">
        <v>1885.1976500000001</v>
      </c>
      <c r="F26" s="23">
        <v>1.2767797601517801</v>
      </c>
      <c r="G26" s="22"/>
    </row>
    <row r="27" spans="1:7" x14ac:dyDescent="0.2">
      <c r="A27" s="21" t="s">
        <v>155</v>
      </c>
      <c r="B27" s="21" t="s">
        <v>154</v>
      </c>
      <c r="C27" s="21" t="s">
        <v>156</v>
      </c>
      <c r="D27" s="24">
        <v>70000</v>
      </c>
      <c r="E27" s="22">
        <v>1777.615</v>
      </c>
      <c r="F27" s="23">
        <v>1.2039177183051399</v>
      </c>
      <c r="G27" s="22"/>
    </row>
    <row r="28" spans="1:7" x14ac:dyDescent="0.2">
      <c r="A28" s="21" t="s">
        <v>146</v>
      </c>
      <c r="B28" s="21" t="s">
        <v>145</v>
      </c>
      <c r="C28" s="21" t="s">
        <v>147</v>
      </c>
      <c r="D28" s="24">
        <v>2088000</v>
      </c>
      <c r="E28" s="22">
        <v>1756.008</v>
      </c>
      <c r="F28" s="23">
        <v>1.18928403770534</v>
      </c>
      <c r="G28" s="22"/>
    </row>
    <row r="29" spans="1:7" x14ac:dyDescent="0.2">
      <c r="A29" s="21" t="s">
        <v>142</v>
      </c>
      <c r="B29" s="21" t="s">
        <v>141</v>
      </c>
      <c r="C29" s="21" t="s">
        <v>109</v>
      </c>
      <c r="D29" s="24">
        <v>16400</v>
      </c>
      <c r="E29" s="22">
        <v>1610.6030000000001</v>
      </c>
      <c r="F29" s="23">
        <v>1.09080621442518</v>
      </c>
      <c r="G29" s="22"/>
    </row>
    <row r="30" spans="1:7" x14ac:dyDescent="0.2">
      <c r="A30" s="21" t="s">
        <v>136</v>
      </c>
      <c r="B30" s="21" t="s">
        <v>135</v>
      </c>
      <c r="C30" s="21" t="s">
        <v>137</v>
      </c>
      <c r="D30" s="24">
        <v>546100</v>
      </c>
      <c r="E30" s="22">
        <v>1604.9879000000001</v>
      </c>
      <c r="F30" s="23">
        <v>1.08700329963201</v>
      </c>
      <c r="G30" s="22"/>
    </row>
    <row r="31" spans="1:7" x14ac:dyDescent="0.2">
      <c r="A31" s="21" t="s">
        <v>139</v>
      </c>
      <c r="B31" s="21" t="s">
        <v>138</v>
      </c>
      <c r="C31" s="21" t="s">
        <v>140</v>
      </c>
      <c r="D31" s="24">
        <v>513400</v>
      </c>
      <c r="E31" s="22">
        <v>1600.7811999999999</v>
      </c>
      <c r="F31" s="23">
        <v>1.08415424589113</v>
      </c>
      <c r="G31" s="22"/>
    </row>
    <row r="32" spans="1:7" x14ac:dyDescent="0.2">
      <c r="A32" s="21" t="s">
        <v>144</v>
      </c>
      <c r="B32" s="21" t="s">
        <v>143</v>
      </c>
      <c r="C32" s="21" t="s">
        <v>132</v>
      </c>
      <c r="D32" s="24">
        <v>321500</v>
      </c>
      <c r="E32" s="22">
        <v>1538.3775000000001</v>
      </c>
      <c r="F32" s="23">
        <v>1.04189035853768</v>
      </c>
      <c r="G32" s="22"/>
    </row>
    <row r="33" spans="1:7" x14ac:dyDescent="0.2">
      <c r="A33" s="21" t="s">
        <v>152</v>
      </c>
      <c r="B33" s="21" t="s">
        <v>151</v>
      </c>
      <c r="C33" s="21" t="s">
        <v>153</v>
      </c>
      <c r="D33" s="24">
        <v>38000</v>
      </c>
      <c r="E33" s="22">
        <v>1505.37</v>
      </c>
      <c r="F33" s="23">
        <v>1.01953550999795</v>
      </c>
      <c r="G33" s="22"/>
    </row>
    <row r="34" spans="1:7" x14ac:dyDescent="0.2">
      <c r="A34" s="21" t="s">
        <v>175</v>
      </c>
      <c r="B34" s="21" t="s">
        <v>174</v>
      </c>
      <c r="C34" s="21" t="s">
        <v>176</v>
      </c>
      <c r="D34" s="24">
        <v>139000</v>
      </c>
      <c r="E34" s="22">
        <v>1492.5125</v>
      </c>
      <c r="F34" s="23">
        <v>1.0108275658913199</v>
      </c>
      <c r="G34" s="22"/>
    </row>
    <row r="35" spans="1:7" x14ac:dyDescent="0.2">
      <c r="A35" s="21" t="s">
        <v>149</v>
      </c>
      <c r="B35" s="21" t="s">
        <v>148</v>
      </c>
      <c r="C35" s="21" t="s">
        <v>150</v>
      </c>
      <c r="D35" s="24">
        <v>256300</v>
      </c>
      <c r="E35" s="22">
        <v>1485.2584999999999</v>
      </c>
      <c r="F35" s="23">
        <v>1.0059146802954</v>
      </c>
      <c r="G35" s="22"/>
    </row>
    <row r="36" spans="1:7" x14ac:dyDescent="0.2">
      <c r="A36" s="21" t="s">
        <v>134</v>
      </c>
      <c r="B36" s="21" t="s">
        <v>133</v>
      </c>
      <c r="C36" s="21" t="s">
        <v>91</v>
      </c>
      <c r="D36" s="24">
        <v>126800</v>
      </c>
      <c r="E36" s="22">
        <v>1414.454</v>
      </c>
      <c r="F36" s="23">
        <v>0.95796121900837905</v>
      </c>
      <c r="G36" s="22"/>
    </row>
    <row r="37" spans="1:7" x14ac:dyDescent="0.2">
      <c r="A37" s="21" t="s">
        <v>160</v>
      </c>
      <c r="B37" s="21" t="s">
        <v>159</v>
      </c>
      <c r="C37" s="21" t="s">
        <v>161</v>
      </c>
      <c r="D37" s="24">
        <v>159700</v>
      </c>
      <c r="E37" s="22">
        <v>1365.99395</v>
      </c>
      <c r="F37" s="23">
        <v>0.92514088793277904</v>
      </c>
      <c r="G37" s="22"/>
    </row>
    <row r="38" spans="1:7" x14ac:dyDescent="0.2">
      <c r="A38" s="21" t="s">
        <v>163</v>
      </c>
      <c r="B38" s="21" t="s">
        <v>162</v>
      </c>
      <c r="C38" s="21" t="s">
        <v>164</v>
      </c>
      <c r="D38" s="24">
        <v>343500</v>
      </c>
      <c r="E38" s="22">
        <v>1278.5070000000001</v>
      </c>
      <c r="F38" s="23">
        <v>0.86588897499017004</v>
      </c>
      <c r="G38" s="22"/>
    </row>
    <row r="39" spans="1:7" x14ac:dyDescent="0.2">
      <c r="A39" s="21" t="s">
        <v>166</v>
      </c>
      <c r="B39" s="21" t="s">
        <v>165</v>
      </c>
      <c r="C39" s="21" t="s">
        <v>167</v>
      </c>
      <c r="D39" s="24">
        <v>635000</v>
      </c>
      <c r="E39" s="22">
        <v>1124.2674999999999</v>
      </c>
      <c r="F39" s="23">
        <v>0.76142784762990001</v>
      </c>
      <c r="G39" s="22"/>
    </row>
    <row r="40" spans="1:7" x14ac:dyDescent="0.2">
      <c r="A40" s="21" t="s">
        <v>169</v>
      </c>
      <c r="B40" s="21" t="s">
        <v>168</v>
      </c>
      <c r="C40" s="21" t="s">
        <v>101</v>
      </c>
      <c r="D40" s="24">
        <v>137000</v>
      </c>
      <c r="E40" s="22">
        <v>1084.6289999999999</v>
      </c>
      <c r="F40" s="23">
        <v>0.73458205004322397</v>
      </c>
      <c r="G40" s="22"/>
    </row>
    <row r="41" spans="1:7" x14ac:dyDescent="0.2">
      <c r="A41" s="21" t="s">
        <v>173</v>
      </c>
      <c r="B41" s="21" t="s">
        <v>172</v>
      </c>
      <c r="C41" s="21" t="s">
        <v>98</v>
      </c>
      <c r="D41" s="24">
        <v>377600</v>
      </c>
      <c r="E41" s="22">
        <v>1066.3424</v>
      </c>
      <c r="F41" s="23">
        <v>0.72219716256896305</v>
      </c>
      <c r="G41" s="22"/>
    </row>
    <row r="42" spans="1:7" x14ac:dyDescent="0.2">
      <c r="A42" s="21" t="s">
        <v>171</v>
      </c>
      <c r="B42" s="21" t="s">
        <v>170</v>
      </c>
      <c r="C42" s="21" t="s">
        <v>132</v>
      </c>
      <c r="D42" s="24">
        <v>112100</v>
      </c>
      <c r="E42" s="22">
        <v>1049.4241500000001</v>
      </c>
      <c r="F42" s="23">
        <v>0.710739011654555</v>
      </c>
      <c r="G42" s="22"/>
    </row>
    <row r="43" spans="1:7" x14ac:dyDescent="0.2">
      <c r="A43" s="21" t="s">
        <v>178</v>
      </c>
      <c r="B43" s="21" t="s">
        <v>177</v>
      </c>
      <c r="C43" s="21" t="s">
        <v>179</v>
      </c>
      <c r="D43" s="24">
        <v>138700</v>
      </c>
      <c r="E43" s="22">
        <v>1014.65985</v>
      </c>
      <c r="F43" s="23">
        <v>0.68719434268266</v>
      </c>
      <c r="G43" s="22"/>
    </row>
    <row r="44" spans="1:7" x14ac:dyDescent="0.2">
      <c r="A44" s="21" t="s">
        <v>186</v>
      </c>
      <c r="B44" s="21" t="s">
        <v>185</v>
      </c>
      <c r="C44" s="21" t="s">
        <v>187</v>
      </c>
      <c r="D44" s="24">
        <v>71800</v>
      </c>
      <c r="E44" s="22">
        <v>984.73699999999997</v>
      </c>
      <c r="F44" s="23">
        <v>0.66692862187293001</v>
      </c>
      <c r="G44" s="22"/>
    </row>
    <row r="45" spans="1:7" x14ac:dyDescent="0.2">
      <c r="A45" s="21" t="s">
        <v>181</v>
      </c>
      <c r="B45" s="21" t="s">
        <v>180</v>
      </c>
      <c r="C45" s="21" t="s">
        <v>182</v>
      </c>
      <c r="D45" s="24">
        <v>168000</v>
      </c>
      <c r="E45" s="22">
        <v>967.00800000000004</v>
      </c>
      <c r="F45" s="23">
        <v>0.65492137776898696</v>
      </c>
      <c r="G45" s="22"/>
    </row>
    <row r="46" spans="1:7" x14ac:dyDescent="0.2">
      <c r="A46" s="21" t="s">
        <v>184</v>
      </c>
      <c r="B46" s="21" t="s">
        <v>183</v>
      </c>
      <c r="C46" s="21" t="s">
        <v>164</v>
      </c>
      <c r="D46" s="24">
        <v>11500</v>
      </c>
      <c r="E46" s="22">
        <v>956.58725000000004</v>
      </c>
      <c r="F46" s="23">
        <v>0.64786376092674103</v>
      </c>
      <c r="G46" s="22"/>
    </row>
    <row r="47" spans="1:7" x14ac:dyDescent="0.2">
      <c r="A47" s="21" t="s">
        <v>239</v>
      </c>
      <c r="B47" s="21" t="s">
        <v>238</v>
      </c>
      <c r="C47" s="21" t="s">
        <v>137</v>
      </c>
      <c r="D47" s="24">
        <v>535700</v>
      </c>
      <c r="E47" s="22">
        <v>935.86789999999996</v>
      </c>
      <c r="F47" s="23">
        <v>0.63383125525101003</v>
      </c>
      <c r="G47" s="22"/>
    </row>
    <row r="48" spans="1:7" x14ac:dyDescent="0.2">
      <c r="A48" s="21" t="s">
        <v>189</v>
      </c>
      <c r="B48" s="21" t="s">
        <v>188</v>
      </c>
      <c r="C48" s="21" t="s">
        <v>190</v>
      </c>
      <c r="D48" s="24">
        <v>38944</v>
      </c>
      <c r="E48" s="22">
        <v>918.24110399999995</v>
      </c>
      <c r="F48" s="23">
        <v>0.62189323041360101</v>
      </c>
      <c r="G48" s="22"/>
    </row>
    <row r="49" spans="1:9" x14ac:dyDescent="0.2">
      <c r="A49" s="21" t="s">
        <v>192</v>
      </c>
      <c r="B49" s="21" t="s">
        <v>191</v>
      </c>
      <c r="C49" s="21" t="s">
        <v>137</v>
      </c>
      <c r="D49" s="24">
        <v>106300</v>
      </c>
      <c r="E49" s="22">
        <v>829.24630000000002</v>
      </c>
      <c r="F49" s="23">
        <v>0.56162009963292403</v>
      </c>
      <c r="G49" s="22"/>
    </row>
    <row r="50" spans="1:9" x14ac:dyDescent="0.2">
      <c r="A50" s="21" t="s">
        <v>196</v>
      </c>
      <c r="B50" s="21" t="s">
        <v>195</v>
      </c>
      <c r="C50" s="21" t="s">
        <v>197</v>
      </c>
      <c r="D50" s="24">
        <v>31000</v>
      </c>
      <c r="E50" s="22">
        <v>514.97199999999998</v>
      </c>
      <c r="F50" s="23">
        <v>0.34877288683490798</v>
      </c>
      <c r="G50" s="22"/>
    </row>
    <row r="51" spans="1:9" x14ac:dyDescent="0.2">
      <c r="A51" s="21" t="s">
        <v>194</v>
      </c>
      <c r="B51" s="21" t="s">
        <v>193</v>
      </c>
      <c r="C51" s="21" t="s">
        <v>164</v>
      </c>
      <c r="D51" s="24">
        <v>25500</v>
      </c>
      <c r="E51" s="22">
        <v>514.56449999999995</v>
      </c>
      <c r="F51" s="23">
        <v>0.34849690105046699</v>
      </c>
      <c r="G51" s="22"/>
    </row>
    <row r="52" spans="1:9" x14ac:dyDescent="0.2">
      <c r="A52" s="21" t="s">
        <v>199</v>
      </c>
      <c r="B52" s="21" t="s">
        <v>198</v>
      </c>
      <c r="C52" s="21" t="s">
        <v>101</v>
      </c>
      <c r="D52" s="24">
        <v>29354</v>
      </c>
      <c r="E52" s="22">
        <v>511.56683500000003</v>
      </c>
      <c r="F52" s="23">
        <v>0.34646668527987401</v>
      </c>
      <c r="G52" s="22"/>
    </row>
    <row r="53" spans="1:9" x14ac:dyDescent="0.2">
      <c r="A53" s="21" t="s">
        <v>201</v>
      </c>
      <c r="B53" s="21" t="s">
        <v>200</v>
      </c>
      <c r="C53" s="21" t="s">
        <v>112</v>
      </c>
      <c r="D53" s="24">
        <v>150222</v>
      </c>
      <c r="E53" s="22">
        <v>299.993334</v>
      </c>
      <c r="F53" s="23">
        <v>0.20317520395363001</v>
      </c>
      <c r="G53" s="22"/>
    </row>
    <row r="54" spans="1:9" x14ac:dyDescent="0.2">
      <c r="A54" s="21" t="s">
        <v>202</v>
      </c>
      <c r="B54" s="21" t="s">
        <v>1106</v>
      </c>
      <c r="C54" s="21" t="s">
        <v>161</v>
      </c>
      <c r="D54" s="24">
        <v>129000</v>
      </c>
      <c r="E54" s="22">
        <v>286.38</v>
      </c>
      <c r="F54" s="23">
        <v>0.193955359382221</v>
      </c>
      <c r="G54" s="22"/>
    </row>
    <row r="55" spans="1:9" x14ac:dyDescent="0.2">
      <c r="A55" s="20" t="s">
        <v>26</v>
      </c>
      <c r="B55" s="20"/>
      <c r="C55" s="20"/>
      <c r="D55" s="20"/>
      <c r="E55" s="25">
        <f>SUM(E7:E54)</f>
        <v>101648.16354299999</v>
      </c>
      <c r="F55" s="26">
        <f>SUM(F7:F54)</f>
        <v>68.842817551942503</v>
      </c>
      <c r="G55" s="25"/>
      <c r="H55" s="14"/>
      <c r="I55" s="14"/>
    </row>
    <row r="56" spans="1:9" x14ac:dyDescent="0.2">
      <c r="A56" s="21"/>
      <c r="B56" s="21"/>
      <c r="C56" s="21"/>
      <c r="D56" s="21"/>
      <c r="E56" s="22"/>
      <c r="F56" s="23"/>
      <c r="G56" s="22"/>
    </row>
    <row r="57" spans="1:9" x14ac:dyDescent="0.2">
      <c r="A57" s="20" t="s">
        <v>245</v>
      </c>
      <c r="B57" s="21"/>
      <c r="C57" s="21"/>
      <c r="D57" s="21"/>
      <c r="E57" s="22"/>
      <c r="F57" s="23"/>
      <c r="G57" s="22"/>
    </row>
    <row r="58" spans="1:9" x14ac:dyDescent="0.2">
      <c r="A58" s="21"/>
      <c r="B58" s="21" t="s">
        <v>246</v>
      </c>
      <c r="C58" s="21" t="s">
        <v>161</v>
      </c>
      <c r="D58" s="24">
        <v>27500</v>
      </c>
      <c r="E58" s="22">
        <v>2.7499999999999998E-3</v>
      </c>
      <c r="F58" s="23">
        <v>1.8624807538972901E-6</v>
      </c>
      <c r="G58" s="22"/>
    </row>
    <row r="59" spans="1:9" x14ac:dyDescent="0.2">
      <c r="A59" s="21" t="s">
        <v>248</v>
      </c>
      <c r="B59" s="21" t="s">
        <v>247</v>
      </c>
      <c r="C59" s="21" t="s">
        <v>176</v>
      </c>
      <c r="D59" s="24">
        <v>27000</v>
      </c>
      <c r="E59" s="22">
        <v>2.7000000000000001E-3</v>
      </c>
      <c r="F59" s="23">
        <v>1.8286174674628001E-6</v>
      </c>
      <c r="G59" s="22"/>
    </row>
    <row r="60" spans="1:9" x14ac:dyDescent="0.2">
      <c r="A60" s="20" t="s">
        <v>26</v>
      </c>
      <c r="B60" s="20"/>
      <c r="C60" s="20"/>
      <c r="D60" s="20"/>
      <c r="E60" s="25">
        <f>SUM(E57:E59)</f>
        <v>5.45E-3</v>
      </c>
      <c r="F60" s="26">
        <f>SUM(F57:F59)</f>
        <v>3.6910982213600901E-6</v>
      </c>
      <c r="G60" s="25"/>
      <c r="H60" s="14"/>
      <c r="I60" s="14"/>
    </row>
    <row r="61" spans="1:9" x14ac:dyDescent="0.2">
      <c r="A61" s="21"/>
      <c r="B61" s="21"/>
      <c r="C61" s="21"/>
      <c r="D61" s="21"/>
      <c r="E61" s="22"/>
      <c r="F61" s="23"/>
      <c r="G61" s="22"/>
    </row>
    <row r="62" spans="1:9" x14ac:dyDescent="0.2">
      <c r="A62" s="20" t="s">
        <v>24</v>
      </c>
      <c r="B62" s="21"/>
      <c r="C62" s="21"/>
      <c r="D62" s="21"/>
      <c r="E62" s="22"/>
      <c r="F62" s="23"/>
      <c r="G62" s="22"/>
    </row>
    <row r="63" spans="1:9" x14ac:dyDescent="0.2">
      <c r="A63" s="20" t="s">
        <v>25</v>
      </c>
      <c r="B63" s="21"/>
      <c r="C63" s="21"/>
      <c r="D63" s="21"/>
      <c r="E63" s="22"/>
      <c r="F63" s="23"/>
      <c r="G63" s="22"/>
    </row>
    <row r="64" spans="1:9" x14ac:dyDescent="0.2">
      <c r="A64" s="21" t="s">
        <v>204</v>
      </c>
      <c r="B64" s="21" t="s">
        <v>203</v>
      </c>
      <c r="C64" s="21" t="s">
        <v>73</v>
      </c>
      <c r="D64" s="24">
        <v>300</v>
      </c>
      <c r="E64" s="22">
        <v>3080.4403934000002</v>
      </c>
      <c r="F64" s="23">
        <v>2.0862767077219302</v>
      </c>
      <c r="G64" s="22">
        <v>7.7214999999999998</v>
      </c>
    </row>
    <row r="65" spans="1:9" x14ac:dyDescent="0.2">
      <c r="A65" s="21" t="s">
        <v>250</v>
      </c>
      <c r="B65" s="21" t="s">
        <v>249</v>
      </c>
      <c r="C65" s="21" t="s">
        <v>73</v>
      </c>
      <c r="D65" s="24">
        <v>200</v>
      </c>
      <c r="E65" s="22">
        <v>1997.2296940000001</v>
      </c>
      <c r="F65" s="23">
        <v>1.35265522406807</v>
      </c>
      <c r="G65" s="22">
        <v>7.71</v>
      </c>
    </row>
    <row r="66" spans="1:9" x14ac:dyDescent="0.2">
      <c r="A66" s="21" t="s">
        <v>252</v>
      </c>
      <c r="B66" s="21" t="s">
        <v>251</v>
      </c>
      <c r="C66" s="21" t="s">
        <v>73</v>
      </c>
      <c r="D66" s="24">
        <v>150</v>
      </c>
      <c r="E66" s="22">
        <v>1508.2157213</v>
      </c>
      <c r="F66" s="23">
        <v>1.0214628195078499</v>
      </c>
      <c r="G66" s="22">
        <v>7.78</v>
      </c>
    </row>
    <row r="67" spans="1:9" x14ac:dyDescent="0.2">
      <c r="A67" s="20" t="s">
        <v>26</v>
      </c>
      <c r="B67" s="20"/>
      <c r="C67" s="20"/>
      <c r="D67" s="20"/>
      <c r="E67" s="25">
        <f>SUM(E63:E66)</f>
        <v>6585.8858086999999</v>
      </c>
      <c r="F67" s="26">
        <f>SUM(F63:F66)</f>
        <v>4.4603947512978497</v>
      </c>
      <c r="G67" s="25"/>
      <c r="H67" s="14"/>
      <c r="I67" s="14"/>
    </row>
    <row r="68" spans="1:9" x14ac:dyDescent="0.2">
      <c r="A68" s="21"/>
      <c r="B68" s="21"/>
      <c r="C68" s="21"/>
      <c r="D68" s="21"/>
      <c r="E68" s="22"/>
      <c r="F68" s="23"/>
      <c r="G68" s="22"/>
    </row>
    <row r="69" spans="1:9" x14ac:dyDescent="0.2">
      <c r="A69" s="20" t="s">
        <v>46</v>
      </c>
      <c r="B69" s="21"/>
      <c r="C69" s="21"/>
      <c r="D69" s="21"/>
      <c r="E69" s="22"/>
      <c r="F69" s="23"/>
      <c r="G69" s="22"/>
    </row>
    <row r="70" spans="1:9" x14ac:dyDescent="0.2">
      <c r="A70" s="20" t="s">
        <v>54</v>
      </c>
      <c r="B70" s="21"/>
      <c r="C70" s="21"/>
      <c r="D70" s="21"/>
      <c r="E70" s="22"/>
      <c r="F70" s="23"/>
      <c r="G70" s="22"/>
    </row>
    <row r="71" spans="1:9" x14ac:dyDescent="0.2">
      <c r="A71" s="21" t="s">
        <v>56</v>
      </c>
      <c r="B71" s="21" t="s">
        <v>55</v>
      </c>
      <c r="C71" s="21" t="s">
        <v>49</v>
      </c>
      <c r="D71" s="24">
        <v>700</v>
      </c>
      <c r="E71" s="22">
        <v>3471.7725</v>
      </c>
      <c r="F71" s="23">
        <v>2.3513125320581398</v>
      </c>
      <c r="G71" s="22">
        <v>7.8095999999999997</v>
      </c>
    </row>
    <row r="72" spans="1:9" x14ac:dyDescent="0.2">
      <c r="A72" s="20" t="s">
        <v>26</v>
      </c>
      <c r="B72" s="20"/>
      <c r="C72" s="20"/>
      <c r="D72" s="20"/>
      <c r="E72" s="25">
        <f>SUM(E70:E71)</f>
        <v>3471.7725</v>
      </c>
      <c r="F72" s="26">
        <f>SUM(F70:F71)</f>
        <v>2.3513125320581398</v>
      </c>
      <c r="G72" s="25"/>
      <c r="H72" s="14"/>
      <c r="I72" s="14"/>
    </row>
    <row r="73" spans="1:9" x14ac:dyDescent="0.2">
      <c r="A73" s="21"/>
      <c r="B73" s="21"/>
      <c r="C73" s="21"/>
      <c r="D73" s="21"/>
      <c r="E73" s="22"/>
      <c r="F73" s="23"/>
      <c r="G73" s="22"/>
    </row>
    <row r="74" spans="1:9" x14ac:dyDescent="0.2">
      <c r="A74" s="20" t="s">
        <v>61</v>
      </c>
      <c r="B74" s="21"/>
      <c r="C74" s="21"/>
      <c r="D74" s="21"/>
      <c r="E74" s="22"/>
      <c r="F74" s="23"/>
      <c r="G74" s="22"/>
    </row>
    <row r="75" spans="1:9" x14ac:dyDescent="0.2">
      <c r="A75" s="21" t="s">
        <v>66</v>
      </c>
      <c r="B75" s="21" t="s">
        <v>65</v>
      </c>
      <c r="C75" s="21" t="s">
        <v>64</v>
      </c>
      <c r="D75" s="24">
        <v>7400000</v>
      </c>
      <c r="E75" s="22">
        <v>7258.9958778</v>
      </c>
      <c r="F75" s="23">
        <v>4.9162691327353798</v>
      </c>
      <c r="G75" s="22">
        <v>7.2465144400499897</v>
      </c>
    </row>
    <row r="76" spans="1:9" x14ac:dyDescent="0.2">
      <c r="A76" s="21" t="s">
        <v>63</v>
      </c>
      <c r="B76" s="21" t="s">
        <v>62</v>
      </c>
      <c r="C76" s="21" t="s">
        <v>64</v>
      </c>
      <c r="D76" s="24">
        <v>5000000</v>
      </c>
      <c r="E76" s="22">
        <v>4856.5888888999998</v>
      </c>
      <c r="F76" s="23">
        <v>3.28920121278825</v>
      </c>
      <c r="G76" s="22">
        <v>7.2775995500499997</v>
      </c>
    </row>
    <row r="77" spans="1:9" x14ac:dyDescent="0.2">
      <c r="A77" s="21" t="s">
        <v>207</v>
      </c>
      <c r="B77" s="21" t="s">
        <v>838</v>
      </c>
      <c r="C77" s="21" t="s">
        <v>64</v>
      </c>
      <c r="D77" s="24">
        <v>4500000</v>
      </c>
      <c r="E77" s="22">
        <v>4598.28</v>
      </c>
      <c r="F77" s="23">
        <v>3.1142574549203101</v>
      </c>
      <c r="G77" s="22">
        <v>7.3844056980125004</v>
      </c>
    </row>
    <row r="78" spans="1:9" x14ac:dyDescent="0.2">
      <c r="A78" s="21" t="s">
        <v>70</v>
      </c>
      <c r="B78" s="21" t="s">
        <v>69</v>
      </c>
      <c r="C78" s="21" t="s">
        <v>64</v>
      </c>
      <c r="D78" s="24">
        <v>4500000</v>
      </c>
      <c r="E78" s="22">
        <v>4570.5195000000003</v>
      </c>
      <c r="F78" s="23">
        <v>3.0954562196590101</v>
      </c>
      <c r="G78" s="22">
        <v>7.2872158910125098</v>
      </c>
    </row>
    <row r="79" spans="1:9" x14ac:dyDescent="0.2">
      <c r="A79" s="21" t="s">
        <v>206</v>
      </c>
      <c r="B79" s="21" t="s">
        <v>205</v>
      </c>
      <c r="C79" s="21" t="s">
        <v>64</v>
      </c>
      <c r="D79" s="24">
        <v>4000000</v>
      </c>
      <c r="E79" s="22">
        <v>3886.6942221999998</v>
      </c>
      <c r="F79" s="23">
        <v>2.6323247945931998</v>
      </c>
      <c r="G79" s="22">
        <v>7.2096823620499899</v>
      </c>
    </row>
    <row r="80" spans="1:9" x14ac:dyDescent="0.2">
      <c r="A80" s="20" t="s">
        <v>26</v>
      </c>
      <c r="B80" s="20"/>
      <c r="C80" s="20"/>
      <c r="D80" s="20"/>
      <c r="E80" s="25">
        <f>SUM(E75:E79)</f>
        <v>25171.078488899999</v>
      </c>
      <c r="F80" s="26">
        <f>SUM(F75:F79)</f>
        <v>17.047508814696148</v>
      </c>
      <c r="G80" s="25"/>
      <c r="H80" s="14"/>
      <c r="I80" s="14"/>
    </row>
    <row r="81" spans="1:9" x14ac:dyDescent="0.2">
      <c r="A81" s="21"/>
      <c r="B81" s="21"/>
      <c r="C81" s="21"/>
      <c r="D81" s="21"/>
      <c r="E81" s="22"/>
      <c r="F81" s="23"/>
      <c r="G81" s="22"/>
    </row>
    <row r="82" spans="1:9" x14ac:dyDescent="0.2">
      <c r="A82" s="20" t="s">
        <v>29</v>
      </c>
      <c r="B82" s="20"/>
      <c r="C82" s="20"/>
      <c r="D82" s="20"/>
      <c r="E82" s="25">
        <f>E55+E60+E67+E72+E80</f>
        <v>136876.90579059999</v>
      </c>
      <c r="F82" s="26">
        <f>F55+F60+F67+F72+F80</f>
        <v>92.702037341092861</v>
      </c>
      <c r="G82" s="25"/>
      <c r="H82" s="14"/>
      <c r="I82" s="14"/>
    </row>
    <row r="83" spans="1:9" x14ac:dyDescent="0.2">
      <c r="A83" s="20"/>
      <c r="B83" s="20"/>
      <c r="C83" s="20"/>
      <c r="D83" s="20"/>
      <c r="E83" s="25"/>
      <c r="F83" s="26"/>
      <c r="G83" s="25"/>
      <c r="H83" s="14"/>
      <c r="I83" s="14"/>
    </row>
    <row r="84" spans="1:9" x14ac:dyDescent="0.2">
      <c r="A84" s="20" t="s">
        <v>31</v>
      </c>
      <c r="B84" s="20"/>
      <c r="C84" s="20"/>
      <c r="D84" s="20"/>
      <c r="E84" s="25">
        <f>E86-(E55+E60+E67+E72+E80)</f>
        <v>10775.626684999996</v>
      </c>
      <c r="F84" s="26">
        <f>F86-(F55+F60+F67+F72+F80)</f>
        <v>7.2979626589071387</v>
      </c>
      <c r="G84" s="25"/>
      <c r="H84" s="14"/>
      <c r="I84" s="14"/>
    </row>
    <row r="85" spans="1:9" x14ac:dyDescent="0.2">
      <c r="A85" s="20"/>
      <c r="B85" s="20"/>
      <c r="C85" s="20"/>
      <c r="D85" s="20"/>
      <c r="E85" s="25"/>
      <c r="F85" s="26"/>
      <c r="G85" s="25"/>
      <c r="H85" s="14"/>
      <c r="I85" s="14"/>
    </row>
    <row r="86" spans="1:9" x14ac:dyDescent="0.2">
      <c r="A86" s="27" t="s">
        <v>30</v>
      </c>
      <c r="B86" s="27"/>
      <c r="C86" s="27"/>
      <c r="D86" s="27"/>
      <c r="E86" s="28">
        <v>147652.53247559999</v>
      </c>
      <c r="F86" s="29">
        <v>100</v>
      </c>
      <c r="G86" s="28"/>
      <c r="H86" s="14"/>
      <c r="I86" s="14"/>
    </row>
    <row r="88" spans="1:9" x14ac:dyDescent="0.2">
      <c r="A88" s="14" t="s">
        <v>57</v>
      </c>
      <c r="F88" s="15" t="s">
        <v>620</v>
      </c>
    </row>
    <row r="89" spans="1:9" x14ac:dyDescent="0.2">
      <c r="A89" s="14" t="s">
        <v>33</v>
      </c>
    </row>
    <row r="90" spans="1:9" x14ac:dyDescent="0.2">
      <c r="A90" s="14" t="s">
        <v>45</v>
      </c>
    </row>
    <row r="91" spans="1:9" x14ac:dyDescent="0.2">
      <c r="A91" s="14" t="s">
        <v>1113</v>
      </c>
    </row>
    <row r="92" spans="1:9" x14ac:dyDescent="0.2">
      <c r="A92" s="14"/>
    </row>
    <row r="93" spans="1:9" x14ac:dyDescent="0.2">
      <c r="A93" s="14" t="s">
        <v>34</v>
      </c>
    </row>
    <row r="94" spans="1:9" x14ac:dyDescent="0.2">
      <c r="A94" s="14" t="s">
        <v>35</v>
      </c>
    </row>
    <row r="95" spans="1:9" x14ac:dyDescent="0.2">
      <c r="A95" s="14" t="s">
        <v>36</v>
      </c>
      <c r="B95" s="14"/>
      <c r="C95" s="30" t="s">
        <v>38</v>
      </c>
      <c r="D95" s="14" t="s">
        <v>37</v>
      </c>
    </row>
    <row r="96" spans="1:9" x14ac:dyDescent="0.2">
      <c r="A96" s="7" t="s">
        <v>71</v>
      </c>
      <c r="C96" s="31">
        <v>180.20760000000001</v>
      </c>
      <c r="D96" s="31">
        <v>201.0257</v>
      </c>
    </row>
    <row r="97" spans="1:5" x14ac:dyDescent="0.2">
      <c r="A97" s="7" t="s">
        <v>78</v>
      </c>
      <c r="C97" s="31">
        <v>24.595300000000002</v>
      </c>
      <c r="D97" s="31">
        <v>25.2835</v>
      </c>
    </row>
    <row r="98" spans="1:5" x14ac:dyDescent="0.2">
      <c r="A98" s="7" t="s">
        <v>72</v>
      </c>
      <c r="C98" s="31">
        <v>200.57130000000001</v>
      </c>
      <c r="D98" s="31">
        <v>225.04089999999999</v>
      </c>
    </row>
    <row r="99" spans="1:5" x14ac:dyDescent="0.2">
      <c r="A99" s="7" t="s">
        <v>79</v>
      </c>
      <c r="C99" s="31">
        <v>28.708200000000001</v>
      </c>
      <c r="D99" s="31">
        <v>29.5105</v>
      </c>
    </row>
    <row r="101" spans="1:5" x14ac:dyDescent="0.2">
      <c r="A101" s="14" t="s">
        <v>40</v>
      </c>
    </row>
    <row r="102" spans="1:5" x14ac:dyDescent="0.2">
      <c r="A102" s="86" t="s">
        <v>58</v>
      </c>
      <c r="B102" s="87"/>
      <c r="C102" s="35" t="s">
        <v>59</v>
      </c>
    </row>
    <row r="103" spans="1:5" x14ac:dyDescent="0.2">
      <c r="A103" s="82" t="s">
        <v>78</v>
      </c>
      <c r="B103" s="83"/>
      <c r="C103" s="36">
        <v>2</v>
      </c>
    </row>
    <row r="104" spans="1:5" x14ac:dyDescent="0.2">
      <c r="A104" s="82" t="s">
        <v>79</v>
      </c>
      <c r="B104" s="83"/>
      <c r="C104" s="36">
        <v>2.5</v>
      </c>
    </row>
    <row r="105" spans="1:5" x14ac:dyDescent="0.2">
      <c r="A105" s="7" t="s">
        <v>60</v>
      </c>
    </row>
    <row r="106" spans="1:5" x14ac:dyDescent="0.2">
      <c r="A106" s="7" t="s">
        <v>39</v>
      </c>
    </row>
    <row r="108" spans="1:5" x14ac:dyDescent="0.2">
      <c r="A108" s="14" t="s">
        <v>42</v>
      </c>
      <c r="D108" s="32">
        <v>0.22990028288994399</v>
      </c>
    </row>
    <row r="110" spans="1:5" x14ac:dyDescent="0.2">
      <c r="A110" s="14" t="s">
        <v>43</v>
      </c>
      <c r="D110" s="33">
        <v>3.0997422900099698</v>
      </c>
      <c r="E110" s="10" t="s">
        <v>44</v>
      </c>
    </row>
    <row r="112" spans="1:5" x14ac:dyDescent="0.2">
      <c r="A112" s="14" t="s">
        <v>1224</v>
      </c>
      <c r="D112" s="30" t="s">
        <v>41</v>
      </c>
    </row>
    <row r="114" spans="1:1" x14ac:dyDescent="0.2">
      <c r="A114" s="14" t="s">
        <v>813</v>
      </c>
    </row>
    <row r="115" spans="1:1" x14ac:dyDescent="0.2">
      <c r="A115" s="14"/>
    </row>
    <row r="116" spans="1:1" x14ac:dyDescent="0.2">
      <c r="A116" s="51" t="s">
        <v>811</v>
      </c>
    </row>
    <row r="117" spans="1:1" x14ac:dyDescent="0.2">
      <c r="A117" s="52"/>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29" spans="1:1" x14ac:dyDescent="0.2">
      <c r="A129" s="51" t="s">
        <v>814</v>
      </c>
    </row>
    <row r="130" spans="1:1" x14ac:dyDescent="0.2">
      <c r="A130" s="53"/>
    </row>
    <row r="131" spans="1:1" x14ac:dyDescent="0.2">
      <c r="A131" s="51" t="s">
        <v>812</v>
      </c>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sheetData>
  <mergeCells count="4">
    <mergeCell ref="A1:G1"/>
    <mergeCell ref="A102:B102"/>
    <mergeCell ref="A103:B103"/>
    <mergeCell ref="A104:B104"/>
  </mergeCells>
  <conditionalFormatting sqref="F2:F3 F246:F65537">
    <cfRule type="cellIs" dxfId="65" priority="3" stopIfTrue="1" operator="between">
      <formula>0.009</formula>
      <formula>-0.009</formula>
    </cfRule>
  </conditionalFormatting>
  <conditionalFormatting sqref="F5:F146">
    <cfRule type="cellIs" dxfId="6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5"/>
  <sheetViews>
    <sheetView workbookViewId="0">
      <selection sqref="A1:I1"/>
    </sheetView>
  </sheetViews>
  <sheetFormatPr defaultColWidth="9.28515625" defaultRowHeight="11.25" x14ac:dyDescent="0.2"/>
  <cols>
    <col min="1" max="1" width="38.7109375" style="7" bestFit="1" customWidth="1"/>
    <col min="2" max="2" width="43.5703125" style="7" bestFit="1" customWidth="1"/>
    <col min="3" max="3" width="35.42578125" style="7" bestFit="1" customWidth="1"/>
    <col min="4" max="4" width="14.28515625" style="7" customWidth="1"/>
    <col min="5" max="5" width="20.28515625" style="10" customWidth="1"/>
    <col min="6" max="6" width="15.42578125" style="11" customWidth="1"/>
    <col min="7" max="7" width="20.5703125" style="10" customWidth="1"/>
    <col min="8" max="8" width="17.28515625" style="7" customWidth="1"/>
    <col min="9" max="9" width="12.5703125" style="7" customWidth="1"/>
    <col min="10" max="16384" width="9.28515625" style="7"/>
  </cols>
  <sheetData>
    <row r="1" spans="1:11" s="1" customFormat="1" ht="15" customHeight="1" x14ac:dyDescent="0.2">
      <c r="A1" s="84" t="s">
        <v>10</v>
      </c>
      <c r="B1" s="85"/>
      <c r="C1" s="85"/>
      <c r="D1" s="85"/>
      <c r="E1" s="85"/>
      <c r="F1" s="85"/>
      <c r="G1" s="85"/>
      <c r="H1" s="85"/>
      <c r="I1" s="85"/>
    </row>
    <row r="2" spans="1:11" s="1" customFormat="1" ht="12" x14ac:dyDescent="0.2">
      <c r="E2" s="5"/>
      <c r="F2" s="9"/>
      <c r="G2" s="10"/>
    </row>
    <row r="3" spans="1:11" s="1" customFormat="1" ht="12" x14ac:dyDescent="0.2">
      <c r="A3" s="8" t="s">
        <v>7</v>
      </c>
      <c r="B3" s="2"/>
      <c r="C3" s="3"/>
      <c r="D3" s="3"/>
      <c r="E3" s="4"/>
      <c r="F3" s="9"/>
      <c r="G3" s="10"/>
    </row>
    <row r="4" spans="1:11" s="1" customFormat="1" ht="48.75" customHeight="1" x14ac:dyDescent="0.2">
      <c r="A4" s="37" t="s">
        <v>2</v>
      </c>
      <c r="B4" s="37" t="s">
        <v>0</v>
      </c>
      <c r="C4" s="38" t="s">
        <v>4</v>
      </c>
      <c r="D4" s="38" t="s">
        <v>1</v>
      </c>
      <c r="E4" s="54" t="s">
        <v>6</v>
      </c>
      <c r="F4" s="54" t="s">
        <v>208</v>
      </c>
      <c r="G4" s="54" t="s">
        <v>209</v>
      </c>
      <c r="H4" s="54" t="s">
        <v>210</v>
      </c>
      <c r="I4" s="54" t="s">
        <v>5</v>
      </c>
      <c r="J4" s="34"/>
      <c r="K4" s="34"/>
    </row>
    <row r="5" spans="1:11" x14ac:dyDescent="0.2">
      <c r="A5" s="39" t="s">
        <v>80</v>
      </c>
      <c r="B5" s="40"/>
      <c r="C5" s="40"/>
      <c r="D5" s="40"/>
      <c r="E5" s="41"/>
      <c r="F5" s="42"/>
      <c r="G5" s="41"/>
      <c r="H5" s="40"/>
      <c r="I5" s="40"/>
    </row>
    <row r="6" spans="1:11" x14ac:dyDescent="0.2">
      <c r="A6" s="39" t="s">
        <v>25</v>
      </c>
      <c r="B6" s="40"/>
      <c r="C6" s="40"/>
      <c r="D6" s="40"/>
      <c r="E6" s="41"/>
      <c r="F6" s="42"/>
      <c r="G6" s="41"/>
      <c r="H6" s="40"/>
      <c r="I6" s="40"/>
    </row>
    <row r="7" spans="1:11" x14ac:dyDescent="0.2">
      <c r="A7" s="40" t="s">
        <v>82</v>
      </c>
      <c r="B7" s="40" t="s">
        <v>81</v>
      </c>
      <c r="C7" s="40" t="s">
        <v>83</v>
      </c>
      <c r="D7" s="43">
        <v>437000</v>
      </c>
      <c r="E7" s="41">
        <v>7215.7439999999997</v>
      </c>
      <c r="F7" s="42">
        <v>5.7008950587808602</v>
      </c>
      <c r="G7" s="41"/>
      <c r="H7" s="41"/>
      <c r="I7" s="44"/>
    </row>
    <row r="8" spans="1:11" x14ac:dyDescent="0.2">
      <c r="A8" s="40" t="s">
        <v>85</v>
      </c>
      <c r="B8" s="40" t="s">
        <v>84</v>
      </c>
      <c r="C8" s="40" t="s">
        <v>83</v>
      </c>
      <c r="D8" s="43">
        <v>666500</v>
      </c>
      <c r="E8" s="41">
        <v>6653.6695</v>
      </c>
      <c r="F8" s="42">
        <v>5.25682058223114</v>
      </c>
      <c r="G8" s="41"/>
      <c r="H8" s="41"/>
      <c r="I8" s="44"/>
    </row>
    <row r="9" spans="1:11" x14ac:dyDescent="0.2">
      <c r="A9" s="40" t="s">
        <v>87</v>
      </c>
      <c r="B9" s="40" t="s">
        <v>86</v>
      </c>
      <c r="C9" s="40" t="s">
        <v>88</v>
      </c>
      <c r="D9" s="43">
        <v>159300</v>
      </c>
      <c r="E9" s="41">
        <v>4271.3905500000001</v>
      </c>
      <c r="F9" s="42">
        <v>3.3746692344709301</v>
      </c>
      <c r="G9" s="41"/>
      <c r="H9" s="41"/>
      <c r="I9" s="44"/>
    </row>
    <row r="10" spans="1:11" x14ac:dyDescent="0.2">
      <c r="A10" s="40" t="s">
        <v>90</v>
      </c>
      <c r="B10" s="40" t="s">
        <v>89</v>
      </c>
      <c r="C10" s="40" t="s">
        <v>91</v>
      </c>
      <c r="D10" s="43">
        <v>288196</v>
      </c>
      <c r="E10" s="41">
        <v>3907.0731719999999</v>
      </c>
      <c r="F10" s="42">
        <v>3.0868354171863701</v>
      </c>
      <c r="G10" s="41"/>
      <c r="H10" s="41"/>
      <c r="I10" s="44"/>
    </row>
    <row r="11" spans="1:11" x14ac:dyDescent="0.2">
      <c r="A11" s="40" t="s">
        <v>97</v>
      </c>
      <c r="B11" s="40" t="s">
        <v>96</v>
      </c>
      <c r="C11" s="40" t="s">
        <v>98</v>
      </c>
      <c r="D11" s="43">
        <v>129700</v>
      </c>
      <c r="E11" s="41">
        <v>3306.37725</v>
      </c>
      <c r="F11" s="42">
        <v>2.6122475696186598</v>
      </c>
      <c r="G11" s="41"/>
      <c r="H11" s="41"/>
      <c r="I11" s="44"/>
    </row>
    <row r="12" spans="1:11" x14ac:dyDescent="0.2">
      <c r="A12" s="40" t="s">
        <v>93</v>
      </c>
      <c r="B12" s="40" t="s">
        <v>92</v>
      </c>
      <c r="C12" s="40" t="s">
        <v>83</v>
      </c>
      <c r="D12" s="43">
        <v>334400</v>
      </c>
      <c r="E12" s="41">
        <v>3189.8416000000002</v>
      </c>
      <c r="F12" s="42">
        <v>2.52017702065561</v>
      </c>
      <c r="G12" s="41"/>
      <c r="H12" s="41"/>
      <c r="I12" s="44"/>
    </row>
    <row r="13" spans="1:11" x14ac:dyDescent="0.2">
      <c r="A13" s="40" t="s">
        <v>95</v>
      </c>
      <c r="B13" s="40" t="s">
        <v>94</v>
      </c>
      <c r="C13" s="40" t="s">
        <v>83</v>
      </c>
      <c r="D13" s="43">
        <v>438500</v>
      </c>
      <c r="E13" s="41">
        <v>2719.5770000000002</v>
      </c>
      <c r="F13" s="42">
        <v>2.1486381835711001</v>
      </c>
      <c r="G13" s="41"/>
      <c r="H13" s="41"/>
      <c r="I13" s="44"/>
    </row>
    <row r="14" spans="1:11" x14ac:dyDescent="0.2">
      <c r="A14" s="40" t="s">
        <v>108</v>
      </c>
      <c r="B14" s="40" t="s">
        <v>107</v>
      </c>
      <c r="C14" s="40" t="s">
        <v>109</v>
      </c>
      <c r="D14" s="43">
        <v>402000</v>
      </c>
      <c r="E14" s="41">
        <v>2590.0859999999998</v>
      </c>
      <c r="F14" s="42">
        <v>2.0463320870609398</v>
      </c>
      <c r="G14" s="41"/>
      <c r="H14" s="41"/>
      <c r="I14" s="44"/>
    </row>
    <row r="15" spans="1:11" x14ac:dyDescent="0.2">
      <c r="A15" s="40" t="s">
        <v>100</v>
      </c>
      <c r="B15" s="40" t="s">
        <v>99</v>
      </c>
      <c r="C15" s="40" t="s">
        <v>101</v>
      </c>
      <c r="D15" s="43">
        <v>218400</v>
      </c>
      <c r="E15" s="41">
        <v>2497.1855999999998</v>
      </c>
      <c r="F15" s="42">
        <v>1.9729348834851601</v>
      </c>
      <c r="G15" s="41"/>
      <c r="H15" s="41"/>
      <c r="I15" s="44"/>
    </row>
    <row r="16" spans="1:11" x14ac:dyDescent="0.2">
      <c r="A16" s="40" t="s">
        <v>103</v>
      </c>
      <c r="B16" s="40" t="s">
        <v>102</v>
      </c>
      <c r="C16" s="40" t="s">
        <v>104</v>
      </c>
      <c r="D16" s="43">
        <v>1024000</v>
      </c>
      <c r="E16" s="41">
        <v>2235.904</v>
      </c>
      <c r="F16" s="42">
        <v>1.76650586072737</v>
      </c>
      <c r="G16" s="41"/>
      <c r="H16" s="41"/>
      <c r="I16" s="44"/>
    </row>
    <row r="17" spans="1:9" x14ac:dyDescent="0.2">
      <c r="A17" s="40" t="s">
        <v>106</v>
      </c>
      <c r="B17" s="40" t="s">
        <v>105</v>
      </c>
      <c r="C17" s="40" t="s">
        <v>91</v>
      </c>
      <c r="D17" s="43">
        <v>196000</v>
      </c>
      <c r="E17" s="41">
        <v>2188.732</v>
      </c>
      <c r="F17" s="42">
        <v>1.7292369911953001</v>
      </c>
      <c r="G17" s="41"/>
      <c r="H17" s="41"/>
      <c r="I17" s="44"/>
    </row>
    <row r="18" spans="1:9" x14ac:dyDescent="0.2">
      <c r="A18" s="40" t="s">
        <v>116</v>
      </c>
      <c r="B18" s="40" t="s">
        <v>115</v>
      </c>
      <c r="C18" s="40" t="s">
        <v>117</v>
      </c>
      <c r="D18" s="43">
        <v>225000</v>
      </c>
      <c r="E18" s="41">
        <v>2002.2750000000001</v>
      </c>
      <c r="F18" s="42">
        <v>1.5819241444569601</v>
      </c>
      <c r="G18" s="41"/>
      <c r="H18" s="41"/>
      <c r="I18" s="44"/>
    </row>
    <row r="19" spans="1:9" x14ac:dyDescent="0.2">
      <c r="A19" s="40" t="s">
        <v>114</v>
      </c>
      <c r="B19" s="40" t="s">
        <v>113</v>
      </c>
      <c r="C19" s="40" t="s">
        <v>83</v>
      </c>
      <c r="D19" s="43">
        <v>137800</v>
      </c>
      <c r="E19" s="41">
        <v>1953.6595</v>
      </c>
      <c r="F19" s="42">
        <v>1.54351481844288</v>
      </c>
      <c r="G19" s="41"/>
      <c r="H19" s="41"/>
      <c r="I19" s="44"/>
    </row>
    <row r="20" spans="1:9" x14ac:dyDescent="0.2">
      <c r="A20" s="40" t="s">
        <v>119</v>
      </c>
      <c r="B20" s="40" t="s">
        <v>118</v>
      </c>
      <c r="C20" s="40" t="s">
        <v>120</v>
      </c>
      <c r="D20" s="43">
        <v>1629600</v>
      </c>
      <c r="E20" s="41">
        <v>1940.8535999999999</v>
      </c>
      <c r="F20" s="42">
        <v>1.5333973458671799</v>
      </c>
      <c r="G20" s="41"/>
      <c r="H20" s="41"/>
      <c r="I20" s="44"/>
    </row>
    <row r="21" spans="1:9" x14ac:dyDescent="0.2">
      <c r="A21" s="40" t="s">
        <v>111</v>
      </c>
      <c r="B21" s="40" t="s">
        <v>110</v>
      </c>
      <c r="C21" s="40" t="s">
        <v>112</v>
      </c>
      <c r="D21" s="43">
        <v>417600</v>
      </c>
      <c r="E21" s="41">
        <v>1882.5408</v>
      </c>
      <c r="F21" s="42">
        <v>1.48732653828536</v>
      </c>
      <c r="G21" s="41"/>
      <c r="H21" s="41"/>
      <c r="I21" s="44"/>
    </row>
    <row r="22" spans="1:9" x14ac:dyDescent="0.2">
      <c r="A22" s="40" t="s">
        <v>125</v>
      </c>
      <c r="B22" s="40" t="s">
        <v>124</v>
      </c>
      <c r="C22" s="40" t="s">
        <v>126</v>
      </c>
      <c r="D22" s="43">
        <v>302000</v>
      </c>
      <c r="E22" s="41">
        <v>1692.8610000000001</v>
      </c>
      <c r="F22" s="42">
        <v>1.33746747530162</v>
      </c>
      <c r="G22" s="41"/>
      <c r="H22" s="41"/>
      <c r="I22" s="44"/>
    </row>
    <row r="23" spans="1:9" x14ac:dyDescent="0.2">
      <c r="A23" s="40" t="s">
        <v>128</v>
      </c>
      <c r="B23" s="40" t="s">
        <v>127</v>
      </c>
      <c r="C23" s="40" t="s">
        <v>129</v>
      </c>
      <c r="D23" s="43">
        <v>1365000</v>
      </c>
      <c r="E23" s="41">
        <v>1680.9974999999999</v>
      </c>
      <c r="F23" s="42">
        <v>1.32809455845066</v>
      </c>
      <c r="G23" s="41"/>
      <c r="H23" s="41"/>
      <c r="I23" s="44"/>
    </row>
    <row r="24" spans="1:9" x14ac:dyDescent="0.2">
      <c r="A24" s="40" t="s">
        <v>158</v>
      </c>
      <c r="B24" s="40" t="s">
        <v>157</v>
      </c>
      <c r="C24" s="40" t="s">
        <v>153</v>
      </c>
      <c r="D24" s="43">
        <v>1282000</v>
      </c>
      <c r="E24" s="41">
        <v>1675.5740000000001</v>
      </c>
      <c r="F24" s="42">
        <v>1.32380964973559</v>
      </c>
      <c r="G24" s="41"/>
      <c r="H24" s="41"/>
      <c r="I24" s="44"/>
    </row>
    <row r="25" spans="1:9" x14ac:dyDescent="0.2">
      <c r="A25" s="40" t="s">
        <v>122</v>
      </c>
      <c r="B25" s="40" t="s">
        <v>121</v>
      </c>
      <c r="C25" s="40" t="s">
        <v>123</v>
      </c>
      <c r="D25" s="43">
        <v>161500</v>
      </c>
      <c r="E25" s="41">
        <v>1640.5977499999999</v>
      </c>
      <c r="F25" s="42">
        <v>1.2961761956108699</v>
      </c>
      <c r="G25" s="41"/>
      <c r="H25" s="41"/>
      <c r="I25" s="44"/>
    </row>
    <row r="26" spans="1:9" x14ac:dyDescent="0.2">
      <c r="A26" s="40" t="s">
        <v>144</v>
      </c>
      <c r="B26" s="40" t="s">
        <v>143</v>
      </c>
      <c r="C26" s="40" t="s">
        <v>132</v>
      </c>
      <c r="D26" s="43">
        <v>335400</v>
      </c>
      <c r="E26" s="41">
        <v>1604.8889999999999</v>
      </c>
      <c r="F26" s="42">
        <v>1.26796402006387</v>
      </c>
      <c r="G26" s="41"/>
      <c r="H26" s="41"/>
      <c r="I26" s="44"/>
    </row>
    <row r="27" spans="1:9" x14ac:dyDescent="0.2">
      <c r="A27" s="40" t="s">
        <v>173</v>
      </c>
      <c r="B27" s="40" t="s">
        <v>172</v>
      </c>
      <c r="C27" s="40" t="s">
        <v>98</v>
      </c>
      <c r="D27" s="43">
        <v>565200</v>
      </c>
      <c r="E27" s="41">
        <v>1596.1248000000001</v>
      </c>
      <c r="F27" s="42">
        <v>1.26103974663147</v>
      </c>
      <c r="G27" s="41">
        <v>-785.44079999999997</v>
      </c>
      <c r="H27" s="41">
        <v>-0.62054800942007904</v>
      </c>
      <c r="I27" s="44"/>
    </row>
    <row r="28" spans="1:9" x14ac:dyDescent="0.2">
      <c r="A28" s="40" t="s">
        <v>131</v>
      </c>
      <c r="B28" s="40" t="s">
        <v>130</v>
      </c>
      <c r="C28" s="40" t="s">
        <v>132</v>
      </c>
      <c r="D28" s="43">
        <v>112300</v>
      </c>
      <c r="E28" s="41">
        <v>1541.93515</v>
      </c>
      <c r="F28" s="42">
        <v>1.21822648885486</v>
      </c>
      <c r="G28" s="41"/>
      <c r="H28" s="41"/>
      <c r="I28" s="44"/>
    </row>
    <row r="29" spans="1:9" x14ac:dyDescent="0.2">
      <c r="A29" s="40" t="s">
        <v>149</v>
      </c>
      <c r="B29" s="40" t="s">
        <v>148</v>
      </c>
      <c r="C29" s="40" t="s">
        <v>150</v>
      </c>
      <c r="D29" s="43">
        <v>245600</v>
      </c>
      <c r="E29" s="41">
        <v>1423.252</v>
      </c>
      <c r="F29" s="42">
        <v>1.1244592787937</v>
      </c>
      <c r="G29" s="41"/>
      <c r="H29" s="41"/>
      <c r="I29" s="44"/>
    </row>
    <row r="30" spans="1:9" x14ac:dyDescent="0.2">
      <c r="A30" s="40" t="s">
        <v>155</v>
      </c>
      <c r="B30" s="40" t="s">
        <v>154</v>
      </c>
      <c r="C30" s="40" t="s">
        <v>156</v>
      </c>
      <c r="D30" s="43">
        <v>52100</v>
      </c>
      <c r="E30" s="41">
        <v>1323.0534500000001</v>
      </c>
      <c r="F30" s="42">
        <v>1.0452960741966399</v>
      </c>
      <c r="G30" s="41"/>
      <c r="H30" s="41"/>
      <c r="I30" s="44"/>
    </row>
    <row r="31" spans="1:9" x14ac:dyDescent="0.2">
      <c r="A31" s="40" t="s">
        <v>134</v>
      </c>
      <c r="B31" s="40" t="s">
        <v>133</v>
      </c>
      <c r="C31" s="40" t="s">
        <v>91</v>
      </c>
      <c r="D31" s="43">
        <v>113000</v>
      </c>
      <c r="E31" s="41">
        <v>1260.5150000000001</v>
      </c>
      <c r="F31" s="42">
        <v>0.99588673531366301</v>
      </c>
      <c r="G31" s="41"/>
      <c r="H31" s="41"/>
      <c r="I31" s="44"/>
    </row>
    <row r="32" spans="1:9" x14ac:dyDescent="0.2">
      <c r="A32" s="40" t="s">
        <v>175</v>
      </c>
      <c r="B32" s="40" t="s">
        <v>174</v>
      </c>
      <c r="C32" s="40" t="s">
        <v>176</v>
      </c>
      <c r="D32" s="43">
        <v>115000</v>
      </c>
      <c r="E32" s="41">
        <v>1234.8125</v>
      </c>
      <c r="F32" s="42">
        <v>0.97558013141414601</v>
      </c>
      <c r="G32" s="41"/>
      <c r="H32" s="41"/>
      <c r="I32" s="44"/>
    </row>
    <row r="33" spans="1:9" x14ac:dyDescent="0.2">
      <c r="A33" s="40" t="s">
        <v>166</v>
      </c>
      <c r="B33" s="40" t="s">
        <v>165</v>
      </c>
      <c r="C33" s="40" t="s">
        <v>167</v>
      </c>
      <c r="D33" s="43">
        <v>684700</v>
      </c>
      <c r="E33" s="41">
        <v>1212.26135</v>
      </c>
      <c r="F33" s="42">
        <v>0.95776329373187397</v>
      </c>
      <c r="G33" s="41"/>
      <c r="H33" s="41"/>
      <c r="I33" s="44"/>
    </row>
    <row r="34" spans="1:9" x14ac:dyDescent="0.2">
      <c r="A34" s="40" t="s">
        <v>142</v>
      </c>
      <c r="B34" s="40" t="s">
        <v>141</v>
      </c>
      <c r="C34" s="40" t="s">
        <v>109</v>
      </c>
      <c r="D34" s="43">
        <v>12200</v>
      </c>
      <c r="E34" s="41">
        <v>1198.1315</v>
      </c>
      <c r="F34" s="42">
        <v>0.94659981675066296</v>
      </c>
      <c r="G34" s="41"/>
      <c r="H34" s="41"/>
      <c r="I34" s="44"/>
    </row>
    <row r="35" spans="1:9" x14ac:dyDescent="0.2">
      <c r="A35" s="40" t="s">
        <v>146</v>
      </c>
      <c r="B35" s="40" t="s">
        <v>145</v>
      </c>
      <c r="C35" s="40" t="s">
        <v>147</v>
      </c>
      <c r="D35" s="43">
        <v>1408000</v>
      </c>
      <c r="E35" s="41">
        <v>1184.1279999999999</v>
      </c>
      <c r="F35" s="42">
        <v>0.93553616427690001</v>
      </c>
      <c r="G35" s="41"/>
      <c r="H35" s="41"/>
      <c r="I35" s="44"/>
    </row>
    <row r="36" spans="1:9" x14ac:dyDescent="0.2">
      <c r="A36" s="40" t="s">
        <v>136</v>
      </c>
      <c r="B36" s="40" t="s">
        <v>135</v>
      </c>
      <c r="C36" s="40" t="s">
        <v>137</v>
      </c>
      <c r="D36" s="43">
        <v>389400</v>
      </c>
      <c r="E36" s="41">
        <v>1144.4466</v>
      </c>
      <c r="F36" s="42">
        <v>0.904185343462649</v>
      </c>
      <c r="G36" s="41"/>
      <c r="H36" s="41"/>
      <c r="I36" s="44"/>
    </row>
    <row r="37" spans="1:9" x14ac:dyDescent="0.2">
      <c r="A37" s="40" t="s">
        <v>152</v>
      </c>
      <c r="B37" s="40" t="s">
        <v>151</v>
      </c>
      <c r="C37" s="40" t="s">
        <v>153</v>
      </c>
      <c r="D37" s="43">
        <v>27000</v>
      </c>
      <c r="E37" s="41">
        <v>1069.605</v>
      </c>
      <c r="F37" s="42">
        <v>0.84505573636582698</v>
      </c>
      <c r="G37" s="41"/>
      <c r="H37" s="41"/>
      <c r="I37" s="44"/>
    </row>
    <row r="38" spans="1:9" x14ac:dyDescent="0.2">
      <c r="A38" s="40" t="s">
        <v>160</v>
      </c>
      <c r="B38" s="40" t="s">
        <v>159</v>
      </c>
      <c r="C38" s="40" t="s">
        <v>161</v>
      </c>
      <c r="D38" s="43">
        <v>121000</v>
      </c>
      <c r="E38" s="41">
        <v>1034.9735000000001</v>
      </c>
      <c r="F38" s="42">
        <v>0.81769465658969198</v>
      </c>
      <c r="G38" s="41"/>
      <c r="H38" s="41"/>
      <c r="I38" s="44"/>
    </row>
    <row r="39" spans="1:9" x14ac:dyDescent="0.2">
      <c r="A39" s="40" t="s">
        <v>163</v>
      </c>
      <c r="B39" s="40" t="s">
        <v>162</v>
      </c>
      <c r="C39" s="40" t="s">
        <v>164</v>
      </c>
      <c r="D39" s="43">
        <v>266000</v>
      </c>
      <c r="E39" s="41">
        <v>990.05200000000002</v>
      </c>
      <c r="F39" s="42">
        <v>0.78220382468337302</v>
      </c>
      <c r="G39" s="41"/>
      <c r="H39" s="41"/>
      <c r="I39" s="44"/>
    </row>
    <row r="40" spans="1:9" x14ac:dyDescent="0.2">
      <c r="A40" s="40" t="s">
        <v>139</v>
      </c>
      <c r="B40" s="40" t="s">
        <v>138</v>
      </c>
      <c r="C40" s="40" t="s">
        <v>140</v>
      </c>
      <c r="D40" s="43">
        <v>311000</v>
      </c>
      <c r="E40" s="41">
        <v>969.69799999999998</v>
      </c>
      <c r="F40" s="42">
        <v>0.766122874745789</v>
      </c>
      <c r="G40" s="41"/>
      <c r="H40" s="41"/>
      <c r="I40" s="44"/>
    </row>
    <row r="41" spans="1:9" x14ac:dyDescent="0.2">
      <c r="A41" s="40" t="s">
        <v>169</v>
      </c>
      <c r="B41" s="40" t="s">
        <v>168</v>
      </c>
      <c r="C41" s="40" t="s">
        <v>101</v>
      </c>
      <c r="D41" s="43">
        <v>113000</v>
      </c>
      <c r="E41" s="41">
        <v>894.62099999999998</v>
      </c>
      <c r="F41" s="42">
        <v>0.70680728673045901</v>
      </c>
      <c r="G41" s="41"/>
      <c r="H41" s="41"/>
      <c r="I41" s="44"/>
    </row>
    <row r="42" spans="1:9" x14ac:dyDescent="0.2">
      <c r="A42" s="40" t="s">
        <v>178</v>
      </c>
      <c r="B42" s="40" t="s">
        <v>177</v>
      </c>
      <c r="C42" s="40" t="s">
        <v>179</v>
      </c>
      <c r="D42" s="43">
        <v>114100</v>
      </c>
      <c r="E42" s="41">
        <v>834.69854999999995</v>
      </c>
      <c r="F42" s="42">
        <v>0.65946475363684498</v>
      </c>
      <c r="G42" s="41"/>
      <c r="H42" s="41"/>
      <c r="I42" s="44"/>
    </row>
    <row r="43" spans="1:9" x14ac:dyDescent="0.2">
      <c r="A43" s="40" t="s">
        <v>171</v>
      </c>
      <c r="B43" s="40" t="s">
        <v>170</v>
      </c>
      <c r="C43" s="40" t="s">
        <v>132</v>
      </c>
      <c r="D43" s="43">
        <v>85828</v>
      </c>
      <c r="E43" s="41">
        <v>803.47882200000004</v>
      </c>
      <c r="F43" s="42">
        <v>0.63479918996223605</v>
      </c>
      <c r="G43" s="41"/>
      <c r="H43" s="41"/>
      <c r="I43" s="44"/>
    </row>
    <row r="44" spans="1:9" x14ac:dyDescent="0.2">
      <c r="A44" s="40" t="s">
        <v>181</v>
      </c>
      <c r="B44" s="40" t="s">
        <v>180</v>
      </c>
      <c r="C44" s="40" t="s">
        <v>182</v>
      </c>
      <c r="D44" s="43">
        <v>139000</v>
      </c>
      <c r="E44" s="41">
        <v>800.08399999999995</v>
      </c>
      <c r="F44" s="42">
        <v>0.63211706543491897</v>
      </c>
      <c r="G44" s="41"/>
      <c r="H44" s="41"/>
      <c r="I44" s="44"/>
    </row>
    <row r="45" spans="1:9" x14ac:dyDescent="0.2">
      <c r="A45" s="40" t="s">
        <v>184</v>
      </c>
      <c r="B45" s="40" t="s">
        <v>183</v>
      </c>
      <c r="C45" s="40" t="s">
        <v>164</v>
      </c>
      <c r="D45" s="43">
        <v>9400</v>
      </c>
      <c r="E45" s="41">
        <v>781.90610000000004</v>
      </c>
      <c r="F45" s="42">
        <v>0.61775537240797496</v>
      </c>
      <c r="G45" s="41"/>
      <c r="H45" s="41"/>
      <c r="I45" s="44"/>
    </row>
    <row r="46" spans="1:9" x14ac:dyDescent="0.2">
      <c r="A46" s="40" t="s">
        <v>239</v>
      </c>
      <c r="B46" s="40" t="s">
        <v>238</v>
      </c>
      <c r="C46" s="40" t="s">
        <v>137</v>
      </c>
      <c r="D46" s="43">
        <v>441500</v>
      </c>
      <c r="E46" s="41">
        <v>771.30050000000006</v>
      </c>
      <c r="F46" s="42">
        <v>0.60937627627659796</v>
      </c>
      <c r="G46" s="41"/>
      <c r="H46" s="41"/>
      <c r="I46" s="44"/>
    </row>
    <row r="47" spans="1:9" x14ac:dyDescent="0.2">
      <c r="A47" s="40" t="s">
        <v>189</v>
      </c>
      <c r="B47" s="40" t="s">
        <v>188</v>
      </c>
      <c r="C47" s="40" t="s">
        <v>190</v>
      </c>
      <c r="D47" s="43">
        <v>31800</v>
      </c>
      <c r="E47" s="41">
        <v>749.79629999999997</v>
      </c>
      <c r="F47" s="42">
        <v>0.592386595444928</v>
      </c>
      <c r="G47" s="41"/>
      <c r="H47" s="41"/>
      <c r="I47" s="44"/>
    </row>
    <row r="48" spans="1:9" x14ac:dyDescent="0.2">
      <c r="A48" s="40" t="s">
        <v>186</v>
      </c>
      <c r="B48" s="40" t="s">
        <v>185</v>
      </c>
      <c r="C48" s="40" t="s">
        <v>187</v>
      </c>
      <c r="D48" s="43">
        <v>48100</v>
      </c>
      <c r="E48" s="41">
        <v>659.69150000000002</v>
      </c>
      <c r="F48" s="42">
        <v>0.52119809304067999</v>
      </c>
      <c r="G48" s="41"/>
      <c r="H48" s="41"/>
      <c r="I48" s="44"/>
    </row>
    <row r="49" spans="1:9" x14ac:dyDescent="0.2">
      <c r="A49" s="40" t="s">
        <v>192</v>
      </c>
      <c r="B49" s="40" t="s">
        <v>191</v>
      </c>
      <c r="C49" s="40" t="s">
        <v>137</v>
      </c>
      <c r="D49" s="43">
        <v>75000</v>
      </c>
      <c r="E49" s="41">
        <v>585.07500000000005</v>
      </c>
      <c r="F49" s="42">
        <v>0.46224632920960201</v>
      </c>
      <c r="G49" s="41"/>
      <c r="H49" s="41"/>
      <c r="I49" s="44"/>
    </row>
    <row r="50" spans="1:9" x14ac:dyDescent="0.2">
      <c r="A50" s="40" t="s">
        <v>194</v>
      </c>
      <c r="B50" s="40" t="s">
        <v>193</v>
      </c>
      <c r="C50" s="40" t="s">
        <v>164</v>
      </c>
      <c r="D50" s="43">
        <v>21000</v>
      </c>
      <c r="E50" s="41">
        <v>423.75900000000001</v>
      </c>
      <c r="F50" s="42">
        <v>0.33479646578563699</v>
      </c>
      <c r="G50" s="41"/>
      <c r="H50" s="41"/>
      <c r="I50" s="44"/>
    </row>
    <row r="51" spans="1:9" x14ac:dyDescent="0.2">
      <c r="A51" s="40" t="s">
        <v>196</v>
      </c>
      <c r="B51" s="40" t="s">
        <v>195</v>
      </c>
      <c r="C51" s="40" t="s">
        <v>197</v>
      </c>
      <c r="D51" s="43">
        <v>25300</v>
      </c>
      <c r="E51" s="41">
        <v>420.28359999999998</v>
      </c>
      <c r="F51" s="42">
        <v>0.33205067953167799</v>
      </c>
      <c r="G51" s="41"/>
      <c r="H51" s="41"/>
      <c r="I51" s="44"/>
    </row>
    <row r="52" spans="1:9" x14ac:dyDescent="0.2">
      <c r="A52" s="40" t="s">
        <v>199</v>
      </c>
      <c r="B52" s="40" t="s">
        <v>198</v>
      </c>
      <c r="C52" s="40" t="s">
        <v>101</v>
      </c>
      <c r="D52" s="43">
        <v>21405</v>
      </c>
      <c r="E52" s="41">
        <v>373.03563750000001</v>
      </c>
      <c r="F52" s="42">
        <v>0.294721794810475</v>
      </c>
      <c r="G52" s="41"/>
      <c r="H52" s="41"/>
      <c r="I52" s="44"/>
    </row>
    <row r="53" spans="1:9" x14ac:dyDescent="0.2">
      <c r="A53" s="40" t="s">
        <v>202</v>
      </c>
      <c r="B53" s="40" t="s">
        <v>1106</v>
      </c>
      <c r="C53" s="40" t="s">
        <v>161</v>
      </c>
      <c r="D53" s="43">
        <v>129700</v>
      </c>
      <c r="E53" s="41">
        <v>287.93400000000003</v>
      </c>
      <c r="F53" s="42">
        <v>0.22748610785734699</v>
      </c>
      <c r="G53" s="41"/>
      <c r="H53" s="41"/>
      <c r="I53" s="44"/>
    </row>
    <row r="54" spans="1:9" x14ac:dyDescent="0.2">
      <c r="A54" s="40" t="s">
        <v>201</v>
      </c>
      <c r="B54" s="40" t="s">
        <v>200</v>
      </c>
      <c r="C54" s="40" t="s">
        <v>112</v>
      </c>
      <c r="D54" s="43">
        <v>124272</v>
      </c>
      <c r="E54" s="41">
        <v>248.17118400000001</v>
      </c>
      <c r="F54" s="42">
        <v>0.196070963243346</v>
      </c>
      <c r="G54" s="41"/>
      <c r="H54" s="41"/>
      <c r="I54" s="44"/>
    </row>
    <row r="55" spans="1:9" x14ac:dyDescent="0.2">
      <c r="A55" s="39" t="s">
        <v>26</v>
      </c>
      <c r="B55" s="39"/>
      <c r="C55" s="39"/>
      <c r="D55" s="39"/>
      <c r="E55" s="45">
        <f>SUM(E7:E54)</f>
        <v>82666.652865499971</v>
      </c>
      <c r="F55" s="46">
        <f>SUM(F7:F54)</f>
        <v>65.311894774382395</v>
      </c>
      <c r="G55" s="45">
        <f>SUM(G7:G54)</f>
        <v>-785.44079999999997</v>
      </c>
      <c r="H55" s="45">
        <f>SUM(H7:H54)</f>
        <v>-0.62054800942007904</v>
      </c>
      <c r="I55" s="39"/>
    </row>
    <row r="56" spans="1:9" x14ac:dyDescent="0.2">
      <c r="A56" s="40"/>
      <c r="B56" s="40"/>
      <c r="C56" s="40"/>
      <c r="D56" s="40"/>
      <c r="E56" s="41"/>
      <c r="F56" s="42"/>
      <c r="G56" s="41"/>
      <c r="H56" s="40"/>
      <c r="I56" s="40"/>
    </row>
    <row r="57" spans="1:9" x14ac:dyDescent="0.2">
      <c r="A57" s="39" t="s">
        <v>253</v>
      </c>
      <c r="B57" s="40"/>
      <c r="C57" s="40"/>
      <c r="D57" s="40"/>
      <c r="E57" s="41"/>
      <c r="F57" s="42"/>
      <c r="G57" s="41"/>
      <c r="H57" s="40"/>
      <c r="I57" s="40"/>
    </row>
    <row r="58" spans="1:9" x14ac:dyDescent="0.2">
      <c r="A58" s="40"/>
      <c r="B58" s="21" t="s">
        <v>1235</v>
      </c>
      <c r="C58" s="40"/>
      <c r="D58" s="40"/>
      <c r="E58" s="41"/>
      <c r="F58" s="42"/>
      <c r="G58" s="41">
        <v>-17085.640950000001</v>
      </c>
      <c r="H58" s="41">
        <v>-13.4987391553745</v>
      </c>
      <c r="I58" s="44"/>
    </row>
    <row r="59" spans="1:9" x14ac:dyDescent="0.2">
      <c r="A59" s="39" t="s">
        <v>26</v>
      </c>
      <c r="B59" s="39"/>
      <c r="C59" s="39"/>
      <c r="D59" s="39"/>
      <c r="E59" s="45"/>
      <c r="F59" s="46"/>
      <c r="G59" s="45">
        <f>SUM(G57:G58)</f>
        <v>-17085.640950000001</v>
      </c>
      <c r="H59" s="45">
        <f>SUM(H57:H58)</f>
        <v>-13.4987391553745</v>
      </c>
      <c r="I59" s="39"/>
    </row>
    <row r="60" spans="1:9" x14ac:dyDescent="0.2">
      <c r="A60" s="40"/>
      <c r="B60" s="40"/>
      <c r="C60" s="40"/>
      <c r="D60" s="40"/>
      <c r="E60" s="41"/>
      <c r="F60" s="42"/>
      <c r="G60" s="41"/>
      <c r="H60" s="40"/>
      <c r="I60" s="40"/>
    </row>
    <row r="61" spans="1:9" x14ac:dyDescent="0.2">
      <c r="A61" s="39" t="s">
        <v>24</v>
      </c>
      <c r="B61" s="40"/>
      <c r="C61" s="40"/>
      <c r="D61" s="40"/>
      <c r="E61" s="41"/>
      <c r="F61" s="42"/>
      <c r="G61" s="41"/>
      <c r="H61" s="40"/>
      <c r="I61" s="40"/>
    </row>
    <row r="62" spans="1:9" x14ac:dyDescent="0.2">
      <c r="A62" s="39" t="s">
        <v>25</v>
      </c>
      <c r="B62" s="40"/>
      <c r="C62" s="40"/>
      <c r="D62" s="40"/>
      <c r="E62" s="41"/>
      <c r="F62" s="42"/>
      <c r="G62" s="41"/>
      <c r="H62" s="40"/>
      <c r="I62" s="40"/>
    </row>
    <row r="63" spans="1:9" x14ac:dyDescent="0.2">
      <c r="A63" s="40" t="s">
        <v>204</v>
      </c>
      <c r="B63" s="40" t="s">
        <v>203</v>
      </c>
      <c r="C63" s="40" t="s">
        <v>73</v>
      </c>
      <c r="D63" s="43">
        <v>200</v>
      </c>
      <c r="E63" s="41">
        <v>2053.626929</v>
      </c>
      <c r="F63" s="42">
        <v>1.6224954228026101</v>
      </c>
      <c r="G63" s="44"/>
      <c r="H63" s="44"/>
      <c r="I63" s="44">
        <v>7.7214999999999998</v>
      </c>
    </row>
    <row r="64" spans="1:9" x14ac:dyDescent="0.2">
      <c r="A64" s="40" t="s">
        <v>252</v>
      </c>
      <c r="B64" s="40" t="s">
        <v>251</v>
      </c>
      <c r="C64" s="40" t="s">
        <v>73</v>
      </c>
      <c r="D64" s="43">
        <v>150</v>
      </c>
      <c r="E64" s="41">
        <v>1508.2157213</v>
      </c>
      <c r="F64" s="42">
        <v>1.19158600320837</v>
      </c>
      <c r="G64" s="44"/>
      <c r="H64" s="44"/>
      <c r="I64" s="44">
        <v>7.78</v>
      </c>
    </row>
    <row r="65" spans="1:9" x14ac:dyDescent="0.2">
      <c r="A65" s="40" t="s">
        <v>250</v>
      </c>
      <c r="B65" s="40" t="s">
        <v>249</v>
      </c>
      <c r="C65" s="40" t="s">
        <v>73</v>
      </c>
      <c r="D65" s="43">
        <v>150</v>
      </c>
      <c r="E65" s="41">
        <v>1497.9222705</v>
      </c>
      <c r="F65" s="42">
        <v>1.18345352472749</v>
      </c>
      <c r="G65" s="44"/>
      <c r="H65" s="44"/>
      <c r="I65" s="44">
        <v>7.71</v>
      </c>
    </row>
    <row r="66" spans="1:9" x14ac:dyDescent="0.2">
      <c r="A66" s="39" t="s">
        <v>26</v>
      </c>
      <c r="B66" s="39"/>
      <c r="C66" s="39"/>
      <c r="D66" s="39"/>
      <c r="E66" s="45">
        <f>SUM(E62:E65)</f>
        <v>5059.7649208000003</v>
      </c>
      <c r="F66" s="46">
        <f>SUM(F62:F65)</f>
        <v>3.9975349507384701</v>
      </c>
      <c r="G66" s="45"/>
      <c r="H66" s="39"/>
      <c r="I66" s="39"/>
    </row>
    <row r="67" spans="1:9" x14ac:dyDescent="0.2">
      <c r="A67" s="40"/>
      <c r="B67" s="40"/>
      <c r="C67" s="40"/>
      <c r="D67" s="40"/>
      <c r="E67" s="41"/>
      <c r="F67" s="42"/>
      <c r="G67" s="41"/>
      <c r="H67" s="40"/>
      <c r="I67" s="40"/>
    </row>
    <row r="68" spans="1:9" x14ac:dyDescent="0.2">
      <c r="A68" s="39" t="s">
        <v>46</v>
      </c>
      <c r="B68" s="40"/>
      <c r="C68" s="40"/>
      <c r="D68" s="40"/>
      <c r="E68" s="41"/>
      <c r="F68" s="42"/>
      <c r="G68" s="41"/>
      <c r="H68" s="40"/>
      <c r="I68" s="40"/>
    </row>
    <row r="69" spans="1:9" x14ac:dyDescent="0.2">
      <c r="A69" s="39" t="s">
        <v>47</v>
      </c>
      <c r="B69" s="40"/>
      <c r="C69" s="40"/>
      <c r="D69" s="40"/>
      <c r="E69" s="41"/>
      <c r="F69" s="42"/>
      <c r="G69" s="41"/>
      <c r="H69" s="40"/>
      <c r="I69" s="40"/>
    </row>
    <row r="70" spans="1:9" x14ac:dyDescent="0.2">
      <c r="A70" s="40" t="s">
        <v>255</v>
      </c>
      <c r="B70" s="40" t="s">
        <v>254</v>
      </c>
      <c r="C70" s="40" t="s">
        <v>49</v>
      </c>
      <c r="D70" s="43">
        <v>500</v>
      </c>
      <c r="E70" s="41">
        <v>2482.7600000000002</v>
      </c>
      <c r="F70" s="42">
        <v>1.9615377452607501</v>
      </c>
      <c r="G70" s="44"/>
      <c r="H70" s="44"/>
      <c r="I70" s="44">
        <v>6.85</v>
      </c>
    </row>
    <row r="71" spans="1:9" x14ac:dyDescent="0.2">
      <c r="A71" s="40" t="s">
        <v>257</v>
      </c>
      <c r="B71" s="40" t="s">
        <v>256</v>
      </c>
      <c r="C71" s="40" t="s">
        <v>48</v>
      </c>
      <c r="D71" s="43">
        <v>500</v>
      </c>
      <c r="E71" s="41">
        <v>2480.7325000000001</v>
      </c>
      <c r="F71" s="42">
        <v>1.9599358917676499</v>
      </c>
      <c r="G71" s="44"/>
      <c r="H71" s="44"/>
      <c r="I71" s="44">
        <v>6.7497999999999996</v>
      </c>
    </row>
    <row r="72" spans="1:9" x14ac:dyDescent="0.2">
      <c r="A72" s="40" t="s">
        <v>259</v>
      </c>
      <c r="B72" s="40" t="s">
        <v>258</v>
      </c>
      <c r="C72" s="40" t="s">
        <v>52</v>
      </c>
      <c r="D72" s="43">
        <v>500</v>
      </c>
      <c r="E72" s="41">
        <v>2480.4924999999998</v>
      </c>
      <c r="F72" s="42">
        <v>1.9597462765576199</v>
      </c>
      <c r="G72" s="44"/>
      <c r="H72" s="44"/>
      <c r="I72" s="44">
        <v>6.8349000000000002</v>
      </c>
    </row>
    <row r="73" spans="1:9" x14ac:dyDescent="0.2">
      <c r="A73" s="40" t="s">
        <v>261</v>
      </c>
      <c r="B73" s="40" t="s">
        <v>260</v>
      </c>
      <c r="C73" s="40" t="s">
        <v>48</v>
      </c>
      <c r="D73" s="43">
        <v>500</v>
      </c>
      <c r="E73" s="41">
        <v>2406.7950000000001</v>
      </c>
      <c r="F73" s="42">
        <v>1.90152058096829</v>
      </c>
      <c r="G73" s="44"/>
      <c r="H73" s="44"/>
      <c r="I73" s="44">
        <v>7.1750999999999996</v>
      </c>
    </row>
    <row r="74" spans="1:9" x14ac:dyDescent="0.2">
      <c r="A74" s="40" t="s">
        <v>51</v>
      </c>
      <c r="B74" s="40" t="s">
        <v>50</v>
      </c>
      <c r="C74" s="40" t="s">
        <v>52</v>
      </c>
      <c r="D74" s="43">
        <v>500</v>
      </c>
      <c r="E74" s="41">
        <v>2405.7150000000001</v>
      </c>
      <c r="F74" s="42">
        <v>1.9006673125231399</v>
      </c>
      <c r="G74" s="44"/>
      <c r="H74" s="44"/>
      <c r="I74" s="44">
        <v>7.1885000000000003</v>
      </c>
    </row>
    <row r="75" spans="1:9" x14ac:dyDescent="0.2">
      <c r="A75" s="39" t="s">
        <v>26</v>
      </c>
      <c r="B75" s="39"/>
      <c r="C75" s="39"/>
      <c r="D75" s="39"/>
      <c r="E75" s="45">
        <f>SUM(E69:E74)</f>
        <v>12256.495000000001</v>
      </c>
      <c r="F75" s="46">
        <f>SUM(F69:F74)</f>
        <v>9.6834078070774492</v>
      </c>
      <c r="G75" s="45"/>
      <c r="H75" s="39"/>
      <c r="I75" s="39"/>
    </row>
    <row r="76" spans="1:9" x14ac:dyDescent="0.2">
      <c r="A76" s="40"/>
      <c r="B76" s="40"/>
      <c r="C76" s="40"/>
      <c r="D76" s="40"/>
      <c r="E76" s="41"/>
      <c r="F76" s="42"/>
      <c r="G76" s="41"/>
      <c r="H76" s="40"/>
      <c r="I76" s="40"/>
    </row>
    <row r="77" spans="1:9" x14ac:dyDescent="0.2">
      <c r="A77" s="39" t="s">
        <v>54</v>
      </c>
      <c r="B77" s="40"/>
      <c r="C77" s="40"/>
      <c r="D77" s="40"/>
      <c r="E77" s="41"/>
      <c r="F77" s="42"/>
      <c r="G77" s="41"/>
      <c r="H77" s="40"/>
      <c r="I77" s="40"/>
    </row>
    <row r="78" spans="1:9" x14ac:dyDescent="0.2">
      <c r="A78" s="40" t="s">
        <v>263</v>
      </c>
      <c r="B78" s="40" t="s">
        <v>262</v>
      </c>
      <c r="C78" s="40" t="s">
        <v>53</v>
      </c>
      <c r="D78" s="43">
        <v>500</v>
      </c>
      <c r="E78" s="41">
        <v>2431.0925000000002</v>
      </c>
      <c r="F78" s="42">
        <v>1.9207171458257399</v>
      </c>
      <c r="G78" s="44"/>
      <c r="H78" s="44"/>
      <c r="I78" s="44">
        <v>7.3898999999999999</v>
      </c>
    </row>
    <row r="79" spans="1:9" x14ac:dyDescent="0.2">
      <c r="A79" s="40" t="s">
        <v>56</v>
      </c>
      <c r="B79" s="40" t="s">
        <v>55</v>
      </c>
      <c r="C79" s="40" t="s">
        <v>49</v>
      </c>
      <c r="D79" s="43">
        <v>400</v>
      </c>
      <c r="E79" s="41">
        <v>1983.87</v>
      </c>
      <c r="F79" s="42">
        <v>1.5673830280375201</v>
      </c>
      <c r="G79" s="44"/>
      <c r="H79" s="44"/>
      <c r="I79" s="44">
        <v>7.8095999999999997</v>
      </c>
    </row>
    <row r="80" spans="1:9" x14ac:dyDescent="0.2">
      <c r="A80" s="39" t="s">
        <v>26</v>
      </c>
      <c r="B80" s="39"/>
      <c r="C80" s="39"/>
      <c r="D80" s="39"/>
      <c r="E80" s="45">
        <f>SUM(E77:E79)</f>
        <v>4414.9624999999996</v>
      </c>
      <c r="F80" s="46">
        <f>SUM(F77:F79)</f>
        <v>3.48810017386326</v>
      </c>
      <c r="G80" s="45"/>
      <c r="H80" s="39"/>
      <c r="I80" s="39"/>
    </row>
    <row r="81" spans="1:9" x14ac:dyDescent="0.2">
      <c r="A81" s="40"/>
      <c r="B81" s="40"/>
      <c r="C81" s="40"/>
      <c r="D81" s="40"/>
      <c r="E81" s="41"/>
      <c r="F81" s="42"/>
      <c r="G81" s="41"/>
      <c r="H81" s="40"/>
      <c r="I81" s="40"/>
    </row>
    <row r="82" spans="1:9" x14ac:dyDescent="0.2">
      <c r="A82" s="39" t="s">
        <v>61</v>
      </c>
      <c r="B82" s="40"/>
      <c r="C82" s="40"/>
      <c r="D82" s="40"/>
      <c r="E82" s="41"/>
      <c r="F82" s="42"/>
      <c r="G82" s="41"/>
      <c r="H82" s="40"/>
      <c r="I82" s="40"/>
    </row>
    <row r="83" spans="1:9" x14ac:dyDescent="0.2">
      <c r="A83" s="40" t="s">
        <v>207</v>
      </c>
      <c r="B83" s="40" t="s">
        <v>838</v>
      </c>
      <c r="C83" s="40" t="s">
        <v>64</v>
      </c>
      <c r="D83" s="43">
        <v>7500000</v>
      </c>
      <c r="E83" s="41">
        <v>7663.8</v>
      </c>
      <c r="F83" s="42">
        <v>6.0548876943922503</v>
      </c>
      <c r="G83" s="44"/>
      <c r="H83" s="44"/>
      <c r="I83" s="44">
        <v>7.3844056980125004</v>
      </c>
    </row>
    <row r="84" spans="1:9" x14ac:dyDescent="0.2">
      <c r="A84" s="40" t="s">
        <v>70</v>
      </c>
      <c r="B84" s="40" t="s">
        <v>69</v>
      </c>
      <c r="C84" s="40" t="s">
        <v>64</v>
      </c>
      <c r="D84" s="43">
        <v>6750000</v>
      </c>
      <c r="E84" s="41">
        <v>6855.7792499999996</v>
      </c>
      <c r="F84" s="42">
        <v>5.4165000934647001</v>
      </c>
      <c r="G84" s="44"/>
      <c r="H84" s="44"/>
      <c r="I84" s="44">
        <v>7.2872158910125098</v>
      </c>
    </row>
    <row r="85" spans="1:9" x14ac:dyDescent="0.2">
      <c r="A85" s="39" t="s">
        <v>26</v>
      </c>
      <c r="B85" s="39"/>
      <c r="C85" s="39"/>
      <c r="D85" s="39"/>
      <c r="E85" s="45">
        <f>SUM(E83:E84)</f>
        <v>14519.579249999999</v>
      </c>
      <c r="F85" s="46">
        <f>SUM(F83:F84)</f>
        <v>11.471387787856951</v>
      </c>
      <c r="G85" s="45"/>
      <c r="H85" s="39"/>
      <c r="I85" s="39"/>
    </row>
    <row r="86" spans="1:9" x14ac:dyDescent="0.2">
      <c r="A86" s="40"/>
      <c r="B86" s="40"/>
      <c r="C86" s="40"/>
      <c r="D86" s="40"/>
      <c r="E86" s="41"/>
      <c r="F86" s="42"/>
      <c r="G86" s="41"/>
      <c r="H86" s="40"/>
      <c r="I86" s="40"/>
    </row>
    <row r="87" spans="1:9" x14ac:dyDescent="0.2">
      <c r="A87" s="39" t="s">
        <v>29</v>
      </c>
      <c r="B87" s="39"/>
      <c r="C87" s="39"/>
      <c r="D87" s="39"/>
      <c r="E87" s="45">
        <f>E55+E59+E66+E75+E80+E85</f>
        <v>118917.45453629996</v>
      </c>
      <c r="F87" s="46">
        <f>F55+F59+F66+F75+F80+F85</f>
        <v>93.952325493918522</v>
      </c>
      <c r="G87" s="45"/>
      <c r="H87" s="39"/>
      <c r="I87" s="39"/>
    </row>
    <row r="88" spans="1:9" x14ac:dyDescent="0.2">
      <c r="A88" s="39"/>
      <c r="B88" s="39"/>
      <c r="C88" s="39"/>
      <c r="D88" s="39"/>
      <c r="E88" s="45"/>
      <c r="F88" s="46"/>
      <c r="G88" s="45"/>
      <c r="H88" s="39"/>
      <c r="I88" s="39"/>
    </row>
    <row r="89" spans="1:9" x14ac:dyDescent="0.2">
      <c r="A89" s="39" t="s">
        <v>240</v>
      </c>
      <c r="B89" s="39"/>
      <c r="C89" s="39"/>
      <c r="D89" s="39"/>
      <c r="E89" s="45">
        <v>2808.5345499999999</v>
      </c>
      <c r="F89" s="45">
        <v>2.2189202857682191</v>
      </c>
      <c r="G89" s="45"/>
      <c r="H89" s="39"/>
      <c r="I89" s="39"/>
    </row>
    <row r="90" spans="1:9" x14ac:dyDescent="0.2">
      <c r="A90" s="39"/>
      <c r="B90" s="39"/>
      <c r="C90" s="39"/>
      <c r="D90" s="39"/>
      <c r="E90" s="45"/>
      <c r="F90" s="46"/>
      <c r="G90" s="45"/>
      <c r="H90" s="39"/>
      <c r="I90" s="39"/>
    </row>
    <row r="91" spans="1:9" x14ac:dyDescent="0.2">
      <c r="A91" s="39" t="s">
        <v>31</v>
      </c>
      <c r="B91" s="39"/>
      <c r="C91" s="39"/>
      <c r="D91" s="39"/>
      <c r="E91" s="45">
        <f>E93-(E55+E59+E66+E75+E80+E85+E89)</f>
        <v>4846.1355643000425</v>
      </c>
      <c r="F91" s="46">
        <f>F93-(F55+F59+F66+F75+F80+F85+F89)</f>
        <v>3.8287542203132574</v>
      </c>
      <c r="G91" s="45"/>
      <c r="H91" s="39"/>
      <c r="I91" s="39"/>
    </row>
    <row r="92" spans="1:9" x14ac:dyDescent="0.2">
      <c r="A92" s="40"/>
      <c r="B92" s="40"/>
      <c r="C92" s="40"/>
      <c r="D92" s="40"/>
      <c r="E92" s="41"/>
      <c r="F92" s="42"/>
      <c r="G92" s="41"/>
      <c r="H92" s="40"/>
      <c r="I92" s="40"/>
    </row>
    <row r="93" spans="1:9" x14ac:dyDescent="0.2">
      <c r="A93" s="47" t="s">
        <v>30</v>
      </c>
      <c r="B93" s="47"/>
      <c r="C93" s="47"/>
      <c r="D93" s="47"/>
      <c r="E93" s="48">
        <v>126572.1246506</v>
      </c>
      <c r="F93" s="49">
        <v>100</v>
      </c>
      <c r="G93" s="48"/>
      <c r="H93" s="47"/>
      <c r="I93" s="47"/>
    </row>
    <row r="95" spans="1:9" x14ac:dyDescent="0.2">
      <c r="A95" s="14" t="s">
        <v>57</v>
      </c>
    </row>
    <row r="96" spans="1:9" x14ac:dyDescent="0.2">
      <c r="A96" s="14" t="s">
        <v>33</v>
      </c>
    </row>
    <row r="97" spans="1:4" x14ac:dyDescent="0.2">
      <c r="A97" s="14" t="s">
        <v>1113</v>
      </c>
    </row>
    <row r="99" spans="1:4" x14ac:dyDescent="0.2">
      <c r="A99" s="14" t="s">
        <v>34</v>
      </c>
    </row>
    <row r="100" spans="1:4" x14ac:dyDescent="0.2">
      <c r="A100" s="14" t="s">
        <v>35</v>
      </c>
    </row>
    <row r="101" spans="1:4" x14ac:dyDescent="0.2">
      <c r="A101" s="14" t="s">
        <v>36</v>
      </c>
      <c r="B101" s="14"/>
      <c r="C101" s="30" t="s">
        <v>38</v>
      </c>
      <c r="D101" s="14" t="s">
        <v>37</v>
      </c>
    </row>
    <row r="102" spans="1:4" x14ac:dyDescent="0.2">
      <c r="A102" s="7" t="s">
        <v>71</v>
      </c>
      <c r="C102" s="31">
        <v>10.073600000000001</v>
      </c>
      <c r="D102" s="31">
        <v>11.0566</v>
      </c>
    </row>
    <row r="103" spans="1:4" x14ac:dyDescent="0.2">
      <c r="A103" s="7" t="s">
        <v>78</v>
      </c>
      <c r="C103" s="31">
        <v>10.073600000000001</v>
      </c>
      <c r="D103" s="31">
        <v>11.0566</v>
      </c>
    </row>
    <row r="104" spans="1:4" x14ac:dyDescent="0.2">
      <c r="A104" s="7" t="s">
        <v>72</v>
      </c>
      <c r="C104" s="31">
        <v>10.1477</v>
      </c>
      <c r="D104" s="31">
        <v>11.2464</v>
      </c>
    </row>
    <row r="105" spans="1:4" x14ac:dyDescent="0.2">
      <c r="A105" s="7" t="s">
        <v>79</v>
      </c>
      <c r="C105" s="31">
        <v>10.1477</v>
      </c>
      <c r="D105" s="31">
        <v>11.2464</v>
      </c>
    </row>
    <row r="107" spans="1:4" x14ac:dyDescent="0.2">
      <c r="A107" s="7" t="s">
        <v>39</v>
      </c>
    </row>
    <row r="109" spans="1:4" x14ac:dyDescent="0.2">
      <c r="A109" s="14" t="s">
        <v>40</v>
      </c>
      <c r="D109" s="30" t="s">
        <v>41</v>
      </c>
    </row>
    <row r="111" spans="1:4" x14ac:dyDescent="0.2">
      <c r="A111" s="14" t="s">
        <v>241</v>
      </c>
      <c r="D111" s="33" t="s">
        <v>1226</v>
      </c>
    </row>
    <row r="113" spans="1:9" x14ac:dyDescent="0.2">
      <c r="A113" s="14" t="s">
        <v>242</v>
      </c>
      <c r="D113" s="33">
        <f>ABS(+H55+H59)</f>
        <v>14.119287164794578</v>
      </c>
    </row>
    <row r="115" spans="1:9" x14ac:dyDescent="0.2">
      <c r="A115" s="14" t="s">
        <v>243</v>
      </c>
      <c r="D115" s="32">
        <v>1.0490549016948301</v>
      </c>
    </row>
    <row r="117" spans="1:9" x14ac:dyDescent="0.2">
      <c r="A117" s="14" t="s">
        <v>244</v>
      </c>
      <c r="D117" s="33">
        <v>3.5416413247573502</v>
      </c>
      <c r="E117" s="10" t="s">
        <v>44</v>
      </c>
    </row>
    <row r="119" spans="1:9" x14ac:dyDescent="0.2">
      <c r="A119" s="14" t="s">
        <v>1223</v>
      </c>
      <c r="D119" s="30" t="s">
        <v>41</v>
      </c>
    </row>
    <row r="121" spans="1:9" x14ac:dyDescent="0.2">
      <c r="A121" s="14" t="s">
        <v>809</v>
      </c>
      <c r="G121" s="11"/>
      <c r="H121" s="11"/>
      <c r="I121" s="11"/>
    </row>
    <row r="122" spans="1:9" x14ac:dyDescent="0.2">
      <c r="G122" s="11"/>
      <c r="H122" s="11"/>
      <c r="I122" s="11"/>
    </row>
    <row r="123" spans="1:9" x14ac:dyDescent="0.2">
      <c r="A123" s="51" t="s">
        <v>811</v>
      </c>
      <c r="G123" s="11"/>
      <c r="H123" s="11"/>
      <c r="I123" s="11"/>
    </row>
    <row r="124" spans="1:9" x14ac:dyDescent="0.2">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A139" s="51" t="s">
        <v>815</v>
      </c>
      <c r="G139" s="11"/>
      <c r="H139" s="11"/>
      <c r="I139" s="11"/>
    </row>
    <row r="140" spans="1:9" x14ac:dyDescent="0.2">
      <c r="G140" s="11"/>
      <c r="H140" s="11"/>
      <c r="I140" s="11"/>
    </row>
    <row r="141" spans="1:9" x14ac:dyDescent="0.2">
      <c r="A141" s="51" t="s">
        <v>812</v>
      </c>
      <c r="G141" s="11"/>
      <c r="H141" s="11"/>
      <c r="I141" s="11"/>
    </row>
    <row r="142" spans="1:9" x14ac:dyDescent="0.2">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row r="153" spans="7:9" x14ac:dyDescent="0.2">
      <c r="G153" s="11"/>
      <c r="H153" s="11"/>
      <c r="I153" s="11"/>
    </row>
    <row r="154" spans="7:9" x14ac:dyDescent="0.2">
      <c r="G154" s="11"/>
      <c r="H154" s="11"/>
      <c r="I154" s="11"/>
    </row>
    <row r="155" spans="7:9" x14ac:dyDescent="0.2">
      <c r="G155" s="11"/>
      <c r="H155" s="11"/>
      <c r="I155" s="11"/>
    </row>
  </sheetData>
  <mergeCells count="1">
    <mergeCell ref="A1:I1"/>
  </mergeCells>
  <conditionalFormatting sqref="F2:F3 F5:F88 F90:F120 F258:F65537">
    <cfRule type="cellIs" dxfId="63" priority="2" stopIfTrue="1" operator="between">
      <formula>0.009</formula>
      <formula>-0.009</formula>
    </cfRule>
  </conditionalFormatting>
  <conditionalFormatting sqref="F121:I155">
    <cfRule type="cellIs" dxfId="6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0"/>
  <sheetViews>
    <sheetView workbookViewId="0">
      <selection sqref="A1:F1"/>
    </sheetView>
  </sheetViews>
  <sheetFormatPr defaultColWidth="9.28515625" defaultRowHeight="11.25" x14ac:dyDescent="0.2"/>
  <cols>
    <col min="1" max="1" width="40.5703125" style="7" bestFit="1" customWidth="1"/>
    <col min="2" max="2" width="32.28515625" style="7" bestFit="1" customWidth="1"/>
    <col min="3" max="3" width="24.28515625" style="7" bestFit="1" customWidth="1"/>
    <col min="4" max="4" width="14.7109375" style="7" bestFit="1" customWidth="1"/>
    <col min="5" max="5" width="22.7109375" style="10" customWidth="1"/>
    <col min="6" max="6" width="14.2851562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11</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39.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82</v>
      </c>
      <c r="B7" s="21" t="s">
        <v>81</v>
      </c>
      <c r="C7" s="21" t="s">
        <v>83</v>
      </c>
      <c r="D7" s="24">
        <v>542000</v>
      </c>
      <c r="E7" s="22">
        <v>8949.5040000000008</v>
      </c>
      <c r="F7" s="23">
        <v>7.2823109508528701</v>
      </c>
    </row>
    <row r="8" spans="1:8" x14ac:dyDescent="0.2">
      <c r="A8" s="21" t="s">
        <v>85</v>
      </c>
      <c r="B8" s="21" t="s">
        <v>84</v>
      </c>
      <c r="C8" s="21" t="s">
        <v>83</v>
      </c>
      <c r="D8" s="24">
        <v>700000</v>
      </c>
      <c r="E8" s="22">
        <v>6988.1</v>
      </c>
      <c r="F8" s="23">
        <v>5.6862946991984096</v>
      </c>
    </row>
    <row r="9" spans="1:8" x14ac:dyDescent="0.2">
      <c r="A9" s="21" t="s">
        <v>95</v>
      </c>
      <c r="B9" s="21" t="s">
        <v>94</v>
      </c>
      <c r="C9" s="21" t="s">
        <v>83</v>
      </c>
      <c r="D9" s="24">
        <v>850000</v>
      </c>
      <c r="E9" s="22">
        <v>5271.7</v>
      </c>
      <c r="F9" s="23">
        <v>4.2896409275431404</v>
      </c>
    </row>
    <row r="10" spans="1:8" x14ac:dyDescent="0.2">
      <c r="A10" s="21" t="s">
        <v>265</v>
      </c>
      <c r="B10" s="21" t="s">
        <v>264</v>
      </c>
      <c r="C10" s="21" t="s">
        <v>109</v>
      </c>
      <c r="D10" s="24">
        <v>1100000</v>
      </c>
      <c r="E10" s="22">
        <v>4557.3</v>
      </c>
      <c r="F10" s="23">
        <v>3.7083257012144801</v>
      </c>
    </row>
    <row r="11" spans="1:8" x14ac:dyDescent="0.2">
      <c r="A11" s="21" t="s">
        <v>106</v>
      </c>
      <c r="B11" s="21" t="s">
        <v>105</v>
      </c>
      <c r="C11" s="21" t="s">
        <v>91</v>
      </c>
      <c r="D11" s="24">
        <v>400000</v>
      </c>
      <c r="E11" s="22">
        <v>4466.8</v>
      </c>
      <c r="F11" s="23">
        <v>3.6346848445757001</v>
      </c>
    </row>
    <row r="12" spans="1:8" x14ac:dyDescent="0.2">
      <c r="A12" s="21" t="s">
        <v>103</v>
      </c>
      <c r="B12" s="21" t="s">
        <v>102</v>
      </c>
      <c r="C12" s="21" t="s">
        <v>104</v>
      </c>
      <c r="D12" s="24">
        <v>1900000</v>
      </c>
      <c r="E12" s="22">
        <v>4148.6499999999996</v>
      </c>
      <c r="F12" s="23">
        <v>3.37580265076766</v>
      </c>
    </row>
    <row r="13" spans="1:8" x14ac:dyDescent="0.2">
      <c r="A13" s="21" t="s">
        <v>166</v>
      </c>
      <c r="B13" s="21" t="s">
        <v>165</v>
      </c>
      <c r="C13" s="21" t="s">
        <v>167</v>
      </c>
      <c r="D13" s="24">
        <v>2300000</v>
      </c>
      <c r="E13" s="22">
        <v>4072.15</v>
      </c>
      <c r="F13" s="23">
        <v>3.31355374985201</v>
      </c>
    </row>
    <row r="14" spans="1:8" x14ac:dyDescent="0.2">
      <c r="A14" s="21" t="s">
        <v>134</v>
      </c>
      <c r="B14" s="21" t="s">
        <v>133</v>
      </c>
      <c r="C14" s="21" t="s">
        <v>91</v>
      </c>
      <c r="D14" s="24">
        <v>350000</v>
      </c>
      <c r="E14" s="22">
        <v>3904.25</v>
      </c>
      <c r="F14" s="23">
        <v>3.1769316522867999</v>
      </c>
    </row>
    <row r="15" spans="1:8" x14ac:dyDescent="0.2">
      <c r="A15" s="21" t="s">
        <v>93</v>
      </c>
      <c r="B15" s="21" t="s">
        <v>92</v>
      </c>
      <c r="C15" s="21" t="s">
        <v>83</v>
      </c>
      <c r="D15" s="24">
        <v>400000</v>
      </c>
      <c r="E15" s="22">
        <v>3815.6</v>
      </c>
      <c r="F15" s="23">
        <v>3.1047961612257202</v>
      </c>
    </row>
    <row r="16" spans="1:8" x14ac:dyDescent="0.2">
      <c r="A16" s="21" t="s">
        <v>119</v>
      </c>
      <c r="B16" s="21" t="s">
        <v>118</v>
      </c>
      <c r="C16" s="21" t="s">
        <v>120</v>
      </c>
      <c r="D16" s="24">
        <v>3200000</v>
      </c>
      <c r="E16" s="22">
        <v>3811.2</v>
      </c>
      <c r="F16" s="23">
        <v>3.1012158322841699</v>
      </c>
    </row>
    <row r="17" spans="1:6" x14ac:dyDescent="0.2">
      <c r="A17" s="21" t="s">
        <v>114</v>
      </c>
      <c r="B17" s="21" t="s">
        <v>113</v>
      </c>
      <c r="C17" s="21" t="s">
        <v>83</v>
      </c>
      <c r="D17" s="24">
        <v>260000</v>
      </c>
      <c r="E17" s="22">
        <v>3686.15</v>
      </c>
      <c r="F17" s="23">
        <v>2.9994612563429599</v>
      </c>
    </row>
    <row r="18" spans="1:6" x14ac:dyDescent="0.2">
      <c r="A18" s="21" t="s">
        <v>267</v>
      </c>
      <c r="B18" s="21" t="s">
        <v>266</v>
      </c>
      <c r="C18" s="21" t="s">
        <v>164</v>
      </c>
      <c r="D18" s="24">
        <v>190000</v>
      </c>
      <c r="E18" s="22">
        <v>3513.9549999999999</v>
      </c>
      <c r="F18" s="23">
        <v>2.85934426950412</v>
      </c>
    </row>
    <row r="19" spans="1:6" x14ac:dyDescent="0.2">
      <c r="A19" s="21" t="s">
        <v>269</v>
      </c>
      <c r="B19" s="21" t="s">
        <v>268</v>
      </c>
      <c r="C19" s="21" t="s">
        <v>182</v>
      </c>
      <c r="D19" s="24">
        <v>700000</v>
      </c>
      <c r="E19" s="22">
        <v>3240.3</v>
      </c>
      <c r="F19" s="23">
        <v>2.6366681521175401</v>
      </c>
    </row>
    <row r="20" spans="1:6" x14ac:dyDescent="0.2">
      <c r="A20" s="21" t="s">
        <v>271</v>
      </c>
      <c r="B20" s="21" t="s">
        <v>270</v>
      </c>
      <c r="C20" s="21" t="s">
        <v>272</v>
      </c>
      <c r="D20" s="24">
        <v>1400000</v>
      </c>
      <c r="E20" s="22">
        <v>3209.5</v>
      </c>
      <c r="F20" s="23">
        <v>2.6116058495266699</v>
      </c>
    </row>
    <row r="21" spans="1:6" x14ac:dyDescent="0.2">
      <c r="A21" s="21" t="s">
        <v>163</v>
      </c>
      <c r="B21" s="21" t="s">
        <v>162</v>
      </c>
      <c r="C21" s="21" t="s">
        <v>164</v>
      </c>
      <c r="D21" s="24">
        <v>800000</v>
      </c>
      <c r="E21" s="22">
        <v>2977.6</v>
      </c>
      <c r="F21" s="23">
        <v>2.42290624008431</v>
      </c>
    </row>
    <row r="22" spans="1:6" x14ac:dyDescent="0.2">
      <c r="A22" s="21" t="s">
        <v>274</v>
      </c>
      <c r="B22" s="21" t="s">
        <v>273</v>
      </c>
      <c r="C22" s="21" t="s">
        <v>215</v>
      </c>
      <c r="D22" s="24">
        <v>600000</v>
      </c>
      <c r="E22" s="22">
        <v>2794.2</v>
      </c>
      <c r="F22" s="23">
        <v>2.2736716201113598</v>
      </c>
    </row>
    <row r="23" spans="1:6" x14ac:dyDescent="0.2">
      <c r="A23" s="21" t="s">
        <v>111</v>
      </c>
      <c r="B23" s="21" t="s">
        <v>110</v>
      </c>
      <c r="C23" s="21" t="s">
        <v>112</v>
      </c>
      <c r="D23" s="24">
        <v>600000</v>
      </c>
      <c r="E23" s="22">
        <v>2704.8</v>
      </c>
      <c r="F23" s="23">
        <v>2.2009258457079701</v>
      </c>
    </row>
    <row r="24" spans="1:6" x14ac:dyDescent="0.2">
      <c r="A24" s="21" t="s">
        <v>194</v>
      </c>
      <c r="B24" s="21" t="s">
        <v>193</v>
      </c>
      <c r="C24" s="21" t="s">
        <v>164</v>
      </c>
      <c r="D24" s="24">
        <v>130000</v>
      </c>
      <c r="E24" s="22">
        <v>2623.27</v>
      </c>
      <c r="F24" s="23">
        <v>2.1345839778432198</v>
      </c>
    </row>
    <row r="25" spans="1:6" x14ac:dyDescent="0.2">
      <c r="A25" s="21" t="s">
        <v>131</v>
      </c>
      <c r="B25" s="21" t="s">
        <v>130</v>
      </c>
      <c r="C25" s="21" t="s">
        <v>132</v>
      </c>
      <c r="D25" s="24">
        <v>190000</v>
      </c>
      <c r="E25" s="22">
        <v>2608.7950000000001</v>
      </c>
      <c r="F25" s="23">
        <v>2.1228055093366298</v>
      </c>
    </row>
    <row r="26" spans="1:6" x14ac:dyDescent="0.2">
      <c r="A26" s="21" t="s">
        <v>158</v>
      </c>
      <c r="B26" s="21" t="s">
        <v>157</v>
      </c>
      <c r="C26" s="21" t="s">
        <v>153</v>
      </c>
      <c r="D26" s="24">
        <v>1800000</v>
      </c>
      <c r="E26" s="22">
        <v>2352.6</v>
      </c>
      <c r="F26" s="23">
        <v>1.9143367881590401</v>
      </c>
    </row>
    <row r="27" spans="1:6" x14ac:dyDescent="0.2">
      <c r="A27" s="21" t="s">
        <v>186</v>
      </c>
      <c r="B27" s="21" t="s">
        <v>185</v>
      </c>
      <c r="C27" s="21" t="s">
        <v>187</v>
      </c>
      <c r="D27" s="24">
        <v>170000</v>
      </c>
      <c r="E27" s="22">
        <v>2331.5500000000002</v>
      </c>
      <c r="F27" s="23">
        <v>1.8972081690182001</v>
      </c>
    </row>
    <row r="28" spans="1:6" x14ac:dyDescent="0.2">
      <c r="A28" s="21" t="s">
        <v>276</v>
      </c>
      <c r="B28" s="21" t="s">
        <v>275</v>
      </c>
      <c r="C28" s="21" t="s">
        <v>104</v>
      </c>
      <c r="D28" s="24">
        <v>800000</v>
      </c>
      <c r="E28" s="22">
        <v>2128.4</v>
      </c>
      <c r="F28" s="23">
        <v>1.7319027543644001</v>
      </c>
    </row>
    <row r="29" spans="1:6" x14ac:dyDescent="0.2">
      <c r="A29" s="21" t="s">
        <v>136</v>
      </c>
      <c r="B29" s="21" t="s">
        <v>135</v>
      </c>
      <c r="C29" s="21" t="s">
        <v>137</v>
      </c>
      <c r="D29" s="24">
        <v>700000</v>
      </c>
      <c r="E29" s="22">
        <v>2057.3000000000002</v>
      </c>
      <c r="F29" s="23">
        <v>1.67404789351339</v>
      </c>
    </row>
    <row r="30" spans="1:6" x14ac:dyDescent="0.2">
      <c r="A30" s="21" t="s">
        <v>278</v>
      </c>
      <c r="B30" s="21" t="s">
        <v>277</v>
      </c>
      <c r="C30" s="21" t="s">
        <v>98</v>
      </c>
      <c r="D30" s="24">
        <v>1300000</v>
      </c>
      <c r="E30" s="22">
        <v>1881.75</v>
      </c>
      <c r="F30" s="23">
        <v>1.5312009058566101</v>
      </c>
    </row>
    <row r="31" spans="1:6" x14ac:dyDescent="0.2">
      <c r="A31" s="21" t="s">
        <v>229</v>
      </c>
      <c r="B31" s="21" t="s">
        <v>228</v>
      </c>
      <c r="C31" s="21" t="s">
        <v>98</v>
      </c>
      <c r="D31" s="24">
        <v>2000000</v>
      </c>
      <c r="E31" s="22">
        <v>1875</v>
      </c>
      <c r="F31" s="23">
        <v>1.52570835577582</v>
      </c>
    </row>
    <row r="32" spans="1:6" x14ac:dyDescent="0.2">
      <c r="A32" s="21" t="s">
        <v>149</v>
      </c>
      <c r="B32" s="21" t="s">
        <v>148</v>
      </c>
      <c r="C32" s="21" t="s">
        <v>150</v>
      </c>
      <c r="D32" s="24">
        <v>300000</v>
      </c>
      <c r="E32" s="22">
        <v>1738.5</v>
      </c>
      <c r="F32" s="23">
        <v>1.4146367874753401</v>
      </c>
    </row>
    <row r="33" spans="1:6" x14ac:dyDescent="0.2">
      <c r="A33" s="21" t="s">
        <v>280</v>
      </c>
      <c r="B33" s="21" t="s">
        <v>279</v>
      </c>
      <c r="C33" s="21" t="s">
        <v>83</v>
      </c>
      <c r="D33" s="24">
        <v>1300000</v>
      </c>
      <c r="E33" s="22">
        <v>1731.6</v>
      </c>
      <c r="F33" s="23">
        <v>1.4090221807260901</v>
      </c>
    </row>
    <row r="34" spans="1:6" x14ac:dyDescent="0.2">
      <c r="A34" s="21" t="s">
        <v>282</v>
      </c>
      <c r="B34" s="21" t="s">
        <v>281</v>
      </c>
      <c r="C34" s="21" t="s">
        <v>120</v>
      </c>
      <c r="D34" s="24">
        <v>600000</v>
      </c>
      <c r="E34" s="22">
        <v>1730.1</v>
      </c>
      <c r="F34" s="23">
        <v>1.40780161404147</v>
      </c>
    </row>
    <row r="35" spans="1:6" x14ac:dyDescent="0.2">
      <c r="A35" s="21" t="s">
        <v>284</v>
      </c>
      <c r="B35" s="21" t="s">
        <v>283</v>
      </c>
      <c r="C35" s="21" t="s">
        <v>137</v>
      </c>
      <c r="D35" s="24">
        <v>55000</v>
      </c>
      <c r="E35" s="22">
        <v>1526.36</v>
      </c>
      <c r="F35" s="23">
        <v>1.2420161098250599</v>
      </c>
    </row>
    <row r="36" spans="1:6" x14ac:dyDescent="0.2">
      <c r="A36" s="21" t="s">
        <v>286</v>
      </c>
      <c r="B36" s="21" t="s">
        <v>285</v>
      </c>
      <c r="C36" s="21" t="s">
        <v>287</v>
      </c>
      <c r="D36" s="24">
        <v>600000</v>
      </c>
      <c r="E36" s="22">
        <v>1497.6</v>
      </c>
      <c r="F36" s="23">
        <v>1.2186137779252599</v>
      </c>
    </row>
    <row r="37" spans="1:6" x14ac:dyDescent="0.2">
      <c r="A37" s="21" t="s">
        <v>289</v>
      </c>
      <c r="B37" s="21" t="s">
        <v>288</v>
      </c>
      <c r="C37" s="21" t="s">
        <v>290</v>
      </c>
      <c r="D37" s="24">
        <v>300000</v>
      </c>
      <c r="E37" s="22">
        <v>1387.8</v>
      </c>
      <c r="F37" s="23">
        <v>1.1292682966110299</v>
      </c>
    </row>
    <row r="38" spans="1:6" x14ac:dyDescent="0.2">
      <c r="A38" s="21" t="s">
        <v>292</v>
      </c>
      <c r="B38" s="21" t="s">
        <v>291</v>
      </c>
      <c r="C38" s="21" t="s">
        <v>132</v>
      </c>
      <c r="D38" s="24">
        <v>1100000</v>
      </c>
      <c r="E38" s="22">
        <v>1299.6500000000001</v>
      </c>
      <c r="F38" s="23">
        <v>1.05753966111149</v>
      </c>
    </row>
    <row r="39" spans="1:6" x14ac:dyDescent="0.2">
      <c r="A39" s="21" t="s">
        <v>128</v>
      </c>
      <c r="B39" s="21" t="s">
        <v>127</v>
      </c>
      <c r="C39" s="21" t="s">
        <v>129</v>
      </c>
      <c r="D39" s="24">
        <v>1000000</v>
      </c>
      <c r="E39" s="22">
        <v>1231.5</v>
      </c>
      <c r="F39" s="23">
        <v>1.00208524807356</v>
      </c>
    </row>
    <row r="40" spans="1:6" x14ac:dyDescent="0.2">
      <c r="A40" s="21" t="s">
        <v>294</v>
      </c>
      <c r="B40" s="21" t="s">
        <v>293</v>
      </c>
      <c r="C40" s="21" t="s">
        <v>295</v>
      </c>
      <c r="D40" s="24">
        <v>500000</v>
      </c>
      <c r="E40" s="22">
        <v>1211.75</v>
      </c>
      <c r="F40" s="23">
        <v>0.98601445339272098</v>
      </c>
    </row>
    <row r="41" spans="1:6" x14ac:dyDescent="0.2">
      <c r="A41" s="21" t="s">
        <v>297</v>
      </c>
      <c r="B41" s="21" t="s">
        <v>296</v>
      </c>
      <c r="C41" s="21" t="s">
        <v>101</v>
      </c>
      <c r="D41" s="24">
        <v>120000</v>
      </c>
      <c r="E41" s="22">
        <v>1182.54</v>
      </c>
      <c r="F41" s="23">
        <v>0.962245951487541</v>
      </c>
    </row>
    <row r="42" spans="1:6" x14ac:dyDescent="0.2">
      <c r="A42" s="21" t="s">
        <v>196</v>
      </c>
      <c r="B42" s="21" t="s">
        <v>195</v>
      </c>
      <c r="C42" s="21" t="s">
        <v>197</v>
      </c>
      <c r="D42" s="24">
        <v>70000</v>
      </c>
      <c r="E42" s="22">
        <v>1162.8399999999999</v>
      </c>
      <c r="F42" s="23">
        <v>0.94621584236285705</v>
      </c>
    </row>
    <row r="43" spans="1:6" x14ac:dyDescent="0.2">
      <c r="A43" s="21" t="s">
        <v>189</v>
      </c>
      <c r="B43" s="21" t="s">
        <v>188</v>
      </c>
      <c r="C43" s="21" t="s">
        <v>190</v>
      </c>
      <c r="D43" s="24">
        <v>49172</v>
      </c>
      <c r="E43" s="22">
        <v>1159.402002</v>
      </c>
      <c r="F43" s="23">
        <v>0.94341830514912794</v>
      </c>
    </row>
    <row r="44" spans="1:6" x14ac:dyDescent="0.2">
      <c r="A44" s="21" t="s">
        <v>90</v>
      </c>
      <c r="B44" s="21" t="s">
        <v>89</v>
      </c>
      <c r="C44" s="21" t="s">
        <v>91</v>
      </c>
      <c r="D44" s="24">
        <v>80000</v>
      </c>
      <c r="E44" s="22">
        <v>1084.56</v>
      </c>
      <c r="F44" s="23">
        <v>0.88251853564811999</v>
      </c>
    </row>
    <row r="45" spans="1:6" x14ac:dyDescent="0.2">
      <c r="A45" s="21" t="s">
        <v>122</v>
      </c>
      <c r="B45" s="21" t="s">
        <v>121</v>
      </c>
      <c r="C45" s="21" t="s">
        <v>123</v>
      </c>
      <c r="D45" s="24">
        <v>100000</v>
      </c>
      <c r="E45" s="22">
        <v>1015.85</v>
      </c>
      <c r="F45" s="23">
        <v>0.82660844438126302</v>
      </c>
    </row>
    <row r="46" spans="1:6" x14ac:dyDescent="0.2">
      <c r="A46" s="21" t="s">
        <v>299</v>
      </c>
      <c r="B46" s="21" t="s">
        <v>298</v>
      </c>
      <c r="C46" s="21" t="s">
        <v>137</v>
      </c>
      <c r="D46" s="24">
        <v>226701</v>
      </c>
      <c r="E46" s="22">
        <v>941.1492015</v>
      </c>
      <c r="F46" s="23">
        <v>0.76582357373882204</v>
      </c>
    </row>
    <row r="47" spans="1:6" x14ac:dyDescent="0.2">
      <c r="A47" s="21" t="s">
        <v>301</v>
      </c>
      <c r="B47" s="21" t="s">
        <v>300</v>
      </c>
      <c r="C47" s="21" t="s">
        <v>302</v>
      </c>
      <c r="D47" s="24">
        <v>230000</v>
      </c>
      <c r="E47" s="22">
        <v>851.80499999999995</v>
      </c>
      <c r="F47" s="23">
        <v>0.693123203195533</v>
      </c>
    </row>
    <row r="48" spans="1:6" x14ac:dyDescent="0.2">
      <c r="A48" s="21" t="s">
        <v>304</v>
      </c>
      <c r="B48" s="21" t="s">
        <v>303</v>
      </c>
      <c r="C48" s="21" t="s">
        <v>104</v>
      </c>
      <c r="D48" s="24">
        <v>700000</v>
      </c>
      <c r="E48" s="22">
        <v>818.3</v>
      </c>
      <c r="F48" s="23">
        <v>0.66585981201672195</v>
      </c>
    </row>
    <row r="49" spans="1:9" x14ac:dyDescent="0.2">
      <c r="A49" s="21" t="s">
        <v>306</v>
      </c>
      <c r="B49" s="21" t="s">
        <v>305</v>
      </c>
      <c r="C49" s="21" t="s">
        <v>307</v>
      </c>
      <c r="D49" s="24">
        <v>275000</v>
      </c>
      <c r="E49" s="22">
        <v>601.5625</v>
      </c>
      <c r="F49" s="23">
        <v>0.48949809747807599</v>
      </c>
    </row>
    <row r="50" spans="1:9" x14ac:dyDescent="0.2">
      <c r="A50" s="20" t="s">
        <v>26</v>
      </c>
      <c r="B50" s="20"/>
      <c r="C50" s="20"/>
      <c r="D50" s="20"/>
      <c r="E50" s="25">
        <f>SUM(E7:E49)</f>
        <v>112143.29270350002</v>
      </c>
      <c r="F50" s="26">
        <f>SUM(F7:F49)</f>
        <v>91.252244651703279</v>
      </c>
      <c r="G50" s="14"/>
      <c r="H50" s="14"/>
      <c r="I50" s="14"/>
    </row>
    <row r="51" spans="1:9" x14ac:dyDescent="0.2">
      <c r="A51" s="21"/>
      <c r="B51" s="21"/>
      <c r="C51" s="21"/>
      <c r="D51" s="21"/>
      <c r="E51" s="22"/>
      <c r="F51" s="23"/>
    </row>
    <row r="52" spans="1:9" x14ac:dyDescent="0.2">
      <c r="A52" s="20" t="s">
        <v>308</v>
      </c>
      <c r="B52" s="21"/>
      <c r="C52" s="21"/>
      <c r="D52" s="21"/>
      <c r="E52" s="22"/>
      <c r="F52" s="23"/>
    </row>
    <row r="53" spans="1:9" x14ac:dyDescent="0.2">
      <c r="A53" s="21" t="s">
        <v>310</v>
      </c>
      <c r="B53" s="21" t="s">
        <v>309</v>
      </c>
      <c r="C53" s="21" t="s">
        <v>425</v>
      </c>
      <c r="D53" s="24">
        <v>370000</v>
      </c>
      <c r="E53" s="22">
        <v>977.24400000000003</v>
      </c>
      <c r="F53" s="23">
        <v>0.79519431276361996</v>
      </c>
    </row>
    <row r="54" spans="1:9" x14ac:dyDescent="0.2">
      <c r="A54" s="20" t="s">
        <v>26</v>
      </c>
      <c r="B54" s="20"/>
      <c r="C54" s="20"/>
      <c r="D54" s="20"/>
      <c r="E54" s="25">
        <f>SUM(E52:E53)</f>
        <v>977.24400000000003</v>
      </c>
      <c r="F54" s="26">
        <f>SUM(F52:F53)</f>
        <v>0.79519431276361996</v>
      </c>
      <c r="G54" s="14"/>
      <c r="H54" s="14"/>
      <c r="I54" s="14"/>
    </row>
    <row r="55" spans="1:9" x14ac:dyDescent="0.2">
      <c r="A55" s="21"/>
      <c r="B55" s="21"/>
      <c r="C55" s="21"/>
      <c r="D55" s="21"/>
      <c r="E55" s="22"/>
      <c r="F55" s="23"/>
    </row>
    <row r="56" spans="1:9" x14ac:dyDescent="0.2">
      <c r="A56" s="20" t="s">
        <v>311</v>
      </c>
      <c r="B56" s="21"/>
      <c r="C56" s="21"/>
      <c r="D56" s="21"/>
      <c r="E56" s="22"/>
      <c r="F56" s="23"/>
    </row>
    <row r="57" spans="1:9" x14ac:dyDescent="0.2">
      <c r="A57" s="21" t="s">
        <v>313</v>
      </c>
      <c r="B57" s="21" t="s">
        <v>312</v>
      </c>
      <c r="C57" s="21" t="s">
        <v>176</v>
      </c>
      <c r="D57" s="24">
        <v>46000</v>
      </c>
      <c r="E57" s="22">
        <v>2498.0172470000002</v>
      </c>
      <c r="F57" s="23">
        <v>2.0326644195306698</v>
      </c>
    </row>
    <row r="58" spans="1:9" x14ac:dyDescent="0.2">
      <c r="A58" s="20" t="s">
        <v>26</v>
      </c>
      <c r="B58" s="20"/>
      <c r="C58" s="20"/>
      <c r="D58" s="20"/>
      <c r="E58" s="25">
        <f>SUM(E56:E57)</f>
        <v>2498.0172470000002</v>
      </c>
      <c r="F58" s="26">
        <f>SUM(F56:F57)</f>
        <v>2.0326644195306698</v>
      </c>
      <c r="G58" s="14"/>
      <c r="H58" s="14"/>
      <c r="I58" s="14"/>
    </row>
    <row r="59" spans="1:9" x14ac:dyDescent="0.2">
      <c r="A59" s="21"/>
      <c r="B59" s="21"/>
      <c r="C59" s="21"/>
      <c r="D59" s="21"/>
      <c r="E59" s="22"/>
      <c r="F59" s="23"/>
    </row>
    <row r="60" spans="1:9" x14ac:dyDescent="0.2">
      <c r="A60" s="20" t="s">
        <v>29</v>
      </c>
      <c r="B60" s="20"/>
      <c r="C60" s="20"/>
      <c r="D60" s="20"/>
      <c r="E60" s="25">
        <f>E50+E54+E58</f>
        <v>115618.55395050002</v>
      </c>
      <c r="F60" s="26">
        <f>F50+F54+F58</f>
        <v>94.080103383997582</v>
      </c>
      <c r="G60" s="14"/>
      <c r="H60" s="14"/>
      <c r="I60" s="14"/>
    </row>
    <row r="61" spans="1:9" x14ac:dyDescent="0.2">
      <c r="A61" s="20"/>
      <c r="B61" s="20"/>
      <c r="C61" s="20"/>
      <c r="D61" s="20"/>
      <c r="E61" s="25"/>
      <c r="F61" s="26"/>
      <c r="G61" s="14"/>
      <c r="H61" s="14"/>
      <c r="I61" s="14"/>
    </row>
    <row r="62" spans="1:9" x14ac:dyDescent="0.2">
      <c r="A62" s="20" t="s">
        <v>31</v>
      </c>
      <c r="B62" s="20"/>
      <c r="C62" s="20"/>
      <c r="D62" s="20"/>
      <c r="E62" s="25">
        <f>E64-(E50+E54+E58)</f>
        <v>7275.1821230999776</v>
      </c>
      <c r="F62" s="26">
        <f>F64-(F50+F54+F58)</f>
        <v>5.9198966160024185</v>
      </c>
      <c r="G62" s="14"/>
      <c r="H62" s="14"/>
      <c r="I62" s="14"/>
    </row>
    <row r="63" spans="1:9" x14ac:dyDescent="0.2">
      <c r="A63" s="20"/>
      <c r="B63" s="20"/>
      <c r="C63" s="20"/>
      <c r="D63" s="20"/>
      <c r="E63" s="25"/>
      <c r="F63" s="26"/>
      <c r="G63" s="14"/>
      <c r="H63" s="14"/>
      <c r="I63" s="14"/>
    </row>
    <row r="64" spans="1:9" x14ac:dyDescent="0.2">
      <c r="A64" s="27" t="s">
        <v>30</v>
      </c>
      <c r="B64" s="27"/>
      <c r="C64" s="27"/>
      <c r="D64" s="27"/>
      <c r="E64" s="28">
        <v>122893.7360736</v>
      </c>
      <c r="F64" s="29">
        <v>100</v>
      </c>
      <c r="G64" s="14"/>
      <c r="H64" s="14"/>
      <c r="I64" s="14"/>
    </row>
    <row r="66" spans="1:4" x14ac:dyDescent="0.2">
      <c r="A66" s="14" t="s">
        <v>34</v>
      </c>
    </row>
    <row r="67" spans="1:4" x14ac:dyDescent="0.2">
      <c r="A67" s="14" t="s">
        <v>35</v>
      </c>
    </row>
    <row r="68" spans="1:4" x14ac:dyDescent="0.2">
      <c r="A68" s="14" t="s">
        <v>36</v>
      </c>
      <c r="B68" s="14"/>
      <c r="C68" s="30" t="s">
        <v>38</v>
      </c>
      <c r="D68" s="14" t="s">
        <v>37</v>
      </c>
    </row>
    <row r="69" spans="1:4" x14ac:dyDescent="0.2">
      <c r="A69" s="7" t="s">
        <v>71</v>
      </c>
      <c r="C69" s="31">
        <v>442.69450000000001</v>
      </c>
      <c r="D69" s="31">
        <v>518.80070000000001</v>
      </c>
    </row>
    <row r="70" spans="1:4" x14ac:dyDescent="0.2">
      <c r="A70" s="7" t="s">
        <v>78</v>
      </c>
      <c r="C70" s="31">
        <v>74.924499999999995</v>
      </c>
      <c r="D70" s="31">
        <v>87.805099999999996</v>
      </c>
    </row>
    <row r="71" spans="1:4" x14ac:dyDescent="0.2">
      <c r="A71" s="7" t="s">
        <v>72</v>
      </c>
      <c r="C71" s="31">
        <v>479.17939999999999</v>
      </c>
      <c r="D71" s="31">
        <v>565.35029999999995</v>
      </c>
    </row>
    <row r="72" spans="1:4" x14ac:dyDescent="0.2">
      <c r="A72" s="7" t="s">
        <v>79</v>
      </c>
      <c r="C72" s="31">
        <v>83.7971</v>
      </c>
      <c r="D72" s="31">
        <v>98.860900000000001</v>
      </c>
    </row>
    <row r="74" spans="1:4" x14ac:dyDescent="0.2">
      <c r="A74" s="7" t="s">
        <v>39</v>
      </c>
    </row>
    <row r="76" spans="1:4" x14ac:dyDescent="0.2">
      <c r="A76" s="14" t="s">
        <v>40</v>
      </c>
      <c r="D76" s="30" t="s">
        <v>41</v>
      </c>
    </row>
    <row r="78" spans="1:4" x14ac:dyDescent="0.2">
      <c r="A78" s="14" t="s">
        <v>42</v>
      </c>
      <c r="D78" s="32">
        <v>0.215503376497447</v>
      </c>
    </row>
    <row r="80" spans="1:4" x14ac:dyDescent="0.2">
      <c r="A80" s="14" t="s">
        <v>816</v>
      </c>
    </row>
    <row r="81" spans="1:1" x14ac:dyDescent="0.2">
      <c r="A81" s="50"/>
    </row>
    <row r="82" spans="1:1" x14ac:dyDescent="0.2">
      <c r="A82" s="51" t="s">
        <v>811</v>
      </c>
    </row>
    <row r="83" spans="1:1" x14ac:dyDescent="0.2">
      <c r="A83" s="52"/>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1" t="s">
        <v>817</v>
      </c>
    </row>
    <row r="97" spans="1:1" x14ac:dyDescent="0.2">
      <c r="A97" s="53"/>
    </row>
    <row r="98" spans="1:1" x14ac:dyDescent="0.2">
      <c r="A98" s="51" t="s">
        <v>812</v>
      </c>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sheetData>
  <mergeCells count="1">
    <mergeCell ref="A1:F1"/>
  </mergeCells>
  <conditionalFormatting sqref="F2:F3">
    <cfRule type="cellIs" dxfId="61" priority="2" stopIfTrue="1" operator="between">
      <formula>0.009</formula>
      <formula>-0.009</formula>
    </cfRule>
  </conditionalFormatting>
  <conditionalFormatting sqref="F5:F65534">
    <cfRule type="cellIs" dxfId="60" priority="1" stopIfTrue="1" operator="between">
      <formula>0.009</formula>
      <formula>-0.009</formula>
    </cfRule>
  </conditionalFormatting>
  <hyperlinks>
    <hyperlink ref="A81"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13"/>
  <sheetViews>
    <sheetView workbookViewId="0">
      <selection sqref="A1:F1"/>
    </sheetView>
  </sheetViews>
  <sheetFormatPr defaultColWidth="9.28515625" defaultRowHeight="11.25" x14ac:dyDescent="0.2"/>
  <cols>
    <col min="1" max="1" width="40.5703125" style="7" bestFit="1" customWidth="1"/>
    <col min="2" max="2" width="36.28515625" style="7" bestFit="1" customWidth="1"/>
    <col min="3" max="3" width="24.7109375" style="7" bestFit="1" customWidth="1"/>
    <col min="4" max="4" width="14.7109375" style="7" bestFit="1" customWidth="1"/>
    <col min="5" max="5" width="24.28515625" style="10" customWidth="1"/>
    <col min="6" max="6" width="14.4257812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12</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34.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103</v>
      </c>
      <c r="B7" s="21" t="s">
        <v>102</v>
      </c>
      <c r="C7" s="21" t="s">
        <v>104</v>
      </c>
      <c r="D7" s="24">
        <v>3800000</v>
      </c>
      <c r="E7" s="22">
        <v>8297.2999999999993</v>
      </c>
      <c r="F7" s="23">
        <v>5.2478732948187199</v>
      </c>
    </row>
    <row r="8" spans="1:8" x14ac:dyDescent="0.2">
      <c r="A8" s="21" t="s">
        <v>276</v>
      </c>
      <c r="B8" s="21" t="s">
        <v>275</v>
      </c>
      <c r="C8" s="21" t="s">
        <v>104</v>
      </c>
      <c r="D8" s="24">
        <v>2800000</v>
      </c>
      <c r="E8" s="22">
        <v>7449.4</v>
      </c>
      <c r="F8" s="23">
        <v>4.7115938103265602</v>
      </c>
    </row>
    <row r="9" spans="1:8" x14ac:dyDescent="0.2">
      <c r="A9" s="21" t="s">
        <v>316</v>
      </c>
      <c r="B9" s="21" t="s">
        <v>315</v>
      </c>
      <c r="C9" s="21" t="s">
        <v>104</v>
      </c>
      <c r="D9" s="24">
        <v>14000000</v>
      </c>
      <c r="E9" s="22">
        <v>7210</v>
      </c>
      <c r="F9" s="23">
        <v>4.5601781851497396</v>
      </c>
    </row>
    <row r="10" spans="1:8" x14ac:dyDescent="0.2">
      <c r="A10" s="21" t="s">
        <v>82</v>
      </c>
      <c r="B10" s="21" t="s">
        <v>81</v>
      </c>
      <c r="C10" s="21" t="s">
        <v>83</v>
      </c>
      <c r="D10" s="24">
        <v>420000</v>
      </c>
      <c r="E10" s="22">
        <v>6935.04</v>
      </c>
      <c r="F10" s="23">
        <v>4.3862715840694699</v>
      </c>
    </row>
    <row r="11" spans="1:8" x14ac:dyDescent="0.2">
      <c r="A11" s="21" t="s">
        <v>90</v>
      </c>
      <c r="B11" s="21" t="s">
        <v>89</v>
      </c>
      <c r="C11" s="21" t="s">
        <v>91</v>
      </c>
      <c r="D11" s="24">
        <v>500000</v>
      </c>
      <c r="E11" s="22">
        <v>6778.5</v>
      </c>
      <c r="F11" s="23">
        <v>4.2872632216418198</v>
      </c>
    </row>
    <row r="12" spans="1:8" x14ac:dyDescent="0.2">
      <c r="A12" s="21" t="s">
        <v>274</v>
      </c>
      <c r="B12" s="21" t="s">
        <v>273</v>
      </c>
      <c r="C12" s="21" t="s">
        <v>215</v>
      </c>
      <c r="D12" s="24">
        <v>1400000</v>
      </c>
      <c r="E12" s="22">
        <v>6519.8</v>
      </c>
      <c r="F12" s="23">
        <v>4.1236407394645402</v>
      </c>
    </row>
    <row r="13" spans="1:8" x14ac:dyDescent="0.2">
      <c r="A13" s="21" t="s">
        <v>119</v>
      </c>
      <c r="B13" s="21" t="s">
        <v>118</v>
      </c>
      <c r="C13" s="21" t="s">
        <v>120</v>
      </c>
      <c r="D13" s="24">
        <v>5250000</v>
      </c>
      <c r="E13" s="22">
        <v>6252.75</v>
      </c>
      <c r="F13" s="23">
        <v>3.9547370523155401</v>
      </c>
    </row>
    <row r="14" spans="1:8" x14ac:dyDescent="0.2">
      <c r="A14" s="21" t="s">
        <v>166</v>
      </c>
      <c r="B14" s="21" t="s">
        <v>165</v>
      </c>
      <c r="C14" s="21" t="s">
        <v>167</v>
      </c>
      <c r="D14" s="24">
        <v>3500000</v>
      </c>
      <c r="E14" s="22">
        <v>6196.75</v>
      </c>
      <c r="F14" s="23">
        <v>3.91931819262506</v>
      </c>
    </row>
    <row r="15" spans="1:8" x14ac:dyDescent="0.2">
      <c r="A15" s="21" t="s">
        <v>106</v>
      </c>
      <c r="B15" s="21" t="s">
        <v>105</v>
      </c>
      <c r="C15" s="21" t="s">
        <v>91</v>
      </c>
      <c r="D15" s="24">
        <v>530000</v>
      </c>
      <c r="E15" s="22">
        <v>5918.51</v>
      </c>
      <c r="F15" s="23">
        <v>3.7433370583343399</v>
      </c>
    </row>
    <row r="16" spans="1:8" x14ac:dyDescent="0.2">
      <c r="A16" s="21" t="s">
        <v>271</v>
      </c>
      <c r="B16" s="21" t="s">
        <v>270</v>
      </c>
      <c r="C16" s="21" t="s">
        <v>272</v>
      </c>
      <c r="D16" s="24">
        <v>2000000</v>
      </c>
      <c r="E16" s="22">
        <v>4585</v>
      </c>
      <c r="F16" s="23">
        <v>2.8999191371583302</v>
      </c>
    </row>
    <row r="17" spans="1:6" x14ac:dyDescent="0.2">
      <c r="A17" s="21" t="s">
        <v>318</v>
      </c>
      <c r="B17" s="21" t="s">
        <v>317</v>
      </c>
      <c r="C17" s="21" t="s">
        <v>91</v>
      </c>
      <c r="D17" s="24">
        <v>120000</v>
      </c>
      <c r="E17" s="22">
        <v>4105.74</v>
      </c>
      <c r="F17" s="23">
        <v>2.5967969461715299</v>
      </c>
    </row>
    <row r="18" spans="1:6" x14ac:dyDescent="0.2">
      <c r="A18" s="21" t="s">
        <v>320</v>
      </c>
      <c r="B18" s="21" t="s">
        <v>319</v>
      </c>
      <c r="C18" s="21" t="s">
        <v>120</v>
      </c>
      <c r="D18" s="24">
        <v>1700000</v>
      </c>
      <c r="E18" s="22">
        <v>3970.35</v>
      </c>
      <c r="F18" s="23">
        <v>2.51116552807341</v>
      </c>
    </row>
    <row r="19" spans="1:6" x14ac:dyDescent="0.2">
      <c r="A19" s="21" t="s">
        <v>134</v>
      </c>
      <c r="B19" s="21" t="s">
        <v>133</v>
      </c>
      <c r="C19" s="21" t="s">
        <v>91</v>
      </c>
      <c r="D19" s="24">
        <v>350000</v>
      </c>
      <c r="E19" s="22">
        <v>3904.25</v>
      </c>
      <c r="F19" s="23">
        <v>2.4693586240458898</v>
      </c>
    </row>
    <row r="20" spans="1:6" x14ac:dyDescent="0.2">
      <c r="A20" s="21" t="s">
        <v>278</v>
      </c>
      <c r="B20" s="21" t="s">
        <v>277</v>
      </c>
      <c r="C20" s="21" t="s">
        <v>98</v>
      </c>
      <c r="D20" s="24">
        <v>2600000</v>
      </c>
      <c r="E20" s="22">
        <v>3763.5</v>
      </c>
      <c r="F20" s="23">
        <v>2.3803371150916899</v>
      </c>
    </row>
    <row r="21" spans="1:6" x14ac:dyDescent="0.2">
      <c r="A21" s="21" t="s">
        <v>173</v>
      </c>
      <c r="B21" s="21" t="s">
        <v>172</v>
      </c>
      <c r="C21" s="21" t="s">
        <v>98</v>
      </c>
      <c r="D21" s="24">
        <v>1300000</v>
      </c>
      <c r="E21" s="22">
        <v>3671.2</v>
      </c>
      <c r="F21" s="23">
        <v>2.3219592445661199</v>
      </c>
    </row>
    <row r="22" spans="1:6" x14ac:dyDescent="0.2">
      <c r="A22" s="21" t="s">
        <v>284</v>
      </c>
      <c r="B22" s="21" t="s">
        <v>283</v>
      </c>
      <c r="C22" s="21" t="s">
        <v>137</v>
      </c>
      <c r="D22" s="24">
        <v>115000</v>
      </c>
      <c r="E22" s="22">
        <v>3191.48</v>
      </c>
      <c r="F22" s="23">
        <v>2.0185461129461499</v>
      </c>
    </row>
    <row r="23" spans="1:6" x14ac:dyDescent="0.2">
      <c r="A23" s="21" t="s">
        <v>214</v>
      </c>
      <c r="B23" s="21" t="s">
        <v>213</v>
      </c>
      <c r="C23" s="21" t="s">
        <v>215</v>
      </c>
      <c r="D23" s="24">
        <v>120000</v>
      </c>
      <c r="E23" s="22">
        <v>3072.96</v>
      </c>
      <c r="F23" s="23">
        <v>1.94358462632979</v>
      </c>
    </row>
    <row r="24" spans="1:6" x14ac:dyDescent="0.2">
      <c r="A24" s="21" t="s">
        <v>322</v>
      </c>
      <c r="B24" s="21" t="s">
        <v>321</v>
      </c>
      <c r="C24" s="21" t="s">
        <v>182</v>
      </c>
      <c r="D24" s="24">
        <v>136680</v>
      </c>
      <c r="E24" s="22">
        <v>2760.1159200000002</v>
      </c>
      <c r="F24" s="23">
        <v>1.74571711607053</v>
      </c>
    </row>
    <row r="25" spans="1:6" x14ac:dyDescent="0.2">
      <c r="A25" s="21" t="s">
        <v>229</v>
      </c>
      <c r="B25" s="21" t="s">
        <v>228</v>
      </c>
      <c r="C25" s="21" t="s">
        <v>98</v>
      </c>
      <c r="D25" s="24">
        <v>2550000</v>
      </c>
      <c r="E25" s="22">
        <v>2390.625</v>
      </c>
      <c r="F25" s="23">
        <v>1.5120216329921801</v>
      </c>
    </row>
    <row r="26" spans="1:6" x14ac:dyDescent="0.2">
      <c r="A26" s="21" t="s">
        <v>158</v>
      </c>
      <c r="B26" s="21" t="s">
        <v>157</v>
      </c>
      <c r="C26" s="21" t="s">
        <v>153</v>
      </c>
      <c r="D26" s="24">
        <v>1500000</v>
      </c>
      <c r="E26" s="22">
        <v>1960.5</v>
      </c>
      <c r="F26" s="23">
        <v>1.2399763289855901</v>
      </c>
    </row>
    <row r="27" spans="1:6" x14ac:dyDescent="0.2">
      <c r="A27" s="21" t="s">
        <v>267</v>
      </c>
      <c r="B27" s="21" t="s">
        <v>266</v>
      </c>
      <c r="C27" s="21" t="s">
        <v>164</v>
      </c>
      <c r="D27" s="24">
        <v>100000</v>
      </c>
      <c r="E27" s="22">
        <v>1849.45</v>
      </c>
      <c r="F27" s="23">
        <v>1.1697394652600801</v>
      </c>
    </row>
    <row r="28" spans="1:6" x14ac:dyDescent="0.2">
      <c r="A28" s="21" t="s">
        <v>282</v>
      </c>
      <c r="B28" s="21" t="s">
        <v>281</v>
      </c>
      <c r="C28" s="21" t="s">
        <v>120</v>
      </c>
      <c r="D28" s="24">
        <v>600000</v>
      </c>
      <c r="E28" s="22">
        <v>1730.1</v>
      </c>
      <c r="F28" s="23">
        <v>1.0942530205447401</v>
      </c>
    </row>
    <row r="29" spans="1:6" x14ac:dyDescent="0.2">
      <c r="A29" s="21" t="s">
        <v>324</v>
      </c>
      <c r="B29" s="21" t="s">
        <v>323</v>
      </c>
      <c r="C29" s="21" t="s">
        <v>161</v>
      </c>
      <c r="D29" s="24">
        <v>313760</v>
      </c>
      <c r="E29" s="22">
        <v>1636.7290399999999</v>
      </c>
      <c r="F29" s="23">
        <v>1.0351977896267801</v>
      </c>
    </row>
    <row r="30" spans="1:6" x14ac:dyDescent="0.2">
      <c r="A30" s="21" t="s">
        <v>326</v>
      </c>
      <c r="B30" s="21" t="s">
        <v>325</v>
      </c>
      <c r="C30" s="21" t="s">
        <v>104</v>
      </c>
      <c r="D30" s="24">
        <v>2000000</v>
      </c>
      <c r="E30" s="22">
        <v>1566</v>
      </c>
      <c r="F30" s="23">
        <v>0.99046311205887605</v>
      </c>
    </row>
    <row r="31" spans="1:6" x14ac:dyDescent="0.2">
      <c r="A31" s="21" t="s">
        <v>304</v>
      </c>
      <c r="B31" s="21" t="s">
        <v>303</v>
      </c>
      <c r="C31" s="21" t="s">
        <v>104</v>
      </c>
      <c r="D31" s="24">
        <v>1200000</v>
      </c>
      <c r="E31" s="22">
        <v>1402.8</v>
      </c>
      <c r="F31" s="23">
        <v>0.88724243524661095</v>
      </c>
    </row>
    <row r="32" spans="1:6" x14ac:dyDescent="0.2">
      <c r="A32" s="21" t="s">
        <v>306</v>
      </c>
      <c r="B32" s="21" t="s">
        <v>305</v>
      </c>
      <c r="C32" s="21" t="s">
        <v>307</v>
      </c>
      <c r="D32" s="24">
        <v>500000</v>
      </c>
      <c r="E32" s="22">
        <v>1093.75</v>
      </c>
      <c r="F32" s="23">
        <v>0.69177460332975504</v>
      </c>
    </row>
    <row r="33" spans="1:9" x14ac:dyDescent="0.2">
      <c r="A33" s="21" t="s">
        <v>201</v>
      </c>
      <c r="B33" s="21" t="s">
        <v>200</v>
      </c>
      <c r="C33" s="21" t="s">
        <v>112</v>
      </c>
      <c r="D33" s="24">
        <v>500000</v>
      </c>
      <c r="E33" s="22">
        <v>998.5</v>
      </c>
      <c r="F33" s="23">
        <v>0.63153091787406701</v>
      </c>
    </row>
    <row r="34" spans="1:9" x14ac:dyDescent="0.2">
      <c r="A34" s="20" t="s">
        <v>26</v>
      </c>
      <c r="B34" s="20"/>
      <c r="C34" s="20"/>
      <c r="D34" s="20"/>
      <c r="E34" s="25">
        <f>SUM(E7:E33)</f>
        <v>109211.09996000002</v>
      </c>
      <c r="F34" s="26">
        <f>SUM(F7:F33)</f>
        <v>69.073796895117908</v>
      </c>
      <c r="G34" s="14"/>
      <c r="H34" s="14"/>
      <c r="I34" s="14"/>
    </row>
    <row r="35" spans="1:9" x14ac:dyDescent="0.2">
      <c r="A35" s="21"/>
      <c r="B35" s="21"/>
      <c r="C35" s="21"/>
      <c r="D35" s="21"/>
      <c r="E35" s="22"/>
      <c r="F35" s="23"/>
    </row>
    <row r="36" spans="1:9" x14ac:dyDescent="0.2">
      <c r="A36" s="20" t="s">
        <v>308</v>
      </c>
      <c r="B36" s="21"/>
      <c r="C36" s="21"/>
      <c r="D36" s="21"/>
      <c r="E36" s="22"/>
      <c r="F36" s="23"/>
    </row>
    <row r="37" spans="1:9" x14ac:dyDescent="0.2">
      <c r="A37" s="21" t="s">
        <v>328</v>
      </c>
      <c r="B37" s="21" t="s">
        <v>327</v>
      </c>
      <c r="C37" s="21" t="s">
        <v>425</v>
      </c>
      <c r="D37" s="24">
        <v>1900000</v>
      </c>
      <c r="E37" s="22">
        <v>5927.62</v>
      </c>
      <c r="F37" s="23">
        <v>3.74909894783042</v>
      </c>
    </row>
    <row r="38" spans="1:9" x14ac:dyDescent="0.2">
      <c r="A38" s="21" t="s">
        <v>310</v>
      </c>
      <c r="B38" s="21" t="s">
        <v>309</v>
      </c>
      <c r="C38" s="21" t="s">
        <v>425</v>
      </c>
      <c r="D38" s="24">
        <v>1700000</v>
      </c>
      <c r="E38" s="22">
        <v>4490.04</v>
      </c>
      <c r="F38" s="23">
        <v>2.8398588707974701</v>
      </c>
    </row>
    <row r="39" spans="1:9" x14ac:dyDescent="0.2">
      <c r="A39" s="20" t="s">
        <v>26</v>
      </c>
      <c r="B39" s="20"/>
      <c r="C39" s="20"/>
      <c r="D39" s="20"/>
      <c r="E39" s="25">
        <f>SUM(E36:E38)</f>
        <v>10417.66</v>
      </c>
      <c r="F39" s="26">
        <f>SUM(F36:F38)</f>
        <v>6.5889578186278897</v>
      </c>
      <c r="G39" s="14"/>
      <c r="H39" s="14"/>
      <c r="I39" s="14"/>
    </row>
    <row r="40" spans="1:9" x14ac:dyDescent="0.2">
      <c r="A40" s="21"/>
      <c r="B40" s="21"/>
      <c r="C40" s="21"/>
      <c r="D40" s="21"/>
      <c r="E40" s="22"/>
      <c r="F40" s="23"/>
    </row>
    <row r="41" spans="1:9" x14ac:dyDescent="0.2">
      <c r="A41" s="20" t="s">
        <v>311</v>
      </c>
      <c r="B41" s="21"/>
      <c r="C41" s="21"/>
      <c r="D41" s="21"/>
      <c r="E41" s="22"/>
      <c r="F41" s="23"/>
    </row>
    <row r="42" spans="1:9" x14ac:dyDescent="0.2">
      <c r="A42" s="21" t="s">
        <v>330</v>
      </c>
      <c r="B42" s="21" t="s">
        <v>329</v>
      </c>
      <c r="C42" s="21" t="s">
        <v>331</v>
      </c>
      <c r="D42" s="24">
        <v>86900</v>
      </c>
      <c r="E42" s="22">
        <v>3840.0149970000002</v>
      </c>
      <c r="F42" s="23">
        <v>2.4287312926445601</v>
      </c>
    </row>
    <row r="43" spans="1:9" x14ac:dyDescent="0.2">
      <c r="A43" s="21" t="s">
        <v>333</v>
      </c>
      <c r="B43" s="21" t="s">
        <v>332</v>
      </c>
      <c r="C43" s="21" t="s">
        <v>334</v>
      </c>
      <c r="D43" s="24">
        <v>155000</v>
      </c>
      <c r="E43" s="22">
        <v>2794.457801</v>
      </c>
      <c r="F43" s="23">
        <v>1.76743765651064</v>
      </c>
    </row>
    <row r="44" spans="1:9" x14ac:dyDescent="0.2">
      <c r="A44" s="21" t="s">
        <v>336</v>
      </c>
      <c r="B44" s="21" t="s">
        <v>335</v>
      </c>
      <c r="C44" s="21" t="s">
        <v>137</v>
      </c>
      <c r="D44" s="24">
        <v>2297307</v>
      </c>
      <c r="E44" s="22">
        <v>2092.577675</v>
      </c>
      <c r="F44" s="23">
        <v>1.3235127689689801</v>
      </c>
    </row>
    <row r="45" spans="1:9" x14ac:dyDescent="0.2">
      <c r="A45" s="21" t="s">
        <v>338</v>
      </c>
      <c r="B45" s="21" t="s">
        <v>337</v>
      </c>
      <c r="C45" s="21" t="s">
        <v>334</v>
      </c>
      <c r="D45" s="24">
        <v>187038</v>
      </c>
      <c r="E45" s="22">
        <v>2072.1084099999998</v>
      </c>
      <c r="F45" s="23">
        <v>1.31056637566537</v>
      </c>
    </row>
    <row r="46" spans="1:9" x14ac:dyDescent="0.2">
      <c r="A46" s="21" t="s">
        <v>340</v>
      </c>
      <c r="B46" s="21" t="s">
        <v>339</v>
      </c>
      <c r="C46" s="21" t="s">
        <v>137</v>
      </c>
      <c r="D46" s="24">
        <v>65000</v>
      </c>
      <c r="E46" s="22">
        <v>1664.2495839999999</v>
      </c>
      <c r="F46" s="23">
        <v>1.0526039733150301</v>
      </c>
    </row>
    <row r="47" spans="1:9" x14ac:dyDescent="0.2">
      <c r="A47" s="21" t="s">
        <v>342</v>
      </c>
      <c r="B47" s="21" t="s">
        <v>341</v>
      </c>
      <c r="C47" s="21" t="s">
        <v>123</v>
      </c>
      <c r="D47" s="24">
        <v>4177000</v>
      </c>
      <c r="E47" s="22">
        <v>1562.953849</v>
      </c>
      <c r="F47" s="23">
        <v>0.98853648357914403</v>
      </c>
    </row>
    <row r="48" spans="1:9" x14ac:dyDescent="0.2">
      <c r="A48" s="21" t="s">
        <v>344</v>
      </c>
      <c r="B48" s="21" t="s">
        <v>343</v>
      </c>
      <c r="C48" s="21" t="s">
        <v>109</v>
      </c>
      <c r="D48" s="24">
        <v>12220</v>
      </c>
      <c r="E48" s="22">
        <v>1544.691906</v>
      </c>
      <c r="F48" s="23">
        <v>0.97698617649356201</v>
      </c>
    </row>
    <row r="49" spans="1:9" x14ac:dyDescent="0.2">
      <c r="A49" s="21" t="s">
        <v>346</v>
      </c>
      <c r="B49" s="21" t="s">
        <v>345</v>
      </c>
      <c r="C49" s="21" t="s">
        <v>334</v>
      </c>
      <c r="D49" s="24">
        <v>858000</v>
      </c>
      <c r="E49" s="22">
        <v>1445.9849389999999</v>
      </c>
      <c r="F49" s="23">
        <v>0.91455602980345096</v>
      </c>
    </row>
    <row r="50" spans="1:9" x14ac:dyDescent="0.2">
      <c r="A50" s="21" t="s">
        <v>348</v>
      </c>
      <c r="B50" s="21" t="s">
        <v>347</v>
      </c>
      <c r="C50" s="21" t="s">
        <v>182</v>
      </c>
      <c r="D50" s="24">
        <v>1316500</v>
      </c>
      <c r="E50" s="22">
        <v>1415.695477</v>
      </c>
      <c r="F50" s="23">
        <v>0.89539856186276801</v>
      </c>
    </row>
    <row r="51" spans="1:9" x14ac:dyDescent="0.2">
      <c r="A51" s="21" t="s">
        <v>350</v>
      </c>
      <c r="B51" s="21" t="s">
        <v>349</v>
      </c>
      <c r="C51" s="21" t="s">
        <v>351</v>
      </c>
      <c r="D51" s="24">
        <v>1575983</v>
      </c>
      <c r="E51" s="22">
        <v>1395.659975</v>
      </c>
      <c r="F51" s="23">
        <v>0.88272651482408304</v>
      </c>
    </row>
    <row r="52" spans="1:9" x14ac:dyDescent="0.2">
      <c r="A52" s="21" t="s">
        <v>313</v>
      </c>
      <c r="B52" s="21" t="s">
        <v>312</v>
      </c>
      <c r="C52" s="21" t="s">
        <v>176</v>
      </c>
      <c r="D52" s="24">
        <v>25300</v>
      </c>
      <c r="E52" s="22">
        <v>1373.909486</v>
      </c>
      <c r="F52" s="23">
        <v>0.86896977342961101</v>
      </c>
    </row>
    <row r="53" spans="1:9" x14ac:dyDescent="0.2">
      <c r="A53" s="21" t="s">
        <v>353</v>
      </c>
      <c r="B53" s="21" t="s">
        <v>352</v>
      </c>
      <c r="C53" s="21" t="s">
        <v>117</v>
      </c>
      <c r="D53" s="24">
        <v>43300</v>
      </c>
      <c r="E53" s="22">
        <v>1287.3700920000001</v>
      </c>
      <c r="F53" s="23">
        <v>0.81423536889772796</v>
      </c>
    </row>
    <row r="54" spans="1:9" x14ac:dyDescent="0.2">
      <c r="A54" s="21" t="s">
        <v>355</v>
      </c>
      <c r="B54" s="21" t="s">
        <v>354</v>
      </c>
      <c r="C54" s="21" t="s">
        <v>351</v>
      </c>
      <c r="D54" s="24">
        <v>244000</v>
      </c>
      <c r="E54" s="22">
        <v>691.72955430000002</v>
      </c>
      <c r="F54" s="23">
        <v>0.43750485763414898</v>
      </c>
    </row>
    <row r="55" spans="1:9" x14ac:dyDescent="0.2">
      <c r="A55" s="20" t="s">
        <v>26</v>
      </c>
      <c r="B55" s="20"/>
      <c r="C55" s="20"/>
      <c r="D55" s="20"/>
      <c r="E55" s="25">
        <f>SUM(E41:E54)</f>
        <v>23181.403745300002</v>
      </c>
      <c r="F55" s="26">
        <f>SUM(F41:F54)</f>
        <v>14.661765833629078</v>
      </c>
      <c r="G55" s="14"/>
      <c r="H55" s="14"/>
      <c r="I55" s="14"/>
    </row>
    <row r="56" spans="1:9" x14ac:dyDescent="0.2">
      <c r="A56" s="21"/>
      <c r="B56" s="21"/>
      <c r="C56" s="21"/>
      <c r="D56" s="21"/>
      <c r="E56" s="22"/>
      <c r="F56" s="23"/>
    </row>
    <row r="57" spans="1:9" x14ac:dyDescent="0.2">
      <c r="A57" s="20" t="s">
        <v>356</v>
      </c>
      <c r="B57" s="21"/>
      <c r="C57" s="21"/>
      <c r="D57" s="21"/>
      <c r="E57" s="22"/>
      <c r="F57" s="23"/>
    </row>
    <row r="58" spans="1:9" x14ac:dyDescent="0.2">
      <c r="A58" s="21" t="s">
        <v>358</v>
      </c>
      <c r="B58" s="21" t="s">
        <v>357</v>
      </c>
      <c r="C58" s="21" t="s">
        <v>1227</v>
      </c>
      <c r="D58" s="24">
        <v>3408000</v>
      </c>
      <c r="E58" s="22">
        <v>3182.5182380000001</v>
      </c>
      <c r="F58" s="23">
        <v>2.0128779809665498</v>
      </c>
    </row>
    <row r="59" spans="1:9" x14ac:dyDescent="0.2">
      <c r="A59" s="20" t="s">
        <v>26</v>
      </c>
      <c r="B59" s="20"/>
      <c r="C59" s="20"/>
      <c r="D59" s="20"/>
      <c r="E59" s="25">
        <f>SUM(E58:E58)</f>
        <v>3182.5182380000001</v>
      </c>
      <c r="F59" s="26">
        <f>SUM(F58:F58)</f>
        <v>2.0128779809665498</v>
      </c>
      <c r="G59" s="14"/>
      <c r="H59" s="14"/>
      <c r="I59" s="14"/>
    </row>
    <row r="60" spans="1:9" x14ac:dyDescent="0.2">
      <c r="A60" s="21"/>
      <c r="B60" s="21"/>
      <c r="C60" s="21"/>
      <c r="D60" s="21"/>
      <c r="E60" s="22"/>
      <c r="F60" s="23"/>
    </row>
    <row r="61" spans="1:9" x14ac:dyDescent="0.2">
      <c r="A61" s="20" t="s">
        <v>29</v>
      </c>
      <c r="B61" s="20"/>
      <c r="C61" s="20"/>
      <c r="D61" s="20"/>
      <c r="E61" s="25">
        <f>E34+E39+E55+E59</f>
        <v>145992.68194330001</v>
      </c>
      <c r="F61" s="26">
        <f>F34+F39+F55+F59</f>
        <v>92.337398528341424</v>
      </c>
      <c r="G61" s="14"/>
      <c r="H61" s="14"/>
      <c r="I61" s="14"/>
    </row>
    <row r="62" spans="1:9" x14ac:dyDescent="0.2">
      <c r="A62" s="20"/>
      <c r="B62" s="20"/>
      <c r="C62" s="20"/>
      <c r="D62" s="20"/>
      <c r="E62" s="25"/>
      <c r="F62" s="26"/>
      <c r="G62" s="14"/>
      <c r="H62" s="14"/>
      <c r="I62" s="14"/>
    </row>
    <row r="63" spans="1:9" x14ac:dyDescent="0.2">
      <c r="A63" s="20" t="s">
        <v>31</v>
      </c>
      <c r="B63" s="20"/>
      <c r="C63" s="20"/>
      <c r="D63" s="20"/>
      <c r="E63" s="25">
        <f>E65-(E34+E39+E55+E59)</f>
        <v>12115.174970699998</v>
      </c>
      <c r="F63" s="26">
        <f>F65-(F34+F39+F55+F59)</f>
        <v>7.6626014716585757</v>
      </c>
      <c r="G63" s="14"/>
      <c r="H63" s="14"/>
      <c r="I63" s="14"/>
    </row>
    <row r="64" spans="1:9" x14ac:dyDescent="0.2">
      <c r="A64" s="20"/>
      <c r="B64" s="20"/>
      <c r="C64" s="20"/>
      <c r="D64" s="20"/>
      <c r="E64" s="25"/>
      <c r="F64" s="26"/>
      <c r="G64" s="14"/>
      <c r="H64" s="14"/>
      <c r="I64" s="14"/>
    </row>
    <row r="65" spans="1:9" x14ac:dyDescent="0.2">
      <c r="A65" s="27" t="s">
        <v>30</v>
      </c>
      <c r="B65" s="27"/>
      <c r="C65" s="27"/>
      <c r="D65" s="27"/>
      <c r="E65" s="28">
        <v>158107.856914</v>
      </c>
      <c r="F65" s="29">
        <v>100</v>
      </c>
      <c r="G65" s="14"/>
      <c r="H65" s="14"/>
      <c r="I65" s="14"/>
    </row>
    <row r="67" spans="1:9" x14ac:dyDescent="0.2">
      <c r="A67" s="14" t="s">
        <v>34</v>
      </c>
    </row>
    <row r="68" spans="1:9" x14ac:dyDescent="0.2">
      <c r="A68" s="14" t="s">
        <v>35</v>
      </c>
    </row>
    <row r="69" spans="1:9" x14ac:dyDescent="0.2">
      <c r="A69" s="14" t="s">
        <v>36</v>
      </c>
      <c r="B69" s="14"/>
      <c r="C69" s="30" t="s">
        <v>38</v>
      </c>
      <c r="D69" s="14" t="s">
        <v>37</v>
      </c>
    </row>
    <row r="70" spans="1:9" x14ac:dyDescent="0.2">
      <c r="A70" s="7" t="s">
        <v>71</v>
      </c>
      <c r="C70" s="31">
        <v>87.542500000000004</v>
      </c>
      <c r="D70" s="31">
        <v>97.781499999999994</v>
      </c>
    </row>
    <row r="71" spans="1:9" x14ac:dyDescent="0.2">
      <c r="A71" s="7" t="s">
        <v>78</v>
      </c>
      <c r="C71" s="31">
        <v>20.217300000000002</v>
      </c>
      <c r="D71" s="31">
        <v>21.648299999999999</v>
      </c>
    </row>
    <row r="72" spans="1:9" x14ac:dyDescent="0.2">
      <c r="A72" s="7" t="s">
        <v>72</v>
      </c>
      <c r="C72" s="31">
        <v>93.825599999999994</v>
      </c>
      <c r="D72" s="31">
        <v>105.2983</v>
      </c>
    </row>
    <row r="73" spans="1:9" x14ac:dyDescent="0.2">
      <c r="A73" s="7" t="s">
        <v>79</v>
      </c>
      <c r="C73" s="31">
        <v>22.3124</v>
      </c>
      <c r="D73" s="31">
        <v>24.045500000000001</v>
      </c>
    </row>
    <row r="75" spans="1:9" x14ac:dyDescent="0.2">
      <c r="A75" s="14" t="s">
        <v>40</v>
      </c>
    </row>
    <row r="76" spans="1:9" x14ac:dyDescent="0.2">
      <c r="A76" s="86" t="s">
        <v>58</v>
      </c>
      <c r="B76" s="87"/>
      <c r="C76" s="35" t="s">
        <v>59</v>
      </c>
    </row>
    <row r="77" spans="1:9" x14ac:dyDescent="0.2">
      <c r="A77" s="82" t="s">
        <v>78</v>
      </c>
      <c r="B77" s="83"/>
      <c r="C77" s="36">
        <v>0.85</v>
      </c>
    </row>
    <row r="78" spans="1:9" x14ac:dyDescent="0.2">
      <c r="A78" s="82" t="s">
        <v>79</v>
      </c>
      <c r="B78" s="83"/>
      <c r="C78" s="36">
        <v>0.9</v>
      </c>
    </row>
    <row r="79" spans="1:9" x14ac:dyDescent="0.2">
      <c r="A79" s="7" t="s">
        <v>60</v>
      </c>
    </row>
    <row r="80" spans="1:9" x14ac:dyDescent="0.2">
      <c r="A80" s="7" t="s">
        <v>39</v>
      </c>
    </row>
    <row r="82" spans="1:4" x14ac:dyDescent="0.2">
      <c r="A82" s="14" t="s">
        <v>42</v>
      </c>
      <c r="D82" s="32">
        <v>0.117883592155362</v>
      </c>
    </row>
    <row r="84" spans="1:4" x14ac:dyDescent="0.2">
      <c r="A84" s="14" t="s">
        <v>816</v>
      </c>
    </row>
    <row r="85" spans="1:4" x14ac:dyDescent="0.2">
      <c r="A85" s="50"/>
    </row>
    <row r="86" spans="1:4" x14ac:dyDescent="0.2">
      <c r="A86" s="51" t="s">
        <v>811</v>
      </c>
    </row>
    <row r="87" spans="1:4" x14ac:dyDescent="0.2">
      <c r="A87" s="52"/>
    </row>
    <row r="88" spans="1:4" x14ac:dyDescent="0.2">
      <c r="A88" s="53"/>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1" t="s">
        <v>818</v>
      </c>
    </row>
    <row r="100" spans="1:1" x14ac:dyDescent="0.2">
      <c r="A100" s="53"/>
    </row>
    <row r="101" spans="1:1" x14ac:dyDescent="0.2">
      <c r="A101" s="51" t="s">
        <v>812</v>
      </c>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sheetData>
  <mergeCells count="4">
    <mergeCell ref="A1:F1"/>
    <mergeCell ref="A76:B76"/>
    <mergeCell ref="A77:B77"/>
    <mergeCell ref="A78:B78"/>
  </mergeCells>
  <conditionalFormatting sqref="F2:F3">
    <cfRule type="cellIs" dxfId="59" priority="2" stopIfTrue="1" operator="between">
      <formula>0.009</formula>
      <formula>-0.009</formula>
    </cfRule>
  </conditionalFormatting>
  <conditionalFormatting sqref="F5:F65534">
    <cfRule type="cellIs" dxfId="58" priority="1"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6"/>
  <sheetViews>
    <sheetView workbookViewId="0">
      <selection sqref="A1:F1"/>
    </sheetView>
  </sheetViews>
  <sheetFormatPr defaultColWidth="9.28515625" defaultRowHeight="11.25" x14ac:dyDescent="0.2"/>
  <cols>
    <col min="1" max="1" width="38.7109375" style="7" bestFit="1" customWidth="1"/>
    <col min="2" max="2" width="29.7109375" style="7" bestFit="1" customWidth="1"/>
    <col min="3" max="3" width="23.5703125" style="7" bestFit="1" customWidth="1"/>
    <col min="4" max="4" width="14.7109375" style="7" bestFit="1" customWidth="1"/>
    <col min="5" max="5" width="22.42578125" style="10" customWidth="1"/>
    <col min="6" max="6" width="14.710937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13</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48.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146</v>
      </c>
      <c r="B7" s="21" t="s">
        <v>145</v>
      </c>
      <c r="C7" s="21" t="s">
        <v>147</v>
      </c>
      <c r="D7" s="24">
        <v>7391600</v>
      </c>
      <c r="E7" s="22">
        <v>6216.3356000000003</v>
      </c>
      <c r="F7" s="23">
        <v>7.1139260867478002</v>
      </c>
    </row>
    <row r="8" spans="1:8" x14ac:dyDescent="0.2">
      <c r="A8" s="21" t="s">
        <v>178</v>
      </c>
      <c r="B8" s="21" t="s">
        <v>177</v>
      </c>
      <c r="C8" s="21" t="s">
        <v>179</v>
      </c>
      <c r="D8" s="24">
        <v>847514</v>
      </c>
      <c r="E8" s="22">
        <v>6199.9886669999996</v>
      </c>
      <c r="F8" s="23">
        <v>7.0952187838301404</v>
      </c>
    </row>
    <row r="9" spans="1:8" x14ac:dyDescent="0.2">
      <c r="A9" s="21" t="s">
        <v>361</v>
      </c>
      <c r="B9" s="21" t="s">
        <v>360</v>
      </c>
      <c r="C9" s="21" t="s">
        <v>91</v>
      </c>
      <c r="D9" s="24">
        <v>858632</v>
      </c>
      <c r="E9" s="22">
        <v>4270.8355680000004</v>
      </c>
      <c r="F9" s="23">
        <v>4.8875109894976703</v>
      </c>
    </row>
    <row r="10" spans="1:8" x14ac:dyDescent="0.2">
      <c r="A10" s="21" t="s">
        <v>318</v>
      </c>
      <c r="B10" s="21" t="s">
        <v>317</v>
      </c>
      <c r="C10" s="21" t="s">
        <v>91</v>
      </c>
      <c r="D10" s="24">
        <v>115424</v>
      </c>
      <c r="E10" s="22">
        <v>3949.1744480000002</v>
      </c>
      <c r="F10" s="23">
        <v>4.5194045068520801</v>
      </c>
    </row>
    <row r="11" spans="1:8" x14ac:dyDescent="0.2">
      <c r="A11" s="21" t="s">
        <v>106</v>
      </c>
      <c r="B11" s="21" t="s">
        <v>105</v>
      </c>
      <c r="C11" s="21" t="s">
        <v>91</v>
      </c>
      <c r="D11" s="24">
        <v>353160</v>
      </c>
      <c r="E11" s="22">
        <v>3943.7377200000001</v>
      </c>
      <c r="F11" s="23">
        <v>4.5131827576360699</v>
      </c>
    </row>
    <row r="12" spans="1:8" x14ac:dyDescent="0.2">
      <c r="A12" s="21" t="s">
        <v>363</v>
      </c>
      <c r="B12" s="21" t="s">
        <v>362</v>
      </c>
      <c r="C12" s="21" t="s">
        <v>91</v>
      </c>
      <c r="D12" s="24">
        <v>882748</v>
      </c>
      <c r="E12" s="22">
        <v>3771.5408299999999</v>
      </c>
      <c r="F12" s="23">
        <v>4.3161219767110799</v>
      </c>
    </row>
    <row r="13" spans="1:8" x14ac:dyDescent="0.2">
      <c r="A13" s="21" t="s">
        <v>134</v>
      </c>
      <c r="B13" s="21" t="s">
        <v>133</v>
      </c>
      <c r="C13" s="21" t="s">
        <v>91</v>
      </c>
      <c r="D13" s="24">
        <v>286077</v>
      </c>
      <c r="E13" s="22">
        <v>3191.1889350000001</v>
      </c>
      <c r="F13" s="23">
        <v>3.6519717842192199</v>
      </c>
    </row>
    <row r="14" spans="1:8" x14ac:dyDescent="0.2">
      <c r="A14" s="21" t="s">
        <v>90</v>
      </c>
      <c r="B14" s="21" t="s">
        <v>89</v>
      </c>
      <c r="C14" s="21" t="s">
        <v>91</v>
      </c>
      <c r="D14" s="24">
        <v>194605</v>
      </c>
      <c r="E14" s="22">
        <v>2638.2599850000001</v>
      </c>
      <c r="F14" s="23">
        <v>3.0192041965871899</v>
      </c>
    </row>
    <row r="15" spans="1:8" x14ac:dyDescent="0.2">
      <c r="A15" s="21" t="s">
        <v>365</v>
      </c>
      <c r="B15" s="21" t="s">
        <v>364</v>
      </c>
      <c r="C15" s="21" t="s">
        <v>91</v>
      </c>
      <c r="D15" s="24">
        <v>175272</v>
      </c>
      <c r="E15" s="22">
        <v>2628.9923640000002</v>
      </c>
      <c r="F15" s="23">
        <v>3.0085984032329902</v>
      </c>
    </row>
    <row r="16" spans="1:8" x14ac:dyDescent="0.2">
      <c r="A16" s="21" t="s">
        <v>367</v>
      </c>
      <c r="B16" s="21" t="s">
        <v>366</v>
      </c>
      <c r="C16" s="21" t="s">
        <v>147</v>
      </c>
      <c r="D16" s="24">
        <v>56186</v>
      </c>
      <c r="E16" s="22">
        <v>2577.3080060000002</v>
      </c>
      <c r="F16" s="23">
        <v>2.9494512261319001</v>
      </c>
    </row>
    <row r="17" spans="1:9" x14ac:dyDescent="0.2">
      <c r="A17" s="21" t="s">
        <v>369</v>
      </c>
      <c r="B17" s="21" t="s">
        <v>368</v>
      </c>
      <c r="C17" s="21" t="s">
        <v>91</v>
      </c>
      <c r="D17" s="24">
        <v>552360</v>
      </c>
      <c r="E17" s="22">
        <v>2549.6937600000001</v>
      </c>
      <c r="F17" s="23">
        <v>2.91784969789631</v>
      </c>
    </row>
    <row r="18" spans="1:9" x14ac:dyDescent="0.2">
      <c r="A18" s="21" t="s">
        <v>371</v>
      </c>
      <c r="B18" s="21" t="s">
        <v>370</v>
      </c>
      <c r="C18" s="21" t="s">
        <v>147</v>
      </c>
      <c r="D18" s="24">
        <v>81363</v>
      </c>
      <c r="E18" s="22">
        <v>2532.3420120000001</v>
      </c>
      <c r="F18" s="23">
        <v>2.8979924925118601</v>
      </c>
    </row>
    <row r="19" spans="1:9" x14ac:dyDescent="0.2">
      <c r="A19" s="21" t="s">
        <v>373</v>
      </c>
      <c r="B19" s="21" t="s">
        <v>372</v>
      </c>
      <c r="C19" s="21" t="s">
        <v>91</v>
      </c>
      <c r="D19" s="24">
        <v>107878</v>
      </c>
      <c r="E19" s="22">
        <v>2475.746161</v>
      </c>
      <c r="F19" s="23">
        <v>2.8332246410415198</v>
      </c>
    </row>
    <row r="20" spans="1:9" x14ac:dyDescent="0.2">
      <c r="A20" s="21" t="s">
        <v>116</v>
      </c>
      <c r="B20" s="21" t="s">
        <v>115</v>
      </c>
      <c r="C20" s="21" t="s">
        <v>117</v>
      </c>
      <c r="D20" s="24">
        <v>242266</v>
      </c>
      <c r="E20" s="22">
        <v>2155.9251340000001</v>
      </c>
      <c r="F20" s="23">
        <v>2.4672239465060199</v>
      </c>
    </row>
    <row r="21" spans="1:9" x14ac:dyDescent="0.2">
      <c r="A21" s="21" t="s">
        <v>375</v>
      </c>
      <c r="B21" s="21" t="s">
        <v>374</v>
      </c>
      <c r="C21" s="21" t="s">
        <v>91</v>
      </c>
      <c r="D21" s="24">
        <v>313726</v>
      </c>
      <c r="E21" s="22">
        <v>2116.552459</v>
      </c>
      <c r="F21" s="23">
        <v>2.4221661636238401</v>
      </c>
    </row>
    <row r="22" spans="1:9" x14ac:dyDescent="0.2">
      <c r="A22" s="21" t="s">
        <v>175</v>
      </c>
      <c r="B22" s="21" t="s">
        <v>174</v>
      </c>
      <c r="C22" s="21" t="s">
        <v>176</v>
      </c>
      <c r="D22" s="24">
        <v>173933</v>
      </c>
      <c r="E22" s="22">
        <v>1867.6055879999999</v>
      </c>
      <c r="F22" s="23">
        <v>2.13727330169066</v>
      </c>
    </row>
    <row r="23" spans="1:9" x14ac:dyDescent="0.2">
      <c r="A23" s="21" t="s">
        <v>377</v>
      </c>
      <c r="B23" s="21" t="s">
        <v>376</v>
      </c>
      <c r="C23" s="21" t="s">
        <v>91</v>
      </c>
      <c r="D23" s="24">
        <v>31381</v>
      </c>
      <c r="E23" s="22">
        <v>1488.730331</v>
      </c>
      <c r="F23" s="23">
        <v>1.70369140588767</v>
      </c>
    </row>
    <row r="24" spans="1:9" x14ac:dyDescent="0.2">
      <c r="A24" s="21" t="s">
        <v>379</v>
      </c>
      <c r="B24" s="21" t="s">
        <v>378</v>
      </c>
      <c r="C24" s="21" t="s">
        <v>179</v>
      </c>
      <c r="D24" s="24">
        <v>180000</v>
      </c>
      <c r="E24" s="22">
        <v>1440.72</v>
      </c>
      <c r="F24" s="23">
        <v>1.64874875669507</v>
      </c>
    </row>
    <row r="25" spans="1:9" x14ac:dyDescent="0.2">
      <c r="A25" s="21" t="s">
        <v>381</v>
      </c>
      <c r="B25" s="21" t="s">
        <v>380</v>
      </c>
      <c r="C25" s="21" t="s">
        <v>147</v>
      </c>
      <c r="D25" s="24">
        <v>961680</v>
      </c>
      <c r="E25" s="22">
        <v>1383.85752</v>
      </c>
      <c r="F25" s="23">
        <v>1.5836757770719601</v>
      </c>
    </row>
    <row r="26" spans="1:9" x14ac:dyDescent="0.2">
      <c r="A26" s="21" t="s">
        <v>383</v>
      </c>
      <c r="B26" s="21" t="s">
        <v>382</v>
      </c>
      <c r="C26" s="21" t="s">
        <v>91</v>
      </c>
      <c r="D26" s="24">
        <v>27834</v>
      </c>
      <c r="E26" s="22">
        <v>1309.227858</v>
      </c>
      <c r="F26" s="23">
        <v>1.49827017262761</v>
      </c>
    </row>
    <row r="27" spans="1:9" x14ac:dyDescent="0.2">
      <c r="A27" s="21" t="s">
        <v>189</v>
      </c>
      <c r="B27" s="21" t="s">
        <v>188</v>
      </c>
      <c r="C27" s="21" t="s">
        <v>190</v>
      </c>
      <c r="D27" s="24">
        <v>52430</v>
      </c>
      <c r="E27" s="22">
        <v>1236.2207550000001</v>
      </c>
      <c r="F27" s="23">
        <v>1.4147214120765199</v>
      </c>
    </row>
    <row r="28" spans="1:9" x14ac:dyDescent="0.2">
      <c r="A28" s="21" t="s">
        <v>385</v>
      </c>
      <c r="B28" s="21" t="s">
        <v>384</v>
      </c>
      <c r="C28" s="21" t="s">
        <v>190</v>
      </c>
      <c r="D28" s="24">
        <v>800226</v>
      </c>
      <c r="E28" s="22">
        <v>1156.3265699999999</v>
      </c>
      <c r="F28" s="23">
        <v>1.3232911284780999</v>
      </c>
    </row>
    <row r="29" spans="1:9" x14ac:dyDescent="0.2">
      <c r="A29" s="21" t="s">
        <v>387</v>
      </c>
      <c r="B29" s="21" t="s">
        <v>386</v>
      </c>
      <c r="C29" s="21" t="s">
        <v>91</v>
      </c>
      <c r="D29" s="24">
        <v>103006</v>
      </c>
      <c r="E29" s="22">
        <v>901.86903299999994</v>
      </c>
      <c r="F29" s="23">
        <v>1.0320919032570799</v>
      </c>
    </row>
    <row r="30" spans="1:9" x14ac:dyDescent="0.2">
      <c r="A30" s="21" t="s">
        <v>389</v>
      </c>
      <c r="B30" s="21" t="s">
        <v>388</v>
      </c>
      <c r="C30" s="21" t="s">
        <v>190</v>
      </c>
      <c r="D30" s="24">
        <v>561130</v>
      </c>
      <c r="E30" s="22">
        <v>480.32727999999997</v>
      </c>
      <c r="F30" s="23">
        <v>0.54968280145116599</v>
      </c>
    </row>
    <row r="31" spans="1:9" x14ac:dyDescent="0.2">
      <c r="A31" s="21" t="s">
        <v>391</v>
      </c>
      <c r="B31" s="21" t="s">
        <v>390</v>
      </c>
      <c r="C31" s="21" t="s">
        <v>91</v>
      </c>
      <c r="D31" s="24">
        <v>63629</v>
      </c>
      <c r="E31" s="22">
        <v>60.956581999999997</v>
      </c>
      <c r="F31" s="23">
        <v>6.9758238092676603E-2</v>
      </c>
    </row>
    <row r="32" spans="1:9" x14ac:dyDescent="0.2">
      <c r="A32" s="20" t="s">
        <v>26</v>
      </c>
      <c r="B32" s="20"/>
      <c r="C32" s="20"/>
      <c r="D32" s="20"/>
      <c r="E32" s="25">
        <f>SUM(E7:E31)</f>
        <v>62543.463165999987</v>
      </c>
      <c r="F32" s="26">
        <f>SUM(F7:F31)</f>
        <v>71.574252550354203</v>
      </c>
      <c r="G32" s="14"/>
      <c r="H32" s="14"/>
      <c r="I32" s="14"/>
    </row>
    <row r="33" spans="1:6" x14ac:dyDescent="0.2">
      <c r="A33" s="21"/>
      <c r="B33" s="21"/>
      <c r="C33" s="21"/>
      <c r="D33" s="21"/>
      <c r="E33" s="22"/>
      <c r="F33" s="23"/>
    </row>
    <row r="34" spans="1:6" x14ac:dyDescent="0.2">
      <c r="A34" s="20" t="s">
        <v>311</v>
      </c>
      <c r="B34" s="21"/>
      <c r="C34" s="21"/>
      <c r="D34" s="21"/>
      <c r="E34" s="22"/>
      <c r="F34" s="23"/>
    </row>
    <row r="35" spans="1:6" x14ac:dyDescent="0.2">
      <c r="A35" s="21" t="s">
        <v>313</v>
      </c>
      <c r="B35" s="21" t="s">
        <v>312</v>
      </c>
      <c r="C35" s="21" t="s">
        <v>176</v>
      </c>
      <c r="D35" s="24">
        <v>54229</v>
      </c>
      <c r="E35" s="22">
        <v>2944.8908099999999</v>
      </c>
      <c r="F35" s="23">
        <v>3.37011012659659</v>
      </c>
    </row>
    <row r="36" spans="1:6" x14ac:dyDescent="0.2">
      <c r="A36" s="21" t="s">
        <v>393</v>
      </c>
      <c r="B36" s="21" t="s">
        <v>392</v>
      </c>
      <c r="C36" s="21" t="s">
        <v>147</v>
      </c>
      <c r="D36" s="24">
        <v>14487</v>
      </c>
      <c r="E36" s="22">
        <v>1592.72648</v>
      </c>
      <c r="F36" s="23">
        <v>1.82270378953253</v>
      </c>
    </row>
    <row r="37" spans="1:6" x14ac:dyDescent="0.2">
      <c r="A37" s="21" t="s">
        <v>395</v>
      </c>
      <c r="B37" s="21" t="s">
        <v>394</v>
      </c>
      <c r="C37" s="21" t="s">
        <v>176</v>
      </c>
      <c r="D37" s="24">
        <v>90474</v>
      </c>
      <c r="E37" s="22">
        <v>1388.454763</v>
      </c>
      <c r="F37" s="23">
        <v>1.5889368261866299</v>
      </c>
    </row>
    <row r="38" spans="1:6" x14ac:dyDescent="0.2">
      <c r="A38" s="21" t="s">
        <v>397</v>
      </c>
      <c r="B38" s="21" t="s">
        <v>396</v>
      </c>
      <c r="C38" s="21" t="s">
        <v>147</v>
      </c>
      <c r="D38" s="24">
        <v>111883</v>
      </c>
      <c r="E38" s="22">
        <v>1150.0521329999999</v>
      </c>
      <c r="F38" s="23">
        <v>1.31611071160133</v>
      </c>
    </row>
    <row r="39" spans="1:6" x14ac:dyDescent="0.2">
      <c r="A39" s="21" t="s">
        <v>399</v>
      </c>
      <c r="B39" s="21" t="s">
        <v>398</v>
      </c>
      <c r="C39" s="21" t="s">
        <v>91</v>
      </c>
      <c r="D39" s="24">
        <v>3800</v>
      </c>
      <c r="E39" s="22">
        <v>995.69349899999997</v>
      </c>
      <c r="F39" s="23">
        <v>1.1394638920300999</v>
      </c>
    </row>
    <row r="40" spans="1:6" x14ac:dyDescent="0.2">
      <c r="A40" s="21" t="s">
        <v>401</v>
      </c>
      <c r="B40" s="21" t="s">
        <v>400</v>
      </c>
      <c r="C40" s="21" t="s">
        <v>91</v>
      </c>
      <c r="D40" s="24">
        <v>25217</v>
      </c>
      <c r="E40" s="22">
        <v>942.18446859999995</v>
      </c>
      <c r="F40" s="23">
        <v>1.07822857403358</v>
      </c>
    </row>
    <row r="41" spans="1:6" x14ac:dyDescent="0.2">
      <c r="A41" s="21" t="s">
        <v>403</v>
      </c>
      <c r="B41" s="21" t="s">
        <v>402</v>
      </c>
      <c r="C41" s="21" t="s">
        <v>334</v>
      </c>
      <c r="D41" s="24">
        <v>5322</v>
      </c>
      <c r="E41" s="22">
        <v>859.85101220000001</v>
      </c>
      <c r="F41" s="23">
        <v>0.98400680722676603</v>
      </c>
    </row>
    <row r="42" spans="1:6" x14ac:dyDescent="0.2">
      <c r="A42" s="21" t="s">
        <v>405</v>
      </c>
      <c r="B42" s="21" t="s">
        <v>404</v>
      </c>
      <c r="C42" s="21" t="s">
        <v>334</v>
      </c>
      <c r="D42" s="24">
        <v>18900</v>
      </c>
      <c r="E42" s="22">
        <v>850.80850099999998</v>
      </c>
      <c r="F42" s="23">
        <v>0.97365862777593504</v>
      </c>
    </row>
    <row r="43" spans="1:6" x14ac:dyDescent="0.2">
      <c r="A43" s="21" t="s">
        <v>407</v>
      </c>
      <c r="B43" s="21" t="s">
        <v>406</v>
      </c>
      <c r="C43" s="21" t="s">
        <v>91</v>
      </c>
      <c r="D43" s="24">
        <v>2901</v>
      </c>
      <c r="E43" s="22">
        <v>801.45638640000004</v>
      </c>
      <c r="F43" s="23">
        <v>0.91718045187289898</v>
      </c>
    </row>
    <row r="44" spans="1:6" x14ac:dyDescent="0.2">
      <c r="A44" s="21" t="s">
        <v>409</v>
      </c>
      <c r="B44" s="21" t="s">
        <v>408</v>
      </c>
      <c r="C44" s="21" t="s">
        <v>132</v>
      </c>
      <c r="D44" s="24">
        <v>30808</v>
      </c>
      <c r="E44" s="22">
        <v>728.95324059999996</v>
      </c>
      <c r="F44" s="23">
        <v>0.83420841601983098</v>
      </c>
    </row>
    <row r="45" spans="1:6" x14ac:dyDescent="0.2">
      <c r="A45" s="21" t="s">
        <v>333</v>
      </c>
      <c r="B45" s="21" t="s">
        <v>332</v>
      </c>
      <c r="C45" s="21" t="s">
        <v>334</v>
      </c>
      <c r="D45" s="24">
        <v>37000</v>
      </c>
      <c r="E45" s="22">
        <v>667.06412030000001</v>
      </c>
      <c r="F45" s="23">
        <v>0.76338298835340301</v>
      </c>
    </row>
    <row r="46" spans="1:6" x14ac:dyDescent="0.2">
      <c r="A46" s="21" t="s">
        <v>411</v>
      </c>
      <c r="B46" s="21" t="s">
        <v>410</v>
      </c>
      <c r="C46" s="21" t="s">
        <v>334</v>
      </c>
      <c r="D46" s="24">
        <v>19982</v>
      </c>
      <c r="E46" s="22">
        <v>587.83331840000005</v>
      </c>
      <c r="F46" s="23">
        <v>0.67271187521234999</v>
      </c>
    </row>
    <row r="47" spans="1:6" x14ac:dyDescent="0.2">
      <c r="A47" s="21" t="s">
        <v>413</v>
      </c>
      <c r="B47" s="21" t="s">
        <v>412</v>
      </c>
      <c r="C47" s="21" t="s">
        <v>414</v>
      </c>
      <c r="D47" s="24">
        <v>1273</v>
      </c>
      <c r="E47" s="22">
        <v>532.00780440000005</v>
      </c>
      <c r="F47" s="23">
        <v>0.60882559141024895</v>
      </c>
    </row>
    <row r="48" spans="1:6" x14ac:dyDescent="0.2">
      <c r="A48" s="21" t="s">
        <v>416</v>
      </c>
      <c r="B48" s="21" t="s">
        <v>415</v>
      </c>
      <c r="C48" s="21" t="s">
        <v>334</v>
      </c>
      <c r="D48" s="24">
        <v>1149</v>
      </c>
      <c r="E48" s="22">
        <v>492.78362479999998</v>
      </c>
      <c r="F48" s="23">
        <v>0.56393774550828002</v>
      </c>
    </row>
    <row r="49" spans="1:9" x14ac:dyDescent="0.2">
      <c r="A49" s="21" t="s">
        <v>418</v>
      </c>
      <c r="B49" s="21" t="s">
        <v>417</v>
      </c>
      <c r="C49" s="21" t="s">
        <v>91</v>
      </c>
      <c r="D49" s="24">
        <v>7250</v>
      </c>
      <c r="E49" s="22">
        <v>437.35533470000001</v>
      </c>
      <c r="F49" s="23">
        <v>0.50050604164624701</v>
      </c>
    </row>
    <row r="50" spans="1:9" x14ac:dyDescent="0.2">
      <c r="A50" s="20" t="s">
        <v>26</v>
      </c>
      <c r="B50" s="20"/>
      <c r="C50" s="20"/>
      <c r="D50" s="20"/>
      <c r="E50" s="25">
        <f>SUM(E34:E49)</f>
        <v>14972.1154964</v>
      </c>
      <c r="F50" s="26">
        <f>SUM(F34:F49)</f>
        <v>17.133972465006721</v>
      </c>
      <c r="G50" s="14"/>
      <c r="H50" s="14"/>
      <c r="I50" s="14"/>
    </row>
    <row r="51" spans="1:9" x14ac:dyDescent="0.2">
      <c r="A51" s="21"/>
      <c r="B51" s="21"/>
      <c r="C51" s="21"/>
      <c r="D51" s="21"/>
      <c r="E51" s="22"/>
      <c r="F51" s="23"/>
    </row>
    <row r="52" spans="1:9" x14ac:dyDescent="0.2">
      <c r="A52" s="20" t="s">
        <v>356</v>
      </c>
      <c r="B52" s="21"/>
      <c r="C52" s="21"/>
      <c r="D52" s="21"/>
      <c r="E52" s="22"/>
      <c r="F52" s="23"/>
    </row>
    <row r="53" spans="1:9" x14ac:dyDescent="0.2">
      <c r="A53" s="21" t="s">
        <v>420</v>
      </c>
      <c r="B53" s="21" t="s">
        <v>419</v>
      </c>
      <c r="C53" s="21" t="s">
        <v>359</v>
      </c>
      <c r="D53" s="24">
        <v>175810.12400000001</v>
      </c>
      <c r="E53" s="22">
        <v>8013.2133350000004</v>
      </c>
      <c r="F53" s="23">
        <v>9.1702589838508501</v>
      </c>
    </row>
    <row r="54" spans="1:9" x14ac:dyDescent="0.2">
      <c r="A54" s="20" t="s">
        <v>26</v>
      </c>
      <c r="B54" s="20"/>
      <c r="C54" s="20"/>
      <c r="D54" s="20"/>
      <c r="E54" s="25">
        <f>SUM(E53:E53)</f>
        <v>8013.2133350000004</v>
      </c>
      <c r="F54" s="26">
        <f>SUM(F53:F53)</f>
        <v>9.1702589838508501</v>
      </c>
      <c r="G54" s="14"/>
      <c r="H54" s="14"/>
      <c r="I54" s="14"/>
    </row>
    <row r="55" spans="1:9" x14ac:dyDescent="0.2">
      <c r="A55" s="21"/>
      <c r="B55" s="21"/>
      <c r="C55" s="21"/>
      <c r="D55" s="21"/>
      <c r="E55" s="22"/>
      <c r="F55" s="23"/>
    </row>
    <row r="56" spans="1:9" x14ac:dyDescent="0.2">
      <c r="A56" s="20" t="s">
        <v>29</v>
      </c>
      <c r="B56" s="20"/>
      <c r="C56" s="20"/>
      <c r="D56" s="20"/>
      <c r="E56" s="25">
        <f>E32+E50+E54</f>
        <v>85528.791997399996</v>
      </c>
      <c r="F56" s="26">
        <f>F32+F50+F54</f>
        <v>97.878483999211767</v>
      </c>
      <c r="G56" s="14"/>
      <c r="H56" s="14"/>
      <c r="I56" s="14"/>
    </row>
    <row r="57" spans="1:9" x14ac:dyDescent="0.2">
      <c r="A57" s="20"/>
      <c r="B57" s="20"/>
      <c r="C57" s="20"/>
      <c r="D57" s="20"/>
      <c r="E57" s="25"/>
      <c r="F57" s="26"/>
      <c r="G57" s="14"/>
      <c r="H57" s="14"/>
      <c r="I57" s="14"/>
    </row>
    <row r="58" spans="1:9" x14ac:dyDescent="0.2">
      <c r="A58" s="20" t="s">
        <v>31</v>
      </c>
      <c r="B58" s="20"/>
      <c r="C58" s="20"/>
      <c r="D58" s="20"/>
      <c r="E58" s="25">
        <f>E60-(E32+E50+E54)</f>
        <v>1853.8364443000028</v>
      </c>
      <c r="F58" s="26">
        <f>F60-(F32+F50+F54)</f>
        <v>2.1215160007882332</v>
      </c>
      <c r="G58" s="14"/>
      <c r="H58" s="14"/>
      <c r="I58" s="14"/>
    </row>
    <row r="59" spans="1:9" x14ac:dyDescent="0.2">
      <c r="A59" s="20"/>
      <c r="B59" s="20"/>
      <c r="C59" s="20"/>
      <c r="D59" s="20"/>
      <c r="E59" s="25"/>
      <c r="F59" s="26"/>
      <c r="G59" s="14"/>
      <c r="H59" s="14"/>
      <c r="I59" s="14"/>
    </row>
    <row r="60" spans="1:9" x14ac:dyDescent="0.2">
      <c r="A60" s="27" t="s">
        <v>30</v>
      </c>
      <c r="B60" s="27"/>
      <c r="C60" s="27"/>
      <c r="D60" s="27"/>
      <c r="E60" s="28">
        <v>87382.628441699999</v>
      </c>
      <c r="F60" s="29">
        <v>100</v>
      </c>
      <c r="G60" s="14"/>
      <c r="H60" s="14"/>
      <c r="I60" s="14"/>
    </row>
    <row r="62" spans="1:9" x14ac:dyDescent="0.2">
      <c r="A62" s="14" t="s">
        <v>34</v>
      </c>
    </row>
    <row r="63" spans="1:9" x14ac:dyDescent="0.2">
      <c r="A63" s="14" t="s">
        <v>35</v>
      </c>
    </row>
    <row r="64" spans="1:9" x14ac:dyDescent="0.2">
      <c r="A64" s="14" t="s">
        <v>36</v>
      </c>
      <c r="B64" s="14"/>
      <c r="C64" s="30" t="s">
        <v>38</v>
      </c>
      <c r="D64" s="14" t="s">
        <v>37</v>
      </c>
    </row>
    <row r="65" spans="1:4" x14ac:dyDescent="0.2">
      <c r="A65" s="7" t="s">
        <v>71</v>
      </c>
      <c r="C65" s="31">
        <v>293.96570000000003</v>
      </c>
      <c r="D65" s="31">
        <v>348.34679999999997</v>
      </c>
    </row>
    <row r="66" spans="1:4" x14ac:dyDescent="0.2">
      <c r="A66" s="7" t="s">
        <v>78</v>
      </c>
      <c r="C66" s="31">
        <v>32.8855</v>
      </c>
      <c r="D66" s="31">
        <v>38.969000000000001</v>
      </c>
    </row>
    <row r="67" spans="1:4" x14ac:dyDescent="0.2">
      <c r="A67" s="7" t="s">
        <v>72</v>
      </c>
      <c r="C67" s="31">
        <v>315.33429999999998</v>
      </c>
      <c r="D67" s="31">
        <v>375.91120000000001</v>
      </c>
    </row>
    <row r="68" spans="1:4" x14ac:dyDescent="0.2">
      <c r="A68" s="7" t="s">
        <v>79</v>
      </c>
      <c r="C68" s="31">
        <v>35.966000000000001</v>
      </c>
      <c r="D68" s="31">
        <v>42.871299999999998</v>
      </c>
    </row>
    <row r="70" spans="1:4" x14ac:dyDescent="0.2">
      <c r="A70" s="7" t="s">
        <v>39</v>
      </c>
    </row>
    <row r="72" spans="1:4" x14ac:dyDescent="0.2">
      <c r="A72" s="14" t="s">
        <v>40</v>
      </c>
      <c r="D72" s="30" t="s">
        <v>41</v>
      </c>
    </row>
    <row r="74" spans="1:4" x14ac:dyDescent="0.2">
      <c r="A74" s="14" t="s">
        <v>42</v>
      </c>
      <c r="D74" s="32">
        <v>0.33281163086141702</v>
      </c>
    </row>
    <row r="76" spans="1:4" x14ac:dyDescent="0.2">
      <c r="A76" s="14" t="s">
        <v>816</v>
      </c>
    </row>
    <row r="77" spans="1:4" x14ac:dyDescent="0.2">
      <c r="A77" s="14"/>
    </row>
    <row r="78" spans="1:4" x14ac:dyDescent="0.2">
      <c r="A78" s="51" t="s">
        <v>811</v>
      </c>
    </row>
    <row r="79" spans="1:4" x14ac:dyDescent="0.2">
      <c r="A79" s="52"/>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1" t="s">
        <v>819</v>
      </c>
    </row>
    <row r="93" spans="1:1" x14ac:dyDescent="0.2">
      <c r="A93" s="53"/>
    </row>
    <row r="94" spans="1:1" x14ac:dyDescent="0.2">
      <c r="A94" s="51" t="s">
        <v>812</v>
      </c>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sheetData>
  <mergeCells count="1">
    <mergeCell ref="A1:F1"/>
  </mergeCells>
  <conditionalFormatting sqref="F2:F3">
    <cfRule type="cellIs" dxfId="57" priority="2" stopIfTrue="1" operator="between">
      <formula>0.009</formula>
      <formula>-0.009</formula>
    </cfRule>
  </conditionalFormatting>
  <conditionalFormatting sqref="F5:F65534">
    <cfRule type="cellIs" dxfId="5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52"/>
  <sheetViews>
    <sheetView workbookViewId="0">
      <selection sqref="A1:F1"/>
    </sheetView>
  </sheetViews>
  <sheetFormatPr defaultColWidth="9.28515625" defaultRowHeight="11.25" x14ac:dyDescent="0.2"/>
  <cols>
    <col min="1" max="1" width="38.7109375" style="7" bestFit="1" customWidth="1"/>
    <col min="2" max="2" width="48.5703125" style="7" bestFit="1" customWidth="1"/>
    <col min="3" max="3" width="25.5703125" style="7" bestFit="1" customWidth="1"/>
    <col min="4" max="4" width="14.7109375" style="7" bestFit="1" customWidth="1"/>
    <col min="5" max="5" width="20" style="10" customWidth="1"/>
    <col min="6" max="6" width="13.570312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14</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3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422</v>
      </c>
      <c r="B7" s="21" t="s">
        <v>421</v>
      </c>
      <c r="C7" s="21" t="s">
        <v>83</v>
      </c>
      <c r="D7" s="24">
        <v>48064081</v>
      </c>
      <c r="E7" s="22">
        <v>45540.71675</v>
      </c>
      <c r="F7" s="23">
        <v>5.0023737879832302</v>
      </c>
    </row>
    <row r="8" spans="1:8" x14ac:dyDescent="0.2">
      <c r="A8" s="21" t="s">
        <v>424</v>
      </c>
      <c r="B8" s="21" t="s">
        <v>423</v>
      </c>
      <c r="C8" s="21" t="s">
        <v>425</v>
      </c>
      <c r="D8" s="24">
        <v>5893691</v>
      </c>
      <c r="E8" s="22">
        <v>34872.969649999999</v>
      </c>
      <c r="F8" s="23">
        <v>3.83058594013663</v>
      </c>
    </row>
    <row r="9" spans="1:8" x14ac:dyDescent="0.2">
      <c r="A9" s="21" t="s">
        <v>427</v>
      </c>
      <c r="B9" s="21" t="s">
        <v>426</v>
      </c>
      <c r="C9" s="21" t="s">
        <v>414</v>
      </c>
      <c r="D9" s="24">
        <v>1387967</v>
      </c>
      <c r="E9" s="22">
        <v>27907.852470000002</v>
      </c>
      <c r="F9" s="23">
        <v>3.0655097160900699</v>
      </c>
    </row>
    <row r="10" spans="1:8" x14ac:dyDescent="0.2">
      <c r="A10" s="21" t="s">
        <v>239</v>
      </c>
      <c r="B10" s="21" t="s">
        <v>238</v>
      </c>
      <c r="C10" s="21" t="s">
        <v>137</v>
      </c>
      <c r="D10" s="24">
        <v>13664895</v>
      </c>
      <c r="E10" s="22">
        <v>23872.57157</v>
      </c>
      <c r="F10" s="23">
        <v>2.6222583831757902</v>
      </c>
    </row>
    <row r="11" spans="1:8" x14ac:dyDescent="0.2">
      <c r="A11" s="21" t="s">
        <v>139</v>
      </c>
      <c r="B11" s="21" t="s">
        <v>138</v>
      </c>
      <c r="C11" s="21" t="s">
        <v>140</v>
      </c>
      <c r="D11" s="24">
        <v>7363765</v>
      </c>
      <c r="E11" s="22">
        <v>22960.219270000001</v>
      </c>
      <c r="F11" s="23">
        <v>2.5220419712124</v>
      </c>
    </row>
    <row r="12" spans="1:8" x14ac:dyDescent="0.2">
      <c r="A12" s="21" t="s">
        <v>85</v>
      </c>
      <c r="B12" s="21" t="s">
        <v>84</v>
      </c>
      <c r="C12" s="21" t="s">
        <v>83</v>
      </c>
      <c r="D12" s="24">
        <v>2259945</v>
      </c>
      <c r="E12" s="22">
        <v>22561.030940000001</v>
      </c>
      <c r="F12" s="23">
        <v>2.4781935344514401</v>
      </c>
    </row>
    <row r="13" spans="1:8" x14ac:dyDescent="0.2">
      <c r="A13" s="21" t="s">
        <v>429</v>
      </c>
      <c r="B13" s="21" t="s">
        <v>428</v>
      </c>
      <c r="C13" s="21" t="s">
        <v>101</v>
      </c>
      <c r="D13" s="24">
        <v>881988</v>
      </c>
      <c r="E13" s="22">
        <v>22059.401870000002</v>
      </c>
      <c r="F13" s="23">
        <v>2.4230925986266199</v>
      </c>
    </row>
    <row r="14" spans="1:8" x14ac:dyDescent="0.2">
      <c r="A14" s="21" t="s">
        <v>431</v>
      </c>
      <c r="B14" s="21" t="s">
        <v>430</v>
      </c>
      <c r="C14" s="21" t="s">
        <v>112</v>
      </c>
      <c r="D14" s="24">
        <v>1812883</v>
      </c>
      <c r="E14" s="22">
        <v>21950.387360000001</v>
      </c>
      <c r="F14" s="23">
        <v>2.4111180104722898</v>
      </c>
    </row>
    <row r="15" spans="1:8" x14ac:dyDescent="0.2">
      <c r="A15" s="21" t="s">
        <v>433</v>
      </c>
      <c r="B15" s="21" t="s">
        <v>432</v>
      </c>
      <c r="C15" s="21" t="s">
        <v>83</v>
      </c>
      <c r="D15" s="24">
        <v>17148917</v>
      </c>
      <c r="E15" s="22">
        <v>21256.082620000001</v>
      </c>
      <c r="F15" s="23">
        <v>2.3348528113250202</v>
      </c>
    </row>
    <row r="16" spans="1:8" x14ac:dyDescent="0.2">
      <c r="A16" s="21" t="s">
        <v>435</v>
      </c>
      <c r="B16" s="21" t="s">
        <v>434</v>
      </c>
      <c r="C16" s="21" t="s">
        <v>112</v>
      </c>
      <c r="D16" s="24">
        <v>1933898</v>
      </c>
      <c r="E16" s="22">
        <v>20473.211179999998</v>
      </c>
      <c r="F16" s="23">
        <v>2.24885909294954</v>
      </c>
    </row>
    <row r="17" spans="1:6" x14ac:dyDescent="0.2">
      <c r="A17" s="21" t="s">
        <v>437</v>
      </c>
      <c r="B17" s="21" t="s">
        <v>436</v>
      </c>
      <c r="C17" s="21" t="s">
        <v>91</v>
      </c>
      <c r="D17" s="24">
        <v>1872610</v>
      </c>
      <c r="E17" s="22">
        <v>20275.68478</v>
      </c>
      <c r="F17" s="23">
        <v>2.2271620061158202</v>
      </c>
    </row>
    <row r="18" spans="1:6" x14ac:dyDescent="0.2">
      <c r="A18" s="21" t="s">
        <v>439</v>
      </c>
      <c r="B18" s="21" t="s">
        <v>438</v>
      </c>
      <c r="C18" s="21" t="s">
        <v>126</v>
      </c>
      <c r="D18" s="24">
        <v>2860279</v>
      </c>
      <c r="E18" s="22">
        <v>17589.28571</v>
      </c>
      <c r="F18" s="23">
        <v>1.9320772281225</v>
      </c>
    </row>
    <row r="19" spans="1:6" x14ac:dyDescent="0.2">
      <c r="A19" s="21" t="s">
        <v>441</v>
      </c>
      <c r="B19" s="21" t="s">
        <v>440</v>
      </c>
      <c r="C19" s="21" t="s">
        <v>88</v>
      </c>
      <c r="D19" s="24">
        <v>2379035</v>
      </c>
      <c r="E19" s="22">
        <v>17179.011740000002</v>
      </c>
      <c r="F19" s="23">
        <v>1.8870111004924399</v>
      </c>
    </row>
    <row r="20" spans="1:6" x14ac:dyDescent="0.2">
      <c r="A20" s="21" t="s">
        <v>82</v>
      </c>
      <c r="B20" s="21" t="s">
        <v>81</v>
      </c>
      <c r="C20" s="21" t="s">
        <v>83</v>
      </c>
      <c r="D20" s="24">
        <v>1036125</v>
      </c>
      <c r="E20" s="22">
        <v>17108.495999999999</v>
      </c>
      <c r="F20" s="23">
        <v>1.8792653706359601</v>
      </c>
    </row>
    <row r="21" spans="1:6" x14ac:dyDescent="0.2">
      <c r="A21" s="21" t="s">
        <v>443</v>
      </c>
      <c r="B21" s="21" t="s">
        <v>442</v>
      </c>
      <c r="C21" s="21" t="s">
        <v>176</v>
      </c>
      <c r="D21" s="24">
        <v>1035911</v>
      </c>
      <c r="E21" s="22">
        <v>15197.332329999999</v>
      </c>
      <c r="F21" s="23">
        <v>1.66933553795817</v>
      </c>
    </row>
    <row r="22" spans="1:6" x14ac:dyDescent="0.2">
      <c r="A22" s="21" t="s">
        <v>445</v>
      </c>
      <c r="B22" s="21" t="s">
        <v>444</v>
      </c>
      <c r="C22" s="21" t="s">
        <v>287</v>
      </c>
      <c r="D22" s="24">
        <v>490000</v>
      </c>
      <c r="E22" s="22">
        <v>15088.08</v>
      </c>
      <c r="F22" s="23">
        <v>1.6573348267074399</v>
      </c>
    </row>
    <row r="23" spans="1:6" x14ac:dyDescent="0.2">
      <c r="A23" s="21" t="s">
        <v>447</v>
      </c>
      <c r="B23" s="21" t="s">
        <v>446</v>
      </c>
      <c r="C23" s="21" t="s">
        <v>88</v>
      </c>
      <c r="D23" s="24">
        <v>2817040</v>
      </c>
      <c r="E23" s="22">
        <v>14920.452359999999</v>
      </c>
      <c r="F23" s="23">
        <v>1.63892193880582</v>
      </c>
    </row>
    <row r="24" spans="1:6" x14ac:dyDescent="0.2">
      <c r="A24" s="21" t="s">
        <v>449</v>
      </c>
      <c r="B24" s="21" t="s">
        <v>448</v>
      </c>
      <c r="C24" s="21" t="s">
        <v>351</v>
      </c>
      <c r="D24" s="24">
        <v>2898613</v>
      </c>
      <c r="E24" s="22">
        <v>14469.876099999999</v>
      </c>
      <c r="F24" s="23">
        <v>1.5894288470548701</v>
      </c>
    </row>
    <row r="25" spans="1:6" x14ac:dyDescent="0.2">
      <c r="A25" s="21" t="s">
        <v>196</v>
      </c>
      <c r="B25" s="21" t="s">
        <v>195</v>
      </c>
      <c r="C25" s="21" t="s">
        <v>197</v>
      </c>
      <c r="D25" s="24">
        <v>829140</v>
      </c>
      <c r="E25" s="22">
        <v>13773.67368</v>
      </c>
      <c r="F25" s="23">
        <v>1.5129551991749499</v>
      </c>
    </row>
    <row r="26" spans="1:6" x14ac:dyDescent="0.2">
      <c r="A26" s="21" t="s">
        <v>169</v>
      </c>
      <c r="B26" s="21" t="s">
        <v>168</v>
      </c>
      <c r="C26" s="21" t="s">
        <v>101</v>
      </c>
      <c r="D26" s="24">
        <v>1710900</v>
      </c>
      <c r="E26" s="22">
        <v>13545.195299999999</v>
      </c>
      <c r="F26" s="23">
        <v>1.48785822352771</v>
      </c>
    </row>
    <row r="27" spans="1:6" x14ac:dyDescent="0.2">
      <c r="A27" s="21" t="s">
        <v>451</v>
      </c>
      <c r="B27" s="21" t="s">
        <v>450</v>
      </c>
      <c r="C27" s="21" t="s">
        <v>425</v>
      </c>
      <c r="D27" s="24">
        <v>2131243</v>
      </c>
      <c r="E27" s="22">
        <v>13209.44411</v>
      </c>
      <c r="F27" s="23">
        <v>1.4509779749940701</v>
      </c>
    </row>
    <row r="28" spans="1:6" x14ac:dyDescent="0.2">
      <c r="A28" s="21" t="s">
        <v>453</v>
      </c>
      <c r="B28" s="21" t="s">
        <v>452</v>
      </c>
      <c r="C28" s="21" t="s">
        <v>302</v>
      </c>
      <c r="D28" s="24">
        <v>2060963</v>
      </c>
      <c r="E28" s="22">
        <v>13193.254639999999</v>
      </c>
      <c r="F28" s="23">
        <v>1.44919965910119</v>
      </c>
    </row>
    <row r="29" spans="1:6" x14ac:dyDescent="0.2">
      <c r="A29" s="21" t="s">
        <v>455</v>
      </c>
      <c r="B29" s="21" t="s">
        <v>454</v>
      </c>
      <c r="C29" s="21" t="s">
        <v>88</v>
      </c>
      <c r="D29" s="24">
        <v>5297684</v>
      </c>
      <c r="E29" s="22">
        <v>13103.82137</v>
      </c>
      <c r="F29" s="23">
        <v>1.4393759523712899</v>
      </c>
    </row>
    <row r="30" spans="1:6" x14ac:dyDescent="0.2">
      <c r="A30" s="21" t="s">
        <v>111</v>
      </c>
      <c r="B30" s="21" t="s">
        <v>110</v>
      </c>
      <c r="C30" s="21" t="s">
        <v>112</v>
      </c>
      <c r="D30" s="24">
        <v>2858245</v>
      </c>
      <c r="E30" s="22">
        <v>12884.96846</v>
      </c>
      <c r="F30" s="23">
        <v>1.4153362767022</v>
      </c>
    </row>
    <row r="31" spans="1:6" x14ac:dyDescent="0.2">
      <c r="A31" s="21" t="s">
        <v>457</v>
      </c>
      <c r="B31" s="21" t="s">
        <v>456</v>
      </c>
      <c r="C31" s="21" t="s">
        <v>83</v>
      </c>
      <c r="D31" s="24">
        <v>10449095</v>
      </c>
      <c r="E31" s="22">
        <v>12794.91683</v>
      </c>
      <c r="F31" s="23">
        <v>1.405444646846</v>
      </c>
    </row>
    <row r="32" spans="1:6" x14ac:dyDescent="0.2">
      <c r="A32" s="21" t="s">
        <v>459</v>
      </c>
      <c r="B32" s="21" t="s">
        <v>458</v>
      </c>
      <c r="C32" s="21" t="s">
        <v>137</v>
      </c>
      <c r="D32" s="24">
        <v>1605632</v>
      </c>
      <c r="E32" s="22">
        <v>12581.73235</v>
      </c>
      <c r="F32" s="23">
        <v>1.3820276141143599</v>
      </c>
    </row>
    <row r="33" spans="1:6" x14ac:dyDescent="0.2">
      <c r="A33" s="21" t="s">
        <v>171</v>
      </c>
      <c r="B33" s="21" t="s">
        <v>170</v>
      </c>
      <c r="C33" s="21" t="s">
        <v>132</v>
      </c>
      <c r="D33" s="24">
        <v>1340117</v>
      </c>
      <c r="E33" s="22">
        <v>12545.505300000001</v>
      </c>
      <c r="F33" s="23">
        <v>1.3780482905931599</v>
      </c>
    </row>
    <row r="34" spans="1:6" x14ac:dyDescent="0.2">
      <c r="A34" s="21" t="s">
        <v>324</v>
      </c>
      <c r="B34" s="21" t="s">
        <v>323</v>
      </c>
      <c r="C34" s="21" t="s">
        <v>161</v>
      </c>
      <c r="D34" s="24">
        <v>2399885</v>
      </c>
      <c r="E34" s="22">
        <v>12519.000099999999</v>
      </c>
      <c r="F34" s="23">
        <v>1.3751368538133399</v>
      </c>
    </row>
    <row r="35" spans="1:6" x14ac:dyDescent="0.2">
      <c r="A35" s="21" t="s">
        <v>461</v>
      </c>
      <c r="B35" s="21" t="s">
        <v>460</v>
      </c>
      <c r="C35" s="21" t="s">
        <v>414</v>
      </c>
      <c r="D35" s="24">
        <v>2539678</v>
      </c>
      <c r="E35" s="22">
        <v>11277.44016</v>
      </c>
      <c r="F35" s="23">
        <v>1.2387589629215301</v>
      </c>
    </row>
    <row r="36" spans="1:6" x14ac:dyDescent="0.2">
      <c r="A36" s="21" t="s">
        <v>463</v>
      </c>
      <c r="B36" s="21" t="s">
        <v>462</v>
      </c>
      <c r="C36" s="21" t="s">
        <v>137</v>
      </c>
      <c r="D36" s="24">
        <v>1776602</v>
      </c>
      <c r="E36" s="22">
        <v>10656.058800000001</v>
      </c>
      <c r="F36" s="23">
        <v>1.17050395840175</v>
      </c>
    </row>
    <row r="37" spans="1:6" x14ac:dyDescent="0.2">
      <c r="A37" s="21" t="s">
        <v>131</v>
      </c>
      <c r="B37" s="21" t="s">
        <v>130</v>
      </c>
      <c r="C37" s="21" t="s">
        <v>132</v>
      </c>
      <c r="D37" s="24">
        <v>775258</v>
      </c>
      <c r="E37" s="22">
        <v>10644.679969999999</v>
      </c>
      <c r="F37" s="23">
        <v>1.16925406237481</v>
      </c>
    </row>
    <row r="38" spans="1:6" x14ac:dyDescent="0.2">
      <c r="A38" s="21" t="s">
        <v>465</v>
      </c>
      <c r="B38" s="21" t="s">
        <v>464</v>
      </c>
      <c r="C38" s="21" t="s">
        <v>190</v>
      </c>
      <c r="D38" s="24">
        <v>1479164</v>
      </c>
      <c r="E38" s="22">
        <v>10346.0126</v>
      </c>
      <c r="F38" s="23">
        <v>1.1364472483930399</v>
      </c>
    </row>
    <row r="39" spans="1:6" x14ac:dyDescent="0.2">
      <c r="A39" s="21" t="s">
        <v>286</v>
      </c>
      <c r="B39" s="21" t="s">
        <v>285</v>
      </c>
      <c r="C39" s="21" t="s">
        <v>287</v>
      </c>
      <c r="D39" s="24">
        <v>4118888</v>
      </c>
      <c r="E39" s="22">
        <v>10280.74445</v>
      </c>
      <c r="F39" s="23">
        <v>1.12927793473154</v>
      </c>
    </row>
    <row r="40" spans="1:6" x14ac:dyDescent="0.2">
      <c r="A40" s="21" t="s">
        <v>467</v>
      </c>
      <c r="B40" s="21" t="s">
        <v>466</v>
      </c>
      <c r="C40" s="21" t="s">
        <v>153</v>
      </c>
      <c r="D40" s="24">
        <v>498732</v>
      </c>
      <c r="E40" s="22">
        <v>10162.661959999999</v>
      </c>
      <c r="F40" s="23">
        <v>1.11630728352202</v>
      </c>
    </row>
    <row r="41" spans="1:6" x14ac:dyDescent="0.2">
      <c r="A41" s="21" t="s">
        <v>469</v>
      </c>
      <c r="B41" s="21" t="s">
        <v>468</v>
      </c>
      <c r="C41" s="21" t="s">
        <v>164</v>
      </c>
      <c r="D41" s="24">
        <v>1648727</v>
      </c>
      <c r="E41" s="22">
        <v>10047.342339999999</v>
      </c>
      <c r="F41" s="23">
        <v>1.1036401169621499</v>
      </c>
    </row>
    <row r="42" spans="1:6" x14ac:dyDescent="0.2">
      <c r="A42" s="21" t="s">
        <v>471</v>
      </c>
      <c r="B42" s="21" t="s">
        <v>470</v>
      </c>
      <c r="C42" s="21" t="s">
        <v>331</v>
      </c>
      <c r="D42" s="24">
        <v>1082102</v>
      </c>
      <c r="E42" s="22">
        <v>9941.2710740000002</v>
      </c>
      <c r="F42" s="23">
        <v>1.09198882645635</v>
      </c>
    </row>
    <row r="43" spans="1:6" x14ac:dyDescent="0.2">
      <c r="A43" s="21" t="s">
        <v>473</v>
      </c>
      <c r="B43" s="21" t="s">
        <v>472</v>
      </c>
      <c r="C43" s="21" t="s">
        <v>88</v>
      </c>
      <c r="D43" s="24">
        <v>1988022</v>
      </c>
      <c r="E43" s="22">
        <v>9762.1820310000003</v>
      </c>
      <c r="F43" s="23">
        <v>1.07231697238044</v>
      </c>
    </row>
    <row r="44" spans="1:6" x14ac:dyDescent="0.2">
      <c r="A44" s="21" t="s">
        <v>375</v>
      </c>
      <c r="B44" s="21" t="s">
        <v>374</v>
      </c>
      <c r="C44" s="21" t="s">
        <v>91</v>
      </c>
      <c r="D44" s="24">
        <v>1421444</v>
      </c>
      <c r="E44" s="22">
        <v>9589.7719460000008</v>
      </c>
      <c r="F44" s="23">
        <v>1.05337876166403</v>
      </c>
    </row>
    <row r="45" spans="1:6" x14ac:dyDescent="0.2">
      <c r="A45" s="21" t="s">
        <v>475</v>
      </c>
      <c r="B45" s="21" t="s">
        <v>474</v>
      </c>
      <c r="C45" s="21" t="s">
        <v>190</v>
      </c>
      <c r="D45" s="24">
        <v>2172601</v>
      </c>
      <c r="E45" s="22">
        <v>9316.1130880000001</v>
      </c>
      <c r="F45" s="23">
        <v>1.0233189822885</v>
      </c>
    </row>
    <row r="46" spans="1:6" x14ac:dyDescent="0.2">
      <c r="A46" s="21" t="s">
        <v>201</v>
      </c>
      <c r="B46" s="21" t="s">
        <v>200</v>
      </c>
      <c r="C46" s="21" t="s">
        <v>112</v>
      </c>
      <c r="D46" s="24">
        <v>4596450</v>
      </c>
      <c r="E46" s="22">
        <v>9179.1106500000005</v>
      </c>
      <c r="F46" s="23">
        <v>1.0082700886028</v>
      </c>
    </row>
    <row r="47" spans="1:6" x14ac:dyDescent="0.2">
      <c r="A47" s="21" t="s">
        <v>280</v>
      </c>
      <c r="B47" s="21" t="s">
        <v>279</v>
      </c>
      <c r="C47" s="21" t="s">
        <v>83</v>
      </c>
      <c r="D47" s="24">
        <v>6708453</v>
      </c>
      <c r="E47" s="22">
        <v>8935.6593959999991</v>
      </c>
      <c r="F47" s="23">
        <v>0.98152843281493596</v>
      </c>
    </row>
    <row r="48" spans="1:6" x14ac:dyDescent="0.2">
      <c r="A48" s="21" t="s">
        <v>189</v>
      </c>
      <c r="B48" s="21" t="s">
        <v>188</v>
      </c>
      <c r="C48" s="21" t="s">
        <v>190</v>
      </c>
      <c r="D48" s="24">
        <v>378887</v>
      </c>
      <c r="E48" s="22">
        <v>8933.5871299999999</v>
      </c>
      <c r="F48" s="23">
        <v>0.98130080686040799</v>
      </c>
    </row>
    <row r="49" spans="1:6" x14ac:dyDescent="0.2">
      <c r="A49" s="21" t="s">
        <v>477</v>
      </c>
      <c r="B49" s="21" t="s">
        <v>476</v>
      </c>
      <c r="C49" s="21" t="s">
        <v>161</v>
      </c>
      <c r="D49" s="24">
        <v>900000</v>
      </c>
      <c r="E49" s="22">
        <v>8773.2000000000007</v>
      </c>
      <c r="F49" s="23">
        <v>0.96368324542749795</v>
      </c>
    </row>
    <row r="50" spans="1:6" x14ac:dyDescent="0.2">
      <c r="A50" s="21" t="s">
        <v>479</v>
      </c>
      <c r="B50" s="21" t="s">
        <v>478</v>
      </c>
      <c r="C50" s="21" t="s">
        <v>132</v>
      </c>
      <c r="D50" s="24">
        <v>9388074</v>
      </c>
      <c r="E50" s="22">
        <v>8674.5803759999999</v>
      </c>
      <c r="F50" s="23">
        <v>0.95285047297056602</v>
      </c>
    </row>
    <row r="51" spans="1:6" x14ac:dyDescent="0.2">
      <c r="A51" s="21" t="s">
        <v>481</v>
      </c>
      <c r="B51" s="21" t="s">
        <v>480</v>
      </c>
      <c r="C51" s="21" t="s">
        <v>482</v>
      </c>
      <c r="D51" s="24">
        <v>10743660</v>
      </c>
      <c r="E51" s="22">
        <v>8401.5421200000001</v>
      </c>
      <c r="F51" s="23">
        <v>0.92285886299154496</v>
      </c>
    </row>
    <row r="52" spans="1:6" x14ac:dyDescent="0.2">
      <c r="A52" s="21" t="s">
        <v>484</v>
      </c>
      <c r="B52" s="21" t="s">
        <v>483</v>
      </c>
      <c r="C52" s="21" t="s">
        <v>414</v>
      </c>
      <c r="D52" s="24">
        <v>1549472</v>
      </c>
      <c r="E52" s="22">
        <v>8231.57</v>
      </c>
      <c r="F52" s="23">
        <v>0.904188448064974</v>
      </c>
    </row>
    <row r="53" spans="1:6" x14ac:dyDescent="0.2">
      <c r="A53" s="21" t="s">
        <v>486</v>
      </c>
      <c r="B53" s="21" t="s">
        <v>485</v>
      </c>
      <c r="C53" s="21" t="s">
        <v>147</v>
      </c>
      <c r="D53" s="24">
        <v>1071467</v>
      </c>
      <c r="E53" s="22">
        <v>8011.8944929999998</v>
      </c>
      <c r="F53" s="23">
        <v>0.88005841506370996</v>
      </c>
    </row>
    <row r="54" spans="1:6" x14ac:dyDescent="0.2">
      <c r="A54" s="21" t="s">
        <v>488</v>
      </c>
      <c r="B54" s="21" t="s">
        <v>487</v>
      </c>
      <c r="C54" s="21" t="s">
        <v>83</v>
      </c>
      <c r="D54" s="24">
        <v>16181469</v>
      </c>
      <c r="E54" s="22">
        <v>7799.4680580000004</v>
      </c>
      <c r="F54" s="23">
        <v>0.85672464901535905</v>
      </c>
    </row>
    <row r="55" spans="1:6" x14ac:dyDescent="0.2">
      <c r="A55" s="21" t="s">
        <v>186</v>
      </c>
      <c r="B55" s="21" t="s">
        <v>185</v>
      </c>
      <c r="C55" s="21" t="s">
        <v>187</v>
      </c>
      <c r="D55" s="24">
        <v>563456</v>
      </c>
      <c r="E55" s="22">
        <v>7727.7990399999999</v>
      </c>
      <c r="F55" s="23">
        <v>0.84885223850803604</v>
      </c>
    </row>
    <row r="56" spans="1:6" x14ac:dyDescent="0.2">
      <c r="A56" s="21" t="s">
        <v>490</v>
      </c>
      <c r="B56" s="21" t="s">
        <v>489</v>
      </c>
      <c r="C56" s="21" t="s">
        <v>287</v>
      </c>
      <c r="D56" s="24">
        <v>1098411</v>
      </c>
      <c r="E56" s="22">
        <v>7232.4872299999997</v>
      </c>
      <c r="F56" s="23">
        <v>0.79444521569317195</v>
      </c>
    </row>
    <row r="57" spans="1:6" x14ac:dyDescent="0.2">
      <c r="A57" s="21" t="s">
        <v>492</v>
      </c>
      <c r="B57" s="21" t="s">
        <v>491</v>
      </c>
      <c r="C57" s="21" t="s">
        <v>153</v>
      </c>
      <c r="D57" s="24">
        <v>333239</v>
      </c>
      <c r="E57" s="22">
        <v>7107.9878699999999</v>
      </c>
      <c r="F57" s="23">
        <v>0.78076970991438599</v>
      </c>
    </row>
    <row r="58" spans="1:6" x14ac:dyDescent="0.2">
      <c r="A58" s="21" t="s">
        <v>361</v>
      </c>
      <c r="B58" s="21" t="s">
        <v>360</v>
      </c>
      <c r="C58" s="21" t="s">
        <v>91</v>
      </c>
      <c r="D58" s="24">
        <v>1367839</v>
      </c>
      <c r="E58" s="22">
        <v>6803.6311859999996</v>
      </c>
      <c r="F58" s="23">
        <v>0.74733795901338396</v>
      </c>
    </row>
    <row r="59" spans="1:6" x14ac:dyDescent="0.2">
      <c r="A59" s="21" t="s">
        <v>494</v>
      </c>
      <c r="B59" s="21" t="s">
        <v>493</v>
      </c>
      <c r="C59" s="21" t="s">
        <v>112</v>
      </c>
      <c r="D59" s="24">
        <v>628081</v>
      </c>
      <c r="E59" s="22">
        <v>6724.5492270000004</v>
      </c>
      <c r="F59" s="23">
        <v>0.73865128152924098</v>
      </c>
    </row>
    <row r="60" spans="1:6" x14ac:dyDescent="0.2">
      <c r="A60" s="21" t="s">
        <v>496</v>
      </c>
      <c r="B60" s="21" t="s">
        <v>495</v>
      </c>
      <c r="C60" s="21" t="s">
        <v>137</v>
      </c>
      <c r="D60" s="24">
        <v>812579</v>
      </c>
      <c r="E60" s="22">
        <v>6406.7791260000004</v>
      </c>
      <c r="F60" s="23">
        <v>0.70374614745826303</v>
      </c>
    </row>
    <row r="61" spans="1:6" x14ac:dyDescent="0.2">
      <c r="A61" s="21" t="s">
        <v>498</v>
      </c>
      <c r="B61" s="21" t="s">
        <v>497</v>
      </c>
      <c r="C61" s="21" t="s">
        <v>112</v>
      </c>
      <c r="D61" s="24">
        <v>912544</v>
      </c>
      <c r="E61" s="22">
        <v>5914.1976640000003</v>
      </c>
      <c r="F61" s="23">
        <v>0.64963903694698</v>
      </c>
    </row>
    <row r="62" spans="1:6" x14ac:dyDescent="0.2">
      <c r="A62" s="21" t="s">
        <v>500</v>
      </c>
      <c r="B62" s="21" t="s">
        <v>499</v>
      </c>
      <c r="C62" s="21" t="s">
        <v>295</v>
      </c>
      <c r="D62" s="24">
        <v>2464730</v>
      </c>
      <c r="E62" s="22">
        <v>5083.5056249999998</v>
      </c>
      <c r="F62" s="23">
        <v>0.55839251343283403</v>
      </c>
    </row>
    <row r="63" spans="1:6" x14ac:dyDescent="0.2">
      <c r="A63" s="21" t="s">
        <v>502</v>
      </c>
      <c r="B63" s="21" t="s">
        <v>501</v>
      </c>
      <c r="C63" s="21" t="s">
        <v>351</v>
      </c>
      <c r="D63" s="24">
        <v>624444</v>
      </c>
      <c r="E63" s="22">
        <v>4730.7877440000002</v>
      </c>
      <c r="F63" s="23">
        <v>0.51964857595478897</v>
      </c>
    </row>
    <row r="64" spans="1:6" x14ac:dyDescent="0.2">
      <c r="A64" s="21" t="s">
        <v>363</v>
      </c>
      <c r="B64" s="21" t="s">
        <v>362</v>
      </c>
      <c r="C64" s="21" t="s">
        <v>91</v>
      </c>
      <c r="D64" s="24">
        <v>1050000</v>
      </c>
      <c r="E64" s="22">
        <v>4486.125</v>
      </c>
      <c r="F64" s="23">
        <v>0.49277384527805501</v>
      </c>
    </row>
    <row r="65" spans="1:6" x14ac:dyDescent="0.2">
      <c r="A65" s="21" t="s">
        <v>178</v>
      </c>
      <c r="B65" s="21" t="s">
        <v>177</v>
      </c>
      <c r="C65" s="21" t="s">
        <v>179</v>
      </c>
      <c r="D65" s="24">
        <v>600000</v>
      </c>
      <c r="E65" s="22">
        <v>4389.3</v>
      </c>
      <c r="F65" s="23">
        <v>0.48213820147208802</v>
      </c>
    </row>
    <row r="66" spans="1:6" x14ac:dyDescent="0.2">
      <c r="A66" s="21" t="s">
        <v>504</v>
      </c>
      <c r="B66" s="21" t="s">
        <v>503</v>
      </c>
      <c r="C66" s="21" t="s">
        <v>101</v>
      </c>
      <c r="D66" s="24">
        <v>1337700</v>
      </c>
      <c r="E66" s="22">
        <v>4242.5155500000001</v>
      </c>
      <c r="F66" s="23">
        <v>0.46601481261120598</v>
      </c>
    </row>
    <row r="67" spans="1:6" x14ac:dyDescent="0.2">
      <c r="A67" s="21" t="s">
        <v>173</v>
      </c>
      <c r="B67" s="21" t="s">
        <v>172</v>
      </c>
      <c r="C67" s="21" t="s">
        <v>98</v>
      </c>
      <c r="D67" s="24">
        <v>1485684</v>
      </c>
      <c r="E67" s="22">
        <v>4195.5716160000002</v>
      </c>
      <c r="F67" s="23">
        <v>0.46085830384926502</v>
      </c>
    </row>
    <row r="68" spans="1:6" x14ac:dyDescent="0.2">
      <c r="A68" s="21" t="s">
        <v>506</v>
      </c>
      <c r="B68" s="21" t="s">
        <v>505</v>
      </c>
      <c r="C68" s="21" t="s">
        <v>98</v>
      </c>
      <c r="D68" s="24">
        <v>731119</v>
      </c>
      <c r="E68" s="22">
        <v>3856.6527249999999</v>
      </c>
      <c r="F68" s="23">
        <v>0.42363010241585802</v>
      </c>
    </row>
    <row r="69" spans="1:6" x14ac:dyDescent="0.2">
      <c r="A69" s="21" t="s">
        <v>508</v>
      </c>
      <c r="B69" s="21" t="s">
        <v>507</v>
      </c>
      <c r="C69" s="21" t="s">
        <v>112</v>
      </c>
      <c r="D69" s="24">
        <v>517508</v>
      </c>
      <c r="E69" s="22">
        <v>3735.1139899999998</v>
      </c>
      <c r="F69" s="23">
        <v>0.41027980348388898</v>
      </c>
    </row>
    <row r="70" spans="1:6" x14ac:dyDescent="0.2">
      <c r="A70" s="21" t="s">
        <v>510</v>
      </c>
      <c r="B70" s="21" t="s">
        <v>509</v>
      </c>
      <c r="C70" s="21" t="s">
        <v>511</v>
      </c>
      <c r="D70" s="24">
        <v>90597</v>
      </c>
      <c r="E70" s="22">
        <v>3571.7414269999999</v>
      </c>
      <c r="F70" s="23">
        <v>0.39233431019459297</v>
      </c>
    </row>
    <row r="71" spans="1:6" x14ac:dyDescent="0.2">
      <c r="A71" s="21" t="s">
        <v>175</v>
      </c>
      <c r="B71" s="21" t="s">
        <v>174</v>
      </c>
      <c r="C71" s="21" t="s">
        <v>176</v>
      </c>
      <c r="D71" s="24">
        <v>303744</v>
      </c>
      <c r="E71" s="22">
        <v>3261.4512</v>
      </c>
      <c r="F71" s="23">
        <v>0.35825079528785497</v>
      </c>
    </row>
    <row r="72" spans="1:6" x14ac:dyDescent="0.2">
      <c r="A72" s="21" t="s">
        <v>513</v>
      </c>
      <c r="B72" s="21" t="s">
        <v>512</v>
      </c>
      <c r="C72" s="21" t="s">
        <v>88</v>
      </c>
      <c r="D72" s="24">
        <v>2023567</v>
      </c>
      <c r="E72" s="22">
        <v>3211.4008290000002</v>
      </c>
      <c r="F72" s="23">
        <v>0.35275306310802002</v>
      </c>
    </row>
    <row r="73" spans="1:6" x14ac:dyDescent="0.2">
      <c r="A73" s="21" t="s">
        <v>515</v>
      </c>
      <c r="B73" s="21" t="s">
        <v>514</v>
      </c>
      <c r="C73" s="21" t="s">
        <v>351</v>
      </c>
      <c r="D73" s="24">
        <v>324891</v>
      </c>
      <c r="E73" s="22">
        <v>3195.9527670000002</v>
      </c>
      <c r="F73" s="23">
        <v>0.351056186424059</v>
      </c>
    </row>
    <row r="74" spans="1:6" x14ac:dyDescent="0.2">
      <c r="A74" s="21" t="s">
        <v>371</v>
      </c>
      <c r="B74" s="21" t="s">
        <v>370</v>
      </c>
      <c r="C74" s="21" t="s">
        <v>147</v>
      </c>
      <c r="D74" s="24">
        <v>95528</v>
      </c>
      <c r="E74" s="22">
        <v>2973.2134719999999</v>
      </c>
      <c r="F74" s="23">
        <v>0.32658961474099801</v>
      </c>
    </row>
    <row r="75" spans="1:6" x14ac:dyDescent="0.2">
      <c r="A75" s="21" t="s">
        <v>517</v>
      </c>
      <c r="B75" s="21" t="s">
        <v>516</v>
      </c>
      <c r="C75" s="21" t="s">
        <v>164</v>
      </c>
      <c r="D75" s="24">
        <v>1597798</v>
      </c>
      <c r="E75" s="22">
        <v>2892.0143800000001</v>
      </c>
      <c r="F75" s="23">
        <v>0.31767038293227001</v>
      </c>
    </row>
    <row r="76" spans="1:6" x14ac:dyDescent="0.2">
      <c r="A76" s="21" t="s">
        <v>385</v>
      </c>
      <c r="B76" s="21" t="s">
        <v>384</v>
      </c>
      <c r="C76" s="21" t="s">
        <v>190</v>
      </c>
      <c r="D76" s="24">
        <v>2000000</v>
      </c>
      <c r="E76" s="22">
        <v>2890</v>
      </c>
      <c r="F76" s="23">
        <v>0.31744911540663301</v>
      </c>
    </row>
    <row r="77" spans="1:6" x14ac:dyDescent="0.2">
      <c r="A77" s="21" t="s">
        <v>519</v>
      </c>
      <c r="B77" s="21" t="s">
        <v>518</v>
      </c>
      <c r="C77" s="21" t="s">
        <v>351</v>
      </c>
      <c r="D77" s="24">
        <v>426161</v>
      </c>
      <c r="E77" s="22">
        <v>2779.848203</v>
      </c>
      <c r="F77" s="23">
        <v>0.30534960311663201</v>
      </c>
    </row>
    <row r="78" spans="1:6" x14ac:dyDescent="0.2">
      <c r="A78" s="21" t="s">
        <v>521</v>
      </c>
      <c r="B78" s="21" t="s">
        <v>520</v>
      </c>
      <c r="C78" s="21" t="s">
        <v>197</v>
      </c>
      <c r="D78" s="24">
        <v>220481</v>
      </c>
      <c r="E78" s="22">
        <v>2565.0759539999999</v>
      </c>
      <c r="F78" s="23">
        <v>0.28175816351146199</v>
      </c>
    </row>
    <row r="79" spans="1:6" x14ac:dyDescent="0.2">
      <c r="A79" s="21" t="s">
        <v>523</v>
      </c>
      <c r="B79" s="21" t="s">
        <v>522</v>
      </c>
      <c r="C79" s="21" t="s">
        <v>137</v>
      </c>
      <c r="D79" s="24">
        <v>292158</v>
      </c>
      <c r="E79" s="22">
        <v>2538.4147830000002</v>
      </c>
      <c r="F79" s="23">
        <v>0.278829594255526</v>
      </c>
    </row>
    <row r="80" spans="1:6" x14ac:dyDescent="0.2">
      <c r="A80" s="21" t="s">
        <v>525</v>
      </c>
      <c r="B80" s="21" t="s">
        <v>524</v>
      </c>
      <c r="C80" s="21" t="s">
        <v>187</v>
      </c>
      <c r="D80" s="24">
        <v>242660</v>
      </c>
      <c r="E80" s="22">
        <v>1717.3048200000001</v>
      </c>
      <c r="F80" s="23">
        <v>0.18863560414967001</v>
      </c>
    </row>
    <row r="81" spans="1:9" x14ac:dyDescent="0.2">
      <c r="A81" s="21" t="s">
        <v>389</v>
      </c>
      <c r="B81" s="21" t="s">
        <v>388</v>
      </c>
      <c r="C81" s="21" t="s">
        <v>190</v>
      </c>
      <c r="D81" s="24">
        <v>2000000</v>
      </c>
      <c r="E81" s="22">
        <v>1712</v>
      </c>
      <c r="F81" s="23">
        <v>0.18805290158344501</v>
      </c>
    </row>
    <row r="82" spans="1:9" x14ac:dyDescent="0.2">
      <c r="A82" s="21" t="s">
        <v>526</v>
      </c>
      <c r="B82" s="21" t="s">
        <v>1228</v>
      </c>
      <c r="C82" s="21" t="s">
        <v>295</v>
      </c>
      <c r="D82" s="24">
        <v>1892146</v>
      </c>
      <c r="E82" s="22">
        <v>1684.0099399999999</v>
      </c>
      <c r="F82" s="23">
        <v>0.18497836186469799</v>
      </c>
    </row>
    <row r="83" spans="1:9" x14ac:dyDescent="0.2">
      <c r="A83" s="21" t="s">
        <v>528</v>
      </c>
      <c r="B83" s="21" t="s">
        <v>527</v>
      </c>
      <c r="C83" s="21" t="s">
        <v>137</v>
      </c>
      <c r="D83" s="24">
        <v>518764</v>
      </c>
      <c r="E83" s="22">
        <v>1567.445426</v>
      </c>
      <c r="F83" s="23">
        <v>0.17217445118749899</v>
      </c>
    </row>
    <row r="84" spans="1:9" x14ac:dyDescent="0.2">
      <c r="A84" s="21" t="s">
        <v>530</v>
      </c>
      <c r="B84" s="21" t="s">
        <v>529</v>
      </c>
      <c r="C84" s="21" t="s">
        <v>187</v>
      </c>
      <c r="D84" s="24">
        <v>473376</v>
      </c>
      <c r="E84" s="22">
        <v>1479.7733760000001</v>
      </c>
      <c r="F84" s="23">
        <v>0.16254420388009899</v>
      </c>
    </row>
    <row r="85" spans="1:9" x14ac:dyDescent="0.2">
      <c r="A85" s="21" t="s">
        <v>532</v>
      </c>
      <c r="B85" s="21" t="s">
        <v>531</v>
      </c>
      <c r="C85" s="21" t="s">
        <v>112</v>
      </c>
      <c r="D85" s="24">
        <v>314268</v>
      </c>
      <c r="E85" s="22">
        <v>1406.6635679999999</v>
      </c>
      <c r="F85" s="23">
        <v>0.15451353125824799</v>
      </c>
    </row>
    <row r="86" spans="1:9" x14ac:dyDescent="0.2">
      <c r="A86" s="21" t="s">
        <v>534</v>
      </c>
      <c r="B86" s="21" t="s">
        <v>533</v>
      </c>
      <c r="C86" s="21" t="s">
        <v>302</v>
      </c>
      <c r="D86" s="24">
        <v>273600</v>
      </c>
      <c r="E86" s="22">
        <v>1241.5968</v>
      </c>
      <c r="F86" s="23">
        <v>0.13638193974107499</v>
      </c>
    </row>
    <row r="87" spans="1:9" x14ac:dyDescent="0.2">
      <c r="A87" s="21" t="s">
        <v>535</v>
      </c>
      <c r="B87" s="21" t="s">
        <v>1229</v>
      </c>
      <c r="C87" s="21" t="s">
        <v>295</v>
      </c>
      <c r="D87" s="24">
        <v>12429435</v>
      </c>
      <c r="E87" s="22">
        <v>1100.0049979999999</v>
      </c>
      <c r="F87" s="23">
        <v>0.120828932026981</v>
      </c>
    </row>
    <row r="88" spans="1:9" x14ac:dyDescent="0.2">
      <c r="A88" s="21" t="s">
        <v>537</v>
      </c>
      <c r="B88" s="21" t="s">
        <v>536</v>
      </c>
      <c r="C88" s="21" t="s">
        <v>414</v>
      </c>
      <c r="D88" s="24">
        <v>73246</v>
      </c>
      <c r="E88" s="22">
        <v>714.07525399999997</v>
      </c>
      <c r="F88" s="23">
        <v>7.8436871182029994E-2</v>
      </c>
    </row>
    <row r="89" spans="1:9" x14ac:dyDescent="0.2">
      <c r="A89" s="21" t="s">
        <v>539</v>
      </c>
      <c r="B89" s="21" t="s">
        <v>538</v>
      </c>
      <c r="C89" s="21" t="s">
        <v>302</v>
      </c>
      <c r="D89" s="24">
        <v>674992</v>
      </c>
      <c r="E89" s="22">
        <v>506.58149600000002</v>
      </c>
      <c r="F89" s="23">
        <v>5.5644930029954603E-2</v>
      </c>
    </row>
    <row r="90" spans="1:9" x14ac:dyDescent="0.2">
      <c r="A90" s="21" t="s">
        <v>541</v>
      </c>
      <c r="B90" s="21" t="s">
        <v>540</v>
      </c>
      <c r="C90" s="21" t="s">
        <v>112</v>
      </c>
      <c r="D90" s="24">
        <v>10006</v>
      </c>
      <c r="E90" s="22">
        <v>76.330770999999999</v>
      </c>
      <c r="F90" s="23">
        <v>8.3844760319225792E-3</v>
      </c>
    </row>
    <row r="91" spans="1:9" x14ac:dyDescent="0.2">
      <c r="A91" s="20" t="s">
        <v>26</v>
      </c>
      <c r="B91" s="20"/>
      <c r="C91" s="20"/>
      <c r="D91" s="20"/>
      <c r="E91" s="25">
        <f>SUM(E7:E90)</f>
        <v>840120.96853900026</v>
      </c>
      <c r="F91" s="26">
        <f>SUM(F7:F90)</f>
        <v>92.28223470493738</v>
      </c>
      <c r="G91" s="14"/>
      <c r="H91" s="14"/>
      <c r="I91" s="14"/>
    </row>
    <row r="92" spans="1:9" x14ac:dyDescent="0.2">
      <c r="A92" s="21"/>
      <c r="B92" s="21"/>
      <c r="C92" s="21"/>
      <c r="D92" s="21"/>
      <c r="E92" s="22"/>
      <c r="F92" s="23"/>
    </row>
    <row r="93" spans="1:9" x14ac:dyDescent="0.2">
      <c r="A93" s="20" t="s">
        <v>29</v>
      </c>
      <c r="B93" s="20"/>
      <c r="C93" s="20"/>
      <c r="D93" s="20"/>
      <c r="E93" s="25">
        <f>E91</f>
        <v>840120.96853900026</v>
      </c>
      <c r="F93" s="26">
        <f>F91</f>
        <v>92.28223470493738</v>
      </c>
      <c r="G93" s="14"/>
      <c r="H93" s="14"/>
      <c r="I93" s="14"/>
    </row>
    <row r="94" spans="1:9" x14ac:dyDescent="0.2">
      <c r="A94" s="20"/>
      <c r="B94" s="20"/>
      <c r="C94" s="20"/>
      <c r="D94" s="20"/>
      <c r="E94" s="25"/>
      <c r="F94" s="26"/>
      <c r="G94" s="14"/>
      <c r="H94" s="14"/>
      <c r="I94" s="14"/>
    </row>
    <row r="95" spans="1:9" x14ac:dyDescent="0.2">
      <c r="A95" s="20" t="s">
        <v>31</v>
      </c>
      <c r="B95" s="20"/>
      <c r="C95" s="20"/>
      <c r="D95" s="20"/>
      <c r="E95" s="25">
        <f>E97-(E91)</f>
        <v>70261.155631699716</v>
      </c>
      <c r="F95" s="26">
        <f>F97-(F91)</f>
        <v>7.7177652950626197</v>
      </c>
      <c r="G95" s="14"/>
      <c r="H95" s="14"/>
      <c r="I95" s="14"/>
    </row>
    <row r="96" spans="1:9" x14ac:dyDescent="0.2">
      <c r="A96" s="20"/>
      <c r="B96" s="20"/>
      <c r="C96" s="20"/>
      <c r="D96" s="20"/>
      <c r="E96" s="25"/>
      <c r="F96" s="26"/>
      <c r="G96" s="14"/>
      <c r="H96" s="14"/>
      <c r="I96" s="14"/>
    </row>
    <row r="97" spans="1:9" x14ac:dyDescent="0.2">
      <c r="A97" s="27" t="s">
        <v>30</v>
      </c>
      <c r="B97" s="27"/>
      <c r="C97" s="27"/>
      <c r="D97" s="27"/>
      <c r="E97" s="28">
        <v>910382.12417069997</v>
      </c>
      <c r="F97" s="29">
        <v>100</v>
      </c>
      <c r="G97" s="14"/>
      <c r="H97" s="14"/>
      <c r="I97" s="14"/>
    </row>
    <row r="99" spans="1:9" x14ac:dyDescent="0.2">
      <c r="A99" s="14" t="s">
        <v>45</v>
      </c>
    </row>
    <row r="101" spans="1:9" x14ac:dyDescent="0.2">
      <c r="A101" s="14" t="s">
        <v>34</v>
      </c>
    </row>
    <row r="102" spans="1:9" x14ac:dyDescent="0.2">
      <c r="A102" s="14" t="s">
        <v>35</v>
      </c>
    </row>
    <row r="103" spans="1:9" x14ac:dyDescent="0.2">
      <c r="A103" s="14" t="s">
        <v>36</v>
      </c>
      <c r="B103" s="14"/>
      <c r="C103" s="30" t="s">
        <v>38</v>
      </c>
      <c r="D103" s="14" t="s">
        <v>37</v>
      </c>
    </row>
    <row r="104" spans="1:9" x14ac:dyDescent="0.2">
      <c r="A104" s="7" t="s">
        <v>71</v>
      </c>
      <c r="C104" s="31">
        <v>94.389099999999999</v>
      </c>
      <c r="D104" s="31">
        <v>119.24679999999999</v>
      </c>
    </row>
    <row r="105" spans="1:9" x14ac:dyDescent="0.2">
      <c r="A105" s="7" t="s">
        <v>78</v>
      </c>
      <c r="C105" s="31">
        <v>34.586799999999997</v>
      </c>
      <c r="D105" s="31">
        <v>40.049700000000001</v>
      </c>
    </row>
    <row r="106" spans="1:9" x14ac:dyDescent="0.2">
      <c r="A106" s="7" t="s">
        <v>72</v>
      </c>
      <c r="C106" s="31">
        <v>104.629</v>
      </c>
      <c r="D106" s="31">
        <v>132.7833</v>
      </c>
    </row>
    <row r="107" spans="1:9" x14ac:dyDescent="0.2">
      <c r="A107" s="7" t="s">
        <v>79</v>
      </c>
      <c r="C107" s="31">
        <v>40.178400000000003</v>
      </c>
      <c r="D107" s="31">
        <v>46.719299999999997</v>
      </c>
    </row>
    <row r="109" spans="1:9" x14ac:dyDescent="0.2">
      <c r="A109" s="14" t="s">
        <v>40</v>
      </c>
    </row>
    <row r="110" spans="1:9" x14ac:dyDescent="0.2">
      <c r="A110" s="86" t="s">
        <v>58</v>
      </c>
      <c r="B110" s="87"/>
      <c r="C110" s="35" t="s">
        <v>59</v>
      </c>
    </row>
    <row r="111" spans="1:9" x14ac:dyDescent="0.2">
      <c r="A111" s="82" t="s">
        <v>78</v>
      </c>
      <c r="B111" s="83"/>
      <c r="C111" s="36">
        <v>3</v>
      </c>
    </row>
    <row r="112" spans="1:9" x14ac:dyDescent="0.2">
      <c r="A112" s="82" t="s">
        <v>79</v>
      </c>
      <c r="B112" s="83"/>
      <c r="C112" s="36">
        <v>3.5</v>
      </c>
    </row>
    <row r="113" spans="1:9" x14ac:dyDescent="0.2">
      <c r="A113" s="7" t="s">
        <v>60</v>
      </c>
    </row>
    <row r="114" spans="1:9" x14ac:dyDescent="0.2">
      <c r="A114" s="7" t="s">
        <v>39</v>
      </c>
    </row>
    <row r="116" spans="1:9" x14ac:dyDescent="0.2">
      <c r="A116" s="14" t="s">
        <v>42</v>
      </c>
      <c r="D116" s="32">
        <v>0.12094708581286</v>
      </c>
    </row>
    <row r="117" spans="1:9" x14ac:dyDescent="0.2">
      <c r="A117" s="14"/>
      <c r="D117" s="32"/>
    </row>
    <row r="118" spans="1:9" x14ac:dyDescent="0.2">
      <c r="A118" s="14" t="s">
        <v>1222</v>
      </c>
      <c r="D118" s="30">
        <v>1</v>
      </c>
    </row>
    <row r="119" spans="1:9" x14ac:dyDescent="0.2">
      <c r="A119" s="7" t="s">
        <v>1142</v>
      </c>
    </row>
    <row r="120" spans="1:9" x14ac:dyDescent="0.2">
      <c r="A120" s="50" t="s">
        <v>1238</v>
      </c>
    </row>
    <row r="121" spans="1:9" x14ac:dyDescent="0.2">
      <c r="A121" s="50"/>
    </row>
    <row r="122" spans="1:9" x14ac:dyDescent="0.2">
      <c r="A122" s="14" t="s">
        <v>820</v>
      </c>
      <c r="B122" s="14"/>
      <c r="C122" s="14"/>
      <c r="D122" s="14"/>
      <c r="E122" s="14"/>
      <c r="F122" s="14"/>
      <c r="G122" s="14"/>
      <c r="H122" s="14"/>
      <c r="I122" s="14"/>
    </row>
    <row r="123" spans="1:9" x14ac:dyDescent="0.2">
      <c r="A123" s="50"/>
    </row>
    <row r="124" spans="1:9" x14ac:dyDescent="0.2">
      <c r="A124" s="51" t="s">
        <v>811</v>
      </c>
    </row>
    <row r="125" spans="1:9" x14ac:dyDescent="0.2">
      <c r="A125" s="52"/>
    </row>
    <row r="126" spans="1:9" x14ac:dyDescent="0.2">
      <c r="A126" s="53"/>
    </row>
    <row r="127" spans="1:9" x14ac:dyDescent="0.2">
      <c r="A127" s="53"/>
    </row>
    <row r="128" spans="1:9"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1" t="s">
        <v>821</v>
      </c>
    </row>
    <row r="139" spans="1:1" x14ac:dyDescent="0.2">
      <c r="A139" s="53"/>
    </row>
    <row r="140" spans="1:1" x14ac:dyDescent="0.2">
      <c r="A140" s="51" t="s">
        <v>812</v>
      </c>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3"/>
    </row>
    <row r="151" spans="1:1" x14ac:dyDescent="0.2">
      <c r="A151" s="53"/>
    </row>
    <row r="152" spans="1:1" x14ac:dyDescent="0.2">
      <c r="A152" s="53"/>
    </row>
  </sheetData>
  <mergeCells count="4">
    <mergeCell ref="A1:F1"/>
    <mergeCell ref="A110:B110"/>
    <mergeCell ref="A111:B111"/>
    <mergeCell ref="A112:B112"/>
  </mergeCells>
  <conditionalFormatting sqref="F2:F3 F5:F121">
    <cfRule type="cellIs" dxfId="55" priority="2" stopIfTrue="1" operator="between">
      <formula>0.009</formula>
      <formula>-0.009</formula>
    </cfRule>
  </conditionalFormatting>
  <conditionalFormatting sqref="F123:F65538">
    <cfRule type="cellIs" dxfId="54" priority="1" stopIfTrue="1" operator="between">
      <formula>0.009</formula>
      <formula>-0.009</formula>
    </cfRule>
  </conditionalFormatting>
  <hyperlinks>
    <hyperlink ref="A123" r:id="rId1" tooltip="https://www.franklintempletonindia.com/downloadsServlet/pdf/product-labels-jg9o5k7l" display="https://www.franklintempletonindia.com/downloadsServlet/pdf/product-labels-jg9o5k7l" xr:uid="{00000000-0004-0000-0F00-000000000000}"/>
    <hyperlink ref="A120" r:id="rId2" xr:uid="{00000000-0004-0000-0F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2"/>
  <sheetViews>
    <sheetView workbookViewId="0">
      <selection sqref="A1:F1"/>
    </sheetView>
  </sheetViews>
  <sheetFormatPr defaultColWidth="9.28515625" defaultRowHeight="11.25" x14ac:dyDescent="0.2"/>
  <cols>
    <col min="1" max="1" width="38.7109375" style="7" bestFit="1" customWidth="1"/>
    <col min="2" max="2" width="32.28515625" style="7" bestFit="1" customWidth="1"/>
    <col min="3" max="3" width="35.42578125" style="7" bestFit="1" customWidth="1"/>
    <col min="4" max="4" width="14.7109375" style="7" bestFit="1" customWidth="1"/>
    <col min="5" max="5" width="21.28515625" style="10" customWidth="1"/>
    <col min="6" max="6" width="14.2851562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15</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48.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543</v>
      </c>
      <c r="B7" s="21" t="s">
        <v>542</v>
      </c>
      <c r="C7" s="21" t="s">
        <v>83</v>
      </c>
      <c r="D7" s="24">
        <v>23439752</v>
      </c>
      <c r="E7" s="22">
        <v>31796.023590000001</v>
      </c>
      <c r="F7" s="23">
        <v>3.6756156594110498</v>
      </c>
    </row>
    <row r="8" spans="1:8" x14ac:dyDescent="0.2">
      <c r="A8" s="21" t="s">
        <v>545</v>
      </c>
      <c r="B8" s="21" t="s">
        <v>544</v>
      </c>
      <c r="C8" s="21" t="s">
        <v>287</v>
      </c>
      <c r="D8" s="24">
        <v>5194174</v>
      </c>
      <c r="E8" s="22">
        <v>22480.38507</v>
      </c>
      <c r="F8" s="23">
        <v>2.5987292140162399</v>
      </c>
    </row>
    <row r="9" spans="1:8" x14ac:dyDescent="0.2">
      <c r="A9" s="21" t="s">
        <v>422</v>
      </c>
      <c r="B9" s="21" t="s">
        <v>421</v>
      </c>
      <c r="C9" s="21" t="s">
        <v>83</v>
      </c>
      <c r="D9" s="24">
        <v>23580355</v>
      </c>
      <c r="E9" s="22">
        <v>22342.38636</v>
      </c>
      <c r="F9" s="23">
        <v>2.5827765833981702</v>
      </c>
    </row>
    <row r="10" spans="1:8" x14ac:dyDescent="0.2">
      <c r="A10" s="21" t="s">
        <v>547</v>
      </c>
      <c r="B10" s="21" t="s">
        <v>546</v>
      </c>
      <c r="C10" s="21" t="s">
        <v>287</v>
      </c>
      <c r="D10" s="24">
        <v>1718493</v>
      </c>
      <c r="E10" s="22">
        <v>21773.30631</v>
      </c>
      <c r="F10" s="23">
        <v>2.5169910131579898</v>
      </c>
    </row>
    <row r="11" spans="1:8" x14ac:dyDescent="0.2">
      <c r="A11" s="21" t="s">
        <v>85</v>
      </c>
      <c r="B11" s="21" t="s">
        <v>84</v>
      </c>
      <c r="C11" s="21" t="s">
        <v>83</v>
      </c>
      <c r="D11" s="24">
        <v>2135566</v>
      </c>
      <c r="E11" s="22">
        <v>21319.355380000001</v>
      </c>
      <c r="F11" s="23">
        <v>2.46451435228908</v>
      </c>
    </row>
    <row r="12" spans="1:8" x14ac:dyDescent="0.2">
      <c r="A12" s="21" t="s">
        <v>427</v>
      </c>
      <c r="B12" s="21" t="s">
        <v>426</v>
      </c>
      <c r="C12" s="21" t="s">
        <v>414</v>
      </c>
      <c r="D12" s="24">
        <v>1050123</v>
      </c>
      <c r="E12" s="22">
        <v>21114.82316</v>
      </c>
      <c r="F12" s="23">
        <v>2.4408704576820099</v>
      </c>
    </row>
    <row r="13" spans="1:8" x14ac:dyDescent="0.2">
      <c r="A13" s="21" t="s">
        <v>549</v>
      </c>
      <c r="B13" s="21" t="s">
        <v>548</v>
      </c>
      <c r="C13" s="21" t="s">
        <v>307</v>
      </c>
      <c r="D13" s="24">
        <v>1986228</v>
      </c>
      <c r="E13" s="22">
        <v>20447.224149999998</v>
      </c>
      <c r="F13" s="23">
        <v>2.3636961101282101</v>
      </c>
    </row>
    <row r="14" spans="1:8" x14ac:dyDescent="0.2">
      <c r="A14" s="21" t="s">
        <v>82</v>
      </c>
      <c r="B14" s="21" t="s">
        <v>81</v>
      </c>
      <c r="C14" s="21" t="s">
        <v>83</v>
      </c>
      <c r="D14" s="24">
        <v>1223175</v>
      </c>
      <c r="E14" s="22">
        <v>20197.065600000002</v>
      </c>
      <c r="F14" s="23">
        <v>2.33477781847099</v>
      </c>
    </row>
    <row r="15" spans="1:8" x14ac:dyDescent="0.2">
      <c r="A15" s="21" t="s">
        <v>158</v>
      </c>
      <c r="B15" s="21" t="s">
        <v>157</v>
      </c>
      <c r="C15" s="21" t="s">
        <v>153</v>
      </c>
      <c r="D15" s="24">
        <v>14617750</v>
      </c>
      <c r="E15" s="22">
        <v>19105.399249999999</v>
      </c>
      <c r="F15" s="23">
        <v>2.20858134866543</v>
      </c>
    </row>
    <row r="16" spans="1:8" x14ac:dyDescent="0.2">
      <c r="A16" s="21" t="s">
        <v>373</v>
      </c>
      <c r="B16" s="21" t="s">
        <v>372</v>
      </c>
      <c r="C16" s="21" t="s">
        <v>91</v>
      </c>
      <c r="D16" s="24">
        <v>822190</v>
      </c>
      <c r="E16" s="22">
        <v>18868.849409999999</v>
      </c>
      <c r="F16" s="23">
        <v>2.18123622188648</v>
      </c>
    </row>
    <row r="17" spans="1:6" x14ac:dyDescent="0.2">
      <c r="A17" s="21" t="s">
        <v>136</v>
      </c>
      <c r="B17" s="21" t="s">
        <v>135</v>
      </c>
      <c r="C17" s="21" t="s">
        <v>137</v>
      </c>
      <c r="D17" s="24">
        <v>6391052</v>
      </c>
      <c r="E17" s="22">
        <v>18783.30183</v>
      </c>
      <c r="F17" s="23">
        <v>2.17134693419669</v>
      </c>
    </row>
    <row r="18" spans="1:6" x14ac:dyDescent="0.2">
      <c r="A18" s="21" t="s">
        <v>128</v>
      </c>
      <c r="B18" s="21" t="s">
        <v>127</v>
      </c>
      <c r="C18" s="21" t="s">
        <v>129</v>
      </c>
      <c r="D18" s="24">
        <v>14600000</v>
      </c>
      <c r="E18" s="22">
        <v>17979.900000000001</v>
      </c>
      <c r="F18" s="23">
        <v>2.07847380058648</v>
      </c>
    </row>
    <row r="19" spans="1:6" x14ac:dyDescent="0.2">
      <c r="A19" s="21" t="s">
        <v>237</v>
      </c>
      <c r="B19" s="21" t="s">
        <v>236</v>
      </c>
      <c r="C19" s="21" t="s">
        <v>112</v>
      </c>
      <c r="D19" s="24">
        <v>892366</v>
      </c>
      <c r="E19" s="22">
        <v>17563.101429999999</v>
      </c>
      <c r="F19" s="23">
        <v>2.0302919470796801</v>
      </c>
    </row>
    <row r="20" spans="1:6" x14ac:dyDescent="0.2">
      <c r="A20" s="21" t="s">
        <v>227</v>
      </c>
      <c r="B20" s="21" t="s">
        <v>226</v>
      </c>
      <c r="C20" s="21" t="s">
        <v>147</v>
      </c>
      <c r="D20" s="24">
        <v>983937</v>
      </c>
      <c r="E20" s="22">
        <v>17288.757030000001</v>
      </c>
      <c r="F20" s="23">
        <v>1.9985777747128901</v>
      </c>
    </row>
    <row r="21" spans="1:6" x14ac:dyDescent="0.2">
      <c r="A21" s="21" t="s">
        <v>269</v>
      </c>
      <c r="B21" s="21" t="s">
        <v>268</v>
      </c>
      <c r="C21" s="21" t="s">
        <v>182</v>
      </c>
      <c r="D21" s="24">
        <v>3651225</v>
      </c>
      <c r="E21" s="22">
        <v>16901.520530000002</v>
      </c>
      <c r="F21" s="23">
        <v>1.9538132921584399</v>
      </c>
    </row>
    <row r="22" spans="1:6" x14ac:dyDescent="0.2">
      <c r="A22" s="21" t="s">
        <v>551</v>
      </c>
      <c r="B22" s="21" t="s">
        <v>550</v>
      </c>
      <c r="C22" s="21" t="s">
        <v>137</v>
      </c>
      <c r="D22" s="24">
        <v>4795257</v>
      </c>
      <c r="E22" s="22">
        <v>16083.29198</v>
      </c>
      <c r="F22" s="23">
        <v>1.8592261918927599</v>
      </c>
    </row>
    <row r="23" spans="1:6" x14ac:dyDescent="0.2">
      <c r="A23" s="21" t="s">
        <v>152</v>
      </c>
      <c r="B23" s="21" t="s">
        <v>151</v>
      </c>
      <c r="C23" s="21" t="s">
        <v>153</v>
      </c>
      <c r="D23" s="24">
        <v>380000</v>
      </c>
      <c r="E23" s="22">
        <v>15053.7</v>
      </c>
      <c r="F23" s="23">
        <v>1.7402055101468199</v>
      </c>
    </row>
    <row r="24" spans="1:6" x14ac:dyDescent="0.2">
      <c r="A24" s="21" t="s">
        <v>553</v>
      </c>
      <c r="B24" s="21" t="s">
        <v>552</v>
      </c>
      <c r="C24" s="21" t="s">
        <v>511</v>
      </c>
      <c r="D24" s="24">
        <v>3620695</v>
      </c>
      <c r="E24" s="22">
        <v>14557.00425</v>
      </c>
      <c r="F24" s="23">
        <v>1.68278755436076</v>
      </c>
    </row>
    <row r="25" spans="1:6" x14ac:dyDescent="0.2">
      <c r="A25" s="21" t="s">
        <v>555</v>
      </c>
      <c r="B25" s="21" t="s">
        <v>554</v>
      </c>
      <c r="C25" s="21" t="s">
        <v>164</v>
      </c>
      <c r="D25" s="24">
        <v>442739</v>
      </c>
      <c r="E25" s="22">
        <v>14498.15266</v>
      </c>
      <c r="F25" s="23">
        <v>1.6759843191960599</v>
      </c>
    </row>
    <row r="26" spans="1:6" x14ac:dyDescent="0.2">
      <c r="A26" s="21" t="s">
        <v>557</v>
      </c>
      <c r="B26" s="21" t="s">
        <v>556</v>
      </c>
      <c r="C26" s="21" t="s">
        <v>161</v>
      </c>
      <c r="D26" s="24">
        <v>4850000</v>
      </c>
      <c r="E26" s="22">
        <v>14426.325000000001</v>
      </c>
      <c r="F26" s="23">
        <v>1.66768105224422</v>
      </c>
    </row>
    <row r="27" spans="1:6" x14ac:dyDescent="0.2">
      <c r="A27" s="21" t="s">
        <v>316</v>
      </c>
      <c r="B27" s="21" t="s">
        <v>315</v>
      </c>
      <c r="C27" s="21" t="s">
        <v>104</v>
      </c>
      <c r="D27" s="24">
        <v>28000000</v>
      </c>
      <c r="E27" s="22">
        <v>14420</v>
      </c>
      <c r="F27" s="23">
        <v>1.6669498831727101</v>
      </c>
    </row>
    <row r="28" spans="1:6" x14ac:dyDescent="0.2">
      <c r="A28" s="21" t="s">
        <v>559</v>
      </c>
      <c r="B28" s="21" t="s">
        <v>558</v>
      </c>
      <c r="C28" s="21" t="s">
        <v>425</v>
      </c>
      <c r="D28" s="24">
        <v>1258135</v>
      </c>
      <c r="E28" s="22">
        <v>14085.45039</v>
      </c>
      <c r="F28" s="23">
        <v>1.6282759973679299</v>
      </c>
    </row>
    <row r="29" spans="1:6" x14ac:dyDescent="0.2">
      <c r="A29" s="21" t="s">
        <v>377</v>
      </c>
      <c r="B29" s="21" t="s">
        <v>376</v>
      </c>
      <c r="C29" s="21" t="s">
        <v>91</v>
      </c>
      <c r="D29" s="24">
        <v>294995</v>
      </c>
      <c r="E29" s="22">
        <v>13994.710300000001</v>
      </c>
      <c r="F29" s="23">
        <v>1.6177864562844</v>
      </c>
    </row>
    <row r="30" spans="1:6" x14ac:dyDescent="0.2">
      <c r="A30" s="21" t="s">
        <v>561</v>
      </c>
      <c r="B30" s="21" t="s">
        <v>560</v>
      </c>
      <c r="C30" s="21" t="s">
        <v>150</v>
      </c>
      <c r="D30" s="24">
        <v>1717030</v>
      </c>
      <c r="E30" s="22">
        <v>13989.50193</v>
      </c>
      <c r="F30" s="23">
        <v>1.6171843694769701</v>
      </c>
    </row>
    <row r="31" spans="1:6" x14ac:dyDescent="0.2">
      <c r="A31" s="21" t="s">
        <v>563</v>
      </c>
      <c r="B31" s="21" t="s">
        <v>562</v>
      </c>
      <c r="C31" s="21" t="s">
        <v>112</v>
      </c>
      <c r="D31" s="24">
        <v>865000</v>
      </c>
      <c r="E31" s="22">
        <v>13787.6675</v>
      </c>
      <c r="F31" s="23">
        <v>1.59385233899787</v>
      </c>
    </row>
    <row r="32" spans="1:6" x14ac:dyDescent="0.2">
      <c r="A32" s="21" t="s">
        <v>565</v>
      </c>
      <c r="B32" s="21" t="s">
        <v>564</v>
      </c>
      <c r="C32" s="21" t="s">
        <v>187</v>
      </c>
      <c r="D32" s="24">
        <v>2303205</v>
      </c>
      <c r="E32" s="22">
        <v>13701.76655</v>
      </c>
      <c r="F32" s="23">
        <v>1.58392220178795</v>
      </c>
    </row>
    <row r="33" spans="1:6" x14ac:dyDescent="0.2">
      <c r="A33" s="21" t="s">
        <v>567</v>
      </c>
      <c r="B33" s="21" t="s">
        <v>566</v>
      </c>
      <c r="C33" s="21" t="s">
        <v>425</v>
      </c>
      <c r="D33" s="24">
        <v>2297000</v>
      </c>
      <c r="E33" s="22">
        <v>13520.142</v>
      </c>
      <c r="F33" s="23">
        <v>1.5629264304700801</v>
      </c>
    </row>
    <row r="34" spans="1:6" x14ac:dyDescent="0.2">
      <c r="A34" s="21" t="s">
        <v>569</v>
      </c>
      <c r="B34" s="21" t="s">
        <v>568</v>
      </c>
      <c r="C34" s="21" t="s">
        <v>164</v>
      </c>
      <c r="D34" s="24">
        <v>1502334</v>
      </c>
      <c r="E34" s="22">
        <v>13313.68391</v>
      </c>
      <c r="F34" s="23">
        <v>1.53905990557371</v>
      </c>
    </row>
    <row r="35" spans="1:6" x14ac:dyDescent="0.2">
      <c r="A35" s="21" t="s">
        <v>571</v>
      </c>
      <c r="B35" s="21" t="s">
        <v>570</v>
      </c>
      <c r="C35" s="21" t="s">
        <v>132</v>
      </c>
      <c r="D35" s="24">
        <v>3352118</v>
      </c>
      <c r="E35" s="22">
        <v>13244.218220000001</v>
      </c>
      <c r="F35" s="23">
        <v>1.5310296820071401</v>
      </c>
    </row>
    <row r="36" spans="1:6" x14ac:dyDescent="0.2">
      <c r="A36" s="21" t="s">
        <v>573</v>
      </c>
      <c r="B36" s="21" t="s">
        <v>572</v>
      </c>
      <c r="C36" s="21" t="s">
        <v>161</v>
      </c>
      <c r="D36" s="24">
        <v>6500000</v>
      </c>
      <c r="E36" s="22">
        <v>13191.75</v>
      </c>
      <c r="F36" s="23">
        <v>1.52496436347737</v>
      </c>
    </row>
    <row r="37" spans="1:6" x14ac:dyDescent="0.2">
      <c r="A37" s="21" t="s">
        <v>575</v>
      </c>
      <c r="B37" s="21" t="s">
        <v>574</v>
      </c>
      <c r="C37" s="21" t="s">
        <v>101</v>
      </c>
      <c r="D37" s="24">
        <v>1491580</v>
      </c>
      <c r="E37" s="22">
        <v>13028.951300000001</v>
      </c>
      <c r="F37" s="23">
        <v>1.50614485765589</v>
      </c>
    </row>
    <row r="38" spans="1:6" x14ac:dyDescent="0.2">
      <c r="A38" s="21" t="s">
        <v>577</v>
      </c>
      <c r="B38" s="21" t="s">
        <v>576</v>
      </c>
      <c r="C38" s="21" t="s">
        <v>101</v>
      </c>
      <c r="D38" s="24">
        <v>52304</v>
      </c>
      <c r="E38" s="22">
        <v>12588.840539999999</v>
      </c>
      <c r="F38" s="23">
        <v>1.45526811840728</v>
      </c>
    </row>
    <row r="39" spans="1:6" x14ac:dyDescent="0.2">
      <c r="A39" s="21" t="s">
        <v>114</v>
      </c>
      <c r="B39" s="21" t="s">
        <v>113</v>
      </c>
      <c r="C39" s="21" t="s">
        <v>83</v>
      </c>
      <c r="D39" s="24">
        <v>880366</v>
      </c>
      <c r="E39" s="22">
        <v>12481.38897</v>
      </c>
      <c r="F39" s="23">
        <v>1.44284673268895</v>
      </c>
    </row>
    <row r="40" spans="1:6" x14ac:dyDescent="0.2">
      <c r="A40" s="21" t="s">
        <v>579</v>
      </c>
      <c r="B40" s="21" t="s">
        <v>578</v>
      </c>
      <c r="C40" s="21" t="s">
        <v>137</v>
      </c>
      <c r="D40" s="24">
        <v>300000</v>
      </c>
      <c r="E40" s="22">
        <v>12366</v>
      </c>
      <c r="F40" s="23">
        <v>1.42950778469582</v>
      </c>
    </row>
    <row r="41" spans="1:6" x14ac:dyDescent="0.2">
      <c r="A41" s="21" t="s">
        <v>280</v>
      </c>
      <c r="B41" s="21" t="s">
        <v>279</v>
      </c>
      <c r="C41" s="21" t="s">
        <v>83</v>
      </c>
      <c r="D41" s="24">
        <v>8960416</v>
      </c>
      <c r="E41" s="22">
        <v>11935.27411</v>
      </c>
      <c r="F41" s="23">
        <v>1.37971593504153</v>
      </c>
    </row>
    <row r="42" spans="1:6" x14ac:dyDescent="0.2">
      <c r="A42" s="21" t="s">
        <v>581</v>
      </c>
      <c r="B42" s="21" t="s">
        <v>580</v>
      </c>
      <c r="C42" s="21" t="s">
        <v>302</v>
      </c>
      <c r="D42" s="24">
        <v>29000</v>
      </c>
      <c r="E42" s="22">
        <v>10963.4645</v>
      </c>
      <c r="F42" s="23">
        <v>1.2673748867852399</v>
      </c>
    </row>
    <row r="43" spans="1:6" x14ac:dyDescent="0.2">
      <c r="A43" s="21" t="s">
        <v>583</v>
      </c>
      <c r="B43" s="21" t="s">
        <v>582</v>
      </c>
      <c r="C43" s="21" t="s">
        <v>101</v>
      </c>
      <c r="D43" s="24">
        <v>627173</v>
      </c>
      <c r="E43" s="22">
        <v>10644.380160000001</v>
      </c>
      <c r="F43" s="23">
        <v>1.2304887839221901</v>
      </c>
    </row>
    <row r="44" spans="1:6" x14ac:dyDescent="0.2">
      <c r="A44" s="21" t="s">
        <v>155</v>
      </c>
      <c r="B44" s="21" t="s">
        <v>154</v>
      </c>
      <c r="C44" s="21" t="s">
        <v>156</v>
      </c>
      <c r="D44" s="24">
        <v>415909</v>
      </c>
      <c r="E44" s="22">
        <v>10561.801100000001</v>
      </c>
      <c r="F44" s="23">
        <v>1.2209426567086299</v>
      </c>
    </row>
    <row r="45" spans="1:6" x14ac:dyDescent="0.2">
      <c r="A45" s="21" t="s">
        <v>585</v>
      </c>
      <c r="B45" s="21" t="s">
        <v>584</v>
      </c>
      <c r="C45" s="21" t="s">
        <v>123</v>
      </c>
      <c r="D45" s="24">
        <v>683231</v>
      </c>
      <c r="E45" s="22">
        <v>10523.465480000001</v>
      </c>
      <c r="F45" s="23">
        <v>1.2165110646642201</v>
      </c>
    </row>
    <row r="46" spans="1:6" x14ac:dyDescent="0.2">
      <c r="A46" s="21" t="s">
        <v>587</v>
      </c>
      <c r="B46" s="21" t="s">
        <v>586</v>
      </c>
      <c r="C46" s="21" t="s">
        <v>287</v>
      </c>
      <c r="D46" s="24">
        <v>17469870</v>
      </c>
      <c r="E46" s="22">
        <v>10228.60889</v>
      </c>
      <c r="F46" s="23">
        <v>1.1824256861445801</v>
      </c>
    </row>
    <row r="47" spans="1:6" x14ac:dyDescent="0.2">
      <c r="A47" s="21" t="s">
        <v>322</v>
      </c>
      <c r="B47" s="21" t="s">
        <v>321</v>
      </c>
      <c r="C47" s="21" t="s">
        <v>182</v>
      </c>
      <c r="D47" s="24">
        <v>500000</v>
      </c>
      <c r="E47" s="22">
        <v>10097</v>
      </c>
      <c r="F47" s="23">
        <v>1.1672117177805099</v>
      </c>
    </row>
    <row r="48" spans="1:6" x14ac:dyDescent="0.2">
      <c r="A48" s="21" t="s">
        <v>433</v>
      </c>
      <c r="B48" s="21" t="s">
        <v>432</v>
      </c>
      <c r="C48" s="21" t="s">
        <v>83</v>
      </c>
      <c r="D48" s="24">
        <v>8130441</v>
      </c>
      <c r="E48" s="22">
        <v>10077.681619999999</v>
      </c>
      <c r="F48" s="23">
        <v>1.1649785158884101</v>
      </c>
    </row>
    <row r="49" spans="1:6" x14ac:dyDescent="0.2">
      <c r="A49" s="21" t="s">
        <v>589</v>
      </c>
      <c r="B49" s="21" t="s">
        <v>588</v>
      </c>
      <c r="C49" s="21" t="s">
        <v>425</v>
      </c>
      <c r="D49" s="24">
        <v>566062</v>
      </c>
      <c r="E49" s="22">
        <v>9797.1180650000006</v>
      </c>
      <c r="F49" s="23">
        <v>1.1325454101165799</v>
      </c>
    </row>
    <row r="50" spans="1:6" x14ac:dyDescent="0.2">
      <c r="A50" s="21" t="s">
        <v>282</v>
      </c>
      <c r="B50" s="21" t="s">
        <v>281</v>
      </c>
      <c r="C50" s="21" t="s">
        <v>120</v>
      </c>
      <c r="D50" s="24">
        <v>3325151</v>
      </c>
      <c r="E50" s="22">
        <v>9588.0729090000004</v>
      </c>
      <c r="F50" s="23">
        <v>1.1083798207703901</v>
      </c>
    </row>
    <row r="51" spans="1:6" x14ac:dyDescent="0.2">
      <c r="A51" s="21" t="s">
        <v>383</v>
      </c>
      <c r="B51" s="21" t="s">
        <v>382</v>
      </c>
      <c r="C51" s="21" t="s">
        <v>91</v>
      </c>
      <c r="D51" s="24">
        <v>195484</v>
      </c>
      <c r="E51" s="22">
        <v>9194.9809079999995</v>
      </c>
      <c r="F51" s="23">
        <v>1.06293844315991</v>
      </c>
    </row>
    <row r="52" spans="1:6" x14ac:dyDescent="0.2">
      <c r="A52" s="21" t="s">
        <v>178</v>
      </c>
      <c r="B52" s="21" t="s">
        <v>177</v>
      </c>
      <c r="C52" s="21" t="s">
        <v>179</v>
      </c>
      <c r="D52" s="24">
        <v>1250578</v>
      </c>
      <c r="E52" s="22">
        <v>9148.6033590000006</v>
      </c>
      <c r="F52" s="23">
        <v>1.0575772053036401</v>
      </c>
    </row>
    <row r="53" spans="1:6" x14ac:dyDescent="0.2">
      <c r="A53" s="21" t="s">
        <v>163</v>
      </c>
      <c r="B53" s="21" t="s">
        <v>162</v>
      </c>
      <c r="C53" s="21" t="s">
        <v>164</v>
      </c>
      <c r="D53" s="24">
        <v>2402529</v>
      </c>
      <c r="E53" s="22">
        <v>8942.2129380000006</v>
      </c>
      <c r="F53" s="23">
        <v>1.0337185029337499</v>
      </c>
    </row>
    <row r="54" spans="1:6" x14ac:dyDescent="0.2">
      <c r="A54" s="21" t="s">
        <v>194</v>
      </c>
      <c r="B54" s="21" t="s">
        <v>193</v>
      </c>
      <c r="C54" s="21" t="s">
        <v>164</v>
      </c>
      <c r="D54" s="24">
        <v>440000</v>
      </c>
      <c r="E54" s="22">
        <v>8878.76</v>
      </c>
      <c r="F54" s="23">
        <v>1.02638335261571</v>
      </c>
    </row>
    <row r="55" spans="1:6" x14ac:dyDescent="0.2">
      <c r="A55" s="21" t="s">
        <v>445</v>
      </c>
      <c r="B55" s="21" t="s">
        <v>444</v>
      </c>
      <c r="C55" s="21" t="s">
        <v>287</v>
      </c>
      <c r="D55" s="24">
        <v>286027</v>
      </c>
      <c r="E55" s="22">
        <v>8807.3433839999998</v>
      </c>
      <c r="F55" s="23">
        <v>1.0181276022899299</v>
      </c>
    </row>
    <row r="56" spans="1:6" x14ac:dyDescent="0.2">
      <c r="A56" s="21" t="s">
        <v>144</v>
      </c>
      <c r="B56" s="21" t="s">
        <v>143</v>
      </c>
      <c r="C56" s="21" t="s">
        <v>132</v>
      </c>
      <c r="D56" s="24">
        <v>1837180</v>
      </c>
      <c r="E56" s="22">
        <v>8790.9063000000006</v>
      </c>
      <c r="F56" s="23">
        <v>1.01622747779246</v>
      </c>
    </row>
    <row r="57" spans="1:6" x14ac:dyDescent="0.2">
      <c r="A57" s="21" t="s">
        <v>591</v>
      </c>
      <c r="B57" s="21" t="s">
        <v>590</v>
      </c>
      <c r="C57" s="21" t="s">
        <v>482</v>
      </c>
      <c r="D57" s="24">
        <v>1240127</v>
      </c>
      <c r="E57" s="22">
        <v>8615.1622690000004</v>
      </c>
      <c r="F57" s="23">
        <v>0.99591149360773401</v>
      </c>
    </row>
    <row r="58" spans="1:6" x14ac:dyDescent="0.2">
      <c r="A58" s="21" t="s">
        <v>593</v>
      </c>
      <c r="B58" s="21" t="s">
        <v>592</v>
      </c>
      <c r="C58" s="21" t="s">
        <v>101</v>
      </c>
      <c r="D58" s="24">
        <v>2422358</v>
      </c>
      <c r="E58" s="22">
        <v>8526.7001600000003</v>
      </c>
      <c r="F58" s="23">
        <v>0.98568528679339595</v>
      </c>
    </row>
    <row r="59" spans="1:6" x14ac:dyDescent="0.2">
      <c r="A59" s="21" t="s">
        <v>595</v>
      </c>
      <c r="B59" s="21" t="s">
        <v>594</v>
      </c>
      <c r="C59" s="21" t="s">
        <v>307</v>
      </c>
      <c r="D59" s="24">
        <v>224936</v>
      </c>
      <c r="E59" s="22">
        <v>8133.0109519999996</v>
      </c>
      <c r="F59" s="23">
        <v>0.94017487214138695</v>
      </c>
    </row>
    <row r="60" spans="1:6" x14ac:dyDescent="0.2">
      <c r="A60" s="21" t="s">
        <v>597</v>
      </c>
      <c r="B60" s="21" t="s">
        <v>596</v>
      </c>
      <c r="C60" s="21" t="s">
        <v>120</v>
      </c>
      <c r="D60" s="24">
        <v>1568364</v>
      </c>
      <c r="E60" s="22">
        <v>7263.0936840000004</v>
      </c>
      <c r="F60" s="23">
        <v>0.83961256366270998</v>
      </c>
    </row>
    <row r="61" spans="1:6" x14ac:dyDescent="0.2">
      <c r="A61" s="21" t="s">
        <v>599</v>
      </c>
      <c r="B61" s="21" t="s">
        <v>598</v>
      </c>
      <c r="C61" s="21" t="s">
        <v>156</v>
      </c>
      <c r="D61" s="24">
        <v>3939858</v>
      </c>
      <c r="E61" s="22">
        <v>7249.3387199999997</v>
      </c>
      <c r="F61" s="23">
        <v>0.83802249184351196</v>
      </c>
    </row>
    <row r="62" spans="1:6" x14ac:dyDescent="0.2">
      <c r="A62" s="21" t="s">
        <v>601</v>
      </c>
      <c r="B62" s="21" t="s">
        <v>600</v>
      </c>
      <c r="C62" s="21" t="s">
        <v>137</v>
      </c>
      <c r="D62" s="24">
        <v>419825</v>
      </c>
      <c r="E62" s="22">
        <v>6126.2963129999998</v>
      </c>
      <c r="F62" s="23">
        <v>0.70819895445470005</v>
      </c>
    </row>
    <row r="63" spans="1:6" x14ac:dyDescent="0.2">
      <c r="A63" s="21" t="s">
        <v>603</v>
      </c>
      <c r="B63" s="21" t="s">
        <v>602</v>
      </c>
      <c r="C63" s="21" t="s">
        <v>137</v>
      </c>
      <c r="D63" s="24">
        <v>370000</v>
      </c>
      <c r="E63" s="22">
        <v>5319.12</v>
      </c>
      <c r="F63" s="23">
        <v>0.614889491163776</v>
      </c>
    </row>
    <row r="64" spans="1:6" x14ac:dyDescent="0.2">
      <c r="A64" s="21" t="s">
        <v>605</v>
      </c>
      <c r="B64" s="21" t="s">
        <v>604</v>
      </c>
      <c r="C64" s="21" t="s">
        <v>132</v>
      </c>
      <c r="D64" s="24">
        <v>2717419</v>
      </c>
      <c r="E64" s="22">
        <v>5245.9773800000003</v>
      </c>
      <c r="F64" s="23">
        <v>0.60643421502896699</v>
      </c>
    </row>
    <row r="65" spans="1:9" x14ac:dyDescent="0.2">
      <c r="A65" s="21" t="s">
        <v>607</v>
      </c>
      <c r="B65" s="21" t="s">
        <v>606</v>
      </c>
      <c r="C65" s="21" t="s">
        <v>112</v>
      </c>
      <c r="D65" s="24">
        <v>532747</v>
      </c>
      <c r="E65" s="22">
        <v>4962.2719319999997</v>
      </c>
      <c r="F65" s="23">
        <v>0.573637906887562</v>
      </c>
    </row>
    <row r="66" spans="1:9" x14ac:dyDescent="0.2">
      <c r="A66" s="21" t="s">
        <v>609</v>
      </c>
      <c r="B66" s="21" t="s">
        <v>608</v>
      </c>
      <c r="C66" s="21" t="s">
        <v>101</v>
      </c>
      <c r="D66" s="24">
        <v>120000</v>
      </c>
      <c r="E66" s="22">
        <v>4774.5</v>
      </c>
      <c r="F66" s="23">
        <v>0.55193149911290695</v>
      </c>
    </row>
    <row r="67" spans="1:9" x14ac:dyDescent="0.2">
      <c r="A67" s="21" t="s">
        <v>611</v>
      </c>
      <c r="B67" s="21" t="s">
        <v>610</v>
      </c>
      <c r="C67" s="21" t="s">
        <v>351</v>
      </c>
      <c r="D67" s="24">
        <v>11000</v>
      </c>
      <c r="E67" s="22">
        <v>4729.2245000000003</v>
      </c>
      <c r="F67" s="23">
        <v>0.54669765795926095</v>
      </c>
    </row>
    <row r="68" spans="1:9" x14ac:dyDescent="0.2">
      <c r="A68" s="21" t="s">
        <v>613</v>
      </c>
      <c r="B68" s="21" t="s">
        <v>612</v>
      </c>
      <c r="C68" s="21" t="s">
        <v>112</v>
      </c>
      <c r="D68" s="24">
        <v>2053763</v>
      </c>
      <c r="E68" s="22">
        <v>4675.3914699999996</v>
      </c>
      <c r="F68" s="23">
        <v>0.54047456759384205</v>
      </c>
    </row>
    <row r="69" spans="1:9" x14ac:dyDescent="0.2">
      <c r="A69" s="21" t="s">
        <v>192</v>
      </c>
      <c r="B69" s="21" t="s">
        <v>191</v>
      </c>
      <c r="C69" s="21" t="s">
        <v>137</v>
      </c>
      <c r="D69" s="24">
        <v>584057</v>
      </c>
      <c r="E69" s="22">
        <v>4556.2286569999997</v>
      </c>
      <c r="F69" s="23">
        <v>0.52669936390390604</v>
      </c>
    </row>
    <row r="70" spans="1:9" x14ac:dyDescent="0.2">
      <c r="A70" s="21" t="s">
        <v>379</v>
      </c>
      <c r="B70" s="21" t="s">
        <v>378</v>
      </c>
      <c r="C70" s="21" t="s">
        <v>179</v>
      </c>
      <c r="D70" s="24">
        <v>550000</v>
      </c>
      <c r="E70" s="22">
        <v>4402.2</v>
      </c>
      <c r="F70" s="23">
        <v>0.50889367376580597</v>
      </c>
    </row>
    <row r="71" spans="1:9" x14ac:dyDescent="0.2">
      <c r="A71" s="21" t="s">
        <v>615</v>
      </c>
      <c r="B71" s="21" t="s">
        <v>614</v>
      </c>
      <c r="C71" s="21" t="s">
        <v>147</v>
      </c>
      <c r="D71" s="24">
        <v>1956067</v>
      </c>
      <c r="E71" s="22">
        <v>4364.9635109999999</v>
      </c>
      <c r="F71" s="23">
        <v>0.50458914110364905</v>
      </c>
    </row>
    <row r="72" spans="1:9" x14ac:dyDescent="0.2">
      <c r="A72" s="21" t="s">
        <v>173</v>
      </c>
      <c r="B72" s="21" t="s">
        <v>172</v>
      </c>
      <c r="C72" s="21" t="s">
        <v>98</v>
      </c>
      <c r="D72" s="24">
        <v>1499850</v>
      </c>
      <c r="E72" s="22">
        <v>4235.5763999999999</v>
      </c>
      <c r="F72" s="23">
        <v>0.48963201006581902</v>
      </c>
    </row>
    <row r="73" spans="1:9" x14ac:dyDescent="0.2">
      <c r="A73" s="21" t="s">
        <v>617</v>
      </c>
      <c r="B73" s="21" t="s">
        <v>616</v>
      </c>
      <c r="C73" s="21" t="s">
        <v>161</v>
      </c>
      <c r="D73" s="24">
        <v>3100000</v>
      </c>
      <c r="E73" s="22">
        <v>4088.9</v>
      </c>
      <c r="F73" s="23">
        <v>0.47267623975762202</v>
      </c>
    </row>
    <row r="74" spans="1:9" x14ac:dyDescent="0.2">
      <c r="A74" s="21" t="s">
        <v>461</v>
      </c>
      <c r="B74" s="21" t="s">
        <v>460</v>
      </c>
      <c r="C74" s="21" t="s">
        <v>414</v>
      </c>
      <c r="D74" s="24">
        <v>401269</v>
      </c>
      <c r="E74" s="22">
        <v>1781.8349949999999</v>
      </c>
      <c r="F74" s="23">
        <v>0.20597986385217101</v>
      </c>
    </row>
    <row r="75" spans="1:9" x14ac:dyDescent="0.2">
      <c r="A75" s="21" t="s">
        <v>619</v>
      </c>
      <c r="B75" s="21" t="s">
        <v>618</v>
      </c>
      <c r="C75" s="21" t="s">
        <v>112</v>
      </c>
      <c r="D75" s="24">
        <v>552</v>
      </c>
      <c r="E75" s="22">
        <v>29.614248</v>
      </c>
      <c r="F75" s="23">
        <v>3.4234027214873602E-3</v>
      </c>
    </row>
    <row r="76" spans="1:9" x14ac:dyDescent="0.2">
      <c r="A76" s="20" t="s">
        <v>26</v>
      </c>
      <c r="B76" s="20"/>
      <c r="C76" s="20"/>
      <c r="D76" s="20"/>
      <c r="E76" s="25">
        <f>SUM(E7:E75)</f>
        <v>827553.02351400012</v>
      </c>
      <c r="F76" s="26">
        <f>SUM(F7:F75)</f>
        <v>95.665008035082394</v>
      </c>
      <c r="G76" s="14"/>
      <c r="H76" s="14"/>
      <c r="I76" s="14"/>
    </row>
    <row r="77" spans="1:9" x14ac:dyDescent="0.2">
      <c r="A77" s="21"/>
      <c r="B77" s="21"/>
      <c r="C77" s="21"/>
      <c r="D77" s="21"/>
      <c r="E77" s="22"/>
      <c r="F77" s="23"/>
    </row>
    <row r="78" spans="1:9" x14ac:dyDescent="0.2">
      <c r="A78" s="20" t="s">
        <v>245</v>
      </c>
      <c r="B78" s="21"/>
      <c r="C78" s="21"/>
      <c r="D78" s="21"/>
      <c r="E78" s="22"/>
      <c r="F78" s="23"/>
    </row>
    <row r="79" spans="1:9" x14ac:dyDescent="0.2">
      <c r="A79" s="21"/>
      <c r="B79" s="21" t="s">
        <v>246</v>
      </c>
      <c r="C79" s="21" t="s">
        <v>161</v>
      </c>
      <c r="D79" s="24">
        <v>8100</v>
      </c>
      <c r="E79" s="22">
        <v>8.0999999999999996E-4</v>
      </c>
      <c r="F79" s="23">
        <v>9.3635881093612901E-8</v>
      </c>
    </row>
    <row r="80" spans="1:9" x14ac:dyDescent="0.2">
      <c r="A80" s="20" t="s">
        <v>26</v>
      </c>
      <c r="B80" s="20"/>
      <c r="C80" s="20"/>
      <c r="D80" s="20"/>
      <c r="E80" s="25">
        <f>SUM(E78:E79)</f>
        <v>8.0999999999999996E-4</v>
      </c>
      <c r="F80" s="26">
        <f>SUM(F78:F79)</f>
        <v>9.3635881093612901E-8</v>
      </c>
      <c r="G80" s="14"/>
      <c r="H80" s="14"/>
      <c r="I80" s="14"/>
    </row>
    <row r="81" spans="1:9" x14ac:dyDescent="0.2">
      <c r="A81" s="21"/>
      <c r="B81" s="21"/>
      <c r="C81" s="21"/>
      <c r="D81" s="21"/>
      <c r="E81" s="22"/>
      <c r="F81" s="23"/>
    </row>
    <row r="82" spans="1:9" x14ac:dyDescent="0.2">
      <c r="A82" s="20" t="s">
        <v>29</v>
      </c>
      <c r="B82" s="20"/>
      <c r="C82" s="20"/>
      <c r="D82" s="20"/>
      <c r="E82" s="25">
        <f>E76+E80</f>
        <v>827553.02432400011</v>
      </c>
      <c r="F82" s="26">
        <f>F76+F80</f>
        <v>95.66500812871827</v>
      </c>
      <c r="G82" s="14"/>
      <c r="H82" s="14"/>
      <c r="I82" s="14"/>
    </row>
    <row r="83" spans="1:9" x14ac:dyDescent="0.2">
      <c r="A83" s="20"/>
      <c r="B83" s="20"/>
      <c r="C83" s="20"/>
      <c r="D83" s="20"/>
      <c r="E83" s="25"/>
      <c r="F83" s="26"/>
      <c r="G83" s="14"/>
      <c r="H83" s="14"/>
      <c r="I83" s="14"/>
    </row>
    <row r="84" spans="1:9" x14ac:dyDescent="0.2">
      <c r="A84" s="20" t="s">
        <v>31</v>
      </c>
      <c r="B84" s="20"/>
      <c r="C84" s="20"/>
      <c r="D84" s="20"/>
      <c r="E84" s="25">
        <f>E86-(E76+E80)</f>
        <v>37499.977302799933</v>
      </c>
      <c r="F84" s="26">
        <f>F86-(F76+F80)</f>
        <v>4.3349918712817299</v>
      </c>
      <c r="G84" s="14"/>
      <c r="H84" s="14"/>
      <c r="I84" s="14"/>
    </row>
    <row r="85" spans="1:9" x14ac:dyDescent="0.2">
      <c r="A85" s="20"/>
      <c r="B85" s="20"/>
      <c r="C85" s="20"/>
      <c r="D85" s="20"/>
      <c r="E85" s="25"/>
      <c r="F85" s="26"/>
      <c r="G85" s="14"/>
      <c r="H85" s="14"/>
      <c r="I85" s="14"/>
    </row>
    <row r="86" spans="1:9" x14ac:dyDescent="0.2">
      <c r="A86" s="27" t="s">
        <v>30</v>
      </c>
      <c r="B86" s="27"/>
      <c r="C86" s="27"/>
      <c r="D86" s="27"/>
      <c r="E86" s="28">
        <v>865053.00162680005</v>
      </c>
      <c r="F86" s="29">
        <v>100</v>
      </c>
      <c r="G86" s="14"/>
      <c r="H86" s="14"/>
      <c r="I86" s="14"/>
    </row>
    <row r="87" spans="1:9" x14ac:dyDescent="0.2">
      <c r="F87" s="15" t="s">
        <v>620</v>
      </c>
    </row>
    <row r="88" spans="1:9" x14ac:dyDescent="0.2">
      <c r="A88" s="14" t="s">
        <v>33</v>
      </c>
    </row>
    <row r="89" spans="1:9" x14ac:dyDescent="0.2">
      <c r="A89" s="14" t="s">
        <v>45</v>
      </c>
    </row>
    <row r="91" spans="1:9" x14ac:dyDescent="0.2">
      <c r="A91" s="14" t="s">
        <v>34</v>
      </c>
    </row>
    <row r="92" spans="1:9" x14ac:dyDescent="0.2">
      <c r="A92" s="14" t="s">
        <v>35</v>
      </c>
    </row>
    <row r="93" spans="1:9" x14ac:dyDescent="0.2">
      <c r="A93" s="14" t="s">
        <v>36</v>
      </c>
      <c r="B93" s="14"/>
      <c r="C93" s="30" t="s">
        <v>38</v>
      </c>
      <c r="D93" s="14" t="s">
        <v>37</v>
      </c>
    </row>
    <row r="94" spans="1:9" x14ac:dyDescent="0.2">
      <c r="A94" s="7" t="s">
        <v>71</v>
      </c>
      <c r="C94" s="31">
        <v>1495.7895000000001</v>
      </c>
      <c r="D94" s="31">
        <v>1775.6587999999999</v>
      </c>
    </row>
    <row r="95" spans="1:9" x14ac:dyDescent="0.2">
      <c r="A95" s="7" t="s">
        <v>78</v>
      </c>
      <c r="C95" s="31">
        <v>65.144099999999995</v>
      </c>
      <c r="D95" s="31">
        <v>71.085099999999997</v>
      </c>
    </row>
    <row r="96" spans="1:9" x14ac:dyDescent="0.2">
      <c r="A96" s="7" t="s">
        <v>72</v>
      </c>
      <c r="C96" s="31">
        <v>1647.4480000000001</v>
      </c>
      <c r="D96" s="31">
        <v>1964.6523</v>
      </c>
    </row>
    <row r="97" spans="1:4" x14ac:dyDescent="0.2">
      <c r="A97" s="7" t="s">
        <v>79</v>
      </c>
      <c r="C97" s="31">
        <v>76.337000000000003</v>
      </c>
      <c r="D97" s="31">
        <v>83.998000000000005</v>
      </c>
    </row>
    <row r="99" spans="1:4" x14ac:dyDescent="0.2">
      <c r="A99" s="14" t="s">
        <v>40</v>
      </c>
    </row>
    <row r="100" spans="1:4" x14ac:dyDescent="0.2">
      <c r="A100" s="86" t="s">
        <v>58</v>
      </c>
      <c r="B100" s="87"/>
      <c r="C100" s="35" t="s">
        <v>59</v>
      </c>
    </row>
    <row r="101" spans="1:4" x14ac:dyDescent="0.2">
      <c r="A101" s="82" t="s">
        <v>78</v>
      </c>
      <c r="B101" s="83"/>
      <c r="C101" s="36">
        <v>6</v>
      </c>
    </row>
    <row r="102" spans="1:4" x14ac:dyDescent="0.2">
      <c r="A102" s="82" t="s">
        <v>79</v>
      </c>
      <c r="B102" s="83"/>
      <c r="C102" s="36">
        <v>6.75</v>
      </c>
    </row>
    <row r="103" spans="1:4" x14ac:dyDescent="0.2">
      <c r="A103" s="7" t="s">
        <v>60</v>
      </c>
    </row>
    <row r="104" spans="1:4" x14ac:dyDescent="0.2">
      <c r="A104" s="7" t="s">
        <v>39</v>
      </c>
    </row>
    <row r="106" spans="1:4" x14ac:dyDescent="0.2">
      <c r="A106" s="14" t="s">
        <v>42</v>
      </c>
      <c r="D106" s="32">
        <v>0.15748203138733199</v>
      </c>
    </row>
    <row r="107" spans="1:4" x14ac:dyDescent="0.2">
      <c r="A107" s="14"/>
      <c r="D107" s="32"/>
    </row>
    <row r="108" spans="1:4" x14ac:dyDescent="0.2">
      <c r="A108" s="14" t="s">
        <v>1222</v>
      </c>
      <c r="D108" s="30" t="s">
        <v>41</v>
      </c>
    </row>
    <row r="109" spans="1:4" x14ac:dyDescent="0.2">
      <c r="A109" s="7" t="s">
        <v>1142</v>
      </c>
    </row>
    <row r="110" spans="1:4" x14ac:dyDescent="0.2">
      <c r="A110" s="50" t="s">
        <v>1238</v>
      </c>
    </row>
    <row r="111" spans="1:4" x14ac:dyDescent="0.2">
      <c r="A111" s="50"/>
    </row>
    <row r="112" spans="1:4" x14ac:dyDescent="0.2">
      <c r="A112" s="14" t="s">
        <v>820</v>
      </c>
    </row>
    <row r="113" spans="1:1" x14ac:dyDescent="0.2">
      <c r="A113" s="14"/>
    </row>
    <row r="114" spans="1:1" x14ac:dyDescent="0.2">
      <c r="A114" s="51" t="s">
        <v>811</v>
      </c>
    </row>
    <row r="115" spans="1:1" x14ac:dyDescent="0.2">
      <c r="A115" s="52"/>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1" t="s">
        <v>822</v>
      </c>
    </row>
    <row r="129" spans="1:1" x14ac:dyDescent="0.2">
      <c r="A129" s="53"/>
    </row>
    <row r="130" spans="1:1" x14ac:dyDescent="0.2">
      <c r="A130" s="51" t="s">
        <v>812</v>
      </c>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sheetData>
  <mergeCells count="4">
    <mergeCell ref="A1:F1"/>
    <mergeCell ref="A100:B100"/>
    <mergeCell ref="A101:B101"/>
    <mergeCell ref="A102:B102"/>
  </mergeCells>
  <conditionalFormatting sqref="F2:F3">
    <cfRule type="cellIs" dxfId="53" priority="2" stopIfTrue="1" operator="between">
      <formula>0.009</formula>
      <formula>-0.009</formula>
    </cfRule>
  </conditionalFormatting>
  <conditionalFormatting sqref="F5:F65538">
    <cfRule type="cellIs" dxfId="52" priority="1" stopIfTrue="1" operator="between">
      <formula>0.009</formula>
      <formula>-0.009</formula>
    </cfRule>
  </conditionalFormatting>
  <hyperlinks>
    <hyperlink ref="A110" r:id="rId1"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14"/>
  <sheetViews>
    <sheetView workbookViewId="0">
      <selection sqref="A1:F1"/>
    </sheetView>
  </sheetViews>
  <sheetFormatPr defaultColWidth="9.28515625" defaultRowHeight="11.25" x14ac:dyDescent="0.2"/>
  <cols>
    <col min="1" max="1" width="38.7109375" style="7" bestFit="1" customWidth="1"/>
    <col min="2" max="2" width="37" style="7" bestFit="1" customWidth="1"/>
    <col min="3" max="3" width="35.42578125" style="7" bestFit="1" customWidth="1"/>
    <col min="4" max="4" width="14.7109375" style="7" bestFit="1" customWidth="1"/>
    <col min="5" max="5" width="21" style="10" customWidth="1"/>
    <col min="6" max="6" width="14.710937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16</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48.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152</v>
      </c>
      <c r="B7" s="21" t="s">
        <v>151</v>
      </c>
      <c r="C7" s="21" t="s">
        <v>153</v>
      </c>
      <c r="D7" s="24">
        <v>164458</v>
      </c>
      <c r="E7" s="22">
        <v>6515.0036700000001</v>
      </c>
      <c r="F7" s="23">
        <v>6.5832892753230299</v>
      </c>
    </row>
    <row r="8" spans="1:8" x14ac:dyDescent="0.2">
      <c r="A8" s="21" t="s">
        <v>85</v>
      </c>
      <c r="B8" s="21" t="s">
        <v>84</v>
      </c>
      <c r="C8" s="21" t="s">
        <v>83</v>
      </c>
      <c r="D8" s="24">
        <v>583651</v>
      </c>
      <c r="E8" s="22">
        <v>5826.5879329999998</v>
      </c>
      <c r="F8" s="23">
        <v>5.8876580573047397</v>
      </c>
    </row>
    <row r="9" spans="1:8" x14ac:dyDescent="0.2">
      <c r="A9" s="21" t="s">
        <v>111</v>
      </c>
      <c r="B9" s="21" t="s">
        <v>110</v>
      </c>
      <c r="C9" s="21" t="s">
        <v>112</v>
      </c>
      <c r="D9" s="24">
        <v>1257831</v>
      </c>
      <c r="E9" s="22">
        <v>5670.3021479999998</v>
      </c>
      <c r="F9" s="23">
        <v>5.7297341965686899</v>
      </c>
    </row>
    <row r="10" spans="1:8" x14ac:dyDescent="0.2">
      <c r="A10" s="21" t="s">
        <v>447</v>
      </c>
      <c r="B10" s="21" t="s">
        <v>446</v>
      </c>
      <c r="C10" s="21" t="s">
        <v>88</v>
      </c>
      <c r="D10" s="24">
        <v>846230</v>
      </c>
      <c r="E10" s="22">
        <v>4482.0571950000003</v>
      </c>
      <c r="F10" s="23">
        <v>4.5290349104635101</v>
      </c>
    </row>
    <row r="11" spans="1:8" x14ac:dyDescent="0.2">
      <c r="A11" s="21" t="s">
        <v>97</v>
      </c>
      <c r="B11" s="21" t="s">
        <v>96</v>
      </c>
      <c r="C11" s="21" t="s">
        <v>98</v>
      </c>
      <c r="D11" s="24">
        <v>173179</v>
      </c>
      <c r="E11" s="22">
        <v>4414.7656580000003</v>
      </c>
      <c r="F11" s="23">
        <v>4.4610380717369296</v>
      </c>
    </row>
    <row r="12" spans="1:8" x14ac:dyDescent="0.2">
      <c r="A12" s="21" t="s">
        <v>87</v>
      </c>
      <c r="B12" s="21" t="s">
        <v>86</v>
      </c>
      <c r="C12" s="21" t="s">
        <v>88</v>
      </c>
      <c r="D12" s="24">
        <v>126720</v>
      </c>
      <c r="E12" s="22">
        <v>3397.80672</v>
      </c>
      <c r="F12" s="23">
        <v>3.4334200980421699</v>
      </c>
    </row>
    <row r="13" spans="1:8" x14ac:dyDescent="0.2">
      <c r="A13" s="21" t="s">
        <v>178</v>
      </c>
      <c r="B13" s="21" t="s">
        <v>177</v>
      </c>
      <c r="C13" s="21" t="s">
        <v>179</v>
      </c>
      <c r="D13" s="24">
        <v>448620</v>
      </c>
      <c r="E13" s="22">
        <v>3281.87961</v>
      </c>
      <c r="F13" s="23">
        <v>3.3162779230505501</v>
      </c>
    </row>
    <row r="14" spans="1:8" x14ac:dyDescent="0.2">
      <c r="A14" s="21" t="s">
        <v>144</v>
      </c>
      <c r="B14" s="21" t="s">
        <v>143</v>
      </c>
      <c r="C14" s="21" t="s">
        <v>132</v>
      </c>
      <c r="D14" s="24">
        <v>592755</v>
      </c>
      <c r="E14" s="22">
        <v>2836.3326750000001</v>
      </c>
      <c r="F14" s="23">
        <v>2.86606108398029</v>
      </c>
    </row>
    <row r="15" spans="1:8" x14ac:dyDescent="0.2">
      <c r="A15" s="21" t="s">
        <v>498</v>
      </c>
      <c r="B15" s="21" t="s">
        <v>497</v>
      </c>
      <c r="C15" s="21" t="s">
        <v>112</v>
      </c>
      <c r="D15" s="24">
        <v>428076</v>
      </c>
      <c r="E15" s="22">
        <v>2774.3605560000001</v>
      </c>
      <c r="F15" s="23">
        <v>2.8034394175857802</v>
      </c>
    </row>
    <row r="16" spans="1:8" x14ac:dyDescent="0.2">
      <c r="A16" s="21" t="s">
        <v>361</v>
      </c>
      <c r="B16" s="21" t="s">
        <v>360</v>
      </c>
      <c r="C16" s="21" t="s">
        <v>91</v>
      </c>
      <c r="D16" s="24">
        <v>547930</v>
      </c>
      <c r="E16" s="22">
        <v>2725.40382</v>
      </c>
      <c r="F16" s="23">
        <v>2.7539695521200498</v>
      </c>
    </row>
    <row r="17" spans="1:6" x14ac:dyDescent="0.2">
      <c r="A17" s="21" t="s">
        <v>103</v>
      </c>
      <c r="B17" s="21" t="s">
        <v>102</v>
      </c>
      <c r="C17" s="21" t="s">
        <v>104</v>
      </c>
      <c r="D17" s="24">
        <v>1192311</v>
      </c>
      <c r="E17" s="22">
        <v>2603.4110690000002</v>
      </c>
      <c r="F17" s="23">
        <v>2.6306981604209798</v>
      </c>
    </row>
    <row r="18" spans="1:6" x14ac:dyDescent="0.2">
      <c r="A18" s="21" t="s">
        <v>316</v>
      </c>
      <c r="B18" s="21" t="s">
        <v>315</v>
      </c>
      <c r="C18" s="21" t="s">
        <v>104</v>
      </c>
      <c r="D18" s="24">
        <v>4894051</v>
      </c>
      <c r="E18" s="22">
        <v>2520.4362649999998</v>
      </c>
      <c r="F18" s="23">
        <v>2.5468536739150802</v>
      </c>
    </row>
    <row r="19" spans="1:6" x14ac:dyDescent="0.2">
      <c r="A19" s="21" t="s">
        <v>573</v>
      </c>
      <c r="B19" s="21" t="s">
        <v>572</v>
      </c>
      <c r="C19" s="21" t="s">
        <v>161</v>
      </c>
      <c r="D19" s="24">
        <v>1222008</v>
      </c>
      <c r="E19" s="22">
        <v>2480.0652359999999</v>
      </c>
      <c r="F19" s="23">
        <v>2.5060595046848602</v>
      </c>
    </row>
    <row r="20" spans="1:6" x14ac:dyDescent="0.2">
      <c r="A20" s="21" t="s">
        <v>158</v>
      </c>
      <c r="B20" s="21" t="s">
        <v>157</v>
      </c>
      <c r="C20" s="21" t="s">
        <v>153</v>
      </c>
      <c r="D20" s="24">
        <v>1892238</v>
      </c>
      <c r="E20" s="22">
        <v>2473.1550659999998</v>
      </c>
      <c r="F20" s="23">
        <v>2.4990769072289098</v>
      </c>
    </row>
    <row r="21" spans="1:6" x14ac:dyDescent="0.2">
      <c r="A21" s="21" t="s">
        <v>617</v>
      </c>
      <c r="B21" s="21" t="s">
        <v>616</v>
      </c>
      <c r="C21" s="21" t="s">
        <v>161</v>
      </c>
      <c r="D21" s="24">
        <v>1688151</v>
      </c>
      <c r="E21" s="22">
        <v>2226.6711690000002</v>
      </c>
      <c r="F21" s="23">
        <v>2.2500095424426201</v>
      </c>
    </row>
    <row r="22" spans="1:6" x14ac:dyDescent="0.2">
      <c r="A22" s="21" t="s">
        <v>155</v>
      </c>
      <c r="B22" s="21" t="s">
        <v>154</v>
      </c>
      <c r="C22" s="21" t="s">
        <v>156</v>
      </c>
      <c r="D22" s="24">
        <v>86553</v>
      </c>
      <c r="E22" s="22">
        <v>2197.970159</v>
      </c>
      <c r="F22" s="23">
        <v>2.2210077089986902</v>
      </c>
    </row>
    <row r="23" spans="1:6" x14ac:dyDescent="0.2">
      <c r="A23" s="21" t="s">
        <v>622</v>
      </c>
      <c r="B23" s="21" t="s">
        <v>621</v>
      </c>
      <c r="C23" s="21" t="s">
        <v>109</v>
      </c>
      <c r="D23" s="24">
        <v>156462</v>
      </c>
      <c r="E23" s="22">
        <v>2154.012354</v>
      </c>
      <c r="F23" s="23">
        <v>2.1765891697496902</v>
      </c>
    </row>
    <row r="24" spans="1:6" x14ac:dyDescent="0.2">
      <c r="A24" s="21" t="s">
        <v>175</v>
      </c>
      <c r="B24" s="21" t="s">
        <v>174</v>
      </c>
      <c r="C24" s="21" t="s">
        <v>176</v>
      </c>
      <c r="D24" s="24">
        <v>195524</v>
      </c>
      <c r="E24" s="22">
        <v>2099.4389500000002</v>
      </c>
      <c r="F24" s="23">
        <v>2.1214437663901502</v>
      </c>
    </row>
    <row r="25" spans="1:6" x14ac:dyDescent="0.2">
      <c r="A25" s="21" t="s">
        <v>624</v>
      </c>
      <c r="B25" s="21" t="s">
        <v>623</v>
      </c>
      <c r="C25" s="21" t="s">
        <v>287</v>
      </c>
      <c r="D25" s="24">
        <v>10834</v>
      </c>
      <c r="E25" s="22">
        <v>2055.2423020000001</v>
      </c>
      <c r="F25" s="23">
        <v>2.07678388075978</v>
      </c>
    </row>
    <row r="26" spans="1:6" x14ac:dyDescent="0.2">
      <c r="A26" s="21" t="s">
        <v>587</v>
      </c>
      <c r="B26" s="21" t="s">
        <v>586</v>
      </c>
      <c r="C26" s="21" t="s">
        <v>287</v>
      </c>
      <c r="D26" s="24">
        <v>3421818</v>
      </c>
      <c r="E26" s="22">
        <v>2003.4744390000001</v>
      </c>
      <c r="F26" s="23">
        <v>2.0244734240729199</v>
      </c>
    </row>
    <row r="27" spans="1:6" x14ac:dyDescent="0.2">
      <c r="A27" s="21" t="s">
        <v>128</v>
      </c>
      <c r="B27" s="21" t="s">
        <v>127</v>
      </c>
      <c r="C27" s="21" t="s">
        <v>129</v>
      </c>
      <c r="D27" s="24">
        <v>1607262</v>
      </c>
      <c r="E27" s="22">
        <v>1979.343153</v>
      </c>
      <c r="F27" s="23">
        <v>2.0000892112051498</v>
      </c>
    </row>
    <row r="28" spans="1:6" x14ac:dyDescent="0.2">
      <c r="A28" s="21" t="s">
        <v>136</v>
      </c>
      <c r="B28" s="21" t="s">
        <v>135</v>
      </c>
      <c r="C28" s="21" t="s">
        <v>137</v>
      </c>
      <c r="D28" s="24">
        <v>612257</v>
      </c>
      <c r="E28" s="22">
        <v>1799.423323</v>
      </c>
      <c r="F28" s="23">
        <v>1.8182835903255901</v>
      </c>
    </row>
    <row r="29" spans="1:6" x14ac:dyDescent="0.2">
      <c r="A29" s="21" t="s">
        <v>473</v>
      </c>
      <c r="B29" s="21" t="s">
        <v>472</v>
      </c>
      <c r="C29" s="21" t="s">
        <v>88</v>
      </c>
      <c r="D29" s="24">
        <v>364498</v>
      </c>
      <c r="E29" s="22">
        <v>1789.8674289999999</v>
      </c>
      <c r="F29" s="23">
        <v>1.80862753828436</v>
      </c>
    </row>
    <row r="30" spans="1:6" x14ac:dyDescent="0.2">
      <c r="A30" s="21" t="s">
        <v>108</v>
      </c>
      <c r="B30" s="21" t="s">
        <v>107</v>
      </c>
      <c r="C30" s="21" t="s">
        <v>109</v>
      </c>
      <c r="D30" s="24">
        <v>277426</v>
      </c>
      <c r="E30" s="22">
        <v>1787.4557179999999</v>
      </c>
      <c r="F30" s="23">
        <v>1.8061905494558601</v>
      </c>
    </row>
    <row r="31" spans="1:6" x14ac:dyDescent="0.2">
      <c r="A31" s="21" t="s">
        <v>237</v>
      </c>
      <c r="B31" s="21" t="s">
        <v>236</v>
      </c>
      <c r="C31" s="21" t="s">
        <v>112</v>
      </c>
      <c r="D31" s="24">
        <v>85934</v>
      </c>
      <c r="E31" s="22">
        <v>1691.310021</v>
      </c>
      <c r="F31" s="23">
        <v>1.70903712207666</v>
      </c>
    </row>
    <row r="32" spans="1:6" x14ac:dyDescent="0.2">
      <c r="A32" s="21" t="s">
        <v>515</v>
      </c>
      <c r="B32" s="21" t="s">
        <v>514</v>
      </c>
      <c r="C32" s="21" t="s">
        <v>351</v>
      </c>
      <c r="D32" s="24">
        <v>156288</v>
      </c>
      <c r="E32" s="22">
        <v>1537.4050560000001</v>
      </c>
      <c r="F32" s="23">
        <v>1.5535190353917601</v>
      </c>
    </row>
    <row r="33" spans="1:6" x14ac:dyDescent="0.2">
      <c r="A33" s="21" t="s">
        <v>365</v>
      </c>
      <c r="B33" s="21" t="s">
        <v>364</v>
      </c>
      <c r="C33" s="21" t="s">
        <v>91</v>
      </c>
      <c r="D33" s="24">
        <v>101739</v>
      </c>
      <c r="E33" s="22">
        <v>1526.0341309999999</v>
      </c>
      <c r="F33" s="23">
        <v>1.54202892849471</v>
      </c>
    </row>
    <row r="34" spans="1:6" x14ac:dyDescent="0.2">
      <c r="A34" s="21" t="s">
        <v>626</v>
      </c>
      <c r="B34" s="21" t="s">
        <v>625</v>
      </c>
      <c r="C34" s="21" t="s">
        <v>101</v>
      </c>
      <c r="D34" s="24">
        <v>1366541</v>
      </c>
      <c r="E34" s="22">
        <v>1426.6688039999999</v>
      </c>
      <c r="F34" s="23">
        <v>1.4416221252583199</v>
      </c>
    </row>
    <row r="35" spans="1:6" x14ac:dyDescent="0.2">
      <c r="A35" s="21" t="s">
        <v>160</v>
      </c>
      <c r="B35" s="21" t="s">
        <v>159</v>
      </c>
      <c r="C35" s="21" t="s">
        <v>161</v>
      </c>
      <c r="D35" s="24">
        <v>166714</v>
      </c>
      <c r="E35" s="22">
        <v>1425.9881989999999</v>
      </c>
      <c r="F35" s="23">
        <v>1.44093438664385</v>
      </c>
    </row>
    <row r="36" spans="1:6" x14ac:dyDescent="0.2">
      <c r="A36" s="21" t="s">
        <v>628</v>
      </c>
      <c r="B36" s="21" t="s">
        <v>627</v>
      </c>
      <c r="C36" s="21" t="s">
        <v>511</v>
      </c>
      <c r="D36" s="24">
        <v>237499</v>
      </c>
      <c r="E36" s="22">
        <v>1422.73776</v>
      </c>
      <c r="F36" s="23">
        <v>1.4376498788687699</v>
      </c>
    </row>
    <row r="37" spans="1:6" x14ac:dyDescent="0.2">
      <c r="A37" s="21" t="s">
        <v>367</v>
      </c>
      <c r="B37" s="21" t="s">
        <v>366</v>
      </c>
      <c r="C37" s="21" t="s">
        <v>147</v>
      </c>
      <c r="D37" s="24">
        <v>30311</v>
      </c>
      <c r="E37" s="22">
        <v>1390.3958809999999</v>
      </c>
      <c r="F37" s="23">
        <v>1.4049690154419501</v>
      </c>
    </row>
    <row r="38" spans="1:6" x14ac:dyDescent="0.2">
      <c r="A38" s="21" t="s">
        <v>510</v>
      </c>
      <c r="B38" s="21" t="s">
        <v>509</v>
      </c>
      <c r="C38" s="21" t="s">
        <v>511</v>
      </c>
      <c r="D38" s="24">
        <v>34755</v>
      </c>
      <c r="E38" s="22">
        <v>1370.198498</v>
      </c>
      <c r="F38" s="23">
        <v>1.38455993792972</v>
      </c>
    </row>
    <row r="39" spans="1:6" x14ac:dyDescent="0.2">
      <c r="A39" s="21" t="s">
        <v>492</v>
      </c>
      <c r="B39" s="21" t="s">
        <v>491</v>
      </c>
      <c r="C39" s="21" t="s">
        <v>153</v>
      </c>
      <c r="D39" s="24">
        <v>63173</v>
      </c>
      <c r="E39" s="22">
        <v>1347.48009</v>
      </c>
      <c r="F39" s="23">
        <v>1.3616034118378799</v>
      </c>
    </row>
    <row r="40" spans="1:6" x14ac:dyDescent="0.2">
      <c r="A40" s="21" t="s">
        <v>192</v>
      </c>
      <c r="B40" s="21" t="s">
        <v>191</v>
      </c>
      <c r="C40" s="21" t="s">
        <v>137</v>
      </c>
      <c r="D40" s="24">
        <v>171665</v>
      </c>
      <c r="E40" s="22">
        <v>1339.1586649999999</v>
      </c>
      <c r="F40" s="23">
        <v>1.3531947676171301</v>
      </c>
    </row>
    <row r="41" spans="1:6" x14ac:dyDescent="0.2">
      <c r="A41" s="21" t="s">
        <v>630</v>
      </c>
      <c r="B41" s="21" t="s">
        <v>629</v>
      </c>
      <c r="C41" s="21" t="s">
        <v>137</v>
      </c>
      <c r="D41" s="24">
        <v>141583</v>
      </c>
      <c r="E41" s="22">
        <v>1055.855223</v>
      </c>
      <c r="F41" s="23">
        <v>1.06692194171392</v>
      </c>
    </row>
    <row r="42" spans="1:6" x14ac:dyDescent="0.2">
      <c r="A42" s="21" t="s">
        <v>632</v>
      </c>
      <c r="B42" s="21" t="s">
        <v>631</v>
      </c>
      <c r="C42" s="21" t="s">
        <v>112</v>
      </c>
      <c r="D42" s="24">
        <v>27048</v>
      </c>
      <c r="E42" s="22">
        <v>935.41450799999996</v>
      </c>
      <c r="F42" s="23">
        <v>0.94521885334532196</v>
      </c>
    </row>
    <row r="43" spans="1:6" x14ac:dyDescent="0.2">
      <c r="A43" s="21" t="s">
        <v>445</v>
      </c>
      <c r="B43" s="21" t="s">
        <v>444</v>
      </c>
      <c r="C43" s="21" t="s">
        <v>287</v>
      </c>
      <c r="D43" s="24">
        <v>30340</v>
      </c>
      <c r="E43" s="22">
        <v>934.22928000000002</v>
      </c>
      <c r="F43" s="23">
        <v>0.94402120263375899</v>
      </c>
    </row>
    <row r="44" spans="1:6" x14ac:dyDescent="0.2">
      <c r="A44" s="21" t="s">
        <v>387</v>
      </c>
      <c r="B44" s="21" t="s">
        <v>386</v>
      </c>
      <c r="C44" s="21" t="s">
        <v>91</v>
      </c>
      <c r="D44" s="24">
        <v>103006</v>
      </c>
      <c r="E44" s="22">
        <v>901.86903299999994</v>
      </c>
      <c r="F44" s="23">
        <v>0.91132177868671105</v>
      </c>
    </row>
    <row r="45" spans="1:6" x14ac:dyDescent="0.2">
      <c r="A45" s="21" t="s">
        <v>371</v>
      </c>
      <c r="B45" s="21" t="s">
        <v>370</v>
      </c>
      <c r="C45" s="21" t="s">
        <v>147</v>
      </c>
      <c r="D45" s="24">
        <v>26004</v>
      </c>
      <c r="E45" s="22">
        <v>809.34849599999995</v>
      </c>
      <c r="F45" s="23">
        <v>0.81783150763990597</v>
      </c>
    </row>
    <row r="46" spans="1:6" x14ac:dyDescent="0.2">
      <c r="A46" s="21" t="s">
        <v>634</v>
      </c>
      <c r="B46" s="21" t="s">
        <v>633</v>
      </c>
      <c r="C46" s="21" t="s">
        <v>302</v>
      </c>
      <c r="D46" s="24">
        <v>66659</v>
      </c>
      <c r="E46" s="22">
        <v>685.05454299999997</v>
      </c>
      <c r="F46" s="23">
        <v>0.69223479438856805</v>
      </c>
    </row>
    <row r="47" spans="1:6" x14ac:dyDescent="0.2">
      <c r="A47" s="21" t="s">
        <v>541</v>
      </c>
      <c r="B47" s="21" t="s">
        <v>540</v>
      </c>
      <c r="C47" s="21" t="s">
        <v>112</v>
      </c>
      <c r="D47" s="24">
        <v>62605</v>
      </c>
      <c r="E47" s="22">
        <v>477.58224250000001</v>
      </c>
      <c r="F47" s="23">
        <v>0.48258791773404702</v>
      </c>
    </row>
    <row r="48" spans="1:6" x14ac:dyDescent="0.2">
      <c r="A48" s="21" t="s">
        <v>202</v>
      </c>
      <c r="B48" s="21" t="s">
        <v>1106</v>
      </c>
      <c r="C48" s="21" t="s">
        <v>161</v>
      </c>
      <c r="D48" s="24">
        <v>146143</v>
      </c>
      <c r="E48" s="22">
        <v>324.43745999999999</v>
      </c>
      <c r="F48" s="23">
        <v>0.327837981238013</v>
      </c>
    </row>
    <row r="49" spans="1:9" x14ac:dyDescent="0.2">
      <c r="A49" s="20" t="s">
        <v>26</v>
      </c>
      <c r="B49" s="20"/>
      <c r="C49" s="20"/>
      <c r="D49" s="20"/>
      <c r="E49" s="25">
        <f>SUM(E7:E48)</f>
        <v>92695.634507499984</v>
      </c>
      <c r="F49" s="26">
        <f>SUM(F7:F48)</f>
        <v>93.667203801051386</v>
      </c>
      <c r="G49" s="14"/>
      <c r="H49" s="14"/>
      <c r="I49" s="14"/>
    </row>
    <row r="50" spans="1:9" x14ac:dyDescent="0.2">
      <c r="A50" s="21"/>
      <c r="B50" s="21"/>
      <c r="C50" s="21"/>
      <c r="D50" s="21"/>
      <c r="E50" s="22"/>
      <c r="F50" s="23"/>
    </row>
    <row r="51" spans="1:9" x14ac:dyDescent="0.2">
      <c r="A51" s="20" t="s">
        <v>245</v>
      </c>
      <c r="B51" s="21"/>
      <c r="C51" s="21"/>
      <c r="D51" s="21"/>
      <c r="E51" s="22"/>
      <c r="F51" s="23"/>
    </row>
    <row r="52" spans="1:9" x14ac:dyDescent="0.2">
      <c r="A52" s="21"/>
      <c r="B52" s="21" t="s">
        <v>246</v>
      </c>
      <c r="C52" s="21" t="s">
        <v>161</v>
      </c>
      <c r="D52" s="24">
        <v>98000</v>
      </c>
      <c r="E52" s="22">
        <v>9.7999999999999997E-3</v>
      </c>
      <c r="F52" s="23">
        <v>9.9027165856018097E-6</v>
      </c>
    </row>
    <row r="53" spans="1:9" x14ac:dyDescent="0.2">
      <c r="A53" s="21"/>
      <c r="B53" s="21" t="s">
        <v>635</v>
      </c>
      <c r="C53" s="21" t="s">
        <v>176</v>
      </c>
      <c r="D53" s="24">
        <v>23815</v>
      </c>
      <c r="E53" s="22">
        <v>2.3814999999999999E-3</v>
      </c>
      <c r="F53" s="23">
        <v>2.4064611784296699E-6</v>
      </c>
    </row>
    <row r="54" spans="1:9" x14ac:dyDescent="0.2">
      <c r="A54" s="20" t="s">
        <v>26</v>
      </c>
      <c r="B54" s="20"/>
      <c r="C54" s="20"/>
      <c r="D54" s="20"/>
      <c r="E54" s="25">
        <f>SUM(E51:E53)</f>
        <v>1.21815E-2</v>
      </c>
      <c r="F54" s="26">
        <f>SUM(F51:F53)</f>
        <v>1.230917776403148E-5</v>
      </c>
      <c r="G54" s="14"/>
      <c r="H54" s="14"/>
      <c r="I54" s="14"/>
    </row>
    <row r="55" spans="1:9" x14ac:dyDescent="0.2">
      <c r="A55" s="21"/>
      <c r="B55" s="21"/>
      <c r="C55" s="21"/>
      <c r="D55" s="21"/>
      <c r="E55" s="22"/>
      <c r="F55" s="23"/>
    </row>
    <row r="56" spans="1:9" x14ac:dyDescent="0.2">
      <c r="A56" s="20" t="s">
        <v>29</v>
      </c>
      <c r="B56" s="20"/>
      <c r="C56" s="20"/>
      <c r="D56" s="20"/>
      <c r="E56" s="25">
        <f>E49+E54</f>
        <v>92695.646688999987</v>
      </c>
      <c r="F56" s="26">
        <f>F49+F54</f>
        <v>93.667216110229148</v>
      </c>
      <c r="G56" s="14"/>
      <c r="H56" s="14"/>
      <c r="I56" s="14"/>
    </row>
    <row r="57" spans="1:9" x14ac:dyDescent="0.2">
      <c r="A57" s="20"/>
      <c r="B57" s="20"/>
      <c r="C57" s="20"/>
      <c r="D57" s="20"/>
      <c r="E57" s="25"/>
      <c r="F57" s="26"/>
      <c r="G57" s="14"/>
      <c r="H57" s="14"/>
      <c r="I57" s="14"/>
    </row>
    <row r="58" spans="1:9" x14ac:dyDescent="0.2">
      <c r="A58" s="20" t="s">
        <v>31</v>
      </c>
      <c r="B58" s="20"/>
      <c r="C58" s="20"/>
      <c r="D58" s="20"/>
      <c r="E58" s="25">
        <f>E60-(E49+E54)</f>
        <v>6267.0966682000144</v>
      </c>
      <c r="F58" s="26">
        <f>F60-(F49+F54)</f>
        <v>6.3327838897708517</v>
      </c>
      <c r="G58" s="14"/>
      <c r="H58" s="14"/>
      <c r="I58" s="14"/>
    </row>
    <row r="59" spans="1:9" x14ac:dyDescent="0.2">
      <c r="A59" s="20"/>
      <c r="B59" s="20"/>
      <c r="C59" s="20"/>
      <c r="D59" s="20"/>
      <c r="E59" s="25"/>
      <c r="F59" s="26"/>
      <c r="G59" s="14"/>
      <c r="H59" s="14"/>
      <c r="I59" s="14"/>
    </row>
    <row r="60" spans="1:9" x14ac:dyDescent="0.2">
      <c r="A60" s="27" t="s">
        <v>30</v>
      </c>
      <c r="B60" s="27"/>
      <c r="C60" s="27"/>
      <c r="D60" s="27"/>
      <c r="E60" s="28">
        <v>98962.743357200001</v>
      </c>
      <c r="F60" s="29">
        <v>100</v>
      </c>
      <c r="G60" s="14"/>
      <c r="H60" s="14"/>
      <c r="I60" s="14"/>
    </row>
    <row r="61" spans="1:9" x14ac:dyDescent="0.2">
      <c r="F61" s="15" t="s">
        <v>620</v>
      </c>
    </row>
    <row r="62" spans="1:9" x14ac:dyDescent="0.2">
      <c r="A62" s="14" t="s">
        <v>33</v>
      </c>
    </row>
    <row r="63" spans="1:9" x14ac:dyDescent="0.2">
      <c r="A63" s="14" t="s">
        <v>45</v>
      </c>
    </row>
    <row r="64" spans="1:9" x14ac:dyDescent="0.2">
      <c r="A64" s="14" t="s">
        <v>1113</v>
      </c>
    </row>
    <row r="66" spans="1:4" x14ac:dyDescent="0.2">
      <c r="A66" s="14" t="s">
        <v>34</v>
      </c>
    </row>
    <row r="67" spans="1:4" x14ac:dyDescent="0.2">
      <c r="A67" s="14" t="s">
        <v>35</v>
      </c>
    </row>
    <row r="68" spans="1:4" x14ac:dyDescent="0.2">
      <c r="A68" s="14" t="s">
        <v>36</v>
      </c>
      <c r="B68" s="14"/>
      <c r="C68" s="30" t="s">
        <v>38</v>
      </c>
      <c r="D68" s="14" t="s">
        <v>37</v>
      </c>
    </row>
    <row r="69" spans="1:4" x14ac:dyDescent="0.2">
      <c r="A69" s="7" t="s">
        <v>71</v>
      </c>
      <c r="C69" s="31">
        <v>116.3301</v>
      </c>
      <c r="D69" s="31">
        <v>149.1233</v>
      </c>
    </row>
    <row r="70" spans="1:4" x14ac:dyDescent="0.2">
      <c r="A70" s="7" t="s">
        <v>78</v>
      </c>
      <c r="C70" s="31">
        <v>21.4514</v>
      </c>
      <c r="D70" s="31">
        <v>27.4985</v>
      </c>
    </row>
    <row r="71" spans="1:4" x14ac:dyDescent="0.2">
      <c r="A71" s="7" t="s">
        <v>72</v>
      </c>
      <c r="C71" s="31">
        <v>124.74939999999999</v>
      </c>
      <c r="D71" s="31">
        <v>160.5933</v>
      </c>
    </row>
    <row r="72" spans="1:4" x14ac:dyDescent="0.2">
      <c r="A72" s="7" t="s">
        <v>79</v>
      </c>
      <c r="C72" s="31">
        <v>23.5473</v>
      </c>
      <c r="D72" s="31">
        <v>30.308800000000002</v>
      </c>
    </row>
    <row r="74" spans="1:4" x14ac:dyDescent="0.2">
      <c r="A74" s="7" t="s">
        <v>39</v>
      </c>
    </row>
    <row r="76" spans="1:4" x14ac:dyDescent="0.2">
      <c r="A76" s="14" t="s">
        <v>40</v>
      </c>
      <c r="D76" s="30" t="s">
        <v>41</v>
      </c>
    </row>
    <row r="78" spans="1:4" x14ac:dyDescent="0.2">
      <c r="A78" s="14" t="s">
        <v>42</v>
      </c>
      <c r="D78" s="32">
        <v>0.13772418291253999</v>
      </c>
    </row>
    <row r="80" spans="1:4" x14ac:dyDescent="0.2">
      <c r="A80" s="14" t="s">
        <v>1222</v>
      </c>
      <c r="D80" s="30" t="s">
        <v>41</v>
      </c>
    </row>
    <row r="81" spans="1:1" x14ac:dyDescent="0.2">
      <c r="A81" s="7" t="s">
        <v>1142</v>
      </c>
    </row>
    <row r="82" spans="1:1" x14ac:dyDescent="0.2">
      <c r="A82" s="50" t="s">
        <v>1238</v>
      </c>
    </row>
    <row r="84" spans="1:1" x14ac:dyDescent="0.2">
      <c r="A84" s="14" t="s">
        <v>820</v>
      </c>
    </row>
    <row r="85" spans="1:1" x14ac:dyDescent="0.2">
      <c r="A85" s="14"/>
    </row>
    <row r="86" spans="1:1" x14ac:dyDescent="0.2">
      <c r="A86" s="51" t="s">
        <v>811</v>
      </c>
    </row>
    <row r="87" spans="1:1" x14ac:dyDescent="0.2">
      <c r="A87" s="52"/>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1" t="s">
        <v>823</v>
      </c>
    </row>
    <row r="101" spans="1:1" x14ac:dyDescent="0.2">
      <c r="A101" s="53"/>
    </row>
    <row r="102" spans="1:1" x14ac:dyDescent="0.2">
      <c r="A102" s="51" t="s">
        <v>812</v>
      </c>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sheetData>
  <mergeCells count="1">
    <mergeCell ref="A1:F1"/>
  </mergeCells>
  <conditionalFormatting sqref="F2:F3 F217:F65539">
    <cfRule type="cellIs" dxfId="51" priority="2" stopIfTrue="1" operator="between">
      <formula>0.009</formula>
      <formula>-0.009</formula>
    </cfRule>
  </conditionalFormatting>
  <conditionalFormatting sqref="F5:F117">
    <cfRule type="cellIs" dxfId="50" priority="1" stopIfTrue="1" operator="between">
      <formula>0.009</formula>
      <formula>-0.009</formula>
    </cfRule>
  </conditionalFormatting>
  <hyperlinks>
    <hyperlink ref="A82" r:id="rId1"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7"/>
  <sheetViews>
    <sheetView workbookViewId="0">
      <selection sqref="A1:F1"/>
    </sheetView>
  </sheetViews>
  <sheetFormatPr defaultColWidth="9.28515625" defaultRowHeight="11.25" x14ac:dyDescent="0.2"/>
  <cols>
    <col min="1" max="1" width="38.7109375" style="7" bestFit="1" customWidth="1"/>
    <col min="2" max="2" width="32.28515625" style="7" bestFit="1" customWidth="1"/>
    <col min="3" max="3" width="35.42578125" style="7" bestFit="1" customWidth="1"/>
    <col min="4" max="4" width="14.7109375" style="7" bestFit="1" customWidth="1"/>
    <col min="5" max="5" width="20.7109375" style="10" customWidth="1"/>
    <col min="6" max="6" width="13.2851562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17</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48.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85</v>
      </c>
      <c r="B7" s="21" t="s">
        <v>84</v>
      </c>
      <c r="C7" s="21" t="s">
        <v>83</v>
      </c>
      <c r="D7" s="24">
        <v>8650000</v>
      </c>
      <c r="E7" s="22">
        <v>86352.95</v>
      </c>
      <c r="F7" s="23">
        <v>9.1994020482027405</v>
      </c>
    </row>
    <row r="8" spans="1:8" x14ac:dyDescent="0.2">
      <c r="A8" s="21" t="s">
        <v>82</v>
      </c>
      <c r="B8" s="21" t="s">
        <v>81</v>
      </c>
      <c r="C8" s="21" t="s">
        <v>83</v>
      </c>
      <c r="D8" s="24">
        <v>5100000</v>
      </c>
      <c r="E8" s="22">
        <v>84211.199999999997</v>
      </c>
      <c r="F8" s="23">
        <v>8.9712359075354193</v>
      </c>
    </row>
    <row r="9" spans="1:8" x14ac:dyDescent="0.2">
      <c r="A9" s="21" t="s">
        <v>87</v>
      </c>
      <c r="B9" s="21" t="s">
        <v>86</v>
      </c>
      <c r="C9" s="21" t="s">
        <v>88</v>
      </c>
      <c r="D9" s="24">
        <v>2175000</v>
      </c>
      <c r="E9" s="22">
        <v>58319.362500000003</v>
      </c>
      <c r="F9" s="23">
        <v>6.2129118094098503</v>
      </c>
    </row>
    <row r="10" spans="1:8" x14ac:dyDescent="0.2">
      <c r="A10" s="21" t="s">
        <v>93</v>
      </c>
      <c r="B10" s="21" t="s">
        <v>92</v>
      </c>
      <c r="C10" s="21" t="s">
        <v>83</v>
      </c>
      <c r="D10" s="24">
        <v>4970000</v>
      </c>
      <c r="E10" s="22">
        <v>47408.83</v>
      </c>
      <c r="F10" s="23">
        <v>5.0505846969315504</v>
      </c>
    </row>
    <row r="11" spans="1:8" x14ac:dyDescent="0.2">
      <c r="A11" s="21" t="s">
        <v>90</v>
      </c>
      <c r="B11" s="21" t="s">
        <v>89</v>
      </c>
      <c r="C11" s="21" t="s">
        <v>91</v>
      </c>
      <c r="D11" s="24">
        <v>3275000</v>
      </c>
      <c r="E11" s="22">
        <v>44399.175000000003</v>
      </c>
      <c r="F11" s="23">
        <v>4.7299584025040504</v>
      </c>
    </row>
    <row r="12" spans="1:8" x14ac:dyDescent="0.2">
      <c r="A12" s="21" t="s">
        <v>637</v>
      </c>
      <c r="B12" s="21" t="s">
        <v>636</v>
      </c>
      <c r="C12" s="21" t="s">
        <v>101</v>
      </c>
      <c r="D12" s="24">
        <v>3700000</v>
      </c>
      <c r="E12" s="22">
        <v>43475</v>
      </c>
      <c r="F12" s="23">
        <v>4.6315036607969304</v>
      </c>
    </row>
    <row r="13" spans="1:8" x14ac:dyDescent="0.2">
      <c r="A13" s="21" t="s">
        <v>116</v>
      </c>
      <c r="B13" s="21" t="s">
        <v>115</v>
      </c>
      <c r="C13" s="21" t="s">
        <v>117</v>
      </c>
      <c r="D13" s="24">
        <v>4850000</v>
      </c>
      <c r="E13" s="22">
        <v>43160.15</v>
      </c>
      <c r="F13" s="23">
        <v>4.5979618798285102</v>
      </c>
    </row>
    <row r="14" spans="1:8" x14ac:dyDescent="0.2">
      <c r="A14" s="21" t="s">
        <v>100</v>
      </c>
      <c r="B14" s="21" t="s">
        <v>99</v>
      </c>
      <c r="C14" s="21" t="s">
        <v>101</v>
      </c>
      <c r="D14" s="24">
        <v>3575000</v>
      </c>
      <c r="E14" s="22">
        <v>40876.550000000003</v>
      </c>
      <c r="F14" s="23">
        <v>4.3546840935192401</v>
      </c>
    </row>
    <row r="15" spans="1:8" x14ac:dyDescent="0.2">
      <c r="A15" s="21" t="s">
        <v>639</v>
      </c>
      <c r="B15" s="21" t="s">
        <v>638</v>
      </c>
      <c r="C15" s="21" t="s">
        <v>112</v>
      </c>
      <c r="D15" s="24">
        <v>1635727</v>
      </c>
      <c r="E15" s="22">
        <v>39740.805330000003</v>
      </c>
      <c r="F15" s="23">
        <v>4.2336902902567699</v>
      </c>
    </row>
    <row r="16" spans="1:8" x14ac:dyDescent="0.2">
      <c r="A16" s="21" t="s">
        <v>142</v>
      </c>
      <c r="B16" s="21" t="s">
        <v>141</v>
      </c>
      <c r="C16" s="21" t="s">
        <v>109</v>
      </c>
      <c r="D16" s="24">
        <v>355000</v>
      </c>
      <c r="E16" s="22">
        <v>34863.662499999999</v>
      </c>
      <c r="F16" s="23">
        <v>3.71411571012165</v>
      </c>
    </row>
    <row r="17" spans="1:6" x14ac:dyDescent="0.2">
      <c r="A17" s="21" t="s">
        <v>95</v>
      </c>
      <c r="B17" s="21" t="s">
        <v>94</v>
      </c>
      <c r="C17" s="21" t="s">
        <v>83</v>
      </c>
      <c r="D17" s="24">
        <v>5600000</v>
      </c>
      <c r="E17" s="22">
        <v>34731.199999999997</v>
      </c>
      <c r="F17" s="23">
        <v>3.7000041390194398</v>
      </c>
    </row>
    <row r="18" spans="1:6" x14ac:dyDescent="0.2">
      <c r="A18" s="21" t="s">
        <v>114</v>
      </c>
      <c r="B18" s="21" t="s">
        <v>113</v>
      </c>
      <c r="C18" s="21" t="s">
        <v>83</v>
      </c>
      <c r="D18" s="24">
        <v>2250000</v>
      </c>
      <c r="E18" s="22">
        <v>31899.375</v>
      </c>
      <c r="F18" s="23">
        <v>3.3983225322515</v>
      </c>
    </row>
    <row r="19" spans="1:6" x14ac:dyDescent="0.2">
      <c r="A19" s="21" t="s">
        <v>214</v>
      </c>
      <c r="B19" s="21" t="s">
        <v>213</v>
      </c>
      <c r="C19" s="21" t="s">
        <v>215</v>
      </c>
      <c r="D19" s="24">
        <v>1100000</v>
      </c>
      <c r="E19" s="22">
        <v>28168.799999999999</v>
      </c>
      <c r="F19" s="23">
        <v>3.00089477447399</v>
      </c>
    </row>
    <row r="20" spans="1:6" x14ac:dyDescent="0.2">
      <c r="A20" s="21" t="s">
        <v>128</v>
      </c>
      <c r="B20" s="21" t="s">
        <v>127</v>
      </c>
      <c r="C20" s="21" t="s">
        <v>129</v>
      </c>
      <c r="D20" s="24">
        <v>22500000</v>
      </c>
      <c r="E20" s="22">
        <v>27708.75</v>
      </c>
      <c r="F20" s="23">
        <v>2.9518844637402402</v>
      </c>
    </row>
    <row r="21" spans="1:6" x14ac:dyDescent="0.2">
      <c r="A21" s="21" t="s">
        <v>237</v>
      </c>
      <c r="B21" s="21" t="s">
        <v>236</v>
      </c>
      <c r="C21" s="21" t="s">
        <v>112</v>
      </c>
      <c r="D21" s="24">
        <v>1275000</v>
      </c>
      <c r="E21" s="22">
        <v>25093.912499999999</v>
      </c>
      <c r="F21" s="23">
        <v>2.6733190939038001</v>
      </c>
    </row>
    <row r="22" spans="1:6" x14ac:dyDescent="0.2">
      <c r="A22" s="21" t="s">
        <v>641</v>
      </c>
      <c r="B22" s="21" t="s">
        <v>640</v>
      </c>
      <c r="C22" s="21" t="s">
        <v>287</v>
      </c>
      <c r="D22" s="24">
        <v>24000000</v>
      </c>
      <c r="E22" s="22">
        <v>23592</v>
      </c>
      <c r="F22" s="23">
        <v>2.5133164891436701</v>
      </c>
    </row>
    <row r="23" spans="1:6" x14ac:dyDescent="0.2">
      <c r="A23" s="21" t="s">
        <v>643</v>
      </c>
      <c r="B23" s="21" t="s">
        <v>642</v>
      </c>
      <c r="C23" s="21" t="s">
        <v>150</v>
      </c>
      <c r="D23" s="24">
        <v>3568295</v>
      </c>
      <c r="E23" s="22">
        <v>23081.516210000002</v>
      </c>
      <c r="F23" s="23">
        <v>2.4589333369375201</v>
      </c>
    </row>
    <row r="24" spans="1:6" x14ac:dyDescent="0.2">
      <c r="A24" s="21" t="s">
        <v>97</v>
      </c>
      <c r="B24" s="21" t="s">
        <v>96</v>
      </c>
      <c r="C24" s="21" t="s">
        <v>98</v>
      </c>
      <c r="D24" s="24">
        <v>840000</v>
      </c>
      <c r="E24" s="22">
        <v>21413.7</v>
      </c>
      <c r="F24" s="23">
        <v>2.2812565828914799</v>
      </c>
    </row>
    <row r="25" spans="1:6" x14ac:dyDescent="0.2">
      <c r="A25" s="21" t="s">
        <v>599</v>
      </c>
      <c r="B25" s="21" t="s">
        <v>598</v>
      </c>
      <c r="C25" s="21" t="s">
        <v>156</v>
      </c>
      <c r="D25" s="24">
        <v>11500000</v>
      </c>
      <c r="E25" s="22">
        <v>21160</v>
      </c>
      <c r="F25" s="23">
        <v>2.2542292688318102</v>
      </c>
    </row>
    <row r="26" spans="1:6" x14ac:dyDescent="0.2">
      <c r="A26" s="21" t="s">
        <v>451</v>
      </c>
      <c r="B26" s="21" t="s">
        <v>450</v>
      </c>
      <c r="C26" s="21" t="s">
        <v>425</v>
      </c>
      <c r="D26" s="24">
        <v>3157370</v>
      </c>
      <c r="E26" s="22">
        <v>19569.379260000002</v>
      </c>
      <c r="F26" s="23">
        <v>2.08477634691693</v>
      </c>
    </row>
    <row r="27" spans="1:6" x14ac:dyDescent="0.2">
      <c r="A27" s="21" t="s">
        <v>645</v>
      </c>
      <c r="B27" s="21" t="s">
        <v>644</v>
      </c>
      <c r="C27" s="21" t="s">
        <v>482</v>
      </c>
      <c r="D27" s="24">
        <v>735000</v>
      </c>
      <c r="E27" s="22">
        <v>19057.814999999999</v>
      </c>
      <c r="F27" s="23">
        <v>2.0302780894603898</v>
      </c>
    </row>
    <row r="28" spans="1:6" x14ac:dyDescent="0.2">
      <c r="A28" s="21" t="s">
        <v>144</v>
      </c>
      <c r="B28" s="21" t="s">
        <v>143</v>
      </c>
      <c r="C28" s="21" t="s">
        <v>132</v>
      </c>
      <c r="D28" s="24">
        <v>3608254</v>
      </c>
      <c r="E28" s="22">
        <v>17265.49539</v>
      </c>
      <c r="F28" s="23">
        <v>1.839337667723</v>
      </c>
    </row>
    <row r="29" spans="1:6" x14ac:dyDescent="0.2">
      <c r="A29" s="21" t="s">
        <v>427</v>
      </c>
      <c r="B29" s="21" t="s">
        <v>426</v>
      </c>
      <c r="C29" s="21" t="s">
        <v>414</v>
      </c>
      <c r="D29" s="24">
        <v>767769</v>
      </c>
      <c r="E29" s="22">
        <v>15437.531279999999</v>
      </c>
      <c r="F29" s="23">
        <v>1.64459994564663</v>
      </c>
    </row>
    <row r="30" spans="1:6" x14ac:dyDescent="0.2">
      <c r="A30" s="21" t="s">
        <v>269</v>
      </c>
      <c r="B30" s="21" t="s">
        <v>268</v>
      </c>
      <c r="C30" s="21" t="s">
        <v>182</v>
      </c>
      <c r="D30" s="24">
        <v>3300000</v>
      </c>
      <c r="E30" s="22">
        <v>15275.7</v>
      </c>
      <c r="F30" s="23">
        <v>1.6273596428116299</v>
      </c>
    </row>
    <row r="31" spans="1:6" x14ac:dyDescent="0.2">
      <c r="A31" s="21" t="s">
        <v>136</v>
      </c>
      <c r="B31" s="21" t="s">
        <v>135</v>
      </c>
      <c r="C31" s="21" t="s">
        <v>137</v>
      </c>
      <c r="D31" s="24">
        <v>4831965</v>
      </c>
      <c r="E31" s="22">
        <v>14201.145140000001</v>
      </c>
      <c r="F31" s="23">
        <v>1.5128845475196899</v>
      </c>
    </row>
    <row r="32" spans="1:6" x14ac:dyDescent="0.2">
      <c r="A32" s="21" t="s">
        <v>106</v>
      </c>
      <c r="B32" s="21" t="s">
        <v>105</v>
      </c>
      <c r="C32" s="21" t="s">
        <v>91</v>
      </c>
      <c r="D32" s="24">
        <v>1000000</v>
      </c>
      <c r="E32" s="22">
        <v>11167</v>
      </c>
      <c r="F32" s="23">
        <v>1.1896492554369</v>
      </c>
    </row>
    <row r="33" spans="1:9" x14ac:dyDescent="0.2">
      <c r="A33" s="21" t="s">
        <v>630</v>
      </c>
      <c r="B33" s="21" t="s">
        <v>629</v>
      </c>
      <c r="C33" s="21" t="s">
        <v>137</v>
      </c>
      <c r="D33" s="24">
        <v>1412047</v>
      </c>
      <c r="E33" s="22">
        <v>10530.3405</v>
      </c>
      <c r="F33" s="23">
        <v>1.12182428005033</v>
      </c>
    </row>
    <row r="34" spans="1:9" x14ac:dyDescent="0.2">
      <c r="A34" s="21" t="s">
        <v>647</v>
      </c>
      <c r="B34" s="21" t="s">
        <v>646</v>
      </c>
      <c r="C34" s="21" t="s">
        <v>88</v>
      </c>
      <c r="D34" s="24">
        <v>4000000</v>
      </c>
      <c r="E34" s="22">
        <v>7408</v>
      </c>
      <c r="F34" s="23">
        <v>0.789193309239417</v>
      </c>
    </row>
    <row r="35" spans="1:9" x14ac:dyDescent="0.2">
      <c r="A35" s="20" t="s">
        <v>26</v>
      </c>
      <c r="B35" s="20"/>
      <c r="C35" s="20"/>
      <c r="D35" s="20"/>
      <c r="E35" s="25">
        <f>SUM(E7:E34)</f>
        <v>889569.34560999996</v>
      </c>
      <c r="F35" s="26">
        <f>SUM(F7:F34)</f>
        <v>94.768112265105103</v>
      </c>
      <c r="G35" s="14"/>
      <c r="H35" s="14"/>
      <c r="I35" s="14"/>
    </row>
    <row r="36" spans="1:9" x14ac:dyDescent="0.2">
      <c r="A36" s="21"/>
      <c r="B36" s="21"/>
      <c r="C36" s="21"/>
      <c r="D36" s="21"/>
      <c r="E36" s="22"/>
      <c r="F36" s="23"/>
    </row>
    <row r="37" spans="1:9" x14ac:dyDescent="0.2">
      <c r="A37" s="20" t="s">
        <v>29</v>
      </c>
      <c r="B37" s="20"/>
      <c r="C37" s="20"/>
      <c r="D37" s="20"/>
      <c r="E37" s="25">
        <f>E35</f>
        <v>889569.34560999996</v>
      </c>
      <c r="F37" s="26">
        <f>F35</f>
        <v>94.768112265105103</v>
      </c>
      <c r="G37" s="14"/>
      <c r="H37" s="14"/>
      <c r="I37" s="14"/>
    </row>
    <row r="38" spans="1:9" x14ac:dyDescent="0.2">
      <c r="A38" s="20"/>
      <c r="B38" s="20"/>
      <c r="C38" s="20"/>
      <c r="D38" s="20"/>
      <c r="E38" s="25"/>
      <c r="F38" s="26"/>
      <c r="G38" s="14"/>
      <c r="H38" s="14"/>
      <c r="I38" s="14"/>
    </row>
    <row r="39" spans="1:9" x14ac:dyDescent="0.2">
      <c r="A39" s="20" t="s">
        <v>31</v>
      </c>
      <c r="B39" s="20"/>
      <c r="C39" s="20"/>
      <c r="D39" s="20"/>
      <c r="E39" s="25">
        <f>E41-(E35)</f>
        <v>49110.685413000057</v>
      </c>
      <c r="F39" s="26">
        <f>F41-(F35)</f>
        <v>5.2318877348948973</v>
      </c>
      <c r="G39" s="14"/>
      <c r="H39" s="14"/>
      <c r="I39" s="14"/>
    </row>
    <row r="40" spans="1:9" x14ac:dyDescent="0.2">
      <c r="A40" s="20"/>
      <c r="B40" s="20"/>
      <c r="C40" s="20"/>
      <c r="D40" s="20"/>
      <c r="E40" s="25"/>
      <c r="F40" s="26"/>
      <c r="G40" s="14"/>
      <c r="H40" s="14"/>
      <c r="I40" s="14"/>
    </row>
    <row r="41" spans="1:9" x14ac:dyDescent="0.2">
      <c r="A41" s="27" t="s">
        <v>30</v>
      </c>
      <c r="B41" s="27"/>
      <c r="C41" s="27"/>
      <c r="D41" s="27"/>
      <c r="E41" s="28">
        <v>938680.03102300002</v>
      </c>
      <c r="F41" s="29">
        <v>100</v>
      </c>
      <c r="G41" s="14"/>
      <c r="H41" s="14"/>
      <c r="I41" s="14"/>
    </row>
    <row r="43" spans="1:9" x14ac:dyDescent="0.2">
      <c r="A43" s="14" t="s">
        <v>34</v>
      </c>
    </row>
    <row r="44" spans="1:9" x14ac:dyDescent="0.2">
      <c r="A44" s="14" t="s">
        <v>35</v>
      </c>
    </row>
    <row r="45" spans="1:9" x14ac:dyDescent="0.2">
      <c r="A45" s="14" t="s">
        <v>36</v>
      </c>
      <c r="B45" s="14"/>
      <c r="C45" s="30" t="s">
        <v>38</v>
      </c>
      <c r="D45" s="14" t="s">
        <v>37</v>
      </c>
    </row>
    <row r="46" spans="1:9" x14ac:dyDescent="0.2">
      <c r="A46" s="7" t="s">
        <v>71</v>
      </c>
      <c r="C46" s="31">
        <v>69.892799999999994</v>
      </c>
      <c r="D46" s="31">
        <v>79.230800000000002</v>
      </c>
    </row>
    <row r="47" spans="1:9" x14ac:dyDescent="0.2">
      <c r="A47" s="7" t="s">
        <v>78</v>
      </c>
      <c r="C47" s="31">
        <v>29.8017</v>
      </c>
      <c r="D47" s="31">
        <v>33.7834</v>
      </c>
    </row>
    <row r="48" spans="1:9" x14ac:dyDescent="0.2">
      <c r="A48" s="7" t="s">
        <v>72</v>
      </c>
      <c r="C48" s="31">
        <v>77.158600000000007</v>
      </c>
      <c r="D48" s="31">
        <v>87.846900000000005</v>
      </c>
    </row>
    <row r="49" spans="1:4" x14ac:dyDescent="0.2">
      <c r="A49" s="7" t="s">
        <v>79</v>
      </c>
      <c r="C49" s="31">
        <v>34.699199999999998</v>
      </c>
      <c r="D49" s="31">
        <v>39.504600000000003</v>
      </c>
    </row>
    <row r="51" spans="1:4" x14ac:dyDescent="0.2">
      <c r="A51" s="7" t="s">
        <v>39</v>
      </c>
    </row>
    <row r="53" spans="1:4" x14ac:dyDescent="0.2">
      <c r="A53" s="14" t="s">
        <v>40</v>
      </c>
      <c r="D53" s="30" t="s">
        <v>41</v>
      </c>
    </row>
    <row r="55" spans="1:4" x14ac:dyDescent="0.2">
      <c r="A55" s="14" t="s">
        <v>42</v>
      </c>
      <c r="D55" s="32">
        <v>0.13723515937039099</v>
      </c>
    </row>
    <row r="57" spans="1:4" x14ac:dyDescent="0.2">
      <c r="A57" s="14" t="s">
        <v>816</v>
      </c>
    </row>
    <row r="58" spans="1:4" x14ac:dyDescent="0.2">
      <c r="A58" s="50"/>
    </row>
    <row r="59" spans="1:4" x14ac:dyDescent="0.2">
      <c r="A59" s="51" t="s">
        <v>811</v>
      </c>
    </row>
    <row r="60" spans="1:4" x14ac:dyDescent="0.2">
      <c r="A60" s="52"/>
    </row>
    <row r="61" spans="1:4" x14ac:dyDescent="0.2">
      <c r="A61" s="53"/>
    </row>
    <row r="62" spans="1:4" x14ac:dyDescent="0.2">
      <c r="A62" s="53"/>
    </row>
    <row r="63" spans="1:4" x14ac:dyDescent="0.2">
      <c r="A63" s="53"/>
    </row>
    <row r="64" spans="1:4"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1" t="s">
        <v>823</v>
      </c>
    </row>
    <row r="74" spans="1:1" x14ac:dyDescent="0.2">
      <c r="A74" s="53"/>
    </row>
    <row r="75" spans="1:1" x14ac:dyDescent="0.2">
      <c r="A75" s="51" t="s">
        <v>812</v>
      </c>
    </row>
    <row r="76" spans="1:1" x14ac:dyDescent="0.2">
      <c r="A76" s="53"/>
    </row>
    <row r="77" spans="1:1" x14ac:dyDescent="0.2">
      <c r="A77" s="53"/>
    </row>
    <row r="78" spans="1:1" x14ac:dyDescent="0.2">
      <c r="A78" s="53"/>
    </row>
    <row r="79" spans="1:1" x14ac:dyDescent="0.2">
      <c r="A79" s="53"/>
    </row>
    <row r="80" spans="1:1"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sheetData>
  <mergeCells count="1">
    <mergeCell ref="A1:F1"/>
  </mergeCells>
  <conditionalFormatting sqref="F2:F3">
    <cfRule type="cellIs" dxfId="49" priority="2" stopIfTrue="1" operator="between">
      <formula>0.009</formula>
      <formula>-0.009</formula>
    </cfRule>
  </conditionalFormatting>
  <conditionalFormatting sqref="F5:F65534">
    <cfRule type="cellIs" dxfId="48" priority="1" stopIfTrue="1" operator="between">
      <formula>0.009</formula>
      <formula>-0.009</formula>
    </cfRule>
  </conditionalFormatting>
  <hyperlinks>
    <hyperlink ref="A60"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9"/>
  <sheetViews>
    <sheetView workbookViewId="0">
      <selection sqref="A1:G1"/>
    </sheetView>
  </sheetViews>
  <sheetFormatPr defaultColWidth="9.28515625" defaultRowHeight="11.25" x14ac:dyDescent="0.2"/>
  <cols>
    <col min="1" max="1" width="31.7109375" style="7" bestFit="1" customWidth="1"/>
    <col min="2" max="2" width="20" style="7" bestFit="1" customWidth="1"/>
    <col min="3" max="3" width="24.710937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9" s="1" customFormat="1" ht="15" x14ac:dyDescent="0.2">
      <c r="A1" s="84" t="s">
        <v>922</v>
      </c>
      <c r="B1" s="85"/>
      <c r="C1" s="85"/>
      <c r="D1" s="85"/>
      <c r="E1" s="85"/>
      <c r="F1" s="85"/>
      <c r="G1" s="85"/>
    </row>
    <row r="2" spans="1:9" s="1" customFormat="1" ht="12" x14ac:dyDescent="0.2">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32</v>
      </c>
      <c r="D4" s="13" t="s">
        <v>1</v>
      </c>
      <c r="E4" s="55" t="s">
        <v>6</v>
      </c>
      <c r="F4" s="12" t="s">
        <v>3</v>
      </c>
      <c r="G4" s="12" t="s">
        <v>5</v>
      </c>
    </row>
    <row r="5" spans="1:9" x14ac:dyDescent="0.2">
      <c r="A5" s="20" t="s">
        <v>31</v>
      </c>
      <c r="B5" s="20"/>
      <c r="C5" s="20"/>
      <c r="D5" s="20"/>
      <c r="E5" s="25">
        <v>18145.722843399999</v>
      </c>
      <c r="F5" s="26">
        <v>100</v>
      </c>
      <c r="G5" s="25"/>
      <c r="H5" s="14"/>
      <c r="I5" s="14"/>
    </row>
    <row r="6" spans="1:9" x14ac:dyDescent="0.2">
      <c r="A6" s="20"/>
      <c r="B6" s="20"/>
      <c r="C6" s="20"/>
      <c r="D6" s="20"/>
      <c r="E6" s="25"/>
      <c r="F6" s="26"/>
      <c r="G6" s="25"/>
      <c r="H6" s="14"/>
      <c r="I6" s="14"/>
    </row>
    <row r="7" spans="1:9" x14ac:dyDescent="0.2">
      <c r="A7" s="27" t="s">
        <v>30</v>
      </c>
      <c r="B7" s="27"/>
      <c r="C7" s="27"/>
      <c r="D7" s="27"/>
      <c r="E7" s="28">
        <v>18145.722843399999</v>
      </c>
      <c r="F7" s="29">
        <v>100</v>
      </c>
      <c r="G7" s="28"/>
      <c r="H7" s="14"/>
      <c r="I7" s="14"/>
    </row>
    <row r="9" spans="1:9" x14ac:dyDescent="0.2">
      <c r="A9" s="14" t="s">
        <v>34</v>
      </c>
    </row>
    <row r="10" spans="1:9" x14ac:dyDescent="0.2">
      <c r="A10" s="14" t="s">
        <v>35</v>
      </c>
    </row>
    <row r="11" spans="1:9" x14ac:dyDescent="0.2">
      <c r="A11" s="14" t="s">
        <v>36</v>
      </c>
      <c r="B11" s="14"/>
      <c r="C11" s="30" t="s">
        <v>38</v>
      </c>
      <c r="D11" s="14" t="s">
        <v>37</v>
      </c>
    </row>
    <row r="12" spans="1:9" x14ac:dyDescent="0.2">
      <c r="A12" s="7" t="s">
        <v>71</v>
      </c>
      <c r="C12" s="31">
        <v>1156.0655999999999</v>
      </c>
      <c r="D12" s="31">
        <v>1192.6443999999999</v>
      </c>
    </row>
    <row r="13" spans="1:9" x14ac:dyDescent="0.2">
      <c r="A13" s="7" t="s">
        <v>923</v>
      </c>
      <c r="C13" s="31">
        <v>1000</v>
      </c>
      <c r="D13" s="31">
        <v>1000</v>
      </c>
    </row>
    <row r="14" spans="1:9" x14ac:dyDescent="0.2">
      <c r="A14" s="7" t="s">
        <v>924</v>
      </c>
      <c r="C14" s="31">
        <v>1000.342</v>
      </c>
      <c r="D14" s="31">
        <v>1000.1695999999999</v>
      </c>
    </row>
    <row r="15" spans="1:9" x14ac:dyDescent="0.2">
      <c r="A15" s="7" t="s">
        <v>72</v>
      </c>
      <c r="C15" s="31">
        <v>1158.4079999999999</v>
      </c>
      <c r="D15" s="31">
        <v>1195.3588999999999</v>
      </c>
    </row>
    <row r="16" spans="1:9" x14ac:dyDescent="0.2">
      <c r="A16" s="7" t="s">
        <v>925</v>
      </c>
      <c r="C16" s="31">
        <v>1000</v>
      </c>
      <c r="D16" s="31">
        <v>1000</v>
      </c>
    </row>
    <row r="17" spans="1:5" x14ac:dyDescent="0.2">
      <c r="A17" s="7" t="s">
        <v>926</v>
      </c>
      <c r="C17" s="31">
        <v>1000.3457</v>
      </c>
      <c r="D17" s="31">
        <v>1000.1699</v>
      </c>
    </row>
    <row r="18" spans="1:5" x14ac:dyDescent="0.2">
      <c r="A18" s="7" t="s">
        <v>927</v>
      </c>
      <c r="C18" s="31">
        <v>10.5139</v>
      </c>
      <c r="D18" s="31">
        <v>10.849299999999999</v>
      </c>
    </row>
    <row r="19" spans="1:5" x14ac:dyDescent="0.2">
      <c r="A19" s="7" t="s">
        <v>928</v>
      </c>
      <c r="C19" s="31">
        <v>10.5139</v>
      </c>
      <c r="D19" s="31">
        <v>10.849299999999999</v>
      </c>
    </row>
    <row r="20" spans="1:5" x14ac:dyDescent="0.2">
      <c r="A20" s="7" t="s">
        <v>929</v>
      </c>
      <c r="C20" s="31">
        <v>10</v>
      </c>
      <c r="D20" s="31">
        <v>10</v>
      </c>
    </row>
    <row r="21" spans="1:5" x14ac:dyDescent="0.2">
      <c r="A21" s="7" t="s">
        <v>930</v>
      </c>
      <c r="C21" s="31">
        <v>10</v>
      </c>
      <c r="D21" s="31">
        <v>10</v>
      </c>
    </row>
    <row r="23" spans="1:5" x14ac:dyDescent="0.2">
      <c r="A23" s="14" t="s">
        <v>40</v>
      </c>
    </row>
    <row r="24" spans="1:5" x14ac:dyDescent="0.2">
      <c r="A24" s="86" t="s">
        <v>58</v>
      </c>
      <c r="B24" s="87"/>
      <c r="C24" s="35" t="s">
        <v>59</v>
      </c>
    </row>
    <row r="25" spans="1:5" x14ac:dyDescent="0.2">
      <c r="A25" s="82" t="s">
        <v>923</v>
      </c>
      <c r="B25" s="83"/>
      <c r="C25" s="36">
        <v>31.122803820000001</v>
      </c>
    </row>
    <row r="26" spans="1:5" x14ac:dyDescent="0.2">
      <c r="A26" s="82" t="s">
        <v>924</v>
      </c>
      <c r="B26" s="83"/>
      <c r="C26" s="36">
        <v>31.42804061</v>
      </c>
    </row>
    <row r="27" spans="1:5" x14ac:dyDescent="0.2">
      <c r="A27" s="82" t="s">
        <v>925</v>
      </c>
      <c r="B27" s="83"/>
      <c r="C27" s="36">
        <v>31.475403610000001</v>
      </c>
    </row>
    <row r="28" spans="1:5" x14ac:dyDescent="0.2">
      <c r="A28" s="82" t="s">
        <v>926</v>
      </c>
      <c r="B28" s="83"/>
      <c r="C28" s="36">
        <v>31.61749245</v>
      </c>
    </row>
    <row r="29" spans="1:5" x14ac:dyDescent="0.2">
      <c r="A29" s="7" t="s">
        <v>60</v>
      </c>
    </row>
    <row r="30" spans="1:5" x14ac:dyDescent="0.2">
      <c r="A30" s="7" t="s">
        <v>39</v>
      </c>
    </row>
    <row r="32" spans="1:5" ht="15" customHeight="1" x14ac:dyDescent="0.2">
      <c r="A32" s="14" t="s">
        <v>916</v>
      </c>
      <c r="D32" s="58">
        <v>2.7322404371584699E-3</v>
      </c>
      <c r="E32" s="10" t="s">
        <v>44</v>
      </c>
    </row>
    <row r="34" spans="1:4" ht="26.25" customHeight="1" x14ac:dyDescent="0.25">
      <c r="A34" s="88" t="s">
        <v>1222</v>
      </c>
      <c r="B34" s="89"/>
      <c r="C34" s="89"/>
      <c r="D34" s="30" t="s">
        <v>41</v>
      </c>
    </row>
    <row r="36" spans="1:4" x14ac:dyDescent="0.2">
      <c r="A36" s="14" t="s">
        <v>917</v>
      </c>
    </row>
    <row r="38" spans="1:4" x14ac:dyDescent="0.2">
      <c r="A38" s="51" t="s">
        <v>811</v>
      </c>
    </row>
    <row r="39" spans="1:4" x14ac:dyDescent="0.2">
      <c r="A39" s="52"/>
    </row>
    <row r="40" spans="1:4" x14ac:dyDescent="0.2">
      <c r="A40" s="53"/>
    </row>
    <row r="41" spans="1:4" x14ac:dyDescent="0.2">
      <c r="A41" s="53"/>
    </row>
    <row r="42" spans="1:4" x14ac:dyDescent="0.2">
      <c r="A42" s="53"/>
    </row>
    <row r="43" spans="1:4" x14ac:dyDescent="0.2">
      <c r="A43" s="53"/>
    </row>
    <row r="44" spans="1:4" x14ac:dyDescent="0.2">
      <c r="A44" s="53"/>
    </row>
    <row r="45" spans="1:4" x14ac:dyDescent="0.2">
      <c r="A45" s="53"/>
    </row>
    <row r="46" spans="1:4" x14ac:dyDescent="0.2">
      <c r="A46" s="53"/>
    </row>
    <row r="47" spans="1:4" x14ac:dyDescent="0.2">
      <c r="A47" s="53"/>
    </row>
    <row r="48" spans="1:4" x14ac:dyDescent="0.2">
      <c r="A48" s="53"/>
    </row>
    <row r="49" spans="1:1" x14ac:dyDescent="0.2">
      <c r="A49" s="53"/>
    </row>
    <row r="50" spans="1:1" x14ac:dyDescent="0.2">
      <c r="A50" s="53"/>
    </row>
    <row r="51" spans="1:1" x14ac:dyDescent="0.2">
      <c r="A51" s="53"/>
    </row>
    <row r="52" spans="1:1" x14ac:dyDescent="0.2">
      <c r="A52" s="51" t="s">
        <v>931</v>
      </c>
    </row>
    <row r="53" spans="1:1" x14ac:dyDescent="0.2">
      <c r="A53" s="53"/>
    </row>
    <row r="54" spans="1:1" x14ac:dyDescent="0.2">
      <c r="A54" s="51" t="s">
        <v>812</v>
      </c>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3"/>
    </row>
    <row r="63" spans="1:1" x14ac:dyDescent="0.2">
      <c r="A63" s="53"/>
    </row>
    <row r="64" spans="1:1" x14ac:dyDescent="0.2">
      <c r="A64" s="53"/>
    </row>
    <row r="65" spans="1:1" x14ac:dyDescent="0.2">
      <c r="A65" s="53"/>
    </row>
    <row r="66" spans="1:1" x14ac:dyDescent="0.2">
      <c r="A66" s="53"/>
    </row>
    <row r="67" spans="1:1" x14ac:dyDescent="0.2">
      <c r="A67" s="53"/>
    </row>
    <row r="68" spans="1:1" x14ac:dyDescent="0.2">
      <c r="A68" s="53"/>
    </row>
    <row r="69" spans="1:1" x14ac:dyDescent="0.2">
      <c r="A69" s="52"/>
    </row>
  </sheetData>
  <mergeCells count="7">
    <mergeCell ref="A34:C34"/>
    <mergeCell ref="A1:G1"/>
    <mergeCell ref="A24:B24"/>
    <mergeCell ref="A25:B25"/>
    <mergeCell ref="A26:B26"/>
    <mergeCell ref="A27:B27"/>
    <mergeCell ref="A28:B28"/>
  </mergeCells>
  <conditionalFormatting sqref="F2:F3">
    <cfRule type="cellIs" dxfId="81" priority="2" stopIfTrue="1" operator="between">
      <formula>0.009</formula>
      <formula>-0.009</formula>
    </cfRule>
  </conditionalFormatting>
  <conditionalFormatting sqref="F5:F65532">
    <cfRule type="cellIs" dxfId="8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6"/>
  <sheetViews>
    <sheetView workbookViewId="0">
      <selection sqref="A1:F1"/>
    </sheetView>
  </sheetViews>
  <sheetFormatPr defaultColWidth="9.28515625" defaultRowHeight="11.25" x14ac:dyDescent="0.2"/>
  <cols>
    <col min="1" max="1" width="38.7109375" style="7" bestFit="1" customWidth="1"/>
    <col min="2" max="2" width="28" style="7" bestFit="1" customWidth="1"/>
    <col min="3" max="3" width="35.42578125" style="7" bestFit="1" customWidth="1"/>
    <col min="4" max="4" width="14.7109375" style="7" bestFit="1" customWidth="1"/>
    <col min="5" max="5" width="22.28515625" style="10" customWidth="1"/>
    <col min="6" max="6" width="14.5703125" style="11" customWidth="1"/>
    <col min="7" max="7" width="21.7109375" style="7" customWidth="1"/>
    <col min="8" max="8" width="20.28515625" style="7" customWidth="1"/>
    <col min="9" max="9" width="12.5703125" style="7" customWidth="1"/>
    <col min="10" max="16384" width="9.28515625" style="7"/>
  </cols>
  <sheetData>
    <row r="1" spans="1:8" s="1" customFormat="1" ht="15" customHeight="1" x14ac:dyDescent="0.2">
      <c r="A1" s="84" t="s">
        <v>1230</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48.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85</v>
      </c>
      <c r="B7" s="21" t="s">
        <v>84</v>
      </c>
      <c r="C7" s="21" t="s">
        <v>83</v>
      </c>
      <c r="D7" s="24">
        <v>10000000</v>
      </c>
      <c r="E7" s="22">
        <v>99830</v>
      </c>
      <c r="F7" s="23">
        <v>8.5335340348546804</v>
      </c>
    </row>
    <row r="8" spans="1:8" x14ac:dyDescent="0.2">
      <c r="A8" s="21" t="s">
        <v>82</v>
      </c>
      <c r="B8" s="21" t="s">
        <v>81</v>
      </c>
      <c r="C8" s="21" t="s">
        <v>83</v>
      </c>
      <c r="D8" s="24">
        <v>5500000</v>
      </c>
      <c r="E8" s="22">
        <v>90816</v>
      </c>
      <c r="F8" s="23">
        <v>7.7630113884539904</v>
      </c>
    </row>
    <row r="9" spans="1:8" x14ac:dyDescent="0.2">
      <c r="A9" s="21" t="s">
        <v>87</v>
      </c>
      <c r="B9" s="21" t="s">
        <v>86</v>
      </c>
      <c r="C9" s="21" t="s">
        <v>88</v>
      </c>
      <c r="D9" s="24">
        <v>2400000</v>
      </c>
      <c r="E9" s="22">
        <v>64352.4</v>
      </c>
      <c r="F9" s="23">
        <v>5.5008854615304204</v>
      </c>
    </row>
    <row r="10" spans="1:8" x14ac:dyDescent="0.2">
      <c r="A10" s="21" t="s">
        <v>90</v>
      </c>
      <c r="B10" s="21" t="s">
        <v>89</v>
      </c>
      <c r="C10" s="21" t="s">
        <v>91</v>
      </c>
      <c r="D10" s="24">
        <v>4200000</v>
      </c>
      <c r="E10" s="22">
        <v>56939.4</v>
      </c>
      <c r="F10" s="23">
        <v>4.8672173477331899</v>
      </c>
    </row>
    <row r="11" spans="1:8" x14ac:dyDescent="0.2">
      <c r="A11" s="21" t="s">
        <v>93</v>
      </c>
      <c r="B11" s="21" t="s">
        <v>92</v>
      </c>
      <c r="C11" s="21" t="s">
        <v>83</v>
      </c>
      <c r="D11" s="24">
        <v>5800000</v>
      </c>
      <c r="E11" s="22">
        <v>55326.2</v>
      </c>
      <c r="F11" s="23">
        <v>4.7293199511086499</v>
      </c>
    </row>
    <row r="12" spans="1:8" x14ac:dyDescent="0.2">
      <c r="A12" s="21" t="s">
        <v>116</v>
      </c>
      <c r="B12" s="21" t="s">
        <v>115</v>
      </c>
      <c r="C12" s="21" t="s">
        <v>117</v>
      </c>
      <c r="D12" s="24">
        <v>6000000</v>
      </c>
      <c r="E12" s="22">
        <v>53394</v>
      </c>
      <c r="F12" s="23">
        <v>4.5641542247523796</v>
      </c>
    </row>
    <row r="13" spans="1:8" x14ac:dyDescent="0.2">
      <c r="A13" s="21" t="s">
        <v>95</v>
      </c>
      <c r="B13" s="21" t="s">
        <v>94</v>
      </c>
      <c r="C13" s="21" t="s">
        <v>83</v>
      </c>
      <c r="D13" s="24">
        <v>6350000</v>
      </c>
      <c r="E13" s="22">
        <v>39382.699999999997</v>
      </c>
      <c r="F13" s="23">
        <v>3.36645908879566</v>
      </c>
    </row>
    <row r="14" spans="1:8" x14ac:dyDescent="0.2">
      <c r="A14" s="21" t="s">
        <v>122</v>
      </c>
      <c r="B14" s="21" t="s">
        <v>121</v>
      </c>
      <c r="C14" s="21" t="s">
        <v>123</v>
      </c>
      <c r="D14" s="24">
        <v>3540000</v>
      </c>
      <c r="E14" s="22">
        <v>35961.089999999997</v>
      </c>
      <c r="F14" s="23">
        <v>3.07397761640261</v>
      </c>
    </row>
    <row r="15" spans="1:8" x14ac:dyDescent="0.2">
      <c r="A15" s="21" t="s">
        <v>267</v>
      </c>
      <c r="B15" s="21" t="s">
        <v>266</v>
      </c>
      <c r="C15" s="21" t="s">
        <v>164</v>
      </c>
      <c r="D15" s="24">
        <v>1720000</v>
      </c>
      <c r="E15" s="22">
        <v>31810.54</v>
      </c>
      <c r="F15" s="23">
        <v>2.7191858735561101</v>
      </c>
    </row>
    <row r="16" spans="1:8" x14ac:dyDescent="0.2">
      <c r="A16" s="21" t="s">
        <v>106</v>
      </c>
      <c r="B16" s="21" t="s">
        <v>105</v>
      </c>
      <c r="C16" s="21" t="s">
        <v>91</v>
      </c>
      <c r="D16" s="24">
        <v>2800000</v>
      </c>
      <c r="E16" s="22">
        <v>31267.599999999999</v>
      </c>
      <c r="F16" s="23">
        <v>2.6727750053913901</v>
      </c>
    </row>
    <row r="17" spans="1:6" x14ac:dyDescent="0.2">
      <c r="A17" s="21" t="s">
        <v>103</v>
      </c>
      <c r="B17" s="21" t="s">
        <v>102</v>
      </c>
      <c r="C17" s="21" t="s">
        <v>104</v>
      </c>
      <c r="D17" s="24">
        <v>13000000</v>
      </c>
      <c r="E17" s="22">
        <v>28385.5</v>
      </c>
      <c r="F17" s="23">
        <v>2.4264112025079401</v>
      </c>
    </row>
    <row r="18" spans="1:6" x14ac:dyDescent="0.2">
      <c r="A18" s="21" t="s">
        <v>97</v>
      </c>
      <c r="B18" s="21" t="s">
        <v>96</v>
      </c>
      <c r="C18" s="21" t="s">
        <v>98</v>
      </c>
      <c r="D18" s="24">
        <v>1100000</v>
      </c>
      <c r="E18" s="22">
        <v>28041.75</v>
      </c>
      <c r="F18" s="23">
        <v>2.3970272265039201</v>
      </c>
    </row>
    <row r="19" spans="1:6" x14ac:dyDescent="0.2">
      <c r="A19" s="21" t="s">
        <v>139</v>
      </c>
      <c r="B19" s="21" t="s">
        <v>138</v>
      </c>
      <c r="C19" s="21" t="s">
        <v>140</v>
      </c>
      <c r="D19" s="24">
        <v>8500000</v>
      </c>
      <c r="E19" s="22">
        <v>26503</v>
      </c>
      <c r="F19" s="23">
        <v>2.2654938648277398</v>
      </c>
    </row>
    <row r="20" spans="1:6" x14ac:dyDescent="0.2">
      <c r="A20" s="21" t="s">
        <v>585</v>
      </c>
      <c r="B20" s="21" t="s">
        <v>584</v>
      </c>
      <c r="C20" s="21" t="s">
        <v>123</v>
      </c>
      <c r="D20" s="24">
        <v>1520000</v>
      </c>
      <c r="E20" s="22">
        <v>23411.8</v>
      </c>
      <c r="F20" s="23">
        <v>2.0012560564681001</v>
      </c>
    </row>
    <row r="21" spans="1:6" x14ac:dyDescent="0.2">
      <c r="A21" s="21" t="s">
        <v>125</v>
      </c>
      <c r="B21" s="21" t="s">
        <v>124</v>
      </c>
      <c r="C21" s="21" t="s">
        <v>126</v>
      </c>
      <c r="D21" s="24">
        <v>4000000</v>
      </c>
      <c r="E21" s="22">
        <v>22422</v>
      </c>
      <c r="F21" s="23">
        <v>1.9166473017080199</v>
      </c>
    </row>
    <row r="22" spans="1:6" x14ac:dyDescent="0.2">
      <c r="A22" s="21" t="s">
        <v>158</v>
      </c>
      <c r="B22" s="21" t="s">
        <v>157</v>
      </c>
      <c r="C22" s="21" t="s">
        <v>153</v>
      </c>
      <c r="D22" s="24">
        <v>17000000</v>
      </c>
      <c r="E22" s="22">
        <v>22219</v>
      </c>
      <c r="F22" s="23">
        <v>1.89929472824237</v>
      </c>
    </row>
    <row r="23" spans="1:6" x14ac:dyDescent="0.2">
      <c r="A23" s="21" t="s">
        <v>119</v>
      </c>
      <c r="B23" s="21" t="s">
        <v>118</v>
      </c>
      <c r="C23" s="21" t="s">
        <v>120</v>
      </c>
      <c r="D23" s="24">
        <v>17700000</v>
      </c>
      <c r="E23" s="22">
        <v>21080.7</v>
      </c>
      <c r="F23" s="23">
        <v>1.80199209584855</v>
      </c>
    </row>
    <row r="24" spans="1:6" x14ac:dyDescent="0.2">
      <c r="A24" s="21" t="s">
        <v>108</v>
      </c>
      <c r="B24" s="21" t="s">
        <v>107</v>
      </c>
      <c r="C24" s="21" t="s">
        <v>109</v>
      </c>
      <c r="D24" s="24">
        <v>3000000</v>
      </c>
      <c r="E24" s="22">
        <v>19329</v>
      </c>
      <c r="F24" s="23">
        <v>1.6522556281649401</v>
      </c>
    </row>
    <row r="25" spans="1:6" x14ac:dyDescent="0.2">
      <c r="A25" s="21" t="s">
        <v>615</v>
      </c>
      <c r="B25" s="21" t="s">
        <v>614</v>
      </c>
      <c r="C25" s="21" t="s">
        <v>147</v>
      </c>
      <c r="D25" s="24">
        <v>8600000</v>
      </c>
      <c r="E25" s="22">
        <v>19190.900000000001</v>
      </c>
      <c r="F25" s="23">
        <v>1.64045074936885</v>
      </c>
    </row>
    <row r="26" spans="1:6" x14ac:dyDescent="0.2">
      <c r="A26" s="21" t="s">
        <v>265</v>
      </c>
      <c r="B26" s="21" t="s">
        <v>264</v>
      </c>
      <c r="C26" s="21" t="s">
        <v>109</v>
      </c>
      <c r="D26" s="24">
        <v>4500000</v>
      </c>
      <c r="E26" s="22">
        <v>18643.5</v>
      </c>
      <c r="F26" s="23">
        <v>1.59365863747183</v>
      </c>
    </row>
    <row r="27" spans="1:6" x14ac:dyDescent="0.2">
      <c r="A27" s="21" t="s">
        <v>134</v>
      </c>
      <c r="B27" s="21" t="s">
        <v>133</v>
      </c>
      <c r="C27" s="21" t="s">
        <v>91</v>
      </c>
      <c r="D27" s="24">
        <v>1620000</v>
      </c>
      <c r="E27" s="22">
        <v>18071.099999999999</v>
      </c>
      <c r="F27" s="23">
        <v>1.5447295091381601</v>
      </c>
    </row>
    <row r="28" spans="1:6" x14ac:dyDescent="0.2">
      <c r="A28" s="21" t="s">
        <v>111</v>
      </c>
      <c r="B28" s="21" t="s">
        <v>110</v>
      </c>
      <c r="C28" s="21" t="s">
        <v>112</v>
      </c>
      <c r="D28" s="24">
        <v>3900000</v>
      </c>
      <c r="E28" s="22">
        <v>17581.2</v>
      </c>
      <c r="F28" s="23">
        <v>1.50285253504545</v>
      </c>
    </row>
    <row r="29" spans="1:6" x14ac:dyDescent="0.2">
      <c r="A29" s="21" t="s">
        <v>149</v>
      </c>
      <c r="B29" s="21" t="s">
        <v>148</v>
      </c>
      <c r="C29" s="21" t="s">
        <v>150</v>
      </c>
      <c r="D29" s="24">
        <v>3000000</v>
      </c>
      <c r="E29" s="22">
        <v>17385</v>
      </c>
      <c r="F29" s="23">
        <v>1.4860812300505699</v>
      </c>
    </row>
    <row r="30" spans="1:6" x14ac:dyDescent="0.2">
      <c r="A30" s="21" t="s">
        <v>239</v>
      </c>
      <c r="B30" s="21" t="s">
        <v>238</v>
      </c>
      <c r="C30" s="21" t="s">
        <v>137</v>
      </c>
      <c r="D30" s="24">
        <v>8300000</v>
      </c>
      <c r="E30" s="22">
        <v>14500.1</v>
      </c>
      <c r="F30" s="23">
        <v>1.2394780813262201</v>
      </c>
    </row>
    <row r="31" spans="1:6" x14ac:dyDescent="0.2">
      <c r="A31" s="21" t="s">
        <v>146</v>
      </c>
      <c r="B31" s="21" t="s">
        <v>145</v>
      </c>
      <c r="C31" s="21" t="s">
        <v>147</v>
      </c>
      <c r="D31" s="24">
        <v>17000000</v>
      </c>
      <c r="E31" s="22">
        <v>14297</v>
      </c>
      <c r="F31" s="23">
        <v>1.22211695979482</v>
      </c>
    </row>
    <row r="32" spans="1:6" x14ac:dyDescent="0.2">
      <c r="A32" s="21" t="s">
        <v>144</v>
      </c>
      <c r="B32" s="21" t="s">
        <v>143</v>
      </c>
      <c r="C32" s="21" t="s">
        <v>132</v>
      </c>
      <c r="D32" s="24">
        <v>2900000</v>
      </c>
      <c r="E32" s="22">
        <v>13876.5</v>
      </c>
      <c r="F32" s="23">
        <v>1.18617234333027</v>
      </c>
    </row>
    <row r="33" spans="1:6" x14ac:dyDescent="0.2">
      <c r="A33" s="21" t="s">
        <v>194</v>
      </c>
      <c r="B33" s="21" t="s">
        <v>193</v>
      </c>
      <c r="C33" s="21" t="s">
        <v>164</v>
      </c>
      <c r="D33" s="24">
        <v>650000</v>
      </c>
      <c r="E33" s="22">
        <v>13116.35</v>
      </c>
      <c r="F33" s="23">
        <v>1.1211942215573101</v>
      </c>
    </row>
    <row r="34" spans="1:6" x14ac:dyDescent="0.2">
      <c r="A34" s="21" t="s">
        <v>171</v>
      </c>
      <c r="B34" s="21" t="s">
        <v>170</v>
      </c>
      <c r="C34" s="21" t="s">
        <v>132</v>
      </c>
      <c r="D34" s="24">
        <v>1400000</v>
      </c>
      <c r="E34" s="22">
        <v>13106.1</v>
      </c>
      <c r="F34" s="23">
        <v>1.1203180448182799</v>
      </c>
    </row>
    <row r="35" spans="1:6" x14ac:dyDescent="0.2">
      <c r="A35" s="21" t="s">
        <v>233</v>
      </c>
      <c r="B35" s="21" t="s">
        <v>232</v>
      </c>
      <c r="C35" s="21" t="s">
        <v>83</v>
      </c>
      <c r="D35" s="24">
        <v>700000</v>
      </c>
      <c r="E35" s="22">
        <v>12995.85</v>
      </c>
      <c r="F35" s="23">
        <v>1.11089380233263</v>
      </c>
    </row>
    <row r="36" spans="1:6" x14ac:dyDescent="0.2">
      <c r="A36" s="21" t="s">
        <v>649</v>
      </c>
      <c r="B36" s="21" t="s">
        <v>648</v>
      </c>
      <c r="C36" s="21" t="s">
        <v>650</v>
      </c>
      <c r="D36" s="24">
        <v>1200000</v>
      </c>
      <c r="E36" s="22">
        <v>12914.4</v>
      </c>
      <c r="F36" s="23">
        <v>1.103931402782</v>
      </c>
    </row>
    <row r="37" spans="1:6" x14ac:dyDescent="0.2">
      <c r="A37" s="21" t="s">
        <v>155</v>
      </c>
      <c r="B37" s="21" t="s">
        <v>154</v>
      </c>
      <c r="C37" s="21" t="s">
        <v>156</v>
      </c>
      <c r="D37" s="24">
        <v>500000</v>
      </c>
      <c r="E37" s="22">
        <v>12697.25</v>
      </c>
      <c r="F37" s="23">
        <v>1.08536927801321</v>
      </c>
    </row>
    <row r="38" spans="1:6" x14ac:dyDescent="0.2">
      <c r="A38" s="21" t="s">
        <v>551</v>
      </c>
      <c r="B38" s="21" t="s">
        <v>550</v>
      </c>
      <c r="C38" s="21" t="s">
        <v>137</v>
      </c>
      <c r="D38" s="24">
        <v>3600000</v>
      </c>
      <c r="E38" s="22">
        <v>12074.4</v>
      </c>
      <c r="F38" s="23">
        <v>1.03212765051036</v>
      </c>
    </row>
    <row r="39" spans="1:6" x14ac:dyDescent="0.2">
      <c r="A39" s="21" t="s">
        <v>605</v>
      </c>
      <c r="B39" s="21" t="s">
        <v>604</v>
      </c>
      <c r="C39" s="21" t="s">
        <v>132</v>
      </c>
      <c r="D39" s="24">
        <v>5900000</v>
      </c>
      <c r="E39" s="22">
        <v>11389.95</v>
      </c>
      <c r="F39" s="23">
        <v>0.97362041450759296</v>
      </c>
    </row>
    <row r="40" spans="1:6" x14ac:dyDescent="0.2">
      <c r="A40" s="21" t="s">
        <v>229</v>
      </c>
      <c r="B40" s="21" t="s">
        <v>228</v>
      </c>
      <c r="C40" s="21" t="s">
        <v>98</v>
      </c>
      <c r="D40" s="24">
        <v>12000000</v>
      </c>
      <c r="E40" s="22">
        <v>11250</v>
      </c>
      <c r="F40" s="23">
        <v>0.961657396495193</v>
      </c>
    </row>
    <row r="41" spans="1:6" x14ac:dyDescent="0.2">
      <c r="A41" s="21" t="s">
        <v>192</v>
      </c>
      <c r="B41" s="21" t="s">
        <v>191</v>
      </c>
      <c r="C41" s="21" t="s">
        <v>137</v>
      </c>
      <c r="D41" s="24">
        <v>1400000</v>
      </c>
      <c r="E41" s="22">
        <v>10921.4</v>
      </c>
      <c r="F41" s="23">
        <v>0.93356845245178699</v>
      </c>
    </row>
    <row r="42" spans="1:6" x14ac:dyDescent="0.2">
      <c r="A42" s="21" t="s">
        <v>114</v>
      </c>
      <c r="B42" s="21" t="s">
        <v>113</v>
      </c>
      <c r="C42" s="21" t="s">
        <v>83</v>
      </c>
      <c r="D42" s="24">
        <v>750000</v>
      </c>
      <c r="E42" s="22">
        <v>10633.125</v>
      </c>
      <c r="F42" s="23">
        <v>0.90892651592070595</v>
      </c>
    </row>
    <row r="43" spans="1:6" x14ac:dyDescent="0.2">
      <c r="A43" s="21" t="s">
        <v>152</v>
      </c>
      <c r="B43" s="21" t="s">
        <v>151</v>
      </c>
      <c r="C43" s="21" t="s">
        <v>153</v>
      </c>
      <c r="D43" s="24">
        <v>250000</v>
      </c>
      <c r="E43" s="22">
        <v>9903.75</v>
      </c>
      <c r="F43" s="23">
        <v>0.84657906138126804</v>
      </c>
    </row>
    <row r="44" spans="1:6" x14ac:dyDescent="0.2">
      <c r="A44" s="21" t="s">
        <v>297</v>
      </c>
      <c r="B44" s="21" t="s">
        <v>296</v>
      </c>
      <c r="C44" s="21" t="s">
        <v>101</v>
      </c>
      <c r="D44" s="24">
        <v>1000000</v>
      </c>
      <c r="E44" s="22">
        <v>9854.5</v>
      </c>
      <c r="F44" s="23">
        <v>0.84236913900105603</v>
      </c>
    </row>
    <row r="45" spans="1:6" x14ac:dyDescent="0.2">
      <c r="A45" s="21" t="s">
        <v>601</v>
      </c>
      <c r="B45" s="21" t="s">
        <v>600</v>
      </c>
      <c r="C45" s="21" t="s">
        <v>137</v>
      </c>
      <c r="D45" s="24">
        <v>530000</v>
      </c>
      <c r="E45" s="22">
        <v>7734.0249999999996</v>
      </c>
      <c r="F45" s="23">
        <v>0.661109541860332</v>
      </c>
    </row>
    <row r="46" spans="1:6" x14ac:dyDescent="0.2">
      <c r="A46" s="21" t="s">
        <v>280</v>
      </c>
      <c r="B46" s="21" t="s">
        <v>279</v>
      </c>
      <c r="C46" s="21" t="s">
        <v>83</v>
      </c>
      <c r="D46" s="24">
        <v>5100000</v>
      </c>
      <c r="E46" s="22">
        <v>6793.2</v>
      </c>
      <c r="F46" s="23">
        <v>0.58068720229965698</v>
      </c>
    </row>
    <row r="47" spans="1:6" x14ac:dyDescent="0.2">
      <c r="A47" s="21" t="s">
        <v>189</v>
      </c>
      <c r="B47" s="21" t="s">
        <v>188</v>
      </c>
      <c r="C47" s="21" t="s">
        <v>190</v>
      </c>
      <c r="D47" s="24">
        <v>280000</v>
      </c>
      <c r="E47" s="22">
        <v>6601.98</v>
      </c>
      <c r="F47" s="23">
        <v>0.56434159097896297</v>
      </c>
    </row>
    <row r="48" spans="1:6" x14ac:dyDescent="0.2">
      <c r="A48" s="21" t="s">
        <v>173</v>
      </c>
      <c r="B48" s="21" t="s">
        <v>172</v>
      </c>
      <c r="C48" s="21" t="s">
        <v>98</v>
      </c>
      <c r="D48" s="24">
        <v>2100000</v>
      </c>
      <c r="E48" s="22">
        <v>5930.4</v>
      </c>
      <c r="F48" s="23">
        <v>0.50693449103778598</v>
      </c>
    </row>
    <row r="49" spans="1:9" x14ac:dyDescent="0.2">
      <c r="A49" s="21" t="s">
        <v>282</v>
      </c>
      <c r="B49" s="21" t="s">
        <v>281</v>
      </c>
      <c r="C49" s="21" t="s">
        <v>120</v>
      </c>
      <c r="D49" s="24">
        <v>1803654</v>
      </c>
      <c r="E49" s="22">
        <v>5200.8363090000003</v>
      </c>
      <c r="F49" s="23">
        <v>0.44457090706760899</v>
      </c>
    </row>
    <row r="50" spans="1:9" x14ac:dyDescent="0.2">
      <c r="A50" s="21" t="s">
        <v>506</v>
      </c>
      <c r="B50" s="21" t="s">
        <v>505</v>
      </c>
      <c r="C50" s="21" t="s">
        <v>98</v>
      </c>
      <c r="D50" s="24">
        <v>974000</v>
      </c>
      <c r="E50" s="22">
        <v>5137.8500000000004</v>
      </c>
      <c r="F50" s="23">
        <v>0.43918679596291799</v>
      </c>
    </row>
    <row r="51" spans="1:9" x14ac:dyDescent="0.2">
      <c r="A51" s="21" t="s">
        <v>196</v>
      </c>
      <c r="B51" s="21" t="s">
        <v>195</v>
      </c>
      <c r="C51" s="21" t="s">
        <v>197</v>
      </c>
      <c r="D51" s="24">
        <v>277857</v>
      </c>
      <c r="E51" s="22">
        <v>4615.7604840000004</v>
      </c>
      <c r="F51" s="23">
        <v>0.39455824087900698</v>
      </c>
    </row>
    <row r="52" spans="1:9" x14ac:dyDescent="0.2">
      <c r="A52" s="21" t="s">
        <v>439</v>
      </c>
      <c r="B52" s="21" t="s">
        <v>438</v>
      </c>
      <c r="C52" s="21" t="s">
        <v>126</v>
      </c>
      <c r="D52" s="24">
        <v>700000</v>
      </c>
      <c r="E52" s="22">
        <v>4304.6499999999996</v>
      </c>
      <c r="F52" s="23">
        <v>0.367964312162047</v>
      </c>
    </row>
    <row r="53" spans="1:9" x14ac:dyDescent="0.2">
      <c r="A53" s="21" t="s">
        <v>160</v>
      </c>
      <c r="B53" s="21" t="s">
        <v>159</v>
      </c>
      <c r="C53" s="21" t="s">
        <v>161</v>
      </c>
      <c r="D53" s="24">
        <v>400000</v>
      </c>
      <c r="E53" s="22">
        <v>3421.4</v>
      </c>
      <c r="F53" s="23">
        <v>0.29246352145499099</v>
      </c>
    </row>
    <row r="54" spans="1:9" x14ac:dyDescent="0.2">
      <c r="A54" s="21" t="s">
        <v>652</v>
      </c>
      <c r="B54" s="21" t="s">
        <v>651</v>
      </c>
      <c r="C54" s="21" t="s">
        <v>147</v>
      </c>
      <c r="D54" s="24">
        <v>843667</v>
      </c>
      <c r="E54" s="22">
        <v>2746.9797520000002</v>
      </c>
      <c r="F54" s="23">
        <v>0.234813635247407</v>
      </c>
    </row>
    <row r="55" spans="1:9" x14ac:dyDescent="0.2">
      <c r="A55" s="21" t="s">
        <v>202</v>
      </c>
      <c r="B55" s="21" t="s">
        <v>1106</v>
      </c>
      <c r="C55" s="21" t="s">
        <v>161</v>
      </c>
      <c r="D55" s="24">
        <v>1100000</v>
      </c>
      <c r="E55" s="22">
        <v>2442</v>
      </c>
      <c r="F55" s="23">
        <v>0.208743765532556</v>
      </c>
    </row>
    <row r="56" spans="1:9" x14ac:dyDescent="0.2">
      <c r="A56" s="20" t="s">
        <v>26</v>
      </c>
      <c r="B56" s="20"/>
      <c r="C56" s="20"/>
      <c r="D56" s="20"/>
      <c r="E56" s="25">
        <f>SUM(E7:E55)</f>
        <v>1079804.1365449997</v>
      </c>
      <c r="F56" s="26">
        <f>SUM(F7:F55)</f>
        <v>92.302367526631471</v>
      </c>
      <c r="G56" s="14"/>
      <c r="H56" s="14"/>
      <c r="I56" s="14"/>
    </row>
    <row r="57" spans="1:9" x14ac:dyDescent="0.2">
      <c r="A57" s="21"/>
      <c r="B57" s="21"/>
      <c r="C57" s="21"/>
      <c r="D57" s="21"/>
      <c r="E57" s="22"/>
      <c r="F57" s="23"/>
    </row>
    <row r="58" spans="1:9" x14ac:dyDescent="0.2">
      <c r="A58" s="20" t="s">
        <v>245</v>
      </c>
      <c r="B58" s="21"/>
      <c r="C58" s="21"/>
      <c r="D58" s="21"/>
      <c r="E58" s="22"/>
      <c r="F58" s="23"/>
    </row>
    <row r="59" spans="1:9" x14ac:dyDescent="0.2">
      <c r="A59" s="21"/>
      <c r="B59" s="21" t="s">
        <v>246</v>
      </c>
      <c r="C59" s="21" t="s">
        <v>161</v>
      </c>
      <c r="D59" s="24">
        <v>73500</v>
      </c>
      <c r="E59" s="22">
        <v>7.3499999999999998E-3</v>
      </c>
      <c r="F59" s="23">
        <v>6.28282832376859E-7</v>
      </c>
    </row>
    <row r="60" spans="1:9" x14ac:dyDescent="0.2">
      <c r="A60" s="21"/>
      <c r="B60" s="21" t="s">
        <v>653</v>
      </c>
      <c r="C60" s="21" t="s">
        <v>190</v>
      </c>
      <c r="D60" s="24">
        <v>45000</v>
      </c>
      <c r="E60" s="22">
        <v>4.4999999999999997E-3</v>
      </c>
      <c r="F60" s="23">
        <v>3.8466295859807698E-7</v>
      </c>
    </row>
    <row r="61" spans="1:9" x14ac:dyDescent="0.2">
      <c r="A61" s="20" t="s">
        <v>26</v>
      </c>
      <c r="B61" s="20"/>
      <c r="C61" s="20"/>
      <c r="D61" s="20"/>
      <c r="E61" s="25">
        <f>SUM(E58:E60)</f>
        <v>1.1849999999999999E-2</v>
      </c>
      <c r="F61" s="26">
        <f>SUM(F58:F60)</f>
        <v>1.0129457909749359E-6</v>
      </c>
      <c r="G61" s="14"/>
      <c r="H61" s="14"/>
      <c r="I61" s="14"/>
    </row>
    <row r="62" spans="1:9" x14ac:dyDescent="0.2">
      <c r="A62" s="21"/>
      <c r="B62" s="21"/>
      <c r="C62" s="21"/>
      <c r="D62" s="21"/>
      <c r="E62" s="22"/>
      <c r="F62" s="23"/>
    </row>
    <row r="63" spans="1:9" x14ac:dyDescent="0.2">
      <c r="A63" s="20" t="s">
        <v>29</v>
      </c>
      <c r="B63" s="20"/>
      <c r="C63" s="20"/>
      <c r="D63" s="20"/>
      <c r="E63" s="25">
        <f>E56+E61</f>
        <v>1079804.1483949996</v>
      </c>
      <c r="F63" s="26">
        <f>F56+F61</f>
        <v>92.302368539577259</v>
      </c>
      <c r="G63" s="14"/>
      <c r="H63" s="14"/>
      <c r="I63" s="14"/>
    </row>
    <row r="64" spans="1:9" x14ac:dyDescent="0.2">
      <c r="A64" s="20"/>
      <c r="B64" s="20"/>
      <c r="C64" s="20"/>
      <c r="D64" s="20"/>
      <c r="E64" s="25"/>
      <c r="F64" s="26"/>
      <c r="G64" s="14"/>
      <c r="H64" s="14"/>
      <c r="I64" s="14"/>
    </row>
    <row r="65" spans="1:9" x14ac:dyDescent="0.2">
      <c r="A65" s="20" t="s">
        <v>31</v>
      </c>
      <c r="B65" s="20"/>
      <c r="C65" s="20"/>
      <c r="D65" s="20"/>
      <c r="E65" s="25">
        <f>E67-(E56+E61)</f>
        <v>90051.149448200362</v>
      </c>
      <c r="F65" s="26">
        <f>F67-(F56+F61)</f>
        <v>7.6976314604227412</v>
      </c>
      <c r="G65" s="14"/>
      <c r="H65" s="14"/>
      <c r="I65" s="14"/>
    </row>
    <row r="66" spans="1:9" x14ac:dyDescent="0.2">
      <c r="A66" s="20"/>
      <c r="B66" s="20"/>
      <c r="C66" s="20"/>
      <c r="D66" s="20"/>
      <c r="E66" s="25"/>
      <c r="F66" s="26"/>
      <c r="G66" s="14"/>
      <c r="H66" s="14"/>
      <c r="I66" s="14"/>
    </row>
    <row r="67" spans="1:9" x14ac:dyDescent="0.2">
      <c r="A67" s="27" t="s">
        <v>30</v>
      </c>
      <c r="B67" s="27"/>
      <c r="C67" s="27"/>
      <c r="D67" s="27"/>
      <c r="E67" s="28">
        <v>1169855.2978431999</v>
      </c>
      <c r="F67" s="29">
        <v>100</v>
      </c>
      <c r="G67" s="14"/>
      <c r="H67" s="14"/>
      <c r="I67" s="14"/>
    </row>
    <row r="68" spans="1:9" x14ac:dyDescent="0.2">
      <c r="F68" s="15" t="s">
        <v>620</v>
      </c>
    </row>
    <row r="69" spans="1:9" x14ac:dyDescent="0.2">
      <c r="A69" s="14" t="s">
        <v>33</v>
      </c>
    </row>
    <row r="70" spans="1:9" x14ac:dyDescent="0.2">
      <c r="A70" s="14" t="s">
        <v>45</v>
      </c>
    </row>
    <row r="71" spans="1:9" x14ac:dyDescent="0.2">
      <c r="A71" s="14" t="s">
        <v>1113</v>
      </c>
    </row>
    <row r="73" spans="1:9" x14ac:dyDescent="0.2">
      <c r="A73" s="14" t="s">
        <v>34</v>
      </c>
    </row>
    <row r="74" spans="1:9" x14ac:dyDescent="0.2">
      <c r="A74" s="14" t="s">
        <v>35</v>
      </c>
    </row>
    <row r="75" spans="1:9" x14ac:dyDescent="0.2">
      <c r="A75" s="14" t="s">
        <v>36</v>
      </c>
      <c r="B75" s="14"/>
      <c r="C75" s="30" t="s">
        <v>38</v>
      </c>
      <c r="D75" s="14" t="s">
        <v>37</v>
      </c>
    </row>
    <row r="76" spans="1:9" x14ac:dyDescent="0.2">
      <c r="A76" s="7" t="s">
        <v>71</v>
      </c>
      <c r="C76" s="31">
        <v>981.51760000000002</v>
      </c>
      <c r="D76" s="31">
        <v>1137.1754000000001</v>
      </c>
    </row>
    <row r="77" spans="1:9" x14ac:dyDescent="0.2">
      <c r="A77" s="7" t="s">
        <v>78</v>
      </c>
      <c r="C77" s="31">
        <v>48.273000000000003</v>
      </c>
      <c r="D77" s="31">
        <v>52.4527</v>
      </c>
    </row>
    <row r="78" spans="1:9" x14ac:dyDescent="0.2">
      <c r="A78" s="7" t="s">
        <v>72</v>
      </c>
      <c r="C78" s="31">
        <v>1071.7512999999999</v>
      </c>
      <c r="D78" s="31">
        <v>1246.9471000000001</v>
      </c>
    </row>
    <row r="79" spans="1:9" x14ac:dyDescent="0.2">
      <c r="A79" s="7" t="s">
        <v>79</v>
      </c>
      <c r="C79" s="31">
        <v>54.735500000000002</v>
      </c>
      <c r="D79" s="31">
        <v>59.030500000000004</v>
      </c>
    </row>
    <row r="81" spans="1:4" x14ac:dyDescent="0.2">
      <c r="A81" s="14" t="s">
        <v>40</v>
      </c>
    </row>
    <row r="82" spans="1:4" x14ac:dyDescent="0.2">
      <c r="A82" s="86" t="s">
        <v>58</v>
      </c>
      <c r="B82" s="87"/>
      <c r="C82" s="35" t="s">
        <v>59</v>
      </c>
    </row>
    <row r="83" spans="1:4" x14ac:dyDescent="0.2">
      <c r="A83" s="82" t="s">
        <v>78</v>
      </c>
      <c r="B83" s="83"/>
      <c r="C83" s="36">
        <v>3</v>
      </c>
    </row>
    <row r="84" spans="1:4" x14ac:dyDescent="0.2">
      <c r="A84" s="82" t="s">
        <v>79</v>
      </c>
      <c r="B84" s="83"/>
      <c r="C84" s="36">
        <v>4</v>
      </c>
    </row>
    <row r="85" spans="1:4" x14ac:dyDescent="0.2">
      <c r="A85" s="7" t="s">
        <v>60</v>
      </c>
    </row>
    <row r="86" spans="1:4" x14ac:dyDescent="0.2">
      <c r="A86" s="7" t="s">
        <v>39</v>
      </c>
    </row>
    <row r="88" spans="1:4" x14ac:dyDescent="0.2">
      <c r="A88" s="14" t="s">
        <v>42</v>
      </c>
      <c r="D88" s="32">
        <v>8.1485956785613906E-2</v>
      </c>
    </row>
    <row r="90" spans="1:4" x14ac:dyDescent="0.2">
      <c r="A90" s="93" t="s">
        <v>1222</v>
      </c>
      <c r="B90" s="93"/>
      <c r="C90" s="93"/>
      <c r="D90" s="30" t="s">
        <v>41</v>
      </c>
    </row>
    <row r="91" spans="1:4" x14ac:dyDescent="0.2">
      <c r="A91" s="7" t="s">
        <v>1142</v>
      </c>
    </row>
    <row r="92" spans="1:4" x14ac:dyDescent="0.2">
      <c r="A92" s="50" t="s">
        <v>1238</v>
      </c>
    </row>
    <row r="94" spans="1:4" x14ac:dyDescent="0.2">
      <c r="A94" s="14" t="s">
        <v>820</v>
      </c>
    </row>
    <row r="95" spans="1:4" x14ac:dyDescent="0.2">
      <c r="A95" s="14"/>
    </row>
    <row r="96" spans="1:4" x14ac:dyDescent="0.2">
      <c r="A96" s="51" t="s">
        <v>811</v>
      </c>
    </row>
    <row r="97" spans="1:1" x14ac:dyDescent="0.2">
      <c r="A97" s="52"/>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1" t="s">
        <v>823</v>
      </c>
    </row>
    <row r="111" spans="1:1" x14ac:dyDescent="0.2">
      <c r="A111" s="53"/>
    </row>
    <row r="112" spans="1:1" x14ac:dyDescent="0.2">
      <c r="A112" s="51" t="s">
        <v>812</v>
      </c>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6" spans="1:1" x14ac:dyDescent="0.2">
      <c r="A126" s="14" t="s">
        <v>824</v>
      </c>
    </row>
  </sheetData>
  <mergeCells count="5">
    <mergeCell ref="A1:F1"/>
    <mergeCell ref="A82:B82"/>
    <mergeCell ref="A83:B83"/>
    <mergeCell ref="A84:B84"/>
    <mergeCell ref="A90:C90"/>
  </mergeCells>
  <conditionalFormatting sqref="F2:F3">
    <cfRule type="cellIs" dxfId="47" priority="2" stopIfTrue="1" operator="between">
      <formula>0.009</formula>
      <formula>-0.009</formula>
    </cfRule>
  </conditionalFormatting>
  <conditionalFormatting sqref="F5:F65539">
    <cfRule type="cellIs" dxfId="46" priority="1" stopIfTrue="1" operator="between">
      <formula>0.009</formula>
      <formula>-0.009</formula>
    </cfRule>
  </conditionalFormatting>
  <hyperlinks>
    <hyperlink ref="A92" r:id="rId1"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30"/>
  <sheetViews>
    <sheetView workbookViewId="0">
      <selection sqref="A1:F1"/>
    </sheetView>
  </sheetViews>
  <sheetFormatPr defaultColWidth="9.28515625" defaultRowHeight="11.25" x14ac:dyDescent="0.2"/>
  <cols>
    <col min="1" max="1" width="38.7109375" style="7" bestFit="1" customWidth="1"/>
    <col min="2" max="2" width="32.28515625" style="7" bestFit="1" customWidth="1"/>
    <col min="3" max="3" width="35.42578125" style="7" bestFit="1" customWidth="1"/>
    <col min="4" max="4" width="14.7109375" style="7" bestFit="1" customWidth="1"/>
    <col min="5" max="5" width="23.7109375" style="10" customWidth="1"/>
    <col min="6" max="6" width="13.710937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18</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48.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82</v>
      </c>
      <c r="B7" s="21" t="s">
        <v>81</v>
      </c>
      <c r="C7" s="21" t="s">
        <v>83</v>
      </c>
      <c r="D7" s="24">
        <v>1125000</v>
      </c>
      <c r="E7" s="22">
        <v>18576</v>
      </c>
      <c r="F7" s="23">
        <v>6.5050471355807504</v>
      </c>
    </row>
    <row r="8" spans="1:8" x14ac:dyDescent="0.2">
      <c r="A8" s="21" t="s">
        <v>85</v>
      </c>
      <c r="B8" s="21" t="s">
        <v>84</v>
      </c>
      <c r="C8" s="21" t="s">
        <v>83</v>
      </c>
      <c r="D8" s="24">
        <v>1840000</v>
      </c>
      <c r="E8" s="22">
        <v>18368.72</v>
      </c>
      <c r="F8" s="23">
        <v>6.4324606707732999</v>
      </c>
    </row>
    <row r="9" spans="1:8" x14ac:dyDescent="0.2">
      <c r="A9" s="21" t="s">
        <v>97</v>
      </c>
      <c r="B9" s="21" t="s">
        <v>96</v>
      </c>
      <c r="C9" s="21" t="s">
        <v>98</v>
      </c>
      <c r="D9" s="24">
        <v>425000</v>
      </c>
      <c r="E9" s="22">
        <v>10834.3125</v>
      </c>
      <c r="F9" s="23">
        <v>3.7940198909405498</v>
      </c>
    </row>
    <row r="10" spans="1:8" x14ac:dyDescent="0.2">
      <c r="A10" s="21" t="s">
        <v>90</v>
      </c>
      <c r="B10" s="21" t="s">
        <v>89</v>
      </c>
      <c r="C10" s="21" t="s">
        <v>91</v>
      </c>
      <c r="D10" s="24">
        <v>690888</v>
      </c>
      <c r="E10" s="22">
        <v>9366.3686159999997</v>
      </c>
      <c r="F10" s="23">
        <v>3.2799671262007002</v>
      </c>
    </row>
    <row r="11" spans="1:8" x14ac:dyDescent="0.2">
      <c r="A11" s="21" t="s">
        <v>95</v>
      </c>
      <c r="B11" s="21" t="s">
        <v>94</v>
      </c>
      <c r="C11" s="21" t="s">
        <v>83</v>
      </c>
      <c r="D11" s="24">
        <v>1250000</v>
      </c>
      <c r="E11" s="22">
        <v>7752.5</v>
      </c>
      <c r="F11" s="23">
        <v>2.7148136261084099</v>
      </c>
    </row>
    <row r="12" spans="1:8" x14ac:dyDescent="0.2">
      <c r="A12" s="21" t="s">
        <v>233</v>
      </c>
      <c r="B12" s="21" t="s">
        <v>232</v>
      </c>
      <c r="C12" s="21" t="s">
        <v>83</v>
      </c>
      <c r="D12" s="24">
        <v>375000</v>
      </c>
      <c r="E12" s="22">
        <v>6962.0625</v>
      </c>
      <c r="F12" s="23">
        <v>2.4380138201636101</v>
      </c>
    </row>
    <row r="13" spans="1:8" x14ac:dyDescent="0.2">
      <c r="A13" s="21" t="s">
        <v>87</v>
      </c>
      <c r="B13" s="21" t="s">
        <v>86</v>
      </c>
      <c r="C13" s="21" t="s">
        <v>88</v>
      </c>
      <c r="D13" s="24">
        <v>240000</v>
      </c>
      <c r="E13" s="22">
        <v>6435.24</v>
      </c>
      <c r="F13" s="23">
        <v>2.2535281830735698</v>
      </c>
    </row>
    <row r="14" spans="1:8" x14ac:dyDescent="0.2">
      <c r="A14" s="21" t="s">
        <v>294</v>
      </c>
      <c r="B14" s="21" t="s">
        <v>293</v>
      </c>
      <c r="C14" s="21" t="s">
        <v>295</v>
      </c>
      <c r="D14" s="24">
        <v>2500000</v>
      </c>
      <c r="E14" s="22">
        <v>6058.75</v>
      </c>
      <c r="F14" s="23">
        <v>2.12168681808246</v>
      </c>
    </row>
    <row r="15" spans="1:8" x14ac:dyDescent="0.2">
      <c r="A15" s="21" t="s">
        <v>106</v>
      </c>
      <c r="B15" s="21" t="s">
        <v>105</v>
      </c>
      <c r="C15" s="21" t="s">
        <v>91</v>
      </c>
      <c r="D15" s="24">
        <v>525000</v>
      </c>
      <c r="E15" s="22">
        <v>5862.6750000000002</v>
      </c>
      <c r="F15" s="23">
        <v>2.05302418257918</v>
      </c>
    </row>
    <row r="16" spans="1:8" x14ac:dyDescent="0.2">
      <c r="A16" s="21" t="s">
        <v>655</v>
      </c>
      <c r="B16" s="21" t="s">
        <v>654</v>
      </c>
      <c r="C16" s="21" t="s">
        <v>161</v>
      </c>
      <c r="D16" s="24">
        <v>1400000</v>
      </c>
      <c r="E16" s="22">
        <v>5843.6</v>
      </c>
      <c r="F16" s="23">
        <v>2.0463443928445102</v>
      </c>
    </row>
    <row r="17" spans="1:6" x14ac:dyDescent="0.2">
      <c r="A17" s="21" t="s">
        <v>318</v>
      </c>
      <c r="B17" s="21" t="s">
        <v>317</v>
      </c>
      <c r="C17" s="21" t="s">
        <v>91</v>
      </c>
      <c r="D17" s="24">
        <v>170000</v>
      </c>
      <c r="E17" s="22">
        <v>5816.4650000000001</v>
      </c>
      <c r="F17" s="23">
        <v>2.0368421074211698</v>
      </c>
    </row>
    <row r="18" spans="1:6" x14ac:dyDescent="0.2">
      <c r="A18" s="21" t="s">
        <v>609</v>
      </c>
      <c r="B18" s="21" t="s">
        <v>608</v>
      </c>
      <c r="C18" s="21" t="s">
        <v>101</v>
      </c>
      <c r="D18" s="24">
        <v>145000</v>
      </c>
      <c r="E18" s="22">
        <v>5769.1875</v>
      </c>
      <c r="F18" s="23">
        <v>2.0202862091679199</v>
      </c>
    </row>
    <row r="19" spans="1:6" x14ac:dyDescent="0.2">
      <c r="A19" s="21" t="s">
        <v>587</v>
      </c>
      <c r="B19" s="21" t="s">
        <v>586</v>
      </c>
      <c r="C19" s="21" t="s">
        <v>287</v>
      </c>
      <c r="D19" s="24">
        <v>9800000</v>
      </c>
      <c r="E19" s="22">
        <v>5737.9</v>
      </c>
      <c r="F19" s="23">
        <v>2.009329778168</v>
      </c>
    </row>
    <row r="20" spans="1:6" x14ac:dyDescent="0.2">
      <c r="A20" s="21" t="s">
        <v>178</v>
      </c>
      <c r="B20" s="21" t="s">
        <v>177</v>
      </c>
      <c r="C20" s="21" t="s">
        <v>179</v>
      </c>
      <c r="D20" s="24">
        <v>750000</v>
      </c>
      <c r="E20" s="22">
        <v>5486.625</v>
      </c>
      <c r="F20" s="23">
        <v>1.92133689923857</v>
      </c>
    </row>
    <row r="21" spans="1:6" x14ac:dyDescent="0.2">
      <c r="A21" s="21" t="s">
        <v>657</v>
      </c>
      <c r="B21" s="21" t="s">
        <v>656</v>
      </c>
      <c r="C21" s="21" t="s">
        <v>182</v>
      </c>
      <c r="D21" s="24">
        <v>525000</v>
      </c>
      <c r="E21" s="22">
        <v>5438.7375000000002</v>
      </c>
      <c r="F21" s="23">
        <v>1.90456738778804</v>
      </c>
    </row>
    <row r="22" spans="1:6" x14ac:dyDescent="0.2">
      <c r="A22" s="21" t="s">
        <v>543</v>
      </c>
      <c r="B22" s="21" t="s">
        <v>542</v>
      </c>
      <c r="C22" s="21" t="s">
        <v>83</v>
      </c>
      <c r="D22" s="24">
        <v>4000000</v>
      </c>
      <c r="E22" s="22">
        <v>5426</v>
      </c>
      <c r="F22" s="23">
        <v>1.9001068990989001</v>
      </c>
    </row>
    <row r="23" spans="1:6" x14ac:dyDescent="0.2">
      <c r="A23" s="21" t="s">
        <v>585</v>
      </c>
      <c r="B23" s="21" t="s">
        <v>584</v>
      </c>
      <c r="C23" s="21" t="s">
        <v>123</v>
      </c>
      <c r="D23" s="24">
        <v>340000</v>
      </c>
      <c r="E23" s="22">
        <v>5236.8500000000004</v>
      </c>
      <c r="F23" s="23">
        <v>1.83386929866312</v>
      </c>
    </row>
    <row r="24" spans="1:6" x14ac:dyDescent="0.2">
      <c r="A24" s="21" t="s">
        <v>659</v>
      </c>
      <c r="B24" s="21" t="s">
        <v>658</v>
      </c>
      <c r="C24" s="21" t="s">
        <v>482</v>
      </c>
      <c r="D24" s="24">
        <v>1300000</v>
      </c>
      <c r="E24" s="22">
        <v>5188.95</v>
      </c>
      <c r="F24" s="23">
        <v>1.8170954098929599</v>
      </c>
    </row>
    <row r="25" spans="1:6" x14ac:dyDescent="0.2">
      <c r="A25" s="21" t="s">
        <v>661</v>
      </c>
      <c r="B25" s="21" t="s">
        <v>660</v>
      </c>
      <c r="C25" s="21" t="s">
        <v>287</v>
      </c>
      <c r="D25" s="24">
        <v>300000</v>
      </c>
      <c r="E25" s="22">
        <v>5078.3999999999996</v>
      </c>
      <c r="F25" s="23">
        <v>1.77838239520528</v>
      </c>
    </row>
    <row r="26" spans="1:6" x14ac:dyDescent="0.2">
      <c r="A26" s="21" t="s">
        <v>322</v>
      </c>
      <c r="B26" s="21" t="s">
        <v>321</v>
      </c>
      <c r="C26" s="21" t="s">
        <v>182</v>
      </c>
      <c r="D26" s="24">
        <v>250000</v>
      </c>
      <c r="E26" s="22">
        <v>5048.5</v>
      </c>
      <c r="F26" s="23">
        <v>1.7679118466827799</v>
      </c>
    </row>
    <row r="27" spans="1:6" x14ac:dyDescent="0.2">
      <c r="A27" s="21" t="s">
        <v>599</v>
      </c>
      <c r="B27" s="21" t="s">
        <v>598</v>
      </c>
      <c r="C27" s="21" t="s">
        <v>156</v>
      </c>
      <c r="D27" s="24">
        <v>2700000</v>
      </c>
      <c r="E27" s="22">
        <v>4968</v>
      </c>
      <c r="F27" s="23">
        <v>1.73972190835299</v>
      </c>
    </row>
    <row r="28" spans="1:6" x14ac:dyDescent="0.2">
      <c r="A28" s="21" t="s">
        <v>427</v>
      </c>
      <c r="B28" s="21" t="s">
        <v>426</v>
      </c>
      <c r="C28" s="21" t="s">
        <v>414</v>
      </c>
      <c r="D28" s="24">
        <v>245000</v>
      </c>
      <c r="E28" s="22">
        <v>4926.2150000000001</v>
      </c>
      <c r="F28" s="23">
        <v>1.7250894043392</v>
      </c>
    </row>
    <row r="29" spans="1:6" x14ac:dyDescent="0.2">
      <c r="A29" s="21" t="s">
        <v>142</v>
      </c>
      <c r="B29" s="21" t="s">
        <v>141</v>
      </c>
      <c r="C29" s="21" t="s">
        <v>109</v>
      </c>
      <c r="D29" s="24">
        <v>50000</v>
      </c>
      <c r="E29" s="22">
        <v>4910.375</v>
      </c>
      <c r="F29" s="23">
        <v>1.7195424649212601</v>
      </c>
    </row>
    <row r="30" spans="1:6" x14ac:dyDescent="0.2">
      <c r="A30" s="21" t="s">
        <v>565</v>
      </c>
      <c r="B30" s="21" t="s">
        <v>564</v>
      </c>
      <c r="C30" s="21" t="s">
        <v>187</v>
      </c>
      <c r="D30" s="24">
        <v>800000</v>
      </c>
      <c r="E30" s="22">
        <v>4759.2</v>
      </c>
      <c r="F30" s="23">
        <v>1.66660316148018</v>
      </c>
    </row>
    <row r="31" spans="1:6" x14ac:dyDescent="0.2">
      <c r="A31" s="21" t="s">
        <v>146</v>
      </c>
      <c r="B31" s="21" t="s">
        <v>145</v>
      </c>
      <c r="C31" s="21" t="s">
        <v>147</v>
      </c>
      <c r="D31" s="24">
        <v>5500000</v>
      </c>
      <c r="E31" s="22">
        <v>4625.5</v>
      </c>
      <c r="F31" s="23">
        <v>1.6197833508628701</v>
      </c>
    </row>
    <row r="32" spans="1:6" x14ac:dyDescent="0.2">
      <c r="A32" s="21" t="s">
        <v>100</v>
      </c>
      <c r="B32" s="21" t="s">
        <v>99</v>
      </c>
      <c r="C32" s="21" t="s">
        <v>101</v>
      </c>
      <c r="D32" s="24">
        <v>390000</v>
      </c>
      <c r="E32" s="22">
        <v>4459.26</v>
      </c>
      <c r="F32" s="23">
        <v>1.56156850182008</v>
      </c>
    </row>
    <row r="33" spans="1:6" x14ac:dyDescent="0.2">
      <c r="A33" s="21" t="s">
        <v>116</v>
      </c>
      <c r="B33" s="21" t="s">
        <v>115</v>
      </c>
      <c r="C33" s="21" t="s">
        <v>117</v>
      </c>
      <c r="D33" s="24">
        <v>500000</v>
      </c>
      <c r="E33" s="22">
        <v>4449.5</v>
      </c>
      <c r="F33" s="23">
        <v>1.55815069066357</v>
      </c>
    </row>
    <row r="34" spans="1:6" x14ac:dyDescent="0.2">
      <c r="A34" s="21" t="s">
        <v>645</v>
      </c>
      <c r="B34" s="21" t="s">
        <v>644</v>
      </c>
      <c r="C34" s="21" t="s">
        <v>482</v>
      </c>
      <c r="D34" s="24">
        <v>165000</v>
      </c>
      <c r="E34" s="22">
        <v>4278.2849999999999</v>
      </c>
      <c r="F34" s="23">
        <v>1.49819366841344</v>
      </c>
    </row>
    <row r="35" spans="1:6" x14ac:dyDescent="0.2">
      <c r="A35" s="21" t="s">
        <v>276</v>
      </c>
      <c r="B35" s="21" t="s">
        <v>275</v>
      </c>
      <c r="C35" s="21" t="s">
        <v>104</v>
      </c>
      <c r="D35" s="24">
        <v>1550000</v>
      </c>
      <c r="E35" s="22">
        <v>4123.7749999999996</v>
      </c>
      <c r="F35" s="23">
        <v>1.4440864960987001</v>
      </c>
    </row>
    <row r="36" spans="1:6" x14ac:dyDescent="0.2">
      <c r="A36" s="21" t="s">
        <v>663</v>
      </c>
      <c r="B36" s="21" t="s">
        <v>662</v>
      </c>
      <c r="C36" s="21" t="s">
        <v>164</v>
      </c>
      <c r="D36" s="24">
        <v>200000</v>
      </c>
      <c r="E36" s="22">
        <v>3907.6</v>
      </c>
      <c r="F36" s="23">
        <v>1.3683851306521999</v>
      </c>
    </row>
    <row r="37" spans="1:6" x14ac:dyDescent="0.2">
      <c r="A37" s="21" t="s">
        <v>593</v>
      </c>
      <c r="B37" s="21" t="s">
        <v>592</v>
      </c>
      <c r="C37" s="21" t="s">
        <v>101</v>
      </c>
      <c r="D37" s="24">
        <v>1100000</v>
      </c>
      <c r="E37" s="22">
        <v>3872</v>
      </c>
      <c r="F37" s="23">
        <v>1.3559185243846199</v>
      </c>
    </row>
    <row r="38" spans="1:6" x14ac:dyDescent="0.2">
      <c r="A38" s="21" t="s">
        <v>557</v>
      </c>
      <c r="B38" s="21" t="s">
        <v>556</v>
      </c>
      <c r="C38" s="21" t="s">
        <v>161</v>
      </c>
      <c r="D38" s="24">
        <v>1300000</v>
      </c>
      <c r="E38" s="22">
        <v>3866.85</v>
      </c>
      <c r="F38" s="23">
        <v>1.35411506870265</v>
      </c>
    </row>
    <row r="39" spans="1:6" x14ac:dyDescent="0.2">
      <c r="A39" s="21" t="s">
        <v>108</v>
      </c>
      <c r="B39" s="21" t="s">
        <v>107</v>
      </c>
      <c r="C39" s="21" t="s">
        <v>109</v>
      </c>
      <c r="D39" s="24">
        <v>600000</v>
      </c>
      <c r="E39" s="22">
        <v>3865.8</v>
      </c>
      <c r="F39" s="23">
        <v>1.35374737385487</v>
      </c>
    </row>
    <row r="40" spans="1:6" x14ac:dyDescent="0.2">
      <c r="A40" s="21" t="s">
        <v>128</v>
      </c>
      <c r="B40" s="21" t="s">
        <v>127</v>
      </c>
      <c r="C40" s="21" t="s">
        <v>129</v>
      </c>
      <c r="D40" s="24">
        <v>3100000</v>
      </c>
      <c r="E40" s="22">
        <v>3817.65</v>
      </c>
      <c r="F40" s="23">
        <v>1.3368859386923899</v>
      </c>
    </row>
    <row r="41" spans="1:6" x14ac:dyDescent="0.2">
      <c r="A41" s="21" t="s">
        <v>136</v>
      </c>
      <c r="B41" s="21" t="s">
        <v>135</v>
      </c>
      <c r="C41" s="21" t="s">
        <v>137</v>
      </c>
      <c r="D41" s="24">
        <v>1250000</v>
      </c>
      <c r="E41" s="22">
        <v>3673.75</v>
      </c>
      <c r="F41" s="23">
        <v>1.2864942352680799</v>
      </c>
    </row>
    <row r="42" spans="1:6" x14ac:dyDescent="0.2">
      <c r="A42" s="21" t="s">
        <v>192</v>
      </c>
      <c r="B42" s="21" t="s">
        <v>191</v>
      </c>
      <c r="C42" s="21" t="s">
        <v>137</v>
      </c>
      <c r="D42" s="24">
        <v>450000</v>
      </c>
      <c r="E42" s="22">
        <v>3510.45</v>
      </c>
      <c r="F42" s="23">
        <v>1.22930893179907</v>
      </c>
    </row>
    <row r="43" spans="1:6" x14ac:dyDescent="0.2">
      <c r="A43" s="21" t="s">
        <v>149</v>
      </c>
      <c r="B43" s="21" t="s">
        <v>148</v>
      </c>
      <c r="C43" s="21" t="s">
        <v>150</v>
      </c>
      <c r="D43" s="24">
        <v>575000</v>
      </c>
      <c r="E43" s="22">
        <v>3332.125</v>
      </c>
      <c r="F43" s="23">
        <v>1.16686209015111</v>
      </c>
    </row>
    <row r="44" spans="1:6" x14ac:dyDescent="0.2">
      <c r="A44" s="21" t="s">
        <v>643</v>
      </c>
      <c r="B44" s="21" t="s">
        <v>642</v>
      </c>
      <c r="C44" s="21" t="s">
        <v>150</v>
      </c>
      <c r="D44" s="24">
        <v>511553</v>
      </c>
      <c r="E44" s="22">
        <v>3308.9805809999998</v>
      </c>
      <c r="F44" s="23">
        <v>1.15875724860715</v>
      </c>
    </row>
    <row r="45" spans="1:6" x14ac:dyDescent="0.2">
      <c r="A45" s="21" t="s">
        <v>665</v>
      </c>
      <c r="B45" s="21" t="s">
        <v>664</v>
      </c>
      <c r="C45" s="21" t="s">
        <v>83</v>
      </c>
      <c r="D45" s="24">
        <v>450000</v>
      </c>
      <c r="E45" s="22">
        <v>3284.3249999999998</v>
      </c>
      <c r="F45" s="23">
        <v>1.1501232199378899</v>
      </c>
    </row>
    <row r="46" spans="1:6" x14ac:dyDescent="0.2">
      <c r="A46" s="21" t="s">
        <v>373</v>
      </c>
      <c r="B46" s="21" t="s">
        <v>372</v>
      </c>
      <c r="C46" s="21" t="s">
        <v>91</v>
      </c>
      <c r="D46" s="24">
        <v>140000</v>
      </c>
      <c r="E46" s="22">
        <v>3212.93</v>
      </c>
      <c r="F46" s="23">
        <v>1.1251217212167</v>
      </c>
    </row>
    <row r="47" spans="1:6" x14ac:dyDescent="0.2">
      <c r="A47" s="21" t="s">
        <v>667</v>
      </c>
      <c r="B47" s="21" t="s">
        <v>666</v>
      </c>
      <c r="C47" s="21" t="s">
        <v>287</v>
      </c>
      <c r="D47" s="24">
        <v>125000</v>
      </c>
      <c r="E47" s="22">
        <v>3177.9375</v>
      </c>
      <c r="F47" s="23">
        <v>1.11286785268247</v>
      </c>
    </row>
    <row r="48" spans="1:6" x14ac:dyDescent="0.2">
      <c r="A48" s="21" t="s">
        <v>669</v>
      </c>
      <c r="B48" s="21" t="s">
        <v>668</v>
      </c>
      <c r="C48" s="21" t="s">
        <v>197</v>
      </c>
      <c r="D48" s="24">
        <v>1000000</v>
      </c>
      <c r="E48" s="22">
        <v>3163</v>
      </c>
      <c r="F48" s="23">
        <v>1.1076369557408401</v>
      </c>
    </row>
    <row r="49" spans="1:6" x14ac:dyDescent="0.2">
      <c r="A49" s="21" t="s">
        <v>671</v>
      </c>
      <c r="B49" s="21" t="s">
        <v>670</v>
      </c>
      <c r="C49" s="21" t="s">
        <v>187</v>
      </c>
      <c r="D49" s="24">
        <v>60000</v>
      </c>
      <c r="E49" s="22">
        <v>3104.07</v>
      </c>
      <c r="F49" s="23">
        <v>1.0870005201411601</v>
      </c>
    </row>
    <row r="50" spans="1:6" x14ac:dyDescent="0.2">
      <c r="A50" s="21" t="s">
        <v>673</v>
      </c>
      <c r="B50" s="21" t="s">
        <v>672</v>
      </c>
      <c r="C50" s="21" t="s">
        <v>109</v>
      </c>
      <c r="D50" s="24">
        <v>90000</v>
      </c>
      <c r="E50" s="22">
        <v>3028.95</v>
      </c>
      <c r="F50" s="23">
        <v>1.06069458017427</v>
      </c>
    </row>
    <row r="51" spans="1:6" x14ac:dyDescent="0.2">
      <c r="A51" s="21" t="s">
        <v>289</v>
      </c>
      <c r="B51" s="21" t="s">
        <v>288</v>
      </c>
      <c r="C51" s="21" t="s">
        <v>290</v>
      </c>
      <c r="D51" s="24">
        <v>650000</v>
      </c>
      <c r="E51" s="22">
        <v>3006.9</v>
      </c>
      <c r="F51" s="23">
        <v>1.0529729883709</v>
      </c>
    </row>
    <row r="52" spans="1:6" x14ac:dyDescent="0.2">
      <c r="A52" s="21" t="s">
        <v>125</v>
      </c>
      <c r="B52" s="21" t="s">
        <v>124</v>
      </c>
      <c r="C52" s="21" t="s">
        <v>126</v>
      </c>
      <c r="D52" s="24">
        <v>525000</v>
      </c>
      <c r="E52" s="22">
        <v>2942.8874999999998</v>
      </c>
      <c r="F52" s="23">
        <v>1.0305567346151701</v>
      </c>
    </row>
    <row r="53" spans="1:6" x14ac:dyDescent="0.2">
      <c r="A53" s="21" t="s">
        <v>212</v>
      </c>
      <c r="B53" s="21" t="s">
        <v>211</v>
      </c>
      <c r="C53" s="21" t="s">
        <v>109</v>
      </c>
      <c r="D53" s="24">
        <v>190000</v>
      </c>
      <c r="E53" s="22">
        <v>2802.88</v>
      </c>
      <c r="F53" s="23">
        <v>0.98152812851940996</v>
      </c>
    </row>
    <row r="54" spans="1:6" x14ac:dyDescent="0.2">
      <c r="A54" s="21" t="s">
        <v>675</v>
      </c>
      <c r="B54" s="21" t="s">
        <v>674</v>
      </c>
      <c r="C54" s="21" t="s">
        <v>101</v>
      </c>
      <c r="D54" s="24">
        <v>135000</v>
      </c>
      <c r="E54" s="22">
        <v>2703.8474999999999</v>
      </c>
      <c r="F54" s="23">
        <v>0.94684837612630102</v>
      </c>
    </row>
    <row r="55" spans="1:6" x14ac:dyDescent="0.2">
      <c r="A55" s="21" t="s">
        <v>677</v>
      </c>
      <c r="B55" s="21" t="s">
        <v>676</v>
      </c>
      <c r="C55" s="21" t="s">
        <v>197</v>
      </c>
      <c r="D55" s="24">
        <v>103281</v>
      </c>
      <c r="E55" s="22">
        <v>2617.1405399999999</v>
      </c>
      <c r="F55" s="23">
        <v>0.91648484997519597</v>
      </c>
    </row>
    <row r="56" spans="1:6" x14ac:dyDescent="0.2">
      <c r="A56" s="21" t="s">
        <v>214</v>
      </c>
      <c r="B56" s="21" t="s">
        <v>213</v>
      </c>
      <c r="C56" s="21" t="s">
        <v>215</v>
      </c>
      <c r="D56" s="24">
        <v>95000</v>
      </c>
      <c r="E56" s="22">
        <v>2432.7600000000002</v>
      </c>
      <c r="F56" s="23">
        <v>0.85191744560483496</v>
      </c>
    </row>
    <row r="57" spans="1:6" x14ac:dyDescent="0.2">
      <c r="A57" s="21" t="s">
        <v>679</v>
      </c>
      <c r="B57" s="21" t="s">
        <v>678</v>
      </c>
      <c r="C57" s="21" t="s">
        <v>150</v>
      </c>
      <c r="D57" s="24">
        <v>175000</v>
      </c>
      <c r="E57" s="22">
        <v>2424.625</v>
      </c>
      <c r="F57" s="23">
        <v>0.84906868599846397</v>
      </c>
    </row>
    <row r="58" spans="1:6" x14ac:dyDescent="0.2">
      <c r="A58" s="21" t="s">
        <v>681</v>
      </c>
      <c r="B58" s="21" t="s">
        <v>680</v>
      </c>
      <c r="C58" s="21" t="s">
        <v>161</v>
      </c>
      <c r="D58" s="24">
        <v>145000</v>
      </c>
      <c r="E58" s="22">
        <v>2317.5349999999999</v>
      </c>
      <c r="F58" s="23">
        <v>0.81156731338060495</v>
      </c>
    </row>
    <row r="59" spans="1:6" x14ac:dyDescent="0.2">
      <c r="A59" s="21" t="s">
        <v>144</v>
      </c>
      <c r="B59" s="21" t="s">
        <v>143</v>
      </c>
      <c r="C59" s="21" t="s">
        <v>132</v>
      </c>
      <c r="D59" s="24">
        <v>450000</v>
      </c>
      <c r="E59" s="22">
        <v>2153.25</v>
      </c>
      <c r="F59" s="23">
        <v>0.75403707712582102</v>
      </c>
    </row>
    <row r="60" spans="1:6" x14ac:dyDescent="0.2">
      <c r="A60" s="21" t="s">
        <v>683</v>
      </c>
      <c r="B60" s="21" t="s">
        <v>682</v>
      </c>
      <c r="C60" s="21" t="s">
        <v>150</v>
      </c>
      <c r="D60" s="24">
        <v>167360</v>
      </c>
      <c r="E60" s="22">
        <v>2145.8062399999999</v>
      </c>
      <c r="F60" s="23">
        <v>0.75143037979238203</v>
      </c>
    </row>
    <row r="61" spans="1:6" x14ac:dyDescent="0.2">
      <c r="A61" s="21" t="s">
        <v>181</v>
      </c>
      <c r="B61" s="21" t="s">
        <v>180</v>
      </c>
      <c r="C61" s="21" t="s">
        <v>182</v>
      </c>
      <c r="D61" s="24">
        <v>325000</v>
      </c>
      <c r="E61" s="22">
        <v>1870.7</v>
      </c>
      <c r="F61" s="23">
        <v>0.65509214451609099</v>
      </c>
    </row>
    <row r="62" spans="1:6" x14ac:dyDescent="0.2">
      <c r="A62" s="21" t="s">
        <v>685</v>
      </c>
      <c r="B62" s="21" t="s">
        <v>684</v>
      </c>
      <c r="C62" s="21" t="s">
        <v>101</v>
      </c>
      <c r="D62" s="24">
        <v>120000</v>
      </c>
      <c r="E62" s="22">
        <v>1569.06</v>
      </c>
      <c r="F62" s="23">
        <v>0.54946216938815295</v>
      </c>
    </row>
    <row r="63" spans="1:6" x14ac:dyDescent="0.2">
      <c r="A63" s="21" t="s">
        <v>160</v>
      </c>
      <c r="B63" s="21" t="s">
        <v>159</v>
      </c>
      <c r="C63" s="21" t="s">
        <v>161</v>
      </c>
      <c r="D63" s="24">
        <v>180000</v>
      </c>
      <c r="E63" s="22">
        <v>1539.63</v>
      </c>
      <c r="F63" s="23">
        <v>0.53915620808323605</v>
      </c>
    </row>
    <row r="64" spans="1:6" x14ac:dyDescent="0.2">
      <c r="A64" s="21" t="s">
        <v>379</v>
      </c>
      <c r="B64" s="21" t="s">
        <v>378</v>
      </c>
      <c r="C64" s="21" t="s">
        <v>179</v>
      </c>
      <c r="D64" s="24">
        <v>175000</v>
      </c>
      <c r="E64" s="22">
        <v>1400.7</v>
      </c>
      <c r="F64" s="23">
        <v>0.49050492693841302</v>
      </c>
    </row>
    <row r="65" spans="1:9" x14ac:dyDescent="0.2">
      <c r="A65" s="21" t="s">
        <v>199</v>
      </c>
      <c r="B65" s="21" t="s">
        <v>198</v>
      </c>
      <c r="C65" s="21" t="s">
        <v>101</v>
      </c>
      <c r="D65" s="24">
        <v>80000</v>
      </c>
      <c r="E65" s="22">
        <v>1394.2</v>
      </c>
      <c r="F65" s="23">
        <v>0.48822872073786999</v>
      </c>
    </row>
    <row r="66" spans="1:9" x14ac:dyDescent="0.2">
      <c r="A66" s="21" t="s">
        <v>202</v>
      </c>
      <c r="B66" s="21" t="s">
        <v>1106</v>
      </c>
      <c r="C66" s="21" t="s">
        <v>161</v>
      </c>
      <c r="D66" s="24">
        <v>425000</v>
      </c>
      <c r="E66" s="22">
        <v>943.5</v>
      </c>
      <c r="F66" s="23">
        <v>0.330400084647956</v>
      </c>
    </row>
    <row r="67" spans="1:9" x14ac:dyDescent="0.2">
      <c r="A67" s="21" t="s">
        <v>265</v>
      </c>
      <c r="B67" s="21" t="s">
        <v>264</v>
      </c>
      <c r="C67" s="21" t="s">
        <v>109</v>
      </c>
      <c r="D67" s="24">
        <v>100000</v>
      </c>
      <c r="E67" s="22">
        <v>414.3</v>
      </c>
      <c r="F67" s="23">
        <v>0.145081881366877</v>
      </c>
    </row>
    <row r="68" spans="1:9" x14ac:dyDescent="0.2">
      <c r="A68" s="20" t="s">
        <v>26</v>
      </c>
      <c r="B68" s="20"/>
      <c r="C68" s="20"/>
      <c r="D68" s="20"/>
      <c r="E68" s="25">
        <f>SUM(E7:E67)</f>
        <v>278594.09347700007</v>
      </c>
      <c r="F68" s="26">
        <f>SUM(F7:F67)</f>
        <v>97.559631231819225</v>
      </c>
      <c r="G68" s="14"/>
      <c r="H68" s="14"/>
      <c r="I68" s="14"/>
    </row>
    <row r="69" spans="1:9" x14ac:dyDescent="0.2">
      <c r="A69" s="21"/>
      <c r="B69" s="21"/>
      <c r="C69" s="21"/>
      <c r="D69" s="21"/>
      <c r="E69" s="22"/>
      <c r="F69" s="23"/>
    </row>
    <row r="70" spans="1:9" x14ac:dyDescent="0.2">
      <c r="A70" s="20" t="s">
        <v>311</v>
      </c>
      <c r="B70" s="21"/>
      <c r="C70" s="21"/>
      <c r="D70" s="21"/>
      <c r="E70" s="22"/>
      <c r="F70" s="23"/>
    </row>
    <row r="71" spans="1:9" x14ac:dyDescent="0.2">
      <c r="A71" s="21" t="s">
        <v>395</v>
      </c>
      <c r="B71" s="21" t="s">
        <v>394</v>
      </c>
      <c r="C71" s="21" t="s">
        <v>176</v>
      </c>
      <c r="D71" s="24">
        <v>125000</v>
      </c>
      <c r="E71" s="22">
        <v>1918.306313</v>
      </c>
      <c r="F71" s="23">
        <v>0.67176318833694604</v>
      </c>
    </row>
    <row r="72" spans="1:9" x14ac:dyDescent="0.2">
      <c r="A72" s="21" t="s">
        <v>313</v>
      </c>
      <c r="B72" s="21" t="s">
        <v>312</v>
      </c>
      <c r="C72" s="21" t="s">
        <v>176</v>
      </c>
      <c r="D72" s="24">
        <v>35000</v>
      </c>
      <c r="E72" s="22">
        <v>1900.6652959999999</v>
      </c>
      <c r="F72" s="23">
        <v>0.66558555875551995</v>
      </c>
    </row>
    <row r="73" spans="1:9" x14ac:dyDescent="0.2">
      <c r="A73" s="20" t="s">
        <v>26</v>
      </c>
      <c r="B73" s="20"/>
      <c r="C73" s="20"/>
      <c r="D73" s="20"/>
      <c r="E73" s="25">
        <f>SUM(E70:E72)</f>
        <v>3818.9716090000002</v>
      </c>
      <c r="F73" s="26">
        <f>SUM(F70:F72)</f>
        <v>1.3373487470924661</v>
      </c>
      <c r="G73" s="14"/>
      <c r="H73" s="14"/>
      <c r="I73" s="14"/>
    </row>
    <row r="74" spans="1:9" x14ac:dyDescent="0.2">
      <c r="A74" s="21"/>
      <c r="B74" s="21"/>
      <c r="C74" s="21"/>
      <c r="D74" s="21"/>
      <c r="E74" s="22"/>
      <c r="F74" s="23"/>
    </row>
    <row r="75" spans="1:9" x14ac:dyDescent="0.2">
      <c r="A75" s="20" t="s">
        <v>29</v>
      </c>
      <c r="B75" s="20"/>
      <c r="C75" s="20"/>
      <c r="D75" s="20"/>
      <c r="E75" s="25">
        <f>E68+E73</f>
        <v>282413.06508600008</v>
      </c>
      <c r="F75" s="26">
        <f>F68+F73</f>
        <v>98.896979978911688</v>
      </c>
      <c r="G75" s="14"/>
      <c r="H75" s="14"/>
      <c r="I75" s="14"/>
    </row>
    <row r="76" spans="1:9" x14ac:dyDescent="0.2">
      <c r="A76" s="20"/>
      <c r="B76" s="20"/>
      <c r="C76" s="20"/>
      <c r="D76" s="20"/>
      <c r="E76" s="25"/>
      <c r="F76" s="26"/>
      <c r="G76" s="14"/>
      <c r="H76" s="14"/>
      <c r="I76" s="14"/>
    </row>
    <row r="77" spans="1:9" x14ac:dyDescent="0.2">
      <c r="A77" s="20" t="s">
        <v>31</v>
      </c>
      <c r="B77" s="20"/>
      <c r="C77" s="20"/>
      <c r="D77" s="20"/>
      <c r="E77" s="25">
        <f>E79-(E68+E73)</f>
        <v>3149.8157483999385</v>
      </c>
      <c r="F77" s="26">
        <f>F79-(F68+F73)</f>
        <v>1.1030200210883123</v>
      </c>
      <c r="G77" s="14"/>
      <c r="H77" s="14"/>
      <c r="I77" s="14"/>
    </row>
    <row r="78" spans="1:9" x14ac:dyDescent="0.2">
      <c r="A78" s="20"/>
      <c r="B78" s="20"/>
      <c r="C78" s="20"/>
      <c r="D78" s="20"/>
      <c r="E78" s="25"/>
      <c r="F78" s="26"/>
      <c r="G78" s="14"/>
      <c r="H78" s="14"/>
      <c r="I78" s="14"/>
    </row>
    <row r="79" spans="1:9" x14ac:dyDescent="0.2">
      <c r="A79" s="27" t="s">
        <v>30</v>
      </c>
      <c r="B79" s="27"/>
      <c r="C79" s="27"/>
      <c r="D79" s="27"/>
      <c r="E79" s="28">
        <v>285562.88083440001</v>
      </c>
      <c r="F79" s="29">
        <v>100</v>
      </c>
      <c r="G79" s="14"/>
      <c r="H79" s="14"/>
      <c r="I79" s="14"/>
    </row>
    <row r="81" spans="1:4" x14ac:dyDescent="0.2">
      <c r="A81" s="14" t="s">
        <v>1113</v>
      </c>
    </row>
    <row r="83" spans="1:4" x14ac:dyDescent="0.2">
      <c r="A83" s="14" t="s">
        <v>34</v>
      </c>
    </row>
    <row r="84" spans="1:4" x14ac:dyDescent="0.2">
      <c r="A84" s="14" t="s">
        <v>35</v>
      </c>
    </row>
    <row r="85" spans="1:4" x14ac:dyDescent="0.2">
      <c r="A85" s="14" t="s">
        <v>36</v>
      </c>
      <c r="B85" s="14"/>
      <c r="C85" s="30" t="s">
        <v>38</v>
      </c>
      <c r="D85" s="14" t="s">
        <v>37</v>
      </c>
    </row>
    <row r="86" spans="1:4" x14ac:dyDescent="0.2">
      <c r="A86" s="7" t="s">
        <v>71</v>
      </c>
      <c r="C86" s="31">
        <v>118.4853</v>
      </c>
      <c r="D86" s="31">
        <v>135.80510000000001</v>
      </c>
    </row>
    <row r="87" spans="1:4" x14ac:dyDescent="0.2">
      <c r="A87" s="7" t="s">
        <v>78</v>
      </c>
      <c r="C87" s="31">
        <v>17.4483</v>
      </c>
      <c r="D87" s="31">
        <v>18.377700000000001</v>
      </c>
    </row>
    <row r="88" spans="1:4" x14ac:dyDescent="0.2">
      <c r="A88" s="7" t="s">
        <v>72</v>
      </c>
      <c r="C88" s="31">
        <v>127.7774</v>
      </c>
      <c r="D88" s="31">
        <v>147.0994</v>
      </c>
    </row>
    <row r="89" spans="1:4" x14ac:dyDescent="0.2">
      <c r="A89" s="7" t="s">
        <v>79</v>
      </c>
      <c r="C89" s="31">
        <v>19.5977</v>
      </c>
      <c r="D89" s="31">
        <v>20.700299999999999</v>
      </c>
    </row>
    <row r="91" spans="1:4" x14ac:dyDescent="0.2">
      <c r="A91" s="14" t="s">
        <v>40</v>
      </c>
    </row>
    <row r="92" spans="1:4" x14ac:dyDescent="0.2">
      <c r="A92" s="86" t="s">
        <v>58</v>
      </c>
      <c r="B92" s="87"/>
      <c r="C92" s="35" t="s">
        <v>59</v>
      </c>
    </row>
    <row r="93" spans="1:4" x14ac:dyDescent="0.2">
      <c r="A93" s="82" t="s">
        <v>78</v>
      </c>
      <c r="B93" s="83"/>
      <c r="C93" s="36">
        <v>1.4</v>
      </c>
    </row>
    <row r="94" spans="1:4" x14ac:dyDescent="0.2">
      <c r="A94" s="82" t="s">
        <v>79</v>
      </c>
      <c r="B94" s="83"/>
      <c r="C94" s="36">
        <v>1.6</v>
      </c>
    </row>
    <row r="95" spans="1:4" x14ac:dyDescent="0.2">
      <c r="A95" s="7" t="s">
        <v>60</v>
      </c>
    </row>
    <row r="96" spans="1:4" x14ac:dyDescent="0.2">
      <c r="A96" s="7" t="s">
        <v>39</v>
      </c>
    </row>
    <row r="98" spans="1:4" x14ac:dyDescent="0.2">
      <c r="A98" s="14" t="s">
        <v>42</v>
      </c>
      <c r="D98" s="32">
        <v>0.28557853898857499</v>
      </c>
    </row>
    <row r="100" spans="1:4" x14ac:dyDescent="0.2">
      <c r="A100" s="14" t="s">
        <v>816</v>
      </c>
    </row>
    <row r="101" spans="1:4" x14ac:dyDescent="0.2">
      <c r="A101" s="50"/>
    </row>
    <row r="102" spans="1:4" x14ac:dyDescent="0.2">
      <c r="A102" s="51" t="s">
        <v>811</v>
      </c>
    </row>
    <row r="103" spans="1:4" x14ac:dyDescent="0.2">
      <c r="A103" s="52"/>
    </row>
    <row r="104" spans="1:4" x14ac:dyDescent="0.2">
      <c r="A104" s="53"/>
    </row>
    <row r="105" spans="1:4" x14ac:dyDescent="0.2">
      <c r="A105" s="53"/>
    </row>
    <row r="106" spans="1:4" x14ac:dyDescent="0.2">
      <c r="A106" s="53"/>
    </row>
    <row r="107" spans="1:4" x14ac:dyDescent="0.2">
      <c r="A107" s="53"/>
    </row>
    <row r="108" spans="1:4" x14ac:dyDescent="0.2">
      <c r="A108" s="53"/>
    </row>
    <row r="109" spans="1:4" x14ac:dyDescent="0.2">
      <c r="A109" s="53"/>
    </row>
    <row r="110" spans="1:4" x14ac:dyDescent="0.2">
      <c r="A110" s="53"/>
    </row>
    <row r="111" spans="1:4" x14ac:dyDescent="0.2">
      <c r="A111" s="53"/>
    </row>
    <row r="112" spans="1:4" x14ac:dyDescent="0.2">
      <c r="A112" s="53"/>
    </row>
    <row r="113" spans="1:1" x14ac:dyDescent="0.2">
      <c r="A113" s="53"/>
    </row>
    <row r="114" spans="1:1" x14ac:dyDescent="0.2">
      <c r="A114" s="53"/>
    </row>
    <row r="115" spans="1:1" x14ac:dyDescent="0.2">
      <c r="A115" s="53"/>
    </row>
    <row r="116" spans="1:1" x14ac:dyDescent="0.2">
      <c r="A116" s="51" t="s">
        <v>825</v>
      </c>
    </row>
    <row r="117" spans="1:1" x14ac:dyDescent="0.2">
      <c r="A117" s="53"/>
    </row>
    <row r="118" spans="1:1" x14ac:dyDescent="0.2">
      <c r="A118" s="51" t="s">
        <v>812</v>
      </c>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sheetData>
  <mergeCells count="4">
    <mergeCell ref="A1:F1"/>
    <mergeCell ref="A92:B92"/>
    <mergeCell ref="A93:B93"/>
    <mergeCell ref="A94:B94"/>
  </mergeCells>
  <conditionalFormatting sqref="F2:F3">
    <cfRule type="cellIs" dxfId="45" priority="2" stopIfTrue="1" operator="between">
      <formula>0.009</formula>
      <formula>-0.009</formula>
    </cfRule>
  </conditionalFormatting>
  <conditionalFormatting sqref="F5:F65536">
    <cfRule type="cellIs" dxfId="44" priority="1" stopIfTrue="1" operator="between">
      <formula>0.009</formula>
      <formula>-0.009</formula>
    </cfRule>
  </conditionalFormatting>
  <hyperlinks>
    <hyperlink ref="A101"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4"/>
  <sheetViews>
    <sheetView workbookViewId="0">
      <selection sqref="A1:F1"/>
    </sheetView>
  </sheetViews>
  <sheetFormatPr defaultColWidth="9.28515625" defaultRowHeight="11.25" x14ac:dyDescent="0.2"/>
  <cols>
    <col min="1" max="1" width="38.7109375" style="7" bestFit="1" customWidth="1"/>
    <col min="2" max="2" width="29.7109375" style="7" bestFit="1" customWidth="1"/>
    <col min="3" max="3" width="25.5703125" style="7" bestFit="1" customWidth="1"/>
    <col min="4" max="4" width="14.7109375" style="7" bestFit="1" customWidth="1"/>
    <col min="5" max="5" width="22.5703125" style="10" customWidth="1"/>
    <col min="6" max="6" width="14.710937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19</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48.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85</v>
      </c>
      <c r="B7" s="21" t="s">
        <v>84</v>
      </c>
      <c r="C7" s="21" t="s">
        <v>83</v>
      </c>
      <c r="D7" s="24">
        <v>6900000</v>
      </c>
      <c r="E7" s="22">
        <v>68882.7</v>
      </c>
      <c r="F7" s="23">
        <v>10.0271312336913</v>
      </c>
    </row>
    <row r="8" spans="1:8" x14ac:dyDescent="0.2">
      <c r="A8" s="21" t="s">
        <v>82</v>
      </c>
      <c r="B8" s="21" t="s">
        <v>81</v>
      </c>
      <c r="C8" s="21" t="s">
        <v>83</v>
      </c>
      <c r="D8" s="24">
        <v>3940800</v>
      </c>
      <c r="E8" s="22">
        <v>65070.489600000001</v>
      </c>
      <c r="F8" s="23">
        <v>9.4721945954462594</v>
      </c>
    </row>
    <row r="9" spans="1:8" x14ac:dyDescent="0.2">
      <c r="A9" s="21" t="s">
        <v>97</v>
      </c>
      <c r="B9" s="21" t="s">
        <v>96</v>
      </c>
      <c r="C9" s="21" t="s">
        <v>98</v>
      </c>
      <c r="D9" s="24">
        <v>1600000</v>
      </c>
      <c r="E9" s="22">
        <v>40788</v>
      </c>
      <c r="F9" s="23">
        <v>5.9374360871423697</v>
      </c>
    </row>
    <row r="10" spans="1:8" x14ac:dyDescent="0.2">
      <c r="A10" s="21" t="s">
        <v>90</v>
      </c>
      <c r="B10" s="21" t="s">
        <v>89</v>
      </c>
      <c r="C10" s="21" t="s">
        <v>91</v>
      </c>
      <c r="D10" s="24">
        <v>2600000</v>
      </c>
      <c r="E10" s="22">
        <v>35248.199999999997</v>
      </c>
      <c r="F10" s="23">
        <v>5.1310173258510199</v>
      </c>
    </row>
    <row r="11" spans="1:8" x14ac:dyDescent="0.2">
      <c r="A11" s="21" t="s">
        <v>95</v>
      </c>
      <c r="B11" s="21" t="s">
        <v>94</v>
      </c>
      <c r="C11" s="21" t="s">
        <v>83</v>
      </c>
      <c r="D11" s="24">
        <v>5000000</v>
      </c>
      <c r="E11" s="22">
        <v>31010</v>
      </c>
      <c r="F11" s="23">
        <v>4.5140701447064</v>
      </c>
    </row>
    <row r="12" spans="1:8" x14ac:dyDescent="0.2">
      <c r="A12" s="21" t="s">
        <v>233</v>
      </c>
      <c r="B12" s="21" t="s">
        <v>232</v>
      </c>
      <c r="C12" s="21" t="s">
        <v>83</v>
      </c>
      <c r="D12" s="24">
        <v>1425000</v>
      </c>
      <c r="E12" s="22">
        <v>26455.837500000001</v>
      </c>
      <c r="F12" s="23">
        <v>3.85112886849255</v>
      </c>
    </row>
    <row r="13" spans="1:8" x14ac:dyDescent="0.2">
      <c r="A13" s="21" t="s">
        <v>87</v>
      </c>
      <c r="B13" s="21" t="s">
        <v>86</v>
      </c>
      <c r="C13" s="21" t="s">
        <v>88</v>
      </c>
      <c r="D13" s="24">
        <v>850000</v>
      </c>
      <c r="E13" s="22">
        <v>22791.474999999999</v>
      </c>
      <c r="F13" s="23">
        <v>3.3177141841767899</v>
      </c>
    </row>
    <row r="14" spans="1:8" x14ac:dyDescent="0.2">
      <c r="A14" s="21" t="s">
        <v>106</v>
      </c>
      <c r="B14" s="21" t="s">
        <v>105</v>
      </c>
      <c r="C14" s="21" t="s">
        <v>91</v>
      </c>
      <c r="D14" s="24">
        <v>1925000</v>
      </c>
      <c r="E14" s="22">
        <v>21496.474999999999</v>
      </c>
      <c r="F14" s="23">
        <v>3.1292033542059801</v>
      </c>
    </row>
    <row r="15" spans="1:8" x14ac:dyDescent="0.2">
      <c r="A15" s="21" t="s">
        <v>318</v>
      </c>
      <c r="B15" s="21" t="s">
        <v>317</v>
      </c>
      <c r="C15" s="21" t="s">
        <v>91</v>
      </c>
      <c r="D15" s="24">
        <v>625000</v>
      </c>
      <c r="E15" s="22">
        <v>21384.0625</v>
      </c>
      <c r="F15" s="23">
        <v>3.1128396679711599</v>
      </c>
    </row>
    <row r="16" spans="1:8" x14ac:dyDescent="0.2">
      <c r="A16" s="21" t="s">
        <v>657</v>
      </c>
      <c r="B16" s="21" t="s">
        <v>656</v>
      </c>
      <c r="C16" s="21" t="s">
        <v>182</v>
      </c>
      <c r="D16" s="24">
        <v>1900000</v>
      </c>
      <c r="E16" s="22">
        <v>19683.05</v>
      </c>
      <c r="F16" s="23">
        <v>2.86522632575825</v>
      </c>
    </row>
    <row r="17" spans="1:6" x14ac:dyDescent="0.2">
      <c r="A17" s="21" t="s">
        <v>142</v>
      </c>
      <c r="B17" s="21" t="s">
        <v>141</v>
      </c>
      <c r="C17" s="21" t="s">
        <v>109</v>
      </c>
      <c r="D17" s="24">
        <v>190000</v>
      </c>
      <c r="E17" s="22">
        <v>18659.424999999999</v>
      </c>
      <c r="F17" s="23">
        <v>2.7162190683614398</v>
      </c>
    </row>
    <row r="18" spans="1:6" x14ac:dyDescent="0.2">
      <c r="A18" s="21" t="s">
        <v>116</v>
      </c>
      <c r="B18" s="21" t="s">
        <v>115</v>
      </c>
      <c r="C18" s="21" t="s">
        <v>117</v>
      </c>
      <c r="D18" s="24">
        <v>2000000</v>
      </c>
      <c r="E18" s="22">
        <v>17798</v>
      </c>
      <c r="F18" s="23">
        <v>2.5908229743787299</v>
      </c>
    </row>
    <row r="19" spans="1:6" x14ac:dyDescent="0.2">
      <c r="A19" s="21" t="s">
        <v>100</v>
      </c>
      <c r="B19" s="21" t="s">
        <v>99</v>
      </c>
      <c r="C19" s="21" t="s">
        <v>101</v>
      </c>
      <c r="D19" s="24">
        <v>1450000</v>
      </c>
      <c r="E19" s="22">
        <v>16579.3</v>
      </c>
      <c r="F19" s="23">
        <v>2.41341899871431</v>
      </c>
    </row>
    <row r="20" spans="1:6" x14ac:dyDescent="0.2">
      <c r="A20" s="21" t="s">
        <v>645</v>
      </c>
      <c r="B20" s="21" t="s">
        <v>644</v>
      </c>
      <c r="C20" s="21" t="s">
        <v>482</v>
      </c>
      <c r="D20" s="24">
        <v>600000</v>
      </c>
      <c r="E20" s="22">
        <v>15557.4</v>
      </c>
      <c r="F20" s="23">
        <v>2.2646628464771199</v>
      </c>
    </row>
    <row r="21" spans="1:6" x14ac:dyDescent="0.2">
      <c r="A21" s="21" t="s">
        <v>108</v>
      </c>
      <c r="B21" s="21" t="s">
        <v>107</v>
      </c>
      <c r="C21" s="21" t="s">
        <v>109</v>
      </c>
      <c r="D21" s="24">
        <v>2400000</v>
      </c>
      <c r="E21" s="22">
        <v>15463.2</v>
      </c>
      <c r="F21" s="23">
        <v>2.25095032123909</v>
      </c>
    </row>
    <row r="22" spans="1:6" x14ac:dyDescent="0.2">
      <c r="A22" s="21" t="s">
        <v>276</v>
      </c>
      <c r="B22" s="21" t="s">
        <v>275</v>
      </c>
      <c r="C22" s="21" t="s">
        <v>104</v>
      </c>
      <c r="D22" s="24">
        <v>5700000</v>
      </c>
      <c r="E22" s="22">
        <v>15164.85</v>
      </c>
      <c r="F22" s="23">
        <v>2.2075200462415601</v>
      </c>
    </row>
    <row r="23" spans="1:6" x14ac:dyDescent="0.2">
      <c r="A23" s="21" t="s">
        <v>128</v>
      </c>
      <c r="B23" s="21" t="s">
        <v>127</v>
      </c>
      <c r="C23" s="21" t="s">
        <v>129</v>
      </c>
      <c r="D23" s="24">
        <v>12000000</v>
      </c>
      <c r="E23" s="22">
        <v>14778</v>
      </c>
      <c r="F23" s="23">
        <v>2.1512069847943001</v>
      </c>
    </row>
    <row r="24" spans="1:6" x14ac:dyDescent="0.2">
      <c r="A24" s="21" t="s">
        <v>146</v>
      </c>
      <c r="B24" s="21" t="s">
        <v>145</v>
      </c>
      <c r="C24" s="21" t="s">
        <v>147</v>
      </c>
      <c r="D24" s="24">
        <v>17000000</v>
      </c>
      <c r="E24" s="22">
        <v>14297</v>
      </c>
      <c r="F24" s="23">
        <v>2.0811886765194298</v>
      </c>
    </row>
    <row r="25" spans="1:6" x14ac:dyDescent="0.2">
      <c r="A25" s="21" t="s">
        <v>149</v>
      </c>
      <c r="B25" s="21" t="s">
        <v>148</v>
      </c>
      <c r="C25" s="21" t="s">
        <v>150</v>
      </c>
      <c r="D25" s="24">
        <v>2100000</v>
      </c>
      <c r="E25" s="22">
        <v>12169.5</v>
      </c>
      <c r="F25" s="23">
        <v>1.7714923129959601</v>
      </c>
    </row>
    <row r="26" spans="1:6" x14ac:dyDescent="0.2">
      <c r="A26" s="21" t="s">
        <v>643</v>
      </c>
      <c r="B26" s="21" t="s">
        <v>642</v>
      </c>
      <c r="C26" s="21" t="s">
        <v>150</v>
      </c>
      <c r="D26" s="24">
        <v>1846213</v>
      </c>
      <c r="E26" s="22">
        <v>11942.228789999999</v>
      </c>
      <c r="F26" s="23">
        <v>1.73840885011907</v>
      </c>
    </row>
    <row r="27" spans="1:6" x14ac:dyDescent="0.2">
      <c r="A27" s="21" t="s">
        <v>289</v>
      </c>
      <c r="B27" s="21" t="s">
        <v>288</v>
      </c>
      <c r="C27" s="21" t="s">
        <v>290</v>
      </c>
      <c r="D27" s="24">
        <v>2550000</v>
      </c>
      <c r="E27" s="22">
        <v>11796.3</v>
      </c>
      <c r="F27" s="23">
        <v>1.7171662575943301</v>
      </c>
    </row>
    <row r="28" spans="1:6" x14ac:dyDescent="0.2">
      <c r="A28" s="21" t="s">
        <v>125</v>
      </c>
      <c r="B28" s="21" t="s">
        <v>124</v>
      </c>
      <c r="C28" s="21" t="s">
        <v>126</v>
      </c>
      <c r="D28" s="24">
        <v>2000000</v>
      </c>
      <c r="E28" s="22">
        <v>11211</v>
      </c>
      <c r="F28" s="23">
        <v>1.6319651851758601</v>
      </c>
    </row>
    <row r="29" spans="1:6" x14ac:dyDescent="0.2">
      <c r="A29" s="21" t="s">
        <v>673</v>
      </c>
      <c r="B29" s="21" t="s">
        <v>672</v>
      </c>
      <c r="C29" s="21" t="s">
        <v>109</v>
      </c>
      <c r="D29" s="24">
        <v>325000</v>
      </c>
      <c r="E29" s="22">
        <v>10937.875</v>
      </c>
      <c r="F29" s="23">
        <v>1.5922068682370401</v>
      </c>
    </row>
    <row r="30" spans="1:6" x14ac:dyDescent="0.2">
      <c r="A30" s="21" t="s">
        <v>671</v>
      </c>
      <c r="B30" s="21" t="s">
        <v>670</v>
      </c>
      <c r="C30" s="21" t="s">
        <v>187</v>
      </c>
      <c r="D30" s="24">
        <v>200000</v>
      </c>
      <c r="E30" s="22">
        <v>10346.9</v>
      </c>
      <c r="F30" s="23">
        <v>1.5061796962354901</v>
      </c>
    </row>
    <row r="31" spans="1:6" x14ac:dyDescent="0.2">
      <c r="A31" s="21" t="s">
        <v>212</v>
      </c>
      <c r="B31" s="21" t="s">
        <v>211</v>
      </c>
      <c r="C31" s="21" t="s">
        <v>109</v>
      </c>
      <c r="D31" s="24">
        <v>700000</v>
      </c>
      <c r="E31" s="22">
        <v>10326.4</v>
      </c>
      <c r="F31" s="23">
        <v>1.50319554796183</v>
      </c>
    </row>
    <row r="32" spans="1:6" x14ac:dyDescent="0.2">
      <c r="A32" s="21" t="s">
        <v>675</v>
      </c>
      <c r="B32" s="21" t="s">
        <v>674</v>
      </c>
      <c r="C32" s="21" t="s">
        <v>101</v>
      </c>
      <c r="D32" s="24">
        <v>511939</v>
      </c>
      <c r="E32" s="22">
        <v>10253.37026</v>
      </c>
      <c r="F32" s="23">
        <v>1.49256473954487</v>
      </c>
    </row>
    <row r="33" spans="1:9" x14ac:dyDescent="0.2">
      <c r="A33" s="21" t="s">
        <v>681</v>
      </c>
      <c r="B33" s="21" t="s">
        <v>680</v>
      </c>
      <c r="C33" s="21" t="s">
        <v>161</v>
      </c>
      <c r="D33" s="24">
        <v>600000</v>
      </c>
      <c r="E33" s="22">
        <v>9589.7999999999993</v>
      </c>
      <c r="F33" s="23">
        <v>1.3959700056016</v>
      </c>
    </row>
    <row r="34" spans="1:9" x14ac:dyDescent="0.2">
      <c r="A34" s="21" t="s">
        <v>585</v>
      </c>
      <c r="B34" s="21" t="s">
        <v>584</v>
      </c>
      <c r="C34" s="21" t="s">
        <v>123</v>
      </c>
      <c r="D34" s="24">
        <v>600000</v>
      </c>
      <c r="E34" s="22">
        <v>9241.5</v>
      </c>
      <c r="F34" s="23">
        <v>1.3452685985909101</v>
      </c>
    </row>
    <row r="35" spans="1:9" x14ac:dyDescent="0.2">
      <c r="A35" s="21" t="s">
        <v>679</v>
      </c>
      <c r="B35" s="21" t="s">
        <v>678</v>
      </c>
      <c r="C35" s="21" t="s">
        <v>150</v>
      </c>
      <c r="D35" s="24">
        <v>650000</v>
      </c>
      <c r="E35" s="22">
        <v>9005.75</v>
      </c>
      <c r="F35" s="23">
        <v>1.31095089344372</v>
      </c>
    </row>
    <row r="36" spans="1:9" x14ac:dyDescent="0.2">
      <c r="A36" s="21" t="s">
        <v>683</v>
      </c>
      <c r="B36" s="21" t="s">
        <v>682</v>
      </c>
      <c r="C36" s="21" t="s">
        <v>150</v>
      </c>
      <c r="D36" s="24">
        <v>700000</v>
      </c>
      <c r="E36" s="22">
        <v>8975.0499999999993</v>
      </c>
      <c r="F36" s="23">
        <v>1.3064819494436399</v>
      </c>
    </row>
    <row r="37" spans="1:9" x14ac:dyDescent="0.2">
      <c r="A37" s="21" t="s">
        <v>214</v>
      </c>
      <c r="B37" s="21" t="s">
        <v>213</v>
      </c>
      <c r="C37" s="21" t="s">
        <v>215</v>
      </c>
      <c r="D37" s="24">
        <v>350000</v>
      </c>
      <c r="E37" s="22">
        <v>8962.7999999999993</v>
      </c>
      <c r="F37" s="23">
        <v>1.3046987388898601</v>
      </c>
    </row>
    <row r="38" spans="1:9" x14ac:dyDescent="0.2">
      <c r="A38" s="21" t="s">
        <v>659</v>
      </c>
      <c r="B38" s="21" t="s">
        <v>658</v>
      </c>
      <c r="C38" s="21" t="s">
        <v>482</v>
      </c>
      <c r="D38" s="24">
        <v>2100000</v>
      </c>
      <c r="E38" s="22">
        <v>8382.15</v>
      </c>
      <c r="F38" s="23">
        <v>1.2201745586407899</v>
      </c>
    </row>
    <row r="39" spans="1:9" x14ac:dyDescent="0.2">
      <c r="A39" s="21" t="s">
        <v>181</v>
      </c>
      <c r="B39" s="21" t="s">
        <v>180</v>
      </c>
      <c r="C39" s="21" t="s">
        <v>182</v>
      </c>
      <c r="D39" s="24">
        <v>1200000</v>
      </c>
      <c r="E39" s="22">
        <v>6907.2</v>
      </c>
      <c r="F39" s="23">
        <v>1.0054687295555</v>
      </c>
    </row>
    <row r="40" spans="1:9" x14ac:dyDescent="0.2">
      <c r="A40" s="21" t="s">
        <v>587</v>
      </c>
      <c r="B40" s="21" t="s">
        <v>586</v>
      </c>
      <c r="C40" s="21" t="s">
        <v>287</v>
      </c>
      <c r="D40" s="24">
        <v>10957830</v>
      </c>
      <c r="E40" s="22">
        <v>6415.8094650000003</v>
      </c>
      <c r="F40" s="23">
        <v>0.93393788971561598</v>
      </c>
    </row>
    <row r="41" spans="1:9" x14ac:dyDescent="0.2">
      <c r="A41" s="21" t="s">
        <v>160</v>
      </c>
      <c r="B41" s="21" t="s">
        <v>159</v>
      </c>
      <c r="C41" s="21" t="s">
        <v>161</v>
      </c>
      <c r="D41" s="24">
        <v>650000</v>
      </c>
      <c r="E41" s="22">
        <v>5559.7749999999996</v>
      </c>
      <c r="F41" s="23">
        <v>0.80932648625556403</v>
      </c>
    </row>
    <row r="42" spans="1:9" x14ac:dyDescent="0.2">
      <c r="A42" s="21" t="s">
        <v>178</v>
      </c>
      <c r="B42" s="21" t="s">
        <v>177</v>
      </c>
      <c r="C42" s="21" t="s">
        <v>179</v>
      </c>
      <c r="D42" s="24">
        <v>600000</v>
      </c>
      <c r="E42" s="22">
        <v>4389.3</v>
      </c>
      <c r="F42" s="23">
        <v>0.63894253744468898</v>
      </c>
    </row>
    <row r="43" spans="1:9" x14ac:dyDescent="0.2">
      <c r="A43" s="21" t="s">
        <v>202</v>
      </c>
      <c r="B43" s="21" t="s">
        <v>1106</v>
      </c>
      <c r="C43" s="21" t="s">
        <v>161</v>
      </c>
      <c r="D43" s="24">
        <v>1600000</v>
      </c>
      <c r="E43" s="22">
        <v>3552</v>
      </c>
      <c r="F43" s="23">
        <v>0.51705827649136205</v>
      </c>
    </row>
    <row r="44" spans="1:9" x14ac:dyDescent="0.2">
      <c r="A44" s="21" t="s">
        <v>192</v>
      </c>
      <c r="B44" s="21" t="s">
        <v>191</v>
      </c>
      <c r="C44" s="21" t="s">
        <v>137</v>
      </c>
      <c r="D44" s="24">
        <v>375000</v>
      </c>
      <c r="E44" s="22">
        <v>2925.375</v>
      </c>
      <c r="F44" s="23">
        <v>0.42584159785780401</v>
      </c>
    </row>
    <row r="45" spans="1:9" x14ac:dyDescent="0.2">
      <c r="A45" s="20" t="s">
        <v>26</v>
      </c>
      <c r="B45" s="20"/>
      <c r="C45" s="20"/>
      <c r="D45" s="20"/>
      <c r="E45" s="25">
        <f>SUM(E7:E44)</f>
        <v>653997.54811500025</v>
      </c>
      <c r="F45" s="26">
        <f>SUM(F7:F44)</f>
        <v>95.201251423963555</v>
      </c>
      <c r="G45" s="14"/>
      <c r="H45" s="14"/>
      <c r="I45" s="14"/>
    </row>
    <row r="46" spans="1:9" x14ac:dyDescent="0.2">
      <c r="A46" s="21"/>
      <c r="B46" s="21"/>
      <c r="C46" s="21"/>
      <c r="D46" s="21"/>
      <c r="E46" s="22"/>
      <c r="F46" s="23"/>
    </row>
    <row r="47" spans="1:9" x14ac:dyDescent="0.2">
      <c r="A47" s="20" t="s">
        <v>311</v>
      </c>
      <c r="B47" s="21"/>
      <c r="C47" s="21"/>
      <c r="D47" s="21"/>
      <c r="E47" s="22"/>
      <c r="F47" s="23"/>
    </row>
    <row r="48" spans="1:9" x14ac:dyDescent="0.2">
      <c r="A48" s="21" t="s">
        <v>313</v>
      </c>
      <c r="B48" s="21" t="s">
        <v>312</v>
      </c>
      <c r="C48" s="21" t="s">
        <v>176</v>
      </c>
      <c r="D48" s="24">
        <v>125000</v>
      </c>
      <c r="E48" s="22">
        <v>6788.0903440000002</v>
      </c>
      <c r="F48" s="23">
        <v>0.98813015031990403</v>
      </c>
    </row>
    <row r="49" spans="1:9" x14ac:dyDescent="0.2">
      <c r="A49" s="21" t="s">
        <v>395</v>
      </c>
      <c r="B49" s="21" t="s">
        <v>394</v>
      </c>
      <c r="C49" s="21" t="s">
        <v>176</v>
      </c>
      <c r="D49" s="24">
        <v>350000</v>
      </c>
      <c r="E49" s="22">
        <v>5371.2576749999998</v>
      </c>
      <c r="F49" s="23">
        <v>0.78188435698944303</v>
      </c>
    </row>
    <row r="50" spans="1:9" x14ac:dyDescent="0.2">
      <c r="A50" s="20" t="s">
        <v>26</v>
      </c>
      <c r="B50" s="20"/>
      <c r="C50" s="20"/>
      <c r="D50" s="20"/>
      <c r="E50" s="25">
        <f>SUM(E47:E49)</f>
        <v>12159.348019000001</v>
      </c>
      <c r="F50" s="26">
        <f>SUM(F47:F49)</f>
        <v>1.7700145073093472</v>
      </c>
      <c r="G50" s="14"/>
      <c r="H50" s="14"/>
      <c r="I50" s="14"/>
    </row>
    <row r="51" spans="1:9" x14ac:dyDescent="0.2">
      <c r="A51" s="21"/>
      <c r="B51" s="21"/>
      <c r="C51" s="21"/>
      <c r="D51" s="21"/>
      <c r="E51" s="22"/>
      <c r="F51" s="23"/>
    </row>
    <row r="52" spans="1:9" x14ac:dyDescent="0.2">
      <c r="A52" s="20" t="s">
        <v>29</v>
      </c>
      <c r="B52" s="20"/>
      <c r="C52" s="20"/>
      <c r="D52" s="20"/>
      <c r="E52" s="25">
        <f>E45+E50</f>
        <v>666156.89613400027</v>
      </c>
      <c r="F52" s="26">
        <f>F45+F50</f>
        <v>96.971265931272896</v>
      </c>
      <c r="G52" s="14"/>
      <c r="H52" s="14"/>
      <c r="I52" s="14"/>
    </row>
    <row r="53" spans="1:9" x14ac:dyDescent="0.2">
      <c r="A53" s="20"/>
      <c r="B53" s="20"/>
      <c r="C53" s="20"/>
      <c r="D53" s="20"/>
      <c r="E53" s="25"/>
      <c r="F53" s="26"/>
      <c r="G53" s="14"/>
      <c r="H53" s="14"/>
      <c r="I53" s="14"/>
    </row>
    <row r="54" spans="1:9" x14ac:dyDescent="0.2">
      <c r="A54" s="20" t="s">
        <v>31</v>
      </c>
      <c r="B54" s="20"/>
      <c r="C54" s="20"/>
      <c r="D54" s="20"/>
      <c r="E54" s="25">
        <f>E56-(E45+E50)</f>
        <v>20806.28799739969</v>
      </c>
      <c r="F54" s="26">
        <f>F56-(F45+F50)</f>
        <v>3.028734068727104</v>
      </c>
      <c r="G54" s="14"/>
      <c r="H54" s="14"/>
      <c r="I54" s="14"/>
    </row>
    <row r="55" spans="1:9" x14ac:dyDescent="0.2">
      <c r="A55" s="20"/>
      <c r="B55" s="20"/>
      <c r="C55" s="20"/>
      <c r="D55" s="20"/>
      <c r="E55" s="25"/>
      <c r="F55" s="26"/>
      <c r="G55" s="14"/>
      <c r="H55" s="14"/>
      <c r="I55" s="14"/>
    </row>
    <row r="56" spans="1:9" x14ac:dyDescent="0.2">
      <c r="A56" s="27" t="s">
        <v>30</v>
      </c>
      <c r="B56" s="27"/>
      <c r="C56" s="27"/>
      <c r="D56" s="27"/>
      <c r="E56" s="28">
        <v>686963.18413139996</v>
      </c>
      <c r="F56" s="29">
        <v>100</v>
      </c>
      <c r="G56" s="14"/>
      <c r="H56" s="14"/>
      <c r="I56" s="14"/>
    </row>
    <row r="57" spans="1:9" x14ac:dyDescent="0.2">
      <c r="A57" s="14"/>
      <c r="B57" s="14"/>
      <c r="C57" s="14"/>
      <c r="D57" s="14"/>
      <c r="E57" s="80"/>
      <c r="F57" s="15"/>
      <c r="G57" s="14"/>
      <c r="H57" s="14"/>
      <c r="I57" s="14"/>
    </row>
    <row r="58" spans="1:9" x14ac:dyDescent="0.2">
      <c r="A58" s="14" t="s">
        <v>1113</v>
      </c>
      <c r="B58" s="14"/>
      <c r="C58" s="14"/>
      <c r="D58" s="14"/>
      <c r="E58" s="80"/>
      <c r="F58" s="15"/>
      <c r="G58" s="14"/>
      <c r="H58" s="14"/>
      <c r="I58" s="14"/>
    </row>
    <row r="60" spans="1:9" x14ac:dyDescent="0.2">
      <c r="A60" s="14" t="s">
        <v>34</v>
      </c>
    </row>
    <row r="61" spans="1:9" x14ac:dyDescent="0.2">
      <c r="A61" s="14" t="s">
        <v>35</v>
      </c>
    </row>
    <row r="62" spans="1:9" x14ac:dyDescent="0.2">
      <c r="A62" s="14" t="s">
        <v>36</v>
      </c>
      <c r="B62" s="14"/>
      <c r="C62" s="30" t="s">
        <v>38</v>
      </c>
      <c r="D62" s="14" t="s">
        <v>37</v>
      </c>
    </row>
    <row r="63" spans="1:9" x14ac:dyDescent="0.2">
      <c r="A63" s="7" t="s">
        <v>71</v>
      </c>
      <c r="C63" s="31">
        <v>684.10640000000001</v>
      </c>
      <c r="D63" s="31">
        <v>766.27210000000002</v>
      </c>
    </row>
    <row r="64" spans="1:9" x14ac:dyDescent="0.2">
      <c r="A64" s="7" t="s">
        <v>78</v>
      </c>
      <c r="C64" s="31">
        <v>37.909999999999997</v>
      </c>
      <c r="D64" s="31">
        <v>42.463299999999997</v>
      </c>
    </row>
    <row r="65" spans="1:4" x14ac:dyDescent="0.2">
      <c r="A65" s="7" t="s">
        <v>72</v>
      </c>
      <c r="C65" s="31">
        <v>741.93430000000001</v>
      </c>
      <c r="D65" s="31">
        <v>835.08479999999997</v>
      </c>
    </row>
    <row r="66" spans="1:4" x14ac:dyDescent="0.2">
      <c r="A66" s="7" t="s">
        <v>79</v>
      </c>
      <c r="C66" s="31">
        <v>43.095300000000002</v>
      </c>
      <c r="D66" s="31">
        <v>48.504199999999997</v>
      </c>
    </row>
    <row r="68" spans="1:4" x14ac:dyDescent="0.2">
      <c r="A68" s="7" t="s">
        <v>39</v>
      </c>
    </row>
    <row r="70" spans="1:4" x14ac:dyDescent="0.2">
      <c r="A70" s="14" t="s">
        <v>40</v>
      </c>
      <c r="D70" s="30" t="s">
        <v>41</v>
      </c>
    </row>
    <row r="72" spans="1:4" x14ac:dyDescent="0.2">
      <c r="A72" s="14" t="s">
        <v>42</v>
      </c>
      <c r="D72" s="32">
        <v>0.19672846759566201</v>
      </c>
    </row>
    <row r="74" spans="1:4" x14ac:dyDescent="0.2">
      <c r="A74" s="14" t="s">
        <v>816</v>
      </c>
    </row>
    <row r="75" spans="1:4" x14ac:dyDescent="0.2">
      <c r="A75" s="50"/>
    </row>
    <row r="76" spans="1:4" x14ac:dyDescent="0.2">
      <c r="A76" s="51" t="s">
        <v>811</v>
      </c>
    </row>
    <row r="77" spans="1:4" x14ac:dyDescent="0.2">
      <c r="A77" s="52"/>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1" t="s">
        <v>826</v>
      </c>
    </row>
    <row r="91" spans="1:1" x14ac:dyDescent="0.2">
      <c r="A91" s="53"/>
    </row>
    <row r="92" spans="1:1" x14ac:dyDescent="0.2">
      <c r="A92" s="51" t="s">
        <v>812</v>
      </c>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sheetData>
  <mergeCells count="1">
    <mergeCell ref="A1:F1"/>
  </mergeCells>
  <conditionalFormatting sqref="F2:F3">
    <cfRule type="cellIs" dxfId="43" priority="2" stopIfTrue="1" operator="between">
      <formula>0.009</formula>
      <formula>-0.009</formula>
    </cfRule>
  </conditionalFormatting>
  <conditionalFormatting sqref="F5:F65536">
    <cfRule type="cellIs" dxfId="42" priority="1"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1"/>
  <sheetViews>
    <sheetView workbookViewId="0">
      <selection sqref="A1:F1"/>
    </sheetView>
  </sheetViews>
  <sheetFormatPr defaultColWidth="9.28515625" defaultRowHeight="11.25" x14ac:dyDescent="0.2"/>
  <cols>
    <col min="1" max="1" width="38.7109375" style="7" bestFit="1" customWidth="1"/>
    <col min="2" max="2" width="32.28515625" style="7" bestFit="1" customWidth="1"/>
    <col min="3" max="3" width="35.42578125" style="7" bestFit="1" customWidth="1"/>
    <col min="4" max="4" width="14.7109375" style="7" bestFit="1" customWidth="1"/>
    <col min="5" max="5" width="23" style="10" customWidth="1"/>
    <col min="6" max="6" width="14.4257812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20</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48.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87</v>
      </c>
      <c r="B7" s="21" t="s">
        <v>86</v>
      </c>
      <c r="C7" s="21" t="s">
        <v>88</v>
      </c>
      <c r="D7" s="24">
        <v>550000</v>
      </c>
      <c r="E7" s="22">
        <v>14747.424999999999</v>
      </c>
      <c r="F7" s="23">
        <v>9.9216580692250993</v>
      </c>
    </row>
    <row r="8" spans="1:8" x14ac:dyDescent="0.2">
      <c r="A8" s="21" t="s">
        <v>103</v>
      </c>
      <c r="B8" s="21" t="s">
        <v>102</v>
      </c>
      <c r="C8" s="21" t="s">
        <v>104</v>
      </c>
      <c r="D8" s="24">
        <v>4600000</v>
      </c>
      <c r="E8" s="22">
        <v>10044.1</v>
      </c>
      <c r="F8" s="23">
        <v>6.7573915997608998</v>
      </c>
    </row>
    <row r="9" spans="1:8" x14ac:dyDescent="0.2">
      <c r="A9" s="21" t="s">
        <v>85</v>
      </c>
      <c r="B9" s="21" t="s">
        <v>84</v>
      </c>
      <c r="C9" s="21" t="s">
        <v>83</v>
      </c>
      <c r="D9" s="24">
        <v>875000</v>
      </c>
      <c r="E9" s="22">
        <v>8735.125</v>
      </c>
      <c r="F9" s="23">
        <v>5.8767495642079801</v>
      </c>
    </row>
    <row r="10" spans="1:8" x14ac:dyDescent="0.2">
      <c r="A10" s="21" t="s">
        <v>276</v>
      </c>
      <c r="B10" s="21" t="s">
        <v>275</v>
      </c>
      <c r="C10" s="21" t="s">
        <v>104</v>
      </c>
      <c r="D10" s="24">
        <v>2900000</v>
      </c>
      <c r="E10" s="22">
        <v>7715.45</v>
      </c>
      <c r="F10" s="23">
        <v>5.1907405360734398</v>
      </c>
    </row>
    <row r="11" spans="1:8" x14ac:dyDescent="0.2">
      <c r="A11" s="21" t="s">
        <v>116</v>
      </c>
      <c r="B11" s="21" t="s">
        <v>115</v>
      </c>
      <c r="C11" s="21" t="s">
        <v>117</v>
      </c>
      <c r="D11" s="24">
        <v>710000</v>
      </c>
      <c r="E11" s="22">
        <v>6318.29</v>
      </c>
      <c r="F11" s="23">
        <v>4.2507700810279898</v>
      </c>
    </row>
    <row r="12" spans="1:8" x14ac:dyDescent="0.2">
      <c r="A12" s="21" t="s">
        <v>639</v>
      </c>
      <c r="B12" s="21" t="s">
        <v>638</v>
      </c>
      <c r="C12" s="21" t="s">
        <v>112</v>
      </c>
      <c r="D12" s="24">
        <v>250000</v>
      </c>
      <c r="E12" s="22">
        <v>6073.875</v>
      </c>
      <c r="F12" s="23">
        <v>4.0863344553516701</v>
      </c>
    </row>
    <row r="13" spans="1:8" x14ac:dyDescent="0.2">
      <c r="A13" s="21" t="s">
        <v>97</v>
      </c>
      <c r="B13" s="21" t="s">
        <v>96</v>
      </c>
      <c r="C13" s="21" t="s">
        <v>98</v>
      </c>
      <c r="D13" s="24">
        <v>218000</v>
      </c>
      <c r="E13" s="22">
        <v>5557.3649999999998</v>
      </c>
      <c r="F13" s="23">
        <v>3.7388408685502101</v>
      </c>
    </row>
    <row r="14" spans="1:8" x14ac:dyDescent="0.2">
      <c r="A14" s="21" t="s">
        <v>166</v>
      </c>
      <c r="B14" s="21" t="s">
        <v>165</v>
      </c>
      <c r="C14" s="21" t="s">
        <v>167</v>
      </c>
      <c r="D14" s="24">
        <v>3000000</v>
      </c>
      <c r="E14" s="22">
        <v>5311.5</v>
      </c>
      <c r="F14" s="23">
        <v>3.5734297231339802</v>
      </c>
    </row>
    <row r="15" spans="1:8" x14ac:dyDescent="0.2">
      <c r="A15" s="21" t="s">
        <v>111</v>
      </c>
      <c r="B15" s="21" t="s">
        <v>110</v>
      </c>
      <c r="C15" s="21" t="s">
        <v>112</v>
      </c>
      <c r="D15" s="24">
        <v>1150000</v>
      </c>
      <c r="E15" s="22">
        <v>5184.2</v>
      </c>
      <c r="F15" s="23">
        <v>3.48778581769202</v>
      </c>
    </row>
    <row r="16" spans="1:8" x14ac:dyDescent="0.2">
      <c r="A16" s="21" t="s">
        <v>447</v>
      </c>
      <c r="B16" s="21" t="s">
        <v>446</v>
      </c>
      <c r="C16" s="21" t="s">
        <v>88</v>
      </c>
      <c r="D16" s="24">
        <v>950000</v>
      </c>
      <c r="E16" s="22">
        <v>5031.6750000000002</v>
      </c>
      <c r="F16" s="23">
        <v>3.3851712326367598</v>
      </c>
    </row>
    <row r="17" spans="1:6" x14ac:dyDescent="0.2">
      <c r="A17" s="21" t="s">
        <v>573</v>
      </c>
      <c r="B17" s="21" t="s">
        <v>572</v>
      </c>
      <c r="C17" s="21" t="s">
        <v>161</v>
      </c>
      <c r="D17" s="24">
        <v>2300000</v>
      </c>
      <c r="E17" s="22">
        <v>4667.8500000000004</v>
      </c>
      <c r="F17" s="23">
        <v>3.1403998744480699</v>
      </c>
    </row>
    <row r="18" spans="1:6" x14ac:dyDescent="0.2">
      <c r="A18" s="21" t="s">
        <v>128</v>
      </c>
      <c r="B18" s="21" t="s">
        <v>127</v>
      </c>
      <c r="C18" s="21" t="s">
        <v>129</v>
      </c>
      <c r="D18" s="24">
        <v>3500000</v>
      </c>
      <c r="E18" s="22">
        <v>4310.25</v>
      </c>
      <c r="F18" s="23">
        <v>2.8998165234186599</v>
      </c>
    </row>
    <row r="19" spans="1:6" x14ac:dyDescent="0.2">
      <c r="A19" s="21" t="s">
        <v>93</v>
      </c>
      <c r="B19" s="21" t="s">
        <v>92</v>
      </c>
      <c r="C19" s="21" t="s">
        <v>83</v>
      </c>
      <c r="D19" s="24">
        <v>390000</v>
      </c>
      <c r="E19" s="22">
        <v>3720.21</v>
      </c>
      <c r="F19" s="23">
        <v>2.50285399422014</v>
      </c>
    </row>
    <row r="20" spans="1:6" x14ac:dyDescent="0.2">
      <c r="A20" s="21" t="s">
        <v>451</v>
      </c>
      <c r="B20" s="21" t="s">
        <v>450</v>
      </c>
      <c r="C20" s="21" t="s">
        <v>425</v>
      </c>
      <c r="D20" s="24">
        <v>540000</v>
      </c>
      <c r="E20" s="22">
        <v>3346.92</v>
      </c>
      <c r="F20" s="23">
        <v>2.2517148468326398</v>
      </c>
    </row>
    <row r="21" spans="1:6" x14ac:dyDescent="0.2">
      <c r="A21" s="21" t="s">
        <v>196</v>
      </c>
      <c r="B21" s="21" t="s">
        <v>195</v>
      </c>
      <c r="C21" s="21" t="s">
        <v>197</v>
      </c>
      <c r="D21" s="24">
        <v>200000</v>
      </c>
      <c r="E21" s="22">
        <v>3322.4</v>
      </c>
      <c r="F21" s="23">
        <v>2.2352184716446102</v>
      </c>
    </row>
    <row r="22" spans="1:6" x14ac:dyDescent="0.2">
      <c r="A22" s="21" t="s">
        <v>498</v>
      </c>
      <c r="B22" s="21" t="s">
        <v>497</v>
      </c>
      <c r="C22" s="21" t="s">
        <v>112</v>
      </c>
      <c r="D22" s="24">
        <v>500000</v>
      </c>
      <c r="E22" s="22">
        <v>3240.5</v>
      </c>
      <c r="F22" s="23">
        <v>2.18011842564542</v>
      </c>
    </row>
    <row r="23" spans="1:6" x14ac:dyDescent="0.2">
      <c r="A23" s="21" t="s">
        <v>95</v>
      </c>
      <c r="B23" s="21" t="s">
        <v>94</v>
      </c>
      <c r="C23" s="21" t="s">
        <v>83</v>
      </c>
      <c r="D23" s="24">
        <v>500000</v>
      </c>
      <c r="E23" s="22">
        <v>3101</v>
      </c>
      <c r="F23" s="23">
        <v>2.0862666989435099</v>
      </c>
    </row>
    <row r="24" spans="1:6" x14ac:dyDescent="0.2">
      <c r="A24" s="21" t="s">
        <v>599</v>
      </c>
      <c r="B24" s="21" t="s">
        <v>598</v>
      </c>
      <c r="C24" s="21" t="s">
        <v>156</v>
      </c>
      <c r="D24" s="24">
        <v>1625000</v>
      </c>
      <c r="E24" s="22">
        <v>2990</v>
      </c>
      <c r="F24" s="23">
        <v>2.0115889809226402</v>
      </c>
    </row>
    <row r="25" spans="1:6" x14ac:dyDescent="0.2">
      <c r="A25" s="21" t="s">
        <v>645</v>
      </c>
      <c r="B25" s="21" t="s">
        <v>644</v>
      </c>
      <c r="C25" s="21" t="s">
        <v>482</v>
      </c>
      <c r="D25" s="24">
        <v>115000</v>
      </c>
      <c r="E25" s="22">
        <v>2981.835</v>
      </c>
      <c r="F25" s="23">
        <v>2.0060957956285801</v>
      </c>
    </row>
    <row r="26" spans="1:6" x14ac:dyDescent="0.2">
      <c r="A26" s="21" t="s">
        <v>591</v>
      </c>
      <c r="B26" s="21" t="s">
        <v>590</v>
      </c>
      <c r="C26" s="21" t="s">
        <v>482</v>
      </c>
      <c r="D26" s="24">
        <v>400000</v>
      </c>
      <c r="E26" s="22">
        <v>2778.8</v>
      </c>
      <c r="F26" s="23">
        <v>1.8694994850126501</v>
      </c>
    </row>
    <row r="27" spans="1:6" x14ac:dyDescent="0.2">
      <c r="A27" s="21" t="s">
        <v>237</v>
      </c>
      <c r="B27" s="21" t="s">
        <v>236</v>
      </c>
      <c r="C27" s="21" t="s">
        <v>112</v>
      </c>
      <c r="D27" s="24">
        <v>135000</v>
      </c>
      <c r="E27" s="22">
        <v>2657.0025000000001</v>
      </c>
      <c r="F27" s="23">
        <v>1.7875575087905999</v>
      </c>
    </row>
    <row r="28" spans="1:6" x14ac:dyDescent="0.2">
      <c r="A28" s="21" t="s">
        <v>142</v>
      </c>
      <c r="B28" s="21" t="s">
        <v>141</v>
      </c>
      <c r="C28" s="21" t="s">
        <v>109</v>
      </c>
      <c r="D28" s="24">
        <v>25000</v>
      </c>
      <c r="E28" s="22">
        <v>2455.1875</v>
      </c>
      <c r="F28" s="23">
        <v>1.6517819803006699</v>
      </c>
    </row>
    <row r="29" spans="1:6" x14ac:dyDescent="0.2">
      <c r="A29" s="21" t="s">
        <v>630</v>
      </c>
      <c r="B29" s="21" t="s">
        <v>629</v>
      </c>
      <c r="C29" s="21" t="s">
        <v>137</v>
      </c>
      <c r="D29" s="24">
        <v>328012</v>
      </c>
      <c r="E29" s="22">
        <v>2446.1494899999998</v>
      </c>
      <c r="F29" s="23">
        <v>1.6457014581182401</v>
      </c>
    </row>
    <row r="30" spans="1:6" x14ac:dyDescent="0.2">
      <c r="A30" s="21" t="s">
        <v>481</v>
      </c>
      <c r="B30" s="21" t="s">
        <v>480</v>
      </c>
      <c r="C30" s="21" t="s">
        <v>482</v>
      </c>
      <c r="D30" s="24">
        <v>3000000</v>
      </c>
      <c r="E30" s="22">
        <v>2346</v>
      </c>
      <c r="F30" s="23">
        <v>1.5783236619546901</v>
      </c>
    </row>
    <row r="31" spans="1:6" x14ac:dyDescent="0.2">
      <c r="A31" s="21" t="s">
        <v>316</v>
      </c>
      <c r="B31" s="21" t="s">
        <v>315</v>
      </c>
      <c r="C31" s="21" t="s">
        <v>104</v>
      </c>
      <c r="D31" s="24">
        <v>4000000</v>
      </c>
      <c r="E31" s="22">
        <v>2060</v>
      </c>
      <c r="F31" s="23">
        <v>1.3859108029099101</v>
      </c>
    </row>
    <row r="32" spans="1:6" x14ac:dyDescent="0.2">
      <c r="A32" s="21" t="s">
        <v>136</v>
      </c>
      <c r="B32" s="21" t="s">
        <v>135</v>
      </c>
      <c r="C32" s="21" t="s">
        <v>137</v>
      </c>
      <c r="D32" s="24">
        <v>674794</v>
      </c>
      <c r="E32" s="22">
        <v>1983.219566</v>
      </c>
      <c r="F32" s="23">
        <v>1.3342550587678199</v>
      </c>
    </row>
    <row r="33" spans="1:9" x14ac:dyDescent="0.2">
      <c r="A33" s="21" t="s">
        <v>158</v>
      </c>
      <c r="B33" s="21" t="s">
        <v>157</v>
      </c>
      <c r="C33" s="21" t="s">
        <v>153</v>
      </c>
      <c r="D33" s="24">
        <v>1500000</v>
      </c>
      <c r="E33" s="22">
        <v>1960.5</v>
      </c>
      <c r="F33" s="23">
        <v>1.3189699655848901</v>
      </c>
    </row>
    <row r="34" spans="1:9" x14ac:dyDescent="0.2">
      <c r="A34" s="21" t="s">
        <v>563</v>
      </c>
      <c r="B34" s="21" t="s">
        <v>562</v>
      </c>
      <c r="C34" s="21" t="s">
        <v>112</v>
      </c>
      <c r="D34" s="24">
        <v>115000</v>
      </c>
      <c r="E34" s="22">
        <v>1833.0425</v>
      </c>
      <c r="F34" s="23">
        <v>1.23322009851602</v>
      </c>
    </row>
    <row r="35" spans="1:9" x14ac:dyDescent="0.2">
      <c r="A35" s="21" t="s">
        <v>473</v>
      </c>
      <c r="B35" s="21" t="s">
        <v>472</v>
      </c>
      <c r="C35" s="21" t="s">
        <v>88</v>
      </c>
      <c r="D35" s="24">
        <v>365000</v>
      </c>
      <c r="E35" s="22">
        <v>1792.3325</v>
      </c>
      <c r="F35" s="23">
        <v>1.2058315408526801</v>
      </c>
    </row>
    <row r="36" spans="1:9" x14ac:dyDescent="0.2">
      <c r="A36" s="21" t="s">
        <v>494</v>
      </c>
      <c r="B36" s="21" t="s">
        <v>493</v>
      </c>
      <c r="C36" s="21" t="s">
        <v>112</v>
      </c>
      <c r="D36" s="24">
        <v>164232</v>
      </c>
      <c r="E36" s="22">
        <v>1758.3499079999999</v>
      </c>
      <c r="F36" s="23">
        <v>1.1829689965013801</v>
      </c>
    </row>
    <row r="37" spans="1:9" x14ac:dyDescent="0.2">
      <c r="A37" s="21" t="s">
        <v>152</v>
      </c>
      <c r="B37" s="21" t="s">
        <v>151</v>
      </c>
      <c r="C37" s="21" t="s">
        <v>153</v>
      </c>
      <c r="D37" s="24">
        <v>40000</v>
      </c>
      <c r="E37" s="22">
        <v>1584.6</v>
      </c>
      <c r="F37" s="23">
        <v>1.0660748826655599</v>
      </c>
    </row>
    <row r="38" spans="1:9" x14ac:dyDescent="0.2">
      <c r="A38" s="21" t="s">
        <v>155</v>
      </c>
      <c r="B38" s="21" t="s">
        <v>154</v>
      </c>
      <c r="C38" s="21" t="s">
        <v>156</v>
      </c>
      <c r="D38" s="24">
        <v>60000</v>
      </c>
      <c r="E38" s="22">
        <v>1523.67</v>
      </c>
      <c r="F38" s="23">
        <v>1.0250828704222099</v>
      </c>
    </row>
    <row r="39" spans="1:9" x14ac:dyDescent="0.2">
      <c r="A39" s="21" t="s">
        <v>687</v>
      </c>
      <c r="B39" s="21" t="s">
        <v>686</v>
      </c>
      <c r="C39" s="21" t="s">
        <v>287</v>
      </c>
      <c r="D39" s="24">
        <v>600000</v>
      </c>
      <c r="E39" s="22">
        <v>1502.4</v>
      </c>
      <c r="F39" s="23">
        <v>1.0107730049960399</v>
      </c>
    </row>
    <row r="40" spans="1:9" x14ac:dyDescent="0.2">
      <c r="A40" s="21" t="s">
        <v>607</v>
      </c>
      <c r="B40" s="21" t="s">
        <v>606</v>
      </c>
      <c r="C40" s="21" t="s">
        <v>112</v>
      </c>
      <c r="D40" s="24">
        <v>150000</v>
      </c>
      <c r="E40" s="22">
        <v>1397.175</v>
      </c>
      <c r="F40" s="23">
        <v>0.93998054662895902</v>
      </c>
    </row>
    <row r="41" spans="1:9" x14ac:dyDescent="0.2">
      <c r="A41" s="21" t="s">
        <v>194</v>
      </c>
      <c r="B41" s="21" t="s">
        <v>193</v>
      </c>
      <c r="C41" s="21" t="s">
        <v>164</v>
      </c>
      <c r="D41" s="24">
        <v>62058</v>
      </c>
      <c r="E41" s="22">
        <v>1252.268382</v>
      </c>
      <c r="F41" s="23">
        <v>0.84249139745452195</v>
      </c>
    </row>
    <row r="42" spans="1:9" x14ac:dyDescent="0.2">
      <c r="A42" s="21" t="s">
        <v>628</v>
      </c>
      <c r="B42" s="21" t="s">
        <v>627</v>
      </c>
      <c r="C42" s="21" t="s">
        <v>511</v>
      </c>
      <c r="D42" s="24">
        <v>198201</v>
      </c>
      <c r="E42" s="22">
        <v>1187.323091</v>
      </c>
      <c r="F42" s="23">
        <v>0.79879800891324704</v>
      </c>
    </row>
    <row r="43" spans="1:9" x14ac:dyDescent="0.2">
      <c r="A43" s="21" t="s">
        <v>647</v>
      </c>
      <c r="B43" s="21" t="s">
        <v>646</v>
      </c>
      <c r="C43" s="21" t="s">
        <v>88</v>
      </c>
      <c r="D43" s="24">
        <v>610000</v>
      </c>
      <c r="E43" s="22">
        <v>1129.72</v>
      </c>
      <c r="F43" s="23">
        <v>0.76004424867154596</v>
      </c>
    </row>
    <row r="44" spans="1:9" x14ac:dyDescent="0.2">
      <c r="A44" s="21" t="s">
        <v>597</v>
      </c>
      <c r="B44" s="21" t="s">
        <v>596</v>
      </c>
      <c r="C44" s="21" t="s">
        <v>120</v>
      </c>
      <c r="D44" s="24">
        <v>200000</v>
      </c>
      <c r="E44" s="22">
        <v>926.2</v>
      </c>
      <c r="F44" s="23">
        <v>0.62312164352192201</v>
      </c>
    </row>
    <row r="45" spans="1:9" x14ac:dyDescent="0.2">
      <c r="A45" s="21" t="s">
        <v>202</v>
      </c>
      <c r="B45" s="21" t="s">
        <v>1106</v>
      </c>
      <c r="C45" s="21" t="s">
        <v>161</v>
      </c>
      <c r="D45" s="24">
        <v>218000</v>
      </c>
      <c r="E45" s="22">
        <v>483.96</v>
      </c>
      <c r="F45" s="23">
        <v>0.32559485057101001</v>
      </c>
    </row>
    <row r="46" spans="1:9" x14ac:dyDescent="0.2">
      <c r="A46" s="21" t="s">
        <v>541</v>
      </c>
      <c r="B46" s="21" t="s">
        <v>540</v>
      </c>
      <c r="C46" s="21" t="s">
        <v>112</v>
      </c>
      <c r="D46" s="24">
        <v>7361</v>
      </c>
      <c r="E46" s="22">
        <v>56.153388499999998</v>
      </c>
      <c r="F46" s="23">
        <v>3.77784406515278E-2</v>
      </c>
    </row>
    <row r="47" spans="1:9" x14ac:dyDescent="0.2">
      <c r="A47" s="20" t="s">
        <v>26</v>
      </c>
      <c r="B47" s="20"/>
      <c r="C47" s="20"/>
      <c r="D47" s="20"/>
      <c r="E47" s="25">
        <f>SUM(E7:E46)</f>
        <v>141514.02382550004</v>
      </c>
      <c r="F47" s="26">
        <f>SUM(F7:F46)</f>
        <v>95.206706011170411</v>
      </c>
      <c r="G47" s="14"/>
      <c r="H47" s="14"/>
      <c r="I47" s="14"/>
    </row>
    <row r="48" spans="1:9" x14ac:dyDescent="0.2">
      <c r="A48" s="21"/>
      <c r="B48" s="21"/>
      <c r="C48" s="21"/>
      <c r="D48" s="21"/>
      <c r="E48" s="22"/>
      <c r="F48" s="23"/>
    </row>
    <row r="49" spans="1:9" x14ac:dyDescent="0.2">
      <c r="A49" s="20" t="s">
        <v>29</v>
      </c>
      <c r="B49" s="20"/>
      <c r="C49" s="20"/>
      <c r="D49" s="20"/>
      <c r="E49" s="25">
        <f>E47</f>
        <v>141514.02382550004</v>
      </c>
      <c r="F49" s="26">
        <f>F47</f>
        <v>95.206706011170411</v>
      </c>
      <c r="G49" s="14"/>
      <c r="H49" s="14"/>
      <c r="I49" s="14"/>
    </row>
    <row r="50" spans="1:9" x14ac:dyDescent="0.2">
      <c r="A50" s="20"/>
      <c r="B50" s="20"/>
      <c r="C50" s="20"/>
      <c r="D50" s="20"/>
      <c r="E50" s="25"/>
      <c r="F50" s="26"/>
      <c r="G50" s="14"/>
      <c r="H50" s="14"/>
      <c r="I50" s="14"/>
    </row>
    <row r="51" spans="1:9" x14ac:dyDescent="0.2">
      <c r="A51" s="20" t="s">
        <v>31</v>
      </c>
      <c r="B51" s="20"/>
      <c r="C51" s="20"/>
      <c r="D51" s="20"/>
      <c r="E51" s="25">
        <f>E53-(E47)</f>
        <v>7124.6905617999437</v>
      </c>
      <c r="F51" s="26">
        <f>F53-(F47)</f>
        <v>4.7932939888295891</v>
      </c>
      <c r="G51" s="14"/>
      <c r="H51" s="14"/>
      <c r="I51" s="14"/>
    </row>
    <row r="52" spans="1:9" x14ac:dyDescent="0.2">
      <c r="A52" s="20"/>
      <c r="B52" s="20"/>
      <c r="C52" s="20"/>
      <c r="D52" s="20"/>
      <c r="E52" s="25"/>
      <c r="F52" s="26"/>
      <c r="G52" s="14"/>
      <c r="H52" s="14"/>
      <c r="I52" s="14"/>
    </row>
    <row r="53" spans="1:9" x14ac:dyDescent="0.2">
      <c r="A53" s="27" t="s">
        <v>30</v>
      </c>
      <c r="B53" s="27"/>
      <c r="C53" s="27"/>
      <c r="D53" s="27"/>
      <c r="E53" s="28">
        <v>148638.71438729999</v>
      </c>
      <c r="F53" s="29">
        <v>100</v>
      </c>
      <c r="G53" s="14"/>
      <c r="H53" s="14"/>
      <c r="I53" s="14"/>
    </row>
    <row r="54" spans="1:9" x14ac:dyDescent="0.2">
      <c r="A54" s="14"/>
      <c r="B54" s="14"/>
      <c r="C54" s="14"/>
      <c r="D54" s="14"/>
      <c r="E54" s="80"/>
      <c r="F54" s="15"/>
      <c r="G54" s="14"/>
      <c r="H54" s="14"/>
      <c r="I54" s="14"/>
    </row>
    <row r="55" spans="1:9" x14ac:dyDescent="0.2">
      <c r="A55" s="14" t="s">
        <v>1113</v>
      </c>
      <c r="B55" s="14"/>
      <c r="C55" s="14"/>
      <c r="D55" s="14"/>
      <c r="E55" s="80"/>
      <c r="F55" s="15"/>
      <c r="G55" s="14"/>
      <c r="H55" s="14"/>
      <c r="I55" s="14"/>
    </row>
    <row r="57" spans="1:9" x14ac:dyDescent="0.2">
      <c r="A57" s="14" t="s">
        <v>34</v>
      </c>
    </row>
    <row r="58" spans="1:9" x14ac:dyDescent="0.2">
      <c r="A58" s="14" t="s">
        <v>35</v>
      </c>
    </row>
    <row r="59" spans="1:9" x14ac:dyDescent="0.2">
      <c r="A59" s="14" t="s">
        <v>36</v>
      </c>
      <c r="B59" s="14"/>
      <c r="C59" s="30" t="s">
        <v>38</v>
      </c>
      <c r="D59" s="14" t="s">
        <v>37</v>
      </c>
    </row>
    <row r="60" spans="1:9" x14ac:dyDescent="0.2">
      <c r="A60" s="7" t="s">
        <v>71</v>
      </c>
      <c r="C60" s="31">
        <v>70.655100000000004</v>
      </c>
      <c r="D60" s="31">
        <v>87.764700000000005</v>
      </c>
    </row>
    <row r="61" spans="1:9" x14ac:dyDescent="0.2">
      <c r="A61" s="7" t="s">
        <v>78</v>
      </c>
      <c r="C61" s="31">
        <v>26.2027</v>
      </c>
      <c r="D61" s="31">
        <v>32.547899999999998</v>
      </c>
    </row>
    <row r="62" spans="1:9" x14ac:dyDescent="0.2">
      <c r="A62" s="7" t="s">
        <v>72</v>
      </c>
      <c r="C62" s="31">
        <v>79.170199999999994</v>
      </c>
      <c r="D62" s="31">
        <v>98.890199999999993</v>
      </c>
    </row>
    <row r="63" spans="1:9" x14ac:dyDescent="0.2">
      <c r="A63" s="7" t="s">
        <v>79</v>
      </c>
      <c r="C63" s="31">
        <v>30.930800000000001</v>
      </c>
      <c r="D63" s="31">
        <v>38.633600000000001</v>
      </c>
    </row>
    <row r="65" spans="1:4" x14ac:dyDescent="0.2">
      <c r="A65" s="7" t="s">
        <v>39</v>
      </c>
    </row>
    <row r="67" spans="1:4" x14ac:dyDescent="0.2">
      <c r="A67" s="14" t="s">
        <v>40</v>
      </c>
      <c r="D67" s="30" t="s">
        <v>41</v>
      </c>
    </row>
    <row r="69" spans="1:4" x14ac:dyDescent="0.2">
      <c r="A69" s="14" t="s">
        <v>42</v>
      </c>
      <c r="D69" s="32">
        <v>0.14961965472966399</v>
      </c>
    </row>
    <row r="71" spans="1:4" x14ac:dyDescent="0.2">
      <c r="A71" s="14" t="s">
        <v>816</v>
      </c>
    </row>
    <row r="72" spans="1:4" x14ac:dyDescent="0.2">
      <c r="A72" s="50"/>
    </row>
    <row r="73" spans="1:4" x14ac:dyDescent="0.2">
      <c r="A73" s="51" t="s">
        <v>811</v>
      </c>
    </row>
    <row r="74" spans="1:4" x14ac:dyDescent="0.2">
      <c r="A74" s="52"/>
    </row>
    <row r="75" spans="1:4" x14ac:dyDescent="0.2">
      <c r="A75" s="53"/>
    </row>
    <row r="76" spans="1:4" x14ac:dyDescent="0.2">
      <c r="A76" s="53"/>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1" t="s">
        <v>827</v>
      </c>
    </row>
    <row r="88" spans="1:1" x14ac:dyDescent="0.2">
      <c r="A88" s="53"/>
    </row>
    <row r="89" spans="1:1" x14ac:dyDescent="0.2">
      <c r="A89" s="51" t="s">
        <v>812</v>
      </c>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sheetData>
  <mergeCells count="1">
    <mergeCell ref="A1:F1"/>
  </mergeCells>
  <conditionalFormatting sqref="F2:F3">
    <cfRule type="cellIs" dxfId="41" priority="2" stopIfTrue="1" operator="between">
      <formula>0.009</formula>
      <formula>-0.009</formula>
    </cfRule>
  </conditionalFormatting>
  <conditionalFormatting sqref="F5:F65536">
    <cfRule type="cellIs" dxfId="40" priority="1"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9"/>
  <sheetViews>
    <sheetView workbookViewId="0">
      <selection sqref="A1:F1"/>
    </sheetView>
  </sheetViews>
  <sheetFormatPr defaultColWidth="9.28515625" defaultRowHeight="11.25" x14ac:dyDescent="0.2"/>
  <cols>
    <col min="1" max="1" width="38.7109375" style="7" bestFit="1" customWidth="1"/>
    <col min="2" max="2" width="39.5703125" style="7" bestFit="1" customWidth="1"/>
    <col min="3" max="3" width="25.5703125" style="7" bestFit="1" customWidth="1"/>
    <col min="4" max="4" width="14.7109375" style="7" bestFit="1" customWidth="1"/>
    <col min="5" max="5" width="23.42578125" style="10" customWidth="1"/>
    <col min="6" max="6" width="1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21</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48.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85</v>
      </c>
      <c r="B7" s="21" t="s">
        <v>84</v>
      </c>
      <c r="C7" s="21" t="s">
        <v>83</v>
      </c>
      <c r="D7" s="24">
        <v>100060</v>
      </c>
      <c r="E7" s="22">
        <v>998.89898000000005</v>
      </c>
      <c r="F7" s="23">
        <v>3.3167860626580699</v>
      </c>
    </row>
    <row r="8" spans="1:8" x14ac:dyDescent="0.2">
      <c r="A8" s="21" t="s">
        <v>82</v>
      </c>
      <c r="B8" s="21" t="s">
        <v>81</v>
      </c>
      <c r="C8" s="21" t="s">
        <v>83</v>
      </c>
      <c r="D8" s="24">
        <v>42472</v>
      </c>
      <c r="E8" s="22">
        <v>701.29766400000005</v>
      </c>
      <c r="F8" s="23">
        <v>2.3286181729106001</v>
      </c>
    </row>
    <row r="9" spans="1:8" x14ac:dyDescent="0.2">
      <c r="A9" s="21" t="s">
        <v>643</v>
      </c>
      <c r="B9" s="21" t="s">
        <v>642</v>
      </c>
      <c r="C9" s="21" t="s">
        <v>150</v>
      </c>
      <c r="D9" s="24">
        <v>80257</v>
      </c>
      <c r="E9" s="22">
        <v>519.1424045</v>
      </c>
      <c r="F9" s="23">
        <v>1.72378221046977</v>
      </c>
    </row>
    <row r="10" spans="1:8" x14ac:dyDescent="0.2">
      <c r="A10" s="21" t="s">
        <v>146</v>
      </c>
      <c r="B10" s="21" t="s">
        <v>145</v>
      </c>
      <c r="C10" s="21" t="s">
        <v>147</v>
      </c>
      <c r="D10" s="24">
        <v>516491</v>
      </c>
      <c r="E10" s="22">
        <v>434.36893099999998</v>
      </c>
      <c r="F10" s="23">
        <v>1.44229681403067</v>
      </c>
    </row>
    <row r="11" spans="1:8" x14ac:dyDescent="0.2">
      <c r="A11" s="21" t="s">
        <v>559</v>
      </c>
      <c r="B11" s="21" t="s">
        <v>558</v>
      </c>
      <c r="C11" s="21" t="s">
        <v>425</v>
      </c>
      <c r="D11" s="24">
        <v>34595</v>
      </c>
      <c r="E11" s="22">
        <v>387.30832249999997</v>
      </c>
      <c r="F11" s="23">
        <v>1.28603479605063</v>
      </c>
    </row>
    <row r="12" spans="1:8" x14ac:dyDescent="0.2">
      <c r="A12" s="21" t="s">
        <v>689</v>
      </c>
      <c r="B12" s="21" t="s">
        <v>688</v>
      </c>
      <c r="C12" s="21" t="s">
        <v>126</v>
      </c>
      <c r="D12" s="24">
        <v>44932</v>
      </c>
      <c r="E12" s="22">
        <v>386.10067600000002</v>
      </c>
      <c r="F12" s="23">
        <v>1.2820248759685999</v>
      </c>
    </row>
    <row r="13" spans="1:8" x14ac:dyDescent="0.2">
      <c r="A13" s="21" t="s">
        <v>97</v>
      </c>
      <c r="B13" s="21" t="s">
        <v>96</v>
      </c>
      <c r="C13" s="21" t="s">
        <v>98</v>
      </c>
      <c r="D13" s="24">
        <v>14549</v>
      </c>
      <c r="E13" s="22">
        <v>370.89038249999999</v>
      </c>
      <c r="F13" s="23">
        <v>1.23151997957784</v>
      </c>
    </row>
    <row r="14" spans="1:8" x14ac:dyDescent="0.2">
      <c r="A14" s="21" t="s">
        <v>122</v>
      </c>
      <c r="B14" s="21" t="s">
        <v>121</v>
      </c>
      <c r="C14" s="21" t="s">
        <v>123</v>
      </c>
      <c r="D14" s="24">
        <v>36504</v>
      </c>
      <c r="E14" s="22">
        <v>370.82588399999997</v>
      </c>
      <c r="F14" s="23">
        <v>1.2313058160536501</v>
      </c>
    </row>
    <row r="15" spans="1:8" x14ac:dyDescent="0.2">
      <c r="A15" s="21" t="s">
        <v>87</v>
      </c>
      <c r="B15" s="21" t="s">
        <v>86</v>
      </c>
      <c r="C15" s="21" t="s">
        <v>88</v>
      </c>
      <c r="D15" s="24">
        <v>12964</v>
      </c>
      <c r="E15" s="22">
        <v>347.61021399999998</v>
      </c>
      <c r="F15" s="23">
        <v>1.1542195318217201</v>
      </c>
    </row>
    <row r="16" spans="1:8" x14ac:dyDescent="0.2">
      <c r="A16" s="21" t="s">
        <v>571</v>
      </c>
      <c r="B16" s="21" t="s">
        <v>570</v>
      </c>
      <c r="C16" s="21" t="s">
        <v>132</v>
      </c>
      <c r="D16" s="24">
        <v>77945</v>
      </c>
      <c r="E16" s="22">
        <v>307.96069499999999</v>
      </c>
      <c r="F16" s="23">
        <v>1.02256560620624</v>
      </c>
    </row>
    <row r="17" spans="1:9" x14ac:dyDescent="0.2">
      <c r="A17" s="21" t="s">
        <v>445</v>
      </c>
      <c r="B17" s="21" t="s">
        <v>444</v>
      </c>
      <c r="C17" s="21" t="s">
        <v>287</v>
      </c>
      <c r="D17" s="24">
        <v>9974</v>
      </c>
      <c r="E17" s="22">
        <v>307.11940800000002</v>
      </c>
      <c r="F17" s="23">
        <v>1.0197721615715301</v>
      </c>
    </row>
    <row r="18" spans="1:9" x14ac:dyDescent="0.2">
      <c r="A18" s="21" t="s">
        <v>108</v>
      </c>
      <c r="B18" s="21" t="s">
        <v>107</v>
      </c>
      <c r="C18" s="21" t="s">
        <v>109</v>
      </c>
      <c r="D18" s="24">
        <v>44550</v>
      </c>
      <c r="E18" s="22">
        <v>287.03564999999998</v>
      </c>
      <c r="F18" s="23">
        <v>0.95308520928312601</v>
      </c>
    </row>
    <row r="19" spans="1:9" x14ac:dyDescent="0.2">
      <c r="A19" s="21" t="s">
        <v>149</v>
      </c>
      <c r="B19" s="21" t="s">
        <v>148</v>
      </c>
      <c r="C19" s="21" t="s">
        <v>150</v>
      </c>
      <c r="D19" s="24">
        <v>40534</v>
      </c>
      <c r="E19" s="22">
        <v>234.89453</v>
      </c>
      <c r="F19" s="23">
        <v>0.77995364786399002</v>
      </c>
    </row>
    <row r="20" spans="1:9" x14ac:dyDescent="0.2">
      <c r="A20" s="21" t="s">
        <v>691</v>
      </c>
      <c r="B20" s="21" t="s">
        <v>690</v>
      </c>
      <c r="C20" s="21" t="s">
        <v>197</v>
      </c>
      <c r="D20" s="24">
        <v>21574</v>
      </c>
      <c r="E20" s="22">
        <v>137.05962199999999</v>
      </c>
      <c r="F20" s="23">
        <v>0.45509851657149902</v>
      </c>
    </row>
    <row r="21" spans="1:9" x14ac:dyDescent="0.2">
      <c r="A21" s="21" t="s">
        <v>202</v>
      </c>
      <c r="B21" s="21" t="s">
        <v>1106</v>
      </c>
      <c r="C21" s="21" t="s">
        <v>161</v>
      </c>
      <c r="D21" s="24">
        <v>14549</v>
      </c>
      <c r="E21" s="22">
        <v>32.298780000000001</v>
      </c>
      <c r="F21" s="23">
        <v>0.10724622358194801</v>
      </c>
    </row>
    <row r="22" spans="1:9" x14ac:dyDescent="0.2">
      <c r="A22" s="20" t="s">
        <v>26</v>
      </c>
      <c r="B22" s="20"/>
      <c r="C22" s="20"/>
      <c r="D22" s="20"/>
      <c r="E22" s="25">
        <f>SUM(E7:E21)</f>
        <v>5822.8121434999994</v>
      </c>
      <c r="F22" s="26">
        <f>SUM(F7:F21)</f>
        <v>19.334309624619888</v>
      </c>
      <c r="G22" s="14"/>
      <c r="H22" s="14"/>
      <c r="I22" s="14"/>
    </row>
    <row r="23" spans="1:9" x14ac:dyDescent="0.2">
      <c r="A23" s="21"/>
      <c r="B23" s="21"/>
      <c r="C23" s="21"/>
      <c r="D23" s="21"/>
      <c r="E23" s="22"/>
      <c r="F23" s="23"/>
    </row>
    <row r="24" spans="1:9" x14ac:dyDescent="0.2">
      <c r="A24" s="20" t="s">
        <v>311</v>
      </c>
      <c r="B24" s="21"/>
      <c r="C24" s="21"/>
      <c r="D24" s="21"/>
      <c r="E24" s="22"/>
      <c r="F24" s="23"/>
    </row>
    <row r="25" spans="1:9" x14ac:dyDescent="0.2">
      <c r="A25" s="21" t="s">
        <v>693</v>
      </c>
      <c r="B25" s="21" t="s">
        <v>692</v>
      </c>
      <c r="C25" s="21" t="s">
        <v>334</v>
      </c>
      <c r="D25" s="24">
        <v>188000</v>
      </c>
      <c r="E25" s="22">
        <v>2775.3838959999998</v>
      </c>
      <c r="F25" s="23">
        <v>9.2155010757729094</v>
      </c>
    </row>
    <row r="26" spans="1:9" x14ac:dyDescent="0.2">
      <c r="A26" s="21" t="s">
        <v>405</v>
      </c>
      <c r="B26" s="21" t="s">
        <v>404</v>
      </c>
      <c r="C26" s="21" t="s">
        <v>334</v>
      </c>
      <c r="D26" s="24">
        <v>60870</v>
      </c>
      <c r="E26" s="22">
        <v>2740.1435689999998</v>
      </c>
      <c r="F26" s="23">
        <v>9.0984876161765094</v>
      </c>
    </row>
    <row r="27" spans="1:9" x14ac:dyDescent="0.2">
      <c r="A27" s="21" t="s">
        <v>401</v>
      </c>
      <c r="B27" s="21" t="s">
        <v>400</v>
      </c>
      <c r="C27" s="21" t="s">
        <v>91</v>
      </c>
      <c r="D27" s="24">
        <v>45900</v>
      </c>
      <c r="E27" s="22">
        <v>1714.96479</v>
      </c>
      <c r="F27" s="23">
        <v>5.6944410068586997</v>
      </c>
    </row>
    <row r="28" spans="1:9" x14ac:dyDescent="0.2">
      <c r="A28" s="21" t="s">
        <v>695</v>
      </c>
      <c r="B28" s="21" t="s">
        <v>694</v>
      </c>
      <c r="C28" s="21" t="s">
        <v>150</v>
      </c>
      <c r="D28" s="24">
        <v>194000</v>
      </c>
      <c r="E28" s="22">
        <v>1583.038583</v>
      </c>
      <c r="F28" s="23">
        <v>5.2563876967262404</v>
      </c>
    </row>
    <row r="29" spans="1:9" x14ac:dyDescent="0.2">
      <c r="A29" s="21" t="s">
        <v>397</v>
      </c>
      <c r="B29" s="21" t="s">
        <v>396</v>
      </c>
      <c r="C29" s="21" t="s">
        <v>147</v>
      </c>
      <c r="D29" s="24">
        <v>104904</v>
      </c>
      <c r="E29" s="22">
        <v>1078.3145689999999</v>
      </c>
      <c r="F29" s="23">
        <v>3.5804809147170702</v>
      </c>
    </row>
    <row r="30" spans="1:9" x14ac:dyDescent="0.2">
      <c r="A30" s="21" t="s">
        <v>413</v>
      </c>
      <c r="B30" s="21" t="s">
        <v>412</v>
      </c>
      <c r="C30" s="21" t="s">
        <v>414</v>
      </c>
      <c r="D30" s="24">
        <v>1764</v>
      </c>
      <c r="E30" s="22">
        <v>737.20484439999996</v>
      </c>
      <c r="F30" s="23">
        <v>2.4478458805012799</v>
      </c>
    </row>
    <row r="31" spans="1:9" x14ac:dyDescent="0.2">
      <c r="A31" s="21" t="s">
        <v>697</v>
      </c>
      <c r="B31" s="21" t="s">
        <v>696</v>
      </c>
      <c r="C31" s="21" t="s">
        <v>83</v>
      </c>
      <c r="D31" s="24">
        <v>1336900</v>
      </c>
      <c r="E31" s="22">
        <v>665.31414719999998</v>
      </c>
      <c r="F31" s="23">
        <v>2.2091369947361499</v>
      </c>
    </row>
    <row r="32" spans="1:9" x14ac:dyDescent="0.2">
      <c r="A32" s="21" t="s">
        <v>699</v>
      </c>
      <c r="B32" s="21" t="s">
        <v>698</v>
      </c>
      <c r="C32" s="21" t="s">
        <v>147</v>
      </c>
      <c r="D32" s="24">
        <v>41890</v>
      </c>
      <c r="E32" s="22">
        <v>646.10558579999997</v>
      </c>
      <c r="F32" s="23">
        <v>2.1453560819403101</v>
      </c>
    </row>
    <row r="33" spans="1:6" x14ac:dyDescent="0.2">
      <c r="A33" s="21" t="s">
        <v>701</v>
      </c>
      <c r="B33" s="21" t="s">
        <v>700</v>
      </c>
      <c r="C33" s="21" t="s">
        <v>123</v>
      </c>
      <c r="D33" s="24">
        <v>321500</v>
      </c>
      <c r="E33" s="22">
        <v>640.60686820000001</v>
      </c>
      <c r="F33" s="23">
        <v>2.1270979094290401</v>
      </c>
    </row>
    <row r="34" spans="1:6" x14ac:dyDescent="0.2">
      <c r="A34" s="21" t="s">
        <v>416</v>
      </c>
      <c r="B34" s="21" t="s">
        <v>415</v>
      </c>
      <c r="C34" s="21" t="s">
        <v>334</v>
      </c>
      <c r="D34" s="24">
        <v>1416</v>
      </c>
      <c r="E34" s="22">
        <v>607.29470200000003</v>
      </c>
      <c r="F34" s="23">
        <v>2.0164867958116099</v>
      </c>
    </row>
    <row r="35" spans="1:6" x14ac:dyDescent="0.2">
      <c r="A35" s="21" t="s">
        <v>344</v>
      </c>
      <c r="B35" s="21" t="s">
        <v>343</v>
      </c>
      <c r="C35" s="21" t="s">
        <v>109</v>
      </c>
      <c r="D35" s="24">
        <v>4587</v>
      </c>
      <c r="E35" s="22">
        <v>579.82829579999998</v>
      </c>
      <c r="F35" s="23">
        <v>1.9252861888438599</v>
      </c>
    </row>
    <row r="36" spans="1:6" x14ac:dyDescent="0.2">
      <c r="A36" s="21" t="s">
        <v>703</v>
      </c>
      <c r="B36" s="21" t="s">
        <v>702</v>
      </c>
      <c r="C36" s="21" t="s">
        <v>83</v>
      </c>
      <c r="D36" s="24">
        <v>26900</v>
      </c>
      <c r="E36" s="22">
        <v>569.98830269999996</v>
      </c>
      <c r="F36" s="23">
        <v>1.8926130631082301</v>
      </c>
    </row>
    <row r="37" spans="1:6" x14ac:dyDescent="0.2">
      <c r="A37" s="21" t="s">
        <v>705</v>
      </c>
      <c r="B37" s="21" t="s">
        <v>704</v>
      </c>
      <c r="C37" s="21" t="s">
        <v>147</v>
      </c>
      <c r="D37" s="24">
        <v>32962</v>
      </c>
      <c r="E37" s="22">
        <v>555.31466060000002</v>
      </c>
      <c r="F37" s="23">
        <v>1.8438900865308501</v>
      </c>
    </row>
    <row r="38" spans="1:6" x14ac:dyDescent="0.2">
      <c r="A38" s="21" t="s">
        <v>707</v>
      </c>
      <c r="B38" s="21" t="s">
        <v>706</v>
      </c>
      <c r="C38" s="21" t="s">
        <v>708</v>
      </c>
      <c r="D38" s="24">
        <v>168000</v>
      </c>
      <c r="E38" s="22">
        <v>521.60697479999999</v>
      </c>
      <c r="F38" s="23">
        <v>1.7319656730472199</v>
      </c>
    </row>
    <row r="39" spans="1:6" x14ac:dyDescent="0.2">
      <c r="A39" s="21" t="s">
        <v>710</v>
      </c>
      <c r="B39" s="21" t="s">
        <v>709</v>
      </c>
      <c r="C39" s="21" t="s">
        <v>147</v>
      </c>
      <c r="D39" s="24">
        <v>56000</v>
      </c>
      <c r="E39" s="22">
        <v>519.83581360000005</v>
      </c>
      <c r="F39" s="23">
        <v>1.72608463512396</v>
      </c>
    </row>
    <row r="40" spans="1:6" x14ac:dyDescent="0.2">
      <c r="A40" s="21" t="s">
        <v>712</v>
      </c>
      <c r="B40" s="21" t="s">
        <v>711</v>
      </c>
      <c r="C40" s="21" t="s">
        <v>137</v>
      </c>
      <c r="D40" s="24">
        <v>74800</v>
      </c>
      <c r="E40" s="22">
        <v>510.35069010000001</v>
      </c>
      <c r="F40" s="23">
        <v>1.6945898332898599</v>
      </c>
    </row>
    <row r="41" spans="1:6" x14ac:dyDescent="0.2">
      <c r="A41" s="21" t="s">
        <v>714</v>
      </c>
      <c r="B41" s="21" t="s">
        <v>713</v>
      </c>
      <c r="C41" s="21" t="s">
        <v>334</v>
      </c>
      <c r="D41" s="24">
        <v>6380</v>
      </c>
      <c r="E41" s="22">
        <v>507.75058469999999</v>
      </c>
      <c r="F41" s="23">
        <v>1.68595633428262</v>
      </c>
    </row>
    <row r="42" spans="1:6" x14ac:dyDescent="0.2">
      <c r="A42" s="21" t="s">
        <v>716</v>
      </c>
      <c r="B42" s="21" t="s">
        <v>715</v>
      </c>
      <c r="C42" s="21" t="s">
        <v>150</v>
      </c>
      <c r="D42" s="24">
        <v>83310</v>
      </c>
      <c r="E42" s="22">
        <v>494.04723200000001</v>
      </c>
      <c r="F42" s="23">
        <v>1.6404551473186999</v>
      </c>
    </row>
    <row r="43" spans="1:6" x14ac:dyDescent="0.2">
      <c r="A43" s="21" t="s">
        <v>718</v>
      </c>
      <c r="B43" s="21" t="s">
        <v>717</v>
      </c>
      <c r="C43" s="21" t="s">
        <v>161</v>
      </c>
      <c r="D43" s="24">
        <v>35545</v>
      </c>
      <c r="E43" s="22">
        <v>485.44399349999998</v>
      </c>
      <c r="F43" s="23">
        <v>1.6118885934210001</v>
      </c>
    </row>
    <row r="44" spans="1:6" x14ac:dyDescent="0.2">
      <c r="A44" s="21" t="s">
        <v>720</v>
      </c>
      <c r="B44" s="21" t="s">
        <v>719</v>
      </c>
      <c r="C44" s="21" t="s">
        <v>161</v>
      </c>
      <c r="D44" s="24">
        <v>14000</v>
      </c>
      <c r="E44" s="22">
        <v>480.87026709999998</v>
      </c>
      <c r="F44" s="23">
        <v>1.59670180048031</v>
      </c>
    </row>
    <row r="45" spans="1:6" x14ac:dyDescent="0.2">
      <c r="A45" s="21" t="s">
        <v>722</v>
      </c>
      <c r="B45" s="21" t="s">
        <v>721</v>
      </c>
      <c r="C45" s="21" t="s">
        <v>83</v>
      </c>
      <c r="D45" s="24">
        <v>117000</v>
      </c>
      <c r="E45" s="22">
        <v>474.27585440000001</v>
      </c>
      <c r="F45" s="23">
        <v>1.5748054360103301</v>
      </c>
    </row>
    <row r="46" spans="1:6" x14ac:dyDescent="0.2">
      <c r="A46" s="21" t="s">
        <v>724</v>
      </c>
      <c r="B46" s="21" t="s">
        <v>723</v>
      </c>
      <c r="C46" s="21" t="s">
        <v>112</v>
      </c>
      <c r="D46" s="24">
        <v>391000</v>
      </c>
      <c r="E46" s="22">
        <v>474.04918789999999</v>
      </c>
      <c r="F46" s="23">
        <v>1.5740528030583201</v>
      </c>
    </row>
    <row r="47" spans="1:6" x14ac:dyDescent="0.2">
      <c r="A47" s="21" t="s">
        <v>726</v>
      </c>
      <c r="B47" s="21" t="s">
        <v>725</v>
      </c>
      <c r="C47" s="21" t="s">
        <v>132</v>
      </c>
      <c r="D47" s="24">
        <v>13245</v>
      </c>
      <c r="E47" s="22">
        <v>447.04950489999999</v>
      </c>
      <c r="F47" s="23">
        <v>1.48440192337619</v>
      </c>
    </row>
    <row r="48" spans="1:6" x14ac:dyDescent="0.2">
      <c r="A48" s="21" t="s">
        <v>333</v>
      </c>
      <c r="B48" s="21" t="s">
        <v>332</v>
      </c>
      <c r="C48" s="21" t="s">
        <v>334</v>
      </c>
      <c r="D48" s="24">
        <v>21000</v>
      </c>
      <c r="E48" s="22">
        <v>378.60396020000002</v>
      </c>
      <c r="F48" s="23">
        <v>1.2571324664467201</v>
      </c>
    </row>
    <row r="49" spans="1:6" x14ac:dyDescent="0.2">
      <c r="A49" s="21" t="s">
        <v>728</v>
      </c>
      <c r="B49" s="21" t="s">
        <v>727</v>
      </c>
      <c r="C49" s="21" t="s">
        <v>164</v>
      </c>
      <c r="D49" s="24">
        <v>995101</v>
      </c>
      <c r="E49" s="22">
        <v>378.53525739999998</v>
      </c>
      <c r="F49" s="23">
        <v>1.2569043427885001</v>
      </c>
    </row>
    <row r="50" spans="1:6" x14ac:dyDescent="0.2">
      <c r="A50" s="21" t="s">
        <v>730</v>
      </c>
      <c r="B50" s="21" t="s">
        <v>729</v>
      </c>
      <c r="C50" s="21" t="s">
        <v>147</v>
      </c>
      <c r="D50" s="24">
        <v>2529900</v>
      </c>
      <c r="E50" s="22">
        <v>372.53071089999997</v>
      </c>
      <c r="F50" s="23">
        <v>1.23696659478541</v>
      </c>
    </row>
    <row r="51" spans="1:6" x14ac:dyDescent="0.2">
      <c r="A51" s="21" t="s">
        <v>732</v>
      </c>
      <c r="B51" s="21" t="s">
        <v>731</v>
      </c>
      <c r="C51" s="21" t="s">
        <v>91</v>
      </c>
      <c r="D51" s="24">
        <v>6600</v>
      </c>
      <c r="E51" s="22">
        <v>361.07089259999998</v>
      </c>
      <c r="F51" s="23">
        <v>1.1989149335272999</v>
      </c>
    </row>
    <row r="52" spans="1:6" x14ac:dyDescent="0.2">
      <c r="A52" s="21" t="s">
        <v>734</v>
      </c>
      <c r="B52" s="21" t="s">
        <v>733</v>
      </c>
      <c r="C52" s="21" t="s">
        <v>331</v>
      </c>
      <c r="D52" s="24">
        <v>6696</v>
      </c>
      <c r="E52" s="22">
        <v>336.03456499999999</v>
      </c>
      <c r="F52" s="23">
        <v>1.1157832614498899</v>
      </c>
    </row>
    <row r="53" spans="1:6" x14ac:dyDescent="0.2">
      <c r="A53" s="21" t="s">
        <v>736</v>
      </c>
      <c r="B53" s="21" t="s">
        <v>735</v>
      </c>
      <c r="C53" s="21" t="s">
        <v>351</v>
      </c>
      <c r="D53" s="24">
        <v>94984</v>
      </c>
      <c r="E53" s="22">
        <v>326.10747700000002</v>
      </c>
      <c r="F53" s="23">
        <v>1.0828209421559201</v>
      </c>
    </row>
    <row r="54" spans="1:6" x14ac:dyDescent="0.2">
      <c r="A54" s="21" t="s">
        <v>738</v>
      </c>
      <c r="B54" s="21" t="s">
        <v>737</v>
      </c>
      <c r="C54" s="21" t="s">
        <v>511</v>
      </c>
      <c r="D54" s="24">
        <v>39100</v>
      </c>
      <c r="E54" s="22">
        <v>319.34655550000002</v>
      </c>
      <c r="F54" s="23">
        <v>1.06037169488376</v>
      </c>
    </row>
    <row r="55" spans="1:6" x14ac:dyDescent="0.2">
      <c r="A55" s="21" t="s">
        <v>740</v>
      </c>
      <c r="B55" s="21" t="s">
        <v>739</v>
      </c>
      <c r="C55" s="21" t="s">
        <v>101</v>
      </c>
      <c r="D55" s="24">
        <v>62000</v>
      </c>
      <c r="E55" s="22">
        <v>288.25648610000002</v>
      </c>
      <c r="F55" s="23">
        <v>0.95713892466610595</v>
      </c>
    </row>
    <row r="56" spans="1:6" x14ac:dyDescent="0.2">
      <c r="A56" s="21" t="s">
        <v>742</v>
      </c>
      <c r="B56" s="21" t="s">
        <v>741</v>
      </c>
      <c r="C56" s="21" t="s">
        <v>132</v>
      </c>
      <c r="D56" s="24">
        <v>358389</v>
      </c>
      <c r="E56" s="22">
        <v>284.23981359999999</v>
      </c>
      <c r="F56" s="23">
        <v>0.94380179685538201</v>
      </c>
    </row>
    <row r="57" spans="1:6" x14ac:dyDescent="0.2">
      <c r="A57" s="21" t="s">
        <v>744</v>
      </c>
      <c r="B57" s="21" t="s">
        <v>743</v>
      </c>
      <c r="C57" s="21" t="s">
        <v>482</v>
      </c>
      <c r="D57" s="24">
        <v>49000</v>
      </c>
      <c r="E57" s="22">
        <v>280.38522929999999</v>
      </c>
      <c r="F57" s="23">
        <v>0.93100287350121003</v>
      </c>
    </row>
    <row r="58" spans="1:6" x14ac:dyDescent="0.2">
      <c r="A58" s="21" t="s">
        <v>746</v>
      </c>
      <c r="B58" s="21" t="s">
        <v>745</v>
      </c>
      <c r="C58" s="21" t="s">
        <v>414</v>
      </c>
      <c r="D58" s="24">
        <v>63030</v>
      </c>
      <c r="E58" s="22">
        <v>266.92979780000002</v>
      </c>
      <c r="F58" s="23">
        <v>0.88632489448650498</v>
      </c>
    </row>
    <row r="59" spans="1:6" x14ac:dyDescent="0.2">
      <c r="A59" s="21" t="s">
        <v>748</v>
      </c>
      <c r="B59" s="21" t="s">
        <v>747</v>
      </c>
      <c r="C59" s="21" t="s">
        <v>187</v>
      </c>
      <c r="D59" s="24">
        <v>301100</v>
      </c>
      <c r="E59" s="22">
        <v>208.04865040000001</v>
      </c>
      <c r="F59" s="23">
        <v>0.69081346344105998</v>
      </c>
    </row>
    <row r="60" spans="1:6" x14ac:dyDescent="0.2">
      <c r="A60" s="21" t="s">
        <v>750</v>
      </c>
      <c r="B60" s="21" t="s">
        <v>749</v>
      </c>
      <c r="C60" s="21" t="s">
        <v>88</v>
      </c>
      <c r="D60" s="24">
        <v>52650</v>
      </c>
      <c r="E60" s="22">
        <v>186.8183406</v>
      </c>
      <c r="F60" s="23">
        <v>0.620319452474552</v>
      </c>
    </row>
    <row r="61" spans="1:6" x14ac:dyDescent="0.2">
      <c r="A61" s="21" t="s">
        <v>752</v>
      </c>
      <c r="B61" s="21" t="s">
        <v>751</v>
      </c>
      <c r="C61" s="21" t="s">
        <v>351</v>
      </c>
      <c r="D61" s="24">
        <v>948</v>
      </c>
      <c r="E61" s="22">
        <v>157.43459250000001</v>
      </c>
      <c r="F61" s="23">
        <v>0.52275242305708702</v>
      </c>
    </row>
    <row r="62" spans="1:6" x14ac:dyDescent="0.2">
      <c r="A62" s="21" t="s">
        <v>754</v>
      </c>
      <c r="B62" s="21" t="s">
        <v>753</v>
      </c>
      <c r="C62" s="21" t="s">
        <v>164</v>
      </c>
      <c r="D62" s="24">
        <v>15212</v>
      </c>
      <c r="E62" s="22">
        <v>118.8190227</v>
      </c>
      <c r="F62" s="23">
        <v>0.39453166572460902</v>
      </c>
    </row>
    <row r="63" spans="1:6" x14ac:dyDescent="0.2">
      <c r="A63" s="21" t="s">
        <v>756</v>
      </c>
      <c r="B63" s="21" t="s">
        <v>755</v>
      </c>
      <c r="C63" s="21" t="s">
        <v>425</v>
      </c>
      <c r="D63" s="24">
        <v>28000</v>
      </c>
      <c r="E63" s="22">
        <v>106.56486580000001</v>
      </c>
      <c r="F63" s="23">
        <v>0.35384244926796099</v>
      </c>
    </row>
    <row r="64" spans="1:6" x14ac:dyDescent="0.2">
      <c r="A64" s="21" t="s">
        <v>758</v>
      </c>
      <c r="B64" s="21" t="s">
        <v>757</v>
      </c>
      <c r="C64" s="21" t="s">
        <v>132</v>
      </c>
      <c r="D64" s="24">
        <v>6798</v>
      </c>
      <c r="E64" s="22">
        <v>0.48687079999999999</v>
      </c>
      <c r="F64" s="23">
        <v>1.61662622155765E-3</v>
      </c>
    </row>
    <row r="65" spans="1:9" x14ac:dyDescent="0.2">
      <c r="A65" s="20" t="s">
        <v>26</v>
      </c>
      <c r="B65" s="20"/>
      <c r="C65" s="20"/>
      <c r="D65" s="20"/>
      <c r="E65" s="25">
        <f>SUM(E24:E64)</f>
        <v>24178.996004899993</v>
      </c>
      <c r="F65" s="26">
        <f>SUM(F24:F64)</f>
        <v>80.284952296294833</v>
      </c>
      <c r="G65" s="14"/>
      <c r="H65" s="14"/>
      <c r="I65" s="14"/>
    </row>
    <row r="66" spans="1:9" x14ac:dyDescent="0.2">
      <c r="A66" s="21"/>
      <c r="B66" s="21"/>
      <c r="C66" s="21"/>
      <c r="D66" s="21"/>
      <c r="E66" s="22"/>
      <c r="F66" s="23"/>
    </row>
    <row r="67" spans="1:9" x14ac:dyDescent="0.2">
      <c r="A67" s="20" t="s">
        <v>29</v>
      </c>
      <c r="B67" s="20"/>
      <c r="C67" s="20"/>
      <c r="D67" s="20"/>
      <c r="E67" s="25">
        <f>E22+E65</f>
        <v>30001.808148399992</v>
      </c>
      <c r="F67" s="26">
        <f>F22+F65</f>
        <v>99.619261920914724</v>
      </c>
      <c r="G67" s="14"/>
      <c r="H67" s="14"/>
      <c r="I67" s="14"/>
    </row>
    <row r="68" spans="1:9" x14ac:dyDescent="0.2">
      <c r="A68" s="20"/>
      <c r="B68" s="20"/>
      <c r="C68" s="20"/>
      <c r="D68" s="20"/>
      <c r="E68" s="25"/>
      <c r="F68" s="26"/>
      <c r="G68" s="14"/>
      <c r="H68" s="14"/>
      <c r="I68" s="14"/>
    </row>
    <row r="69" spans="1:9" x14ac:dyDescent="0.2">
      <c r="A69" s="20" t="s">
        <v>31</v>
      </c>
      <c r="B69" s="20"/>
      <c r="C69" s="20"/>
      <c r="D69" s="20"/>
      <c r="E69" s="25">
        <f>E71-(E22+E65)</f>
        <v>114.66488090000712</v>
      </c>
      <c r="F69" s="26">
        <f>F71-(F22+F65)</f>
        <v>0.38073807908527613</v>
      </c>
      <c r="G69" s="14"/>
      <c r="H69" s="14"/>
      <c r="I69" s="14"/>
    </row>
    <row r="70" spans="1:9" x14ac:dyDescent="0.2">
      <c r="A70" s="20"/>
      <c r="B70" s="20"/>
      <c r="C70" s="20"/>
      <c r="D70" s="20"/>
      <c r="E70" s="25"/>
      <c r="F70" s="26"/>
      <c r="G70" s="14"/>
      <c r="H70" s="14"/>
      <c r="I70" s="14"/>
    </row>
    <row r="71" spans="1:9" x14ac:dyDescent="0.2">
      <c r="A71" s="27" t="s">
        <v>30</v>
      </c>
      <c r="B71" s="27"/>
      <c r="C71" s="27"/>
      <c r="D71" s="27"/>
      <c r="E71" s="28">
        <v>30116.473029299999</v>
      </c>
      <c r="F71" s="29">
        <v>100</v>
      </c>
      <c r="G71" s="14"/>
      <c r="H71" s="14"/>
      <c r="I71" s="14"/>
    </row>
    <row r="72" spans="1:9" x14ac:dyDescent="0.2">
      <c r="A72" s="14"/>
      <c r="B72" s="14"/>
      <c r="C72" s="14"/>
      <c r="D72" s="14"/>
      <c r="E72" s="80"/>
      <c r="F72" s="15" t="s">
        <v>620</v>
      </c>
      <c r="G72" s="14"/>
      <c r="H72" s="14"/>
      <c r="I72" s="14"/>
    </row>
    <row r="73" spans="1:9" x14ac:dyDescent="0.2">
      <c r="A73" s="14" t="s">
        <v>1113</v>
      </c>
      <c r="B73" s="14"/>
      <c r="C73" s="14"/>
      <c r="D73" s="14"/>
      <c r="E73" s="80"/>
      <c r="F73" s="15"/>
      <c r="G73" s="14"/>
      <c r="H73" s="14"/>
      <c r="I73" s="14"/>
    </row>
    <row r="74" spans="1:9" x14ac:dyDescent="0.2">
      <c r="F74" s="15"/>
    </row>
    <row r="75" spans="1:9" x14ac:dyDescent="0.2">
      <c r="A75" s="14" t="s">
        <v>34</v>
      </c>
    </row>
    <row r="76" spans="1:9" x14ac:dyDescent="0.2">
      <c r="A76" s="14" t="s">
        <v>35</v>
      </c>
    </row>
    <row r="77" spans="1:9" x14ac:dyDescent="0.2">
      <c r="A77" s="14" t="s">
        <v>36</v>
      </c>
      <c r="B77" s="14"/>
      <c r="C77" s="30" t="s">
        <v>38</v>
      </c>
      <c r="D77" s="14" t="s">
        <v>37</v>
      </c>
    </row>
    <row r="78" spans="1:9" x14ac:dyDescent="0.2">
      <c r="A78" s="7" t="s">
        <v>71</v>
      </c>
      <c r="C78" s="31">
        <v>26.890999999999998</v>
      </c>
      <c r="D78" s="31">
        <v>26.5656</v>
      </c>
    </row>
    <row r="79" spans="1:9" x14ac:dyDescent="0.2">
      <c r="A79" s="7" t="s">
        <v>78</v>
      </c>
      <c r="C79" s="31">
        <v>13.0718</v>
      </c>
      <c r="D79" s="31">
        <v>12.913600000000001</v>
      </c>
    </row>
    <row r="80" spans="1:9" x14ac:dyDescent="0.2">
      <c r="A80" s="7" t="s">
        <v>72</v>
      </c>
      <c r="C80" s="31">
        <v>28.747499999999999</v>
      </c>
      <c r="D80" s="31">
        <v>28.546700000000001</v>
      </c>
    </row>
    <row r="81" spans="1:4" x14ac:dyDescent="0.2">
      <c r="A81" s="7" t="s">
        <v>79</v>
      </c>
      <c r="C81" s="31">
        <v>13.8651</v>
      </c>
      <c r="D81" s="31">
        <v>13.7677</v>
      </c>
    </row>
    <row r="83" spans="1:4" x14ac:dyDescent="0.2">
      <c r="A83" s="7" t="s">
        <v>39</v>
      </c>
    </row>
    <row r="85" spans="1:4" x14ac:dyDescent="0.2">
      <c r="A85" s="14" t="s">
        <v>40</v>
      </c>
      <c r="D85" s="30" t="s">
        <v>41</v>
      </c>
    </row>
    <row r="87" spans="1:4" x14ac:dyDescent="0.2">
      <c r="A87" s="14" t="s">
        <v>42</v>
      </c>
      <c r="D87" s="32">
        <v>8.1114092067232801E-2</v>
      </c>
    </row>
    <row r="89" spans="1:4" x14ac:dyDescent="0.2">
      <c r="A89" s="14" t="s">
        <v>816</v>
      </c>
    </row>
    <row r="90" spans="1:4" x14ac:dyDescent="0.2">
      <c r="A90" s="50"/>
    </row>
    <row r="91" spans="1:4" x14ac:dyDescent="0.2">
      <c r="A91" s="51" t="s">
        <v>811</v>
      </c>
    </row>
    <row r="92" spans="1:4" x14ac:dyDescent="0.2">
      <c r="A92" s="52"/>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1" t="s">
        <v>828</v>
      </c>
    </row>
    <row r="106" spans="1:1" x14ac:dyDescent="0.2">
      <c r="A106" s="53"/>
    </row>
    <row r="107" spans="1:1" x14ac:dyDescent="0.2">
      <c r="A107" s="51" t="s">
        <v>812</v>
      </c>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sheetData>
  <mergeCells count="1">
    <mergeCell ref="A1:F1"/>
  </mergeCells>
  <conditionalFormatting sqref="F2:F3">
    <cfRule type="cellIs" dxfId="39" priority="2" stopIfTrue="1" operator="between">
      <formula>0.009</formula>
      <formula>-0.009</formula>
    </cfRule>
  </conditionalFormatting>
  <conditionalFormatting sqref="F5:F65536">
    <cfRule type="cellIs" dxfId="38" priority="1"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5"/>
  <sheetViews>
    <sheetView workbookViewId="0">
      <selection sqref="A1:F1"/>
    </sheetView>
  </sheetViews>
  <sheetFormatPr defaultColWidth="9.28515625" defaultRowHeight="11.25" x14ac:dyDescent="0.2"/>
  <cols>
    <col min="1" max="1" width="38.7109375" style="7" bestFit="1" customWidth="1"/>
    <col min="2" max="2" width="31.7109375" style="7" bestFit="1" customWidth="1"/>
    <col min="3" max="3" width="25.5703125" style="7" bestFit="1" customWidth="1"/>
    <col min="4" max="4" width="14.7109375" style="7" bestFit="1" customWidth="1"/>
    <col min="5" max="5" width="29" style="10" customWidth="1"/>
    <col min="6" max="6" width="16.5703125" style="11" customWidth="1"/>
    <col min="7" max="7" width="21.7109375" style="7" customWidth="1"/>
    <col min="8" max="8" width="20.28515625" style="7" customWidth="1"/>
    <col min="9" max="9" width="12.5703125" style="7" customWidth="1"/>
    <col min="10" max="16384" width="9.28515625" style="7"/>
  </cols>
  <sheetData>
    <row r="1" spans="1:8" s="1" customFormat="1" ht="15" customHeight="1" x14ac:dyDescent="0.2">
      <c r="A1" s="84" t="s">
        <v>1231</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42.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82</v>
      </c>
      <c r="B7" s="21" t="s">
        <v>81</v>
      </c>
      <c r="C7" s="21" t="s">
        <v>83</v>
      </c>
      <c r="D7" s="24">
        <v>468395</v>
      </c>
      <c r="E7" s="22">
        <v>7734.1382400000002</v>
      </c>
      <c r="F7" s="23">
        <v>14.030844546877301</v>
      </c>
    </row>
    <row r="8" spans="1:8" x14ac:dyDescent="0.2">
      <c r="A8" s="21" t="s">
        <v>97</v>
      </c>
      <c r="B8" s="21" t="s">
        <v>96</v>
      </c>
      <c r="C8" s="21" t="s">
        <v>98</v>
      </c>
      <c r="D8" s="24">
        <v>212336</v>
      </c>
      <c r="E8" s="22">
        <v>5412.9754800000001</v>
      </c>
      <c r="F8" s="23">
        <v>9.8199198332325803</v>
      </c>
    </row>
    <row r="9" spans="1:8" x14ac:dyDescent="0.2">
      <c r="A9" s="21" t="s">
        <v>85</v>
      </c>
      <c r="B9" s="21" t="s">
        <v>84</v>
      </c>
      <c r="C9" s="21" t="s">
        <v>83</v>
      </c>
      <c r="D9" s="24">
        <v>439114</v>
      </c>
      <c r="E9" s="22">
        <v>4383.6750620000003</v>
      </c>
      <c r="F9" s="23">
        <v>7.95262011491337</v>
      </c>
    </row>
    <row r="10" spans="1:8" x14ac:dyDescent="0.2">
      <c r="A10" s="21" t="s">
        <v>90</v>
      </c>
      <c r="B10" s="21" t="s">
        <v>89</v>
      </c>
      <c r="C10" s="21" t="s">
        <v>91</v>
      </c>
      <c r="D10" s="24">
        <v>224016</v>
      </c>
      <c r="E10" s="22">
        <v>3036.9849119999999</v>
      </c>
      <c r="F10" s="23">
        <v>5.5095295518643104</v>
      </c>
    </row>
    <row r="11" spans="1:8" x14ac:dyDescent="0.2">
      <c r="A11" s="21" t="s">
        <v>274</v>
      </c>
      <c r="B11" s="21" t="s">
        <v>273</v>
      </c>
      <c r="C11" s="21" t="s">
        <v>215</v>
      </c>
      <c r="D11" s="24">
        <v>553868</v>
      </c>
      <c r="E11" s="22">
        <v>2579.363276</v>
      </c>
      <c r="F11" s="23">
        <v>4.6793377662047302</v>
      </c>
    </row>
    <row r="12" spans="1:8" x14ac:dyDescent="0.2">
      <c r="A12" s="21" t="s">
        <v>318</v>
      </c>
      <c r="B12" s="21" t="s">
        <v>317</v>
      </c>
      <c r="C12" s="21" t="s">
        <v>91</v>
      </c>
      <c r="D12" s="24">
        <v>64309</v>
      </c>
      <c r="E12" s="22">
        <v>2200.3002809999998</v>
      </c>
      <c r="F12" s="23">
        <v>3.9916627090391201</v>
      </c>
    </row>
    <row r="13" spans="1:8" x14ac:dyDescent="0.2">
      <c r="A13" s="21" t="s">
        <v>87</v>
      </c>
      <c r="B13" s="21" t="s">
        <v>86</v>
      </c>
      <c r="C13" s="21" t="s">
        <v>88</v>
      </c>
      <c r="D13" s="24">
        <v>75874</v>
      </c>
      <c r="E13" s="22">
        <v>2034.4474990000001</v>
      </c>
      <c r="F13" s="23">
        <v>3.69078179254943</v>
      </c>
    </row>
    <row r="14" spans="1:8" x14ac:dyDescent="0.2">
      <c r="A14" s="21" t="s">
        <v>233</v>
      </c>
      <c r="B14" s="21" t="s">
        <v>232</v>
      </c>
      <c r="C14" s="21" t="s">
        <v>83</v>
      </c>
      <c r="D14" s="24">
        <v>92276</v>
      </c>
      <c r="E14" s="22">
        <v>1713.1500779999999</v>
      </c>
      <c r="F14" s="23">
        <v>3.1079018352132199</v>
      </c>
    </row>
    <row r="15" spans="1:8" x14ac:dyDescent="0.2">
      <c r="A15" s="21" t="s">
        <v>93</v>
      </c>
      <c r="B15" s="21" t="s">
        <v>92</v>
      </c>
      <c r="C15" s="21" t="s">
        <v>83</v>
      </c>
      <c r="D15" s="24">
        <v>172033</v>
      </c>
      <c r="E15" s="22">
        <v>1641.0227870000001</v>
      </c>
      <c r="F15" s="23">
        <v>2.9770525051127499</v>
      </c>
    </row>
    <row r="16" spans="1:8" x14ac:dyDescent="0.2">
      <c r="A16" s="21" t="s">
        <v>95</v>
      </c>
      <c r="B16" s="21" t="s">
        <v>94</v>
      </c>
      <c r="C16" s="21" t="s">
        <v>83</v>
      </c>
      <c r="D16" s="24">
        <v>240882</v>
      </c>
      <c r="E16" s="22">
        <v>1493.9501640000001</v>
      </c>
      <c r="F16" s="23">
        <v>2.7102415112592899</v>
      </c>
    </row>
    <row r="17" spans="1:6" x14ac:dyDescent="0.2">
      <c r="A17" s="21" t="s">
        <v>214</v>
      </c>
      <c r="B17" s="21" t="s">
        <v>213</v>
      </c>
      <c r="C17" s="21" t="s">
        <v>215</v>
      </c>
      <c r="D17" s="24">
        <v>56043</v>
      </c>
      <c r="E17" s="22">
        <v>1435.149144</v>
      </c>
      <c r="F17" s="23">
        <v>2.60356796273763</v>
      </c>
    </row>
    <row r="18" spans="1:6" x14ac:dyDescent="0.2">
      <c r="A18" s="21" t="s">
        <v>116</v>
      </c>
      <c r="B18" s="21" t="s">
        <v>115</v>
      </c>
      <c r="C18" s="21" t="s">
        <v>117</v>
      </c>
      <c r="D18" s="24">
        <v>157631</v>
      </c>
      <c r="E18" s="22">
        <v>1402.7582689999999</v>
      </c>
      <c r="F18" s="23">
        <v>2.5448062341830702</v>
      </c>
    </row>
    <row r="19" spans="1:6" x14ac:dyDescent="0.2">
      <c r="A19" s="21" t="s">
        <v>760</v>
      </c>
      <c r="B19" s="21" t="s">
        <v>759</v>
      </c>
      <c r="C19" s="21" t="s">
        <v>161</v>
      </c>
      <c r="D19" s="24">
        <v>16734</v>
      </c>
      <c r="E19" s="22">
        <v>1221.632202</v>
      </c>
      <c r="F19" s="23">
        <v>2.2162173713255702</v>
      </c>
    </row>
    <row r="20" spans="1:6" x14ac:dyDescent="0.2">
      <c r="A20" s="21" t="s">
        <v>217</v>
      </c>
      <c r="B20" s="21" t="s">
        <v>216</v>
      </c>
      <c r="C20" s="21" t="s">
        <v>137</v>
      </c>
      <c r="D20" s="24">
        <v>28297</v>
      </c>
      <c r="E20" s="22">
        <v>955.68872950000002</v>
      </c>
      <c r="F20" s="23">
        <v>1.7337574766205801</v>
      </c>
    </row>
    <row r="21" spans="1:6" x14ac:dyDescent="0.2">
      <c r="A21" s="21" t="s">
        <v>212</v>
      </c>
      <c r="B21" s="21" t="s">
        <v>211</v>
      </c>
      <c r="C21" s="21" t="s">
        <v>109</v>
      </c>
      <c r="D21" s="24">
        <v>56199</v>
      </c>
      <c r="E21" s="22">
        <v>829.04764799999998</v>
      </c>
      <c r="F21" s="23">
        <v>1.50401225192508</v>
      </c>
    </row>
    <row r="22" spans="1:6" x14ac:dyDescent="0.2">
      <c r="A22" s="21" t="s">
        <v>142</v>
      </c>
      <c r="B22" s="21" t="s">
        <v>141</v>
      </c>
      <c r="C22" s="21" t="s">
        <v>109</v>
      </c>
      <c r="D22" s="24">
        <v>8342</v>
      </c>
      <c r="E22" s="22">
        <v>819.24696500000005</v>
      </c>
      <c r="F22" s="23">
        <v>1.4862323965153299</v>
      </c>
    </row>
    <row r="23" spans="1:6" x14ac:dyDescent="0.2">
      <c r="A23" s="21" t="s">
        <v>225</v>
      </c>
      <c r="B23" s="21" t="s">
        <v>224</v>
      </c>
      <c r="C23" s="21" t="s">
        <v>137</v>
      </c>
      <c r="D23" s="24">
        <v>26191</v>
      </c>
      <c r="E23" s="22">
        <v>786.79073549999998</v>
      </c>
      <c r="F23" s="23">
        <v>1.4273521054523799</v>
      </c>
    </row>
    <row r="24" spans="1:6" x14ac:dyDescent="0.2">
      <c r="A24" s="21" t="s">
        <v>100</v>
      </c>
      <c r="B24" s="21" t="s">
        <v>99</v>
      </c>
      <c r="C24" s="21" t="s">
        <v>101</v>
      </c>
      <c r="D24" s="24">
        <v>67771</v>
      </c>
      <c r="E24" s="22">
        <v>774.89361399999996</v>
      </c>
      <c r="F24" s="23">
        <v>1.40576900761499</v>
      </c>
    </row>
    <row r="25" spans="1:6" x14ac:dyDescent="0.2">
      <c r="A25" s="21" t="s">
        <v>106</v>
      </c>
      <c r="B25" s="21" t="s">
        <v>105</v>
      </c>
      <c r="C25" s="21" t="s">
        <v>91</v>
      </c>
      <c r="D25" s="24">
        <v>66430</v>
      </c>
      <c r="E25" s="22">
        <v>741.82380999999998</v>
      </c>
      <c r="F25" s="23">
        <v>1.3457756037319299</v>
      </c>
    </row>
    <row r="26" spans="1:6" x14ac:dyDescent="0.2">
      <c r="A26" s="21" t="s">
        <v>108</v>
      </c>
      <c r="B26" s="21" t="s">
        <v>107</v>
      </c>
      <c r="C26" s="21" t="s">
        <v>109</v>
      </c>
      <c r="D26" s="24">
        <v>110498</v>
      </c>
      <c r="E26" s="22">
        <v>711.93861400000003</v>
      </c>
      <c r="F26" s="23">
        <v>1.29155953901766</v>
      </c>
    </row>
    <row r="27" spans="1:6" x14ac:dyDescent="0.2">
      <c r="A27" s="21" t="s">
        <v>103</v>
      </c>
      <c r="B27" s="21" t="s">
        <v>102</v>
      </c>
      <c r="C27" s="21" t="s">
        <v>104</v>
      </c>
      <c r="D27" s="24">
        <v>298239</v>
      </c>
      <c r="E27" s="22">
        <v>651.20485650000001</v>
      </c>
      <c r="F27" s="23">
        <v>1.1813797253413201</v>
      </c>
    </row>
    <row r="28" spans="1:6" x14ac:dyDescent="0.2">
      <c r="A28" s="21" t="s">
        <v>128</v>
      </c>
      <c r="B28" s="21" t="s">
        <v>127</v>
      </c>
      <c r="C28" s="21" t="s">
        <v>129</v>
      </c>
      <c r="D28" s="24">
        <v>506309</v>
      </c>
      <c r="E28" s="22">
        <v>623.51953349999997</v>
      </c>
      <c r="F28" s="23">
        <v>1.1311545481866101</v>
      </c>
    </row>
    <row r="29" spans="1:6" x14ac:dyDescent="0.2">
      <c r="A29" s="21" t="s">
        <v>184</v>
      </c>
      <c r="B29" s="21" t="s">
        <v>183</v>
      </c>
      <c r="C29" s="21" t="s">
        <v>164</v>
      </c>
      <c r="D29" s="24">
        <v>7248</v>
      </c>
      <c r="E29" s="22">
        <v>602.89951199999996</v>
      </c>
      <c r="F29" s="23">
        <v>1.0937468490685001</v>
      </c>
    </row>
    <row r="30" spans="1:6" x14ac:dyDescent="0.2">
      <c r="A30" s="21" t="s">
        <v>114</v>
      </c>
      <c r="B30" s="21" t="s">
        <v>113</v>
      </c>
      <c r="C30" s="21" t="s">
        <v>83</v>
      </c>
      <c r="D30" s="24">
        <v>40916</v>
      </c>
      <c r="E30" s="22">
        <v>580.08659</v>
      </c>
      <c r="F30" s="23">
        <v>1.0523609115135399</v>
      </c>
    </row>
    <row r="31" spans="1:6" x14ac:dyDescent="0.2">
      <c r="A31" s="21" t="s">
        <v>276</v>
      </c>
      <c r="B31" s="21" t="s">
        <v>275</v>
      </c>
      <c r="C31" s="21" t="s">
        <v>104</v>
      </c>
      <c r="D31" s="24">
        <v>214543</v>
      </c>
      <c r="E31" s="22">
        <v>570.79165149999994</v>
      </c>
      <c r="F31" s="23">
        <v>1.03549854971972</v>
      </c>
    </row>
    <row r="32" spans="1:6" x14ac:dyDescent="0.2">
      <c r="A32" s="21" t="s">
        <v>681</v>
      </c>
      <c r="B32" s="21" t="s">
        <v>680</v>
      </c>
      <c r="C32" s="21" t="s">
        <v>161</v>
      </c>
      <c r="D32" s="24">
        <v>33993</v>
      </c>
      <c r="E32" s="22">
        <v>543.31011899999999</v>
      </c>
      <c r="F32" s="23">
        <v>0.98564307798491102</v>
      </c>
    </row>
    <row r="33" spans="1:6" x14ac:dyDescent="0.2">
      <c r="A33" s="21" t="s">
        <v>762</v>
      </c>
      <c r="B33" s="21" t="s">
        <v>761</v>
      </c>
      <c r="C33" s="21" t="s">
        <v>331</v>
      </c>
      <c r="D33" s="24">
        <v>2239</v>
      </c>
      <c r="E33" s="22">
        <v>504.96838700000001</v>
      </c>
      <c r="F33" s="23">
        <v>0.91608563478228899</v>
      </c>
    </row>
    <row r="34" spans="1:6" x14ac:dyDescent="0.2">
      <c r="A34" s="21" t="s">
        <v>764</v>
      </c>
      <c r="B34" s="21" t="s">
        <v>763</v>
      </c>
      <c r="C34" s="21" t="s">
        <v>765</v>
      </c>
      <c r="D34" s="24">
        <v>19320</v>
      </c>
      <c r="E34" s="22">
        <v>481.49304000000001</v>
      </c>
      <c r="F34" s="23">
        <v>0.87349796254008705</v>
      </c>
    </row>
    <row r="35" spans="1:6" x14ac:dyDescent="0.2">
      <c r="A35" s="21" t="s">
        <v>202</v>
      </c>
      <c r="B35" s="21" t="s">
        <v>1106</v>
      </c>
      <c r="C35" s="21" t="s">
        <v>161</v>
      </c>
      <c r="D35" s="24">
        <v>212336</v>
      </c>
      <c r="E35" s="22">
        <v>471.38592</v>
      </c>
      <c r="F35" s="23">
        <v>0.85516218612440198</v>
      </c>
    </row>
    <row r="36" spans="1:6" x14ac:dyDescent="0.2">
      <c r="A36" s="21" t="s">
        <v>767</v>
      </c>
      <c r="B36" s="21" t="s">
        <v>766</v>
      </c>
      <c r="C36" s="21" t="s">
        <v>129</v>
      </c>
      <c r="D36" s="24">
        <v>57656</v>
      </c>
      <c r="E36" s="22">
        <v>470.90537999999998</v>
      </c>
      <c r="F36" s="23">
        <v>0.85429041711416098</v>
      </c>
    </row>
    <row r="37" spans="1:6" x14ac:dyDescent="0.2">
      <c r="A37" s="21" t="s">
        <v>134</v>
      </c>
      <c r="B37" s="21" t="s">
        <v>133</v>
      </c>
      <c r="C37" s="21" t="s">
        <v>91</v>
      </c>
      <c r="D37" s="24">
        <v>39144</v>
      </c>
      <c r="E37" s="22">
        <v>436.65132</v>
      </c>
      <c r="F37" s="23">
        <v>0.79214860169201895</v>
      </c>
    </row>
    <row r="38" spans="1:6" x14ac:dyDescent="0.2">
      <c r="A38" s="21" t="s">
        <v>643</v>
      </c>
      <c r="B38" s="21" t="s">
        <v>642</v>
      </c>
      <c r="C38" s="21" t="s">
        <v>150</v>
      </c>
      <c r="D38" s="24">
        <v>67465</v>
      </c>
      <c r="E38" s="22">
        <v>436.39735250000001</v>
      </c>
      <c r="F38" s="23">
        <v>0.79168786794226198</v>
      </c>
    </row>
    <row r="39" spans="1:6" x14ac:dyDescent="0.2">
      <c r="A39" s="21" t="s">
        <v>166</v>
      </c>
      <c r="B39" s="21" t="s">
        <v>165</v>
      </c>
      <c r="C39" s="21" t="s">
        <v>167</v>
      </c>
      <c r="D39" s="24">
        <v>244792</v>
      </c>
      <c r="E39" s="22">
        <v>433.40423600000003</v>
      </c>
      <c r="F39" s="23">
        <v>0.786257922029866</v>
      </c>
    </row>
    <row r="40" spans="1:6" x14ac:dyDescent="0.2">
      <c r="A40" s="21" t="s">
        <v>231</v>
      </c>
      <c r="B40" s="21" t="s">
        <v>230</v>
      </c>
      <c r="C40" s="21" t="s">
        <v>101</v>
      </c>
      <c r="D40" s="24">
        <v>7631</v>
      </c>
      <c r="E40" s="22">
        <v>430.42273949999998</v>
      </c>
      <c r="F40" s="23">
        <v>0.78084905647685499</v>
      </c>
    </row>
    <row r="41" spans="1:6" x14ac:dyDescent="0.2">
      <c r="A41" s="21" t="s">
        <v>267</v>
      </c>
      <c r="B41" s="21" t="s">
        <v>266</v>
      </c>
      <c r="C41" s="21" t="s">
        <v>164</v>
      </c>
      <c r="D41" s="24">
        <v>23144</v>
      </c>
      <c r="E41" s="22">
        <v>428.03670799999998</v>
      </c>
      <c r="F41" s="23">
        <v>0.77652045049366902</v>
      </c>
    </row>
    <row r="42" spans="1:6" x14ac:dyDescent="0.2">
      <c r="A42" s="21" t="s">
        <v>289</v>
      </c>
      <c r="B42" s="21" t="s">
        <v>288</v>
      </c>
      <c r="C42" s="21" t="s">
        <v>290</v>
      </c>
      <c r="D42" s="24">
        <v>91685</v>
      </c>
      <c r="E42" s="22">
        <v>424.13481000000002</v>
      </c>
      <c r="F42" s="23">
        <v>0.76944184359825196</v>
      </c>
    </row>
    <row r="43" spans="1:6" x14ac:dyDescent="0.2">
      <c r="A43" s="21" t="s">
        <v>769</v>
      </c>
      <c r="B43" s="21" t="s">
        <v>768</v>
      </c>
      <c r="C43" s="21" t="s">
        <v>770</v>
      </c>
      <c r="D43" s="24">
        <v>52880</v>
      </c>
      <c r="E43" s="22">
        <v>411.32708000000002</v>
      </c>
      <c r="F43" s="23">
        <v>0.74620677033579397</v>
      </c>
    </row>
    <row r="44" spans="1:6" x14ac:dyDescent="0.2">
      <c r="A44" s="21" t="s">
        <v>637</v>
      </c>
      <c r="B44" s="21" t="s">
        <v>636</v>
      </c>
      <c r="C44" s="21" t="s">
        <v>101</v>
      </c>
      <c r="D44" s="24">
        <v>32934</v>
      </c>
      <c r="E44" s="22">
        <v>386.97449999999998</v>
      </c>
      <c r="F44" s="23">
        <v>0.70202767064913096</v>
      </c>
    </row>
    <row r="45" spans="1:6" x14ac:dyDescent="0.2">
      <c r="A45" s="21" t="s">
        <v>772</v>
      </c>
      <c r="B45" s="21" t="s">
        <v>771</v>
      </c>
      <c r="C45" s="21" t="s">
        <v>91</v>
      </c>
      <c r="D45" s="24">
        <v>93023</v>
      </c>
      <c r="E45" s="22">
        <v>376.78966150000002</v>
      </c>
      <c r="F45" s="23">
        <v>0.68355090164214805</v>
      </c>
    </row>
    <row r="46" spans="1:6" x14ac:dyDescent="0.2">
      <c r="A46" s="21" t="s">
        <v>683</v>
      </c>
      <c r="B46" s="21" t="s">
        <v>682</v>
      </c>
      <c r="C46" s="21" t="s">
        <v>150</v>
      </c>
      <c r="D46" s="24">
        <v>28271</v>
      </c>
      <c r="E46" s="22">
        <v>362.47662650000001</v>
      </c>
      <c r="F46" s="23">
        <v>0.65758498755486505</v>
      </c>
    </row>
    <row r="47" spans="1:6" x14ac:dyDescent="0.2">
      <c r="A47" s="21" t="s">
        <v>774</v>
      </c>
      <c r="B47" s="21" t="s">
        <v>773</v>
      </c>
      <c r="C47" s="21" t="s">
        <v>331</v>
      </c>
      <c r="D47" s="24">
        <v>7408</v>
      </c>
      <c r="E47" s="22">
        <v>355.13581599999998</v>
      </c>
      <c r="F47" s="23">
        <v>0.644267696374201</v>
      </c>
    </row>
    <row r="48" spans="1:6" x14ac:dyDescent="0.2">
      <c r="A48" s="21" t="s">
        <v>219</v>
      </c>
      <c r="B48" s="21" t="s">
        <v>218</v>
      </c>
      <c r="C48" s="21" t="s">
        <v>109</v>
      </c>
      <c r="D48" s="24">
        <v>7104</v>
      </c>
      <c r="E48" s="22">
        <v>350.32665600000001</v>
      </c>
      <c r="F48" s="23">
        <v>0.63554318508837004</v>
      </c>
    </row>
    <row r="49" spans="1:9" x14ac:dyDescent="0.2">
      <c r="A49" s="21" t="s">
        <v>271</v>
      </c>
      <c r="B49" s="21" t="s">
        <v>270</v>
      </c>
      <c r="C49" s="21" t="s">
        <v>272</v>
      </c>
      <c r="D49" s="24">
        <v>143126</v>
      </c>
      <c r="E49" s="22">
        <v>328.116355</v>
      </c>
      <c r="F49" s="23">
        <v>0.59525048912146195</v>
      </c>
    </row>
    <row r="50" spans="1:9" x14ac:dyDescent="0.2">
      <c r="A50" s="21" t="s">
        <v>671</v>
      </c>
      <c r="B50" s="21" t="s">
        <v>670</v>
      </c>
      <c r="C50" s="21" t="s">
        <v>187</v>
      </c>
      <c r="D50" s="24">
        <v>6317</v>
      </c>
      <c r="E50" s="22">
        <v>326.80683649999997</v>
      </c>
      <c r="F50" s="23">
        <v>0.59287483330376101</v>
      </c>
    </row>
    <row r="51" spans="1:9" x14ac:dyDescent="0.2">
      <c r="A51" s="21" t="s">
        <v>689</v>
      </c>
      <c r="B51" s="21" t="s">
        <v>688</v>
      </c>
      <c r="C51" s="21" t="s">
        <v>126</v>
      </c>
      <c r="D51" s="24">
        <v>37320</v>
      </c>
      <c r="E51" s="22">
        <v>320.69076000000001</v>
      </c>
      <c r="F51" s="23">
        <v>0.58177938660428397</v>
      </c>
    </row>
    <row r="52" spans="1:9" x14ac:dyDescent="0.2">
      <c r="A52" s="21" t="s">
        <v>776</v>
      </c>
      <c r="B52" s="21" t="s">
        <v>775</v>
      </c>
      <c r="C52" s="21" t="s">
        <v>101</v>
      </c>
      <c r="D52" s="24">
        <v>7998</v>
      </c>
      <c r="E52" s="22">
        <v>294.67031400000002</v>
      </c>
      <c r="F52" s="23">
        <v>0.5345745369446</v>
      </c>
    </row>
    <row r="53" spans="1:9" x14ac:dyDescent="0.2">
      <c r="A53" s="21" t="s">
        <v>673</v>
      </c>
      <c r="B53" s="21" t="s">
        <v>672</v>
      </c>
      <c r="C53" s="21" t="s">
        <v>109</v>
      </c>
      <c r="D53" s="24">
        <v>8588</v>
      </c>
      <c r="E53" s="22">
        <v>289.02913999999998</v>
      </c>
      <c r="F53" s="23">
        <v>0.52434063201560199</v>
      </c>
    </row>
    <row r="54" spans="1:9" x14ac:dyDescent="0.2">
      <c r="A54" s="21" t="s">
        <v>778</v>
      </c>
      <c r="B54" s="21" t="s">
        <v>777</v>
      </c>
      <c r="C54" s="21" t="s">
        <v>91</v>
      </c>
      <c r="D54" s="24">
        <v>5763</v>
      </c>
      <c r="E54" s="22">
        <v>281.90578950000003</v>
      </c>
      <c r="F54" s="23">
        <v>0.51141784470343499</v>
      </c>
    </row>
    <row r="55" spans="1:9" x14ac:dyDescent="0.2">
      <c r="A55" s="21" t="s">
        <v>780</v>
      </c>
      <c r="B55" s="21" t="s">
        <v>779</v>
      </c>
      <c r="C55" s="21" t="s">
        <v>109</v>
      </c>
      <c r="D55" s="24">
        <v>8153</v>
      </c>
      <c r="E55" s="22">
        <v>261.19766099999998</v>
      </c>
      <c r="F55" s="23">
        <v>0.47385030675362699</v>
      </c>
    </row>
    <row r="56" spans="1:9" x14ac:dyDescent="0.2">
      <c r="A56" s="21" t="s">
        <v>782</v>
      </c>
      <c r="B56" s="21" t="s">
        <v>781</v>
      </c>
      <c r="C56" s="21" t="s">
        <v>98</v>
      </c>
      <c r="D56" s="24">
        <v>59911</v>
      </c>
      <c r="E56" s="22">
        <v>226.16402500000001</v>
      </c>
      <c r="F56" s="23">
        <v>0.41029422779894198</v>
      </c>
    </row>
    <row r="57" spans="1:9" x14ac:dyDescent="0.2">
      <c r="A57" s="21" t="s">
        <v>784</v>
      </c>
      <c r="B57" s="21" t="s">
        <v>783</v>
      </c>
      <c r="C57" s="21" t="s">
        <v>307</v>
      </c>
      <c r="D57" s="24">
        <v>31567</v>
      </c>
      <c r="E57" s="22">
        <v>197.199049</v>
      </c>
      <c r="F57" s="23">
        <v>0.35774757515984601</v>
      </c>
    </row>
    <row r="58" spans="1:9" x14ac:dyDescent="0.2">
      <c r="A58" s="20" t="s">
        <v>26</v>
      </c>
      <c r="B58" s="20"/>
      <c r="C58" s="20"/>
      <c r="D58" s="20"/>
      <c r="E58" s="25">
        <f>SUM(E7:E57)</f>
        <v>54767.399935499998</v>
      </c>
      <c r="F58" s="26">
        <f>SUM(F7:F57)</f>
        <v>99.355978764048885</v>
      </c>
      <c r="G58" s="14"/>
      <c r="H58" s="14"/>
      <c r="I58" s="14"/>
    </row>
    <row r="59" spans="1:9" x14ac:dyDescent="0.2">
      <c r="A59" s="21"/>
      <c r="B59" s="21"/>
      <c r="C59" s="21"/>
      <c r="D59" s="21"/>
      <c r="E59" s="22"/>
      <c r="F59" s="23"/>
    </row>
    <row r="60" spans="1:9" x14ac:dyDescent="0.2">
      <c r="A60" s="20" t="s">
        <v>29</v>
      </c>
      <c r="B60" s="20"/>
      <c r="C60" s="20"/>
      <c r="D60" s="20"/>
      <c r="E60" s="25">
        <f>E58</f>
        <v>54767.399935499998</v>
      </c>
      <c r="F60" s="26">
        <f>F58</f>
        <v>99.355978764048885</v>
      </c>
      <c r="G60" s="14"/>
      <c r="H60" s="14"/>
      <c r="I60" s="14"/>
    </row>
    <row r="61" spans="1:9" x14ac:dyDescent="0.2">
      <c r="A61" s="20"/>
      <c r="B61" s="20"/>
      <c r="C61" s="20"/>
      <c r="D61" s="20"/>
      <c r="E61" s="25"/>
      <c r="F61" s="26"/>
      <c r="G61" s="14"/>
      <c r="H61" s="14"/>
      <c r="I61" s="14"/>
    </row>
    <row r="62" spans="1:9" x14ac:dyDescent="0.2">
      <c r="A62" s="20" t="s">
        <v>31</v>
      </c>
      <c r="B62" s="20"/>
      <c r="C62" s="20"/>
      <c r="D62" s="20"/>
      <c r="E62" s="25">
        <f>E64-(E58)</f>
        <v>354.99996110000211</v>
      </c>
      <c r="F62" s="26">
        <f>F64-(F58)</f>
        <v>0.64402123595111505</v>
      </c>
      <c r="G62" s="14"/>
      <c r="H62" s="14"/>
      <c r="I62" s="14"/>
    </row>
    <row r="63" spans="1:9" x14ac:dyDescent="0.2">
      <c r="A63" s="20"/>
      <c r="B63" s="20"/>
      <c r="C63" s="20"/>
      <c r="D63" s="20"/>
      <c r="E63" s="25"/>
      <c r="F63" s="26"/>
      <c r="G63" s="14"/>
      <c r="H63" s="14"/>
      <c r="I63" s="14"/>
    </row>
    <row r="64" spans="1:9" x14ac:dyDescent="0.2">
      <c r="A64" s="27" t="s">
        <v>30</v>
      </c>
      <c r="B64" s="27"/>
      <c r="C64" s="27"/>
      <c r="D64" s="27"/>
      <c r="E64" s="28">
        <v>55122.3998966</v>
      </c>
      <c r="F64" s="29">
        <v>100</v>
      </c>
      <c r="G64" s="14"/>
      <c r="H64" s="14"/>
      <c r="I64" s="14"/>
    </row>
    <row r="65" spans="1:9" x14ac:dyDescent="0.2">
      <c r="A65" s="14"/>
      <c r="B65" s="14"/>
      <c r="C65" s="14"/>
      <c r="D65" s="14"/>
      <c r="E65" s="80"/>
      <c r="F65" s="15"/>
      <c r="G65" s="14"/>
      <c r="H65" s="14"/>
      <c r="I65" s="14"/>
    </row>
    <row r="66" spans="1:9" x14ac:dyDescent="0.2">
      <c r="A66" s="14" t="s">
        <v>1113</v>
      </c>
      <c r="B66" s="14"/>
      <c r="C66" s="14"/>
      <c r="D66" s="14"/>
      <c r="E66" s="80"/>
      <c r="F66" s="15"/>
      <c r="G66" s="14"/>
      <c r="H66" s="14"/>
      <c r="I66" s="14"/>
    </row>
    <row r="68" spans="1:9" x14ac:dyDescent="0.2">
      <c r="A68" s="14" t="s">
        <v>34</v>
      </c>
    </row>
    <row r="69" spans="1:9" x14ac:dyDescent="0.2">
      <c r="A69" s="14" t="s">
        <v>35</v>
      </c>
    </row>
    <row r="70" spans="1:9" x14ac:dyDescent="0.2">
      <c r="A70" s="14" t="s">
        <v>36</v>
      </c>
      <c r="B70" s="14"/>
      <c r="C70" s="30" t="s">
        <v>38</v>
      </c>
      <c r="D70" s="14" t="s">
        <v>37</v>
      </c>
    </row>
    <row r="71" spans="1:9" x14ac:dyDescent="0.2">
      <c r="A71" s="7" t="s">
        <v>71</v>
      </c>
      <c r="C71" s="31">
        <v>140.41759999999999</v>
      </c>
      <c r="D71" s="31">
        <v>157.1679</v>
      </c>
    </row>
    <row r="72" spans="1:9" x14ac:dyDescent="0.2">
      <c r="A72" s="7" t="s">
        <v>78</v>
      </c>
      <c r="C72" s="31">
        <v>140.41759999999999</v>
      </c>
      <c r="D72" s="31">
        <v>157.1679</v>
      </c>
    </row>
    <row r="73" spans="1:9" x14ac:dyDescent="0.2">
      <c r="A73" s="7" t="s">
        <v>72</v>
      </c>
      <c r="C73" s="31">
        <v>146.13740000000001</v>
      </c>
      <c r="D73" s="31">
        <v>163.89189999999999</v>
      </c>
    </row>
    <row r="74" spans="1:9" x14ac:dyDescent="0.2">
      <c r="A74" s="7" t="s">
        <v>79</v>
      </c>
      <c r="C74" s="31">
        <v>146.13740000000001</v>
      </c>
      <c r="D74" s="31">
        <v>163.89189999999999</v>
      </c>
    </row>
    <row r="76" spans="1:9" x14ac:dyDescent="0.2">
      <c r="A76" s="7" t="s">
        <v>39</v>
      </c>
    </row>
    <row r="78" spans="1:9" x14ac:dyDescent="0.2">
      <c r="A78" s="14" t="s">
        <v>40</v>
      </c>
      <c r="D78" s="30" t="s">
        <v>41</v>
      </c>
    </row>
    <row r="80" spans="1:9" x14ac:dyDescent="0.2">
      <c r="A80" s="14" t="s">
        <v>42</v>
      </c>
      <c r="D80" s="32">
        <v>7.7744440284836E-2</v>
      </c>
    </row>
    <row r="82" spans="1:1" x14ac:dyDescent="0.2">
      <c r="A82" s="14" t="s">
        <v>816</v>
      </c>
    </row>
    <row r="83" spans="1:1" x14ac:dyDescent="0.2">
      <c r="A83" s="14"/>
    </row>
    <row r="84" spans="1:1" x14ac:dyDescent="0.2">
      <c r="A84" s="51" t="s">
        <v>811</v>
      </c>
    </row>
    <row r="85" spans="1:1" x14ac:dyDescent="0.2">
      <c r="A85" s="52"/>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1" t="s">
        <v>829</v>
      </c>
    </row>
    <row r="99" spans="1:1" x14ac:dyDescent="0.2">
      <c r="A99" s="53"/>
    </row>
    <row r="100" spans="1:1" x14ac:dyDescent="0.2">
      <c r="A100" s="51" t="s">
        <v>812</v>
      </c>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5" spans="1:1" x14ac:dyDescent="0.2">
      <c r="A115" s="14" t="s">
        <v>830</v>
      </c>
    </row>
  </sheetData>
  <mergeCells count="1">
    <mergeCell ref="A1:F1"/>
  </mergeCells>
  <conditionalFormatting sqref="F2:F3 F218:F65536">
    <cfRule type="cellIs" dxfId="37" priority="2" stopIfTrue="1" operator="between">
      <formula>0.009</formula>
      <formula>-0.009</formula>
    </cfRule>
  </conditionalFormatting>
  <conditionalFormatting sqref="F5:F214">
    <cfRule type="cellIs" dxfId="36"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19"/>
  <sheetViews>
    <sheetView workbookViewId="0">
      <selection sqref="A1:F1"/>
    </sheetView>
  </sheetViews>
  <sheetFormatPr defaultColWidth="9.28515625" defaultRowHeight="11.25" x14ac:dyDescent="0.2"/>
  <cols>
    <col min="1" max="1" width="38.7109375" style="7" bestFit="1" customWidth="1"/>
    <col min="2" max="2" width="28" style="7" bestFit="1" customWidth="1"/>
    <col min="3" max="3" width="35.42578125" style="7" bestFit="1" customWidth="1"/>
    <col min="4" max="4" width="14.7109375" style="7" bestFit="1" customWidth="1"/>
    <col min="5" max="5" width="22.5703125" style="10" customWidth="1"/>
    <col min="6" max="6" width="13.28515625" style="11" customWidth="1"/>
    <col min="7" max="7" width="21.7109375" style="7" customWidth="1"/>
    <col min="8" max="8" width="20.28515625" style="7" customWidth="1"/>
    <col min="9" max="9" width="12.5703125" style="7" customWidth="1"/>
    <col min="10" max="16384" width="9.28515625" style="7"/>
  </cols>
  <sheetData>
    <row r="1" spans="1:8" s="1" customFormat="1" ht="15" x14ac:dyDescent="0.2">
      <c r="A1" s="84" t="s">
        <v>22</v>
      </c>
      <c r="B1" s="85"/>
      <c r="C1" s="85"/>
      <c r="D1" s="85"/>
      <c r="E1" s="85"/>
      <c r="F1" s="85"/>
    </row>
    <row r="2" spans="1:8" s="1" customFormat="1" ht="12" x14ac:dyDescent="0.2">
      <c r="E2" s="5"/>
      <c r="F2" s="9"/>
    </row>
    <row r="3" spans="1:8" s="1" customFormat="1" ht="12" x14ac:dyDescent="0.2">
      <c r="A3" s="8" t="s">
        <v>7</v>
      </c>
      <c r="B3" s="2"/>
      <c r="C3" s="3"/>
      <c r="D3" s="3"/>
      <c r="E3" s="4"/>
      <c r="F3" s="9"/>
    </row>
    <row r="4" spans="1:8" s="1" customFormat="1" ht="48.75" customHeight="1" x14ac:dyDescent="0.2">
      <c r="A4" s="6" t="s">
        <v>2</v>
      </c>
      <c r="B4" s="6" t="s">
        <v>0</v>
      </c>
      <c r="C4" s="13" t="s">
        <v>314</v>
      </c>
      <c r="D4" s="13" t="s">
        <v>1</v>
      </c>
      <c r="E4" s="55" t="s">
        <v>6</v>
      </c>
      <c r="F4" s="55" t="s">
        <v>3</v>
      </c>
      <c r="G4" s="56"/>
      <c r="H4" s="57"/>
    </row>
    <row r="5" spans="1:8" x14ac:dyDescent="0.2">
      <c r="A5" s="16" t="s">
        <v>80</v>
      </c>
      <c r="B5" s="17"/>
      <c r="C5" s="17"/>
      <c r="D5" s="17"/>
      <c r="E5" s="18"/>
      <c r="F5" s="19"/>
    </row>
    <row r="6" spans="1:8" x14ac:dyDescent="0.2">
      <c r="A6" s="20" t="s">
        <v>25</v>
      </c>
      <c r="B6" s="21"/>
      <c r="C6" s="21"/>
      <c r="D6" s="21"/>
      <c r="E6" s="22"/>
      <c r="F6" s="23"/>
    </row>
    <row r="7" spans="1:8" x14ac:dyDescent="0.2">
      <c r="A7" s="21" t="s">
        <v>85</v>
      </c>
      <c r="B7" s="21" t="s">
        <v>84</v>
      </c>
      <c r="C7" s="21" t="s">
        <v>83</v>
      </c>
      <c r="D7" s="24">
        <v>4600000</v>
      </c>
      <c r="E7" s="22">
        <v>45921.8</v>
      </c>
      <c r="F7" s="23">
        <v>8.7474631727014103</v>
      </c>
    </row>
    <row r="8" spans="1:8" x14ac:dyDescent="0.2">
      <c r="A8" s="21" t="s">
        <v>82</v>
      </c>
      <c r="B8" s="21" t="s">
        <v>81</v>
      </c>
      <c r="C8" s="21" t="s">
        <v>83</v>
      </c>
      <c r="D8" s="24">
        <v>2500000</v>
      </c>
      <c r="E8" s="22">
        <v>41280</v>
      </c>
      <c r="F8" s="23">
        <v>7.8632649366774503</v>
      </c>
    </row>
    <row r="9" spans="1:8" x14ac:dyDescent="0.2">
      <c r="A9" s="21" t="s">
        <v>87</v>
      </c>
      <c r="B9" s="21" t="s">
        <v>86</v>
      </c>
      <c r="C9" s="21" t="s">
        <v>88</v>
      </c>
      <c r="D9" s="24">
        <v>1100000</v>
      </c>
      <c r="E9" s="22">
        <v>29494.85</v>
      </c>
      <c r="F9" s="23">
        <v>5.6183580382161002</v>
      </c>
    </row>
    <row r="10" spans="1:8" x14ac:dyDescent="0.2">
      <c r="A10" s="21" t="s">
        <v>90</v>
      </c>
      <c r="B10" s="21" t="s">
        <v>89</v>
      </c>
      <c r="C10" s="21" t="s">
        <v>91</v>
      </c>
      <c r="D10" s="24">
        <v>1900000</v>
      </c>
      <c r="E10" s="22">
        <v>25758.3</v>
      </c>
      <c r="F10" s="23">
        <v>4.9065973163376597</v>
      </c>
    </row>
    <row r="11" spans="1:8" x14ac:dyDescent="0.2">
      <c r="A11" s="21" t="s">
        <v>93</v>
      </c>
      <c r="B11" s="21" t="s">
        <v>92</v>
      </c>
      <c r="C11" s="21" t="s">
        <v>83</v>
      </c>
      <c r="D11" s="24">
        <v>2600000</v>
      </c>
      <c r="E11" s="22">
        <v>24801.4</v>
      </c>
      <c r="F11" s="23">
        <v>4.7243211967178302</v>
      </c>
    </row>
    <row r="12" spans="1:8" x14ac:dyDescent="0.2">
      <c r="A12" s="21" t="s">
        <v>116</v>
      </c>
      <c r="B12" s="21" t="s">
        <v>115</v>
      </c>
      <c r="C12" s="21" t="s">
        <v>117</v>
      </c>
      <c r="D12" s="24">
        <v>2700000</v>
      </c>
      <c r="E12" s="22">
        <v>24027.3</v>
      </c>
      <c r="F12" s="23">
        <v>4.5768659305482098</v>
      </c>
    </row>
    <row r="13" spans="1:8" x14ac:dyDescent="0.2">
      <c r="A13" s="21" t="s">
        <v>95</v>
      </c>
      <c r="B13" s="21" t="s">
        <v>94</v>
      </c>
      <c r="C13" s="21" t="s">
        <v>83</v>
      </c>
      <c r="D13" s="24">
        <v>3000000</v>
      </c>
      <c r="E13" s="22">
        <v>18606</v>
      </c>
      <c r="F13" s="23">
        <v>3.5441838035809199</v>
      </c>
    </row>
    <row r="14" spans="1:8" x14ac:dyDescent="0.2">
      <c r="A14" s="21" t="s">
        <v>122</v>
      </c>
      <c r="B14" s="21" t="s">
        <v>121</v>
      </c>
      <c r="C14" s="21" t="s">
        <v>123</v>
      </c>
      <c r="D14" s="24">
        <v>1650000</v>
      </c>
      <c r="E14" s="22">
        <v>16761.525000000001</v>
      </c>
      <c r="F14" s="23">
        <v>3.1928370110887201</v>
      </c>
    </row>
    <row r="15" spans="1:8" x14ac:dyDescent="0.2">
      <c r="A15" s="21" t="s">
        <v>267</v>
      </c>
      <c r="B15" s="21" t="s">
        <v>266</v>
      </c>
      <c r="C15" s="21" t="s">
        <v>164</v>
      </c>
      <c r="D15" s="24">
        <v>800000</v>
      </c>
      <c r="E15" s="22">
        <v>14795.6</v>
      </c>
      <c r="F15" s="23">
        <v>2.8183556854918801</v>
      </c>
    </row>
    <row r="16" spans="1:8" x14ac:dyDescent="0.2">
      <c r="A16" s="21" t="s">
        <v>106</v>
      </c>
      <c r="B16" s="21" t="s">
        <v>105</v>
      </c>
      <c r="C16" s="21" t="s">
        <v>91</v>
      </c>
      <c r="D16" s="24">
        <v>1300000</v>
      </c>
      <c r="E16" s="22">
        <v>14517.1</v>
      </c>
      <c r="F16" s="23">
        <v>2.7653053152189999</v>
      </c>
    </row>
    <row r="17" spans="1:6" x14ac:dyDescent="0.2">
      <c r="A17" s="21" t="s">
        <v>97</v>
      </c>
      <c r="B17" s="21" t="s">
        <v>96</v>
      </c>
      <c r="C17" s="21" t="s">
        <v>98</v>
      </c>
      <c r="D17" s="24">
        <v>500000</v>
      </c>
      <c r="E17" s="22">
        <v>12746.25</v>
      </c>
      <c r="F17" s="23">
        <v>2.4279830595718201</v>
      </c>
    </row>
    <row r="18" spans="1:6" x14ac:dyDescent="0.2">
      <c r="A18" s="21" t="s">
        <v>103</v>
      </c>
      <c r="B18" s="21" t="s">
        <v>102</v>
      </c>
      <c r="C18" s="21" t="s">
        <v>104</v>
      </c>
      <c r="D18" s="24">
        <v>5500000</v>
      </c>
      <c r="E18" s="22">
        <v>12009.25</v>
      </c>
      <c r="F18" s="23">
        <v>2.28759482656961</v>
      </c>
    </row>
    <row r="19" spans="1:6" x14ac:dyDescent="0.2">
      <c r="A19" s="21" t="s">
        <v>139</v>
      </c>
      <c r="B19" s="21" t="s">
        <v>138</v>
      </c>
      <c r="C19" s="21" t="s">
        <v>140</v>
      </c>
      <c r="D19" s="24">
        <v>3800000</v>
      </c>
      <c r="E19" s="22">
        <v>11848.4</v>
      </c>
      <c r="F19" s="23">
        <v>2.2569551423384002</v>
      </c>
    </row>
    <row r="20" spans="1:6" x14ac:dyDescent="0.2">
      <c r="A20" s="21" t="s">
        <v>585</v>
      </c>
      <c r="B20" s="21" t="s">
        <v>584</v>
      </c>
      <c r="C20" s="21" t="s">
        <v>123</v>
      </c>
      <c r="D20" s="24">
        <v>690000</v>
      </c>
      <c r="E20" s="22">
        <v>10627.725</v>
      </c>
      <c r="F20" s="23">
        <v>2.0244335598146899</v>
      </c>
    </row>
    <row r="21" spans="1:6" x14ac:dyDescent="0.2">
      <c r="A21" s="21" t="s">
        <v>158</v>
      </c>
      <c r="B21" s="21" t="s">
        <v>157</v>
      </c>
      <c r="C21" s="21" t="s">
        <v>153</v>
      </c>
      <c r="D21" s="24">
        <v>8000000</v>
      </c>
      <c r="E21" s="22">
        <v>10456</v>
      </c>
      <c r="F21" s="23">
        <v>1.9917223395809001</v>
      </c>
    </row>
    <row r="22" spans="1:6" x14ac:dyDescent="0.2">
      <c r="A22" s="21" t="s">
        <v>125</v>
      </c>
      <c r="B22" s="21" t="s">
        <v>124</v>
      </c>
      <c r="C22" s="21" t="s">
        <v>126</v>
      </c>
      <c r="D22" s="24">
        <v>1800000</v>
      </c>
      <c r="E22" s="22">
        <v>10089.9</v>
      </c>
      <c r="F22" s="23">
        <v>1.9219853896458801</v>
      </c>
    </row>
    <row r="23" spans="1:6" x14ac:dyDescent="0.2">
      <c r="A23" s="21" t="s">
        <v>119</v>
      </c>
      <c r="B23" s="21" t="s">
        <v>118</v>
      </c>
      <c r="C23" s="21" t="s">
        <v>120</v>
      </c>
      <c r="D23" s="24">
        <v>8000000</v>
      </c>
      <c r="E23" s="22">
        <v>9528</v>
      </c>
      <c r="F23" s="23">
        <v>1.81495126736102</v>
      </c>
    </row>
    <row r="24" spans="1:6" x14ac:dyDescent="0.2">
      <c r="A24" s="21" t="s">
        <v>615</v>
      </c>
      <c r="B24" s="21" t="s">
        <v>614</v>
      </c>
      <c r="C24" s="21" t="s">
        <v>147</v>
      </c>
      <c r="D24" s="24">
        <v>3900000</v>
      </c>
      <c r="E24" s="22">
        <v>8702.85</v>
      </c>
      <c r="F24" s="23">
        <v>1.6577716873586099</v>
      </c>
    </row>
    <row r="25" spans="1:6" x14ac:dyDescent="0.2">
      <c r="A25" s="21" t="s">
        <v>108</v>
      </c>
      <c r="B25" s="21" t="s">
        <v>107</v>
      </c>
      <c r="C25" s="21" t="s">
        <v>109</v>
      </c>
      <c r="D25" s="24">
        <v>1350000</v>
      </c>
      <c r="E25" s="22">
        <v>8698.0499999999993</v>
      </c>
      <c r="F25" s="23">
        <v>1.65685735422644</v>
      </c>
    </row>
    <row r="26" spans="1:6" x14ac:dyDescent="0.2">
      <c r="A26" s="21" t="s">
        <v>265</v>
      </c>
      <c r="B26" s="21" t="s">
        <v>264</v>
      </c>
      <c r="C26" s="21" t="s">
        <v>109</v>
      </c>
      <c r="D26" s="24">
        <v>2000000</v>
      </c>
      <c r="E26" s="22">
        <v>8286</v>
      </c>
      <c r="F26" s="23">
        <v>1.57836756941156</v>
      </c>
    </row>
    <row r="27" spans="1:6" x14ac:dyDescent="0.2">
      <c r="A27" s="21" t="s">
        <v>134</v>
      </c>
      <c r="B27" s="21" t="s">
        <v>133</v>
      </c>
      <c r="C27" s="21" t="s">
        <v>91</v>
      </c>
      <c r="D27" s="24">
        <v>740000</v>
      </c>
      <c r="E27" s="22">
        <v>8254.7000000000007</v>
      </c>
      <c r="F27" s="23">
        <v>1.57240535544553</v>
      </c>
    </row>
    <row r="28" spans="1:6" x14ac:dyDescent="0.2">
      <c r="A28" s="21" t="s">
        <v>111</v>
      </c>
      <c r="B28" s="21" t="s">
        <v>110</v>
      </c>
      <c r="C28" s="21" t="s">
        <v>112</v>
      </c>
      <c r="D28" s="24">
        <v>1800000</v>
      </c>
      <c r="E28" s="22">
        <v>8114.4</v>
      </c>
      <c r="F28" s="23">
        <v>1.5456801599364201</v>
      </c>
    </row>
    <row r="29" spans="1:6" x14ac:dyDescent="0.2">
      <c r="A29" s="21" t="s">
        <v>149</v>
      </c>
      <c r="B29" s="21" t="s">
        <v>148</v>
      </c>
      <c r="C29" s="21" t="s">
        <v>150</v>
      </c>
      <c r="D29" s="24">
        <v>1350000</v>
      </c>
      <c r="E29" s="22">
        <v>7823.25</v>
      </c>
      <c r="F29" s="23">
        <v>1.4902201408881299</v>
      </c>
    </row>
    <row r="30" spans="1:6" x14ac:dyDescent="0.2">
      <c r="A30" s="21" t="s">
        <v>239</v>
      </c>
      <c r="B30" s="21" t="s">
        <v>238</v>
      </c>
      <c r="C30" s="21" t="s">
        <v>137</v>
      </c>
      <c r="D30" s="24">
        <v>3700000</v>
      </c>
      <c r="E30" s="22">
        <v>6463.9</v>
      </c>
      <c r="F30" s="23">
        <v>1.2312829027177601</v>
      </c>
    </row>
    <row r="31" spans="1:6" x14ac:dyDescent="0.2">
      <c r="A31" s="21" t="s">
        <v>144</v>
      </c>
      <c r="B31" s="21" t="s">
        <v>143</v>
      </c>
      <c r="C31" s="21" t="s">
        <v>132</v>
      </c>
      <c r="D31" s="24">
        <v>1330000</v>
      </c>
      <c r="E31" s="22">
        <v>6364.05</v>
      </c>
      <c r="F31" s="23">
        <v>1.2122628687079</v>
      </c>
    </row>
    <row r="32" spans="1:6" x14ac:dyDescent="0.2">
      <c r="A32" s="21" t="s">
        <v>155</v>
      </c>
      <c r="B32" s="21" t="s">
        <v>154</v>
      </c>
      <c r="C32" s="21" t="s">
        <v>156</v>
      </c>
      <c r="D32" s="24">
        <v>250000</v>
      </c>
      <c r="E32" s="22">
        <v>6348.625</v>
      </c>
      <c r="F32" s="23">
        <v>1.20932462109045</v>
      </c>
    </row>
    <row r="33" spans="1:6" x14ac:dyDescent="0.2">
      <c r="A33" s="21" t="s">
        <v>146</v>
      </c>
      <c r="B33" s="21" t="s">
        <v>145</v>
      </c>
      <c r="C33" s="21" t="s">
        <v>147</v>
      </c>
      <c r="D33" s="24">
        <v>7500000</v>
      </c>
      <c r="E33" s="22">
        <v>6307.5</v>
      </c>
      <c r="F33" s="23">
        <v>1.2014908814945</v>
      </c>
    </row>
    <row r="34" spans="1:6" x14ac:dyDescent="0.2">
      <c r="A34" s="21" t="s">
        <v>233</v>
      </c>
      <c r="B34" s="21" t="s">
        <v>232</v>
      </c>
      <c r="C34" s="21" t="s">
        <v>83</v>
      </c>
      <c r="D34" s="24">
        <v>325000</v>
      </c>
      <c r="E34" s="22">
        <v>6033.7875000000004</v>
      </c>
      <c r="F34" s="23">
        <v>1.14935246327792</v>
      </c>
    </row>
    <row r="35" spans="1:6" x14ac:dyDescent="0.2">
      <c r="A35" s="21" t="s">
        <v>649</v>
      </c>
      <c r="B35" s="21" t="s">
        <v>648</v>
      </c>
      <c r="C35" s="21" t="s">
        <v>650</v>
      </c>
      <c r="D35" s="24">
        <v>550000</v>
      </c>
      <c r="E35" s="22">
        <v>5919.1</v>
      </c>
      <c r="F35" s="23">
        <v>1.1275060922162701</v>
      </c>
    </row>
    <row r="36" spans="1:6" x14ac:dyDescent="0.2">
      <c r="A36" s="21" t="s">
        <v>194</v>
      </c>
      <c r="B36" s="21" t="s">
        <v>193</v>
      </c>
      <c r="C36" s="21" t="s">
        <v>164</v>
      </c>
      <c r="D36" s="24">
        <v>280000</v>
      </c>
      <c r="E36" s="22">
        <v>5650.12</v>
      </c>
      <c r="F36" s="23">
        <v>1.0762691493221901</v>
      </c>
    </row>
    <row r="37" spans="1:6" x14ac:dyDescent="0.2">
      <c r="A37" s="21" t="s">
        <v>229</v>
      </c>
      <c r="B37" s="21" t="s">
        <v>228</v>
      </c>
      <c r="C37" s="21" t="s">
        <v>98</v>
      </c>
      <c r="D37" s="24">
        <v>6000000</v>
      </c>
      <c r="E37" s="22">
        <v>5625</v>
      </c>
      <c r="F37" s="23">
        <v>1.0714841392638199</v>
      </c>
    </row>
    <row r="38" spans="1:6" x14ac:dyDescent="0.2">
      <c r="A38" s="21" t="s">
        <v>171</v>
      </c>
      <c r="B38" s="21" t="s">
        <v>170</v>
      </c>
      <c r="C38" s="21" t="s">
        <v>132</v>
      </c>
      <c r="D38" s="24">
        <v>600000</v>
      </c>
      <c r="E38" s="22">
        <v>5616.9</v>
      </c>
      <c r="F38" s="23">
        <v>1.0699412021032799</v>
      </c>
    </row>
    <row r="39" spans="1:6" x14ac:dyDescent="0.2">
      <c r="A39" s="21" t="s">
        <v>551</v>
      </c>
      <c r="B39" s="21" t="s">
        <v>550</v>
      </c>
      <c r="C39" s="21" t="s">
        <v>137</v>
      </c>
      <c r="D39" s="24">
        <v>1650000</v>
      </c>
      <c r="E39" s="22">
        <v>5534.1</v>
      </c>
      <c r="F39" s="23">
        <v>1.05416895557332</v>
      </c>
    </row>
    <row r="40" spans="1:6" x14ac:dyDescent="0.2">
      <c r="A40" s="21" t="s">
        <v>605</v>
      </c>
      <c r="B40" s="21" t="s">
        <v>604</v>
      </c>
      <c r="C40" s="21" t="s">
        <v>132</v>
      </c>
      <c r="D40" s="24">
        <v>2700000</v>
      </c>
      <c r="E40" s="22">
        <v>5212.3500000000004</v>
      </c>
      <c r="F40" s="23">
        <v>0.99288006280742902</v>
      </c>
    </row>
    <row r="41" spans="1:6" x14ac:dyDescent="0.2">
      <c r="A41" s="21" t="s">
        <v>297</v>
      </c>
      <c r="B41" s="21" t="s">
        <v>296</v>
      </c>
      <c r="C41" s="21" t="s">
        <v>101</v>
      </c>
      <c r="D41" s="24">
        <v>520000</v>
      </c>
      <c r="E41" s="22">
        <v>5124.34</v>
      </c>
      <c r="F41" s="23">
        <v>0.97611538385692098</v>
      </c>
    </row>
    <row r="42" spans="1:6" x14ac:dyDescent="0.2">
      <c r="A42" s="21" t="s">
        <v>192</v>
      </c>
      <c r="B42" s="21" t="s">
        <v>191</v>
      </c>
      <c r="C42" s="21" t="s">
        <v>137</v>
      </c>
      <c r="D42" s="24">
        <v>650000</v>
      </c>
      <c r="E42" s="22">
        <v>5070.6499999999996</v>
      </c>
      <c r="F42" s="23">
        <v>0.96588818680144095</v>
      </c>
    </row>
    <row r="43" spans="1:6" x14ac:dyDescent="0.2">
      <c r="A43" s="21" t="s">
        <v>114</v>
      </c>
      <c r="B43" s="21" t="s">
        <v>113</v>
      </c>
      <c r="C43" s="21" t="s">
        <v>83</v>
      </c>
      <c r="D43" s="24">
        <v>350000</v>
      </c>
      <c r="E43" s="22">
        <v>4962.125</v>
      </c>
      <c r="F43" s="23">
        <v>0.94521568614124396</v>
      </c>
    </row>
    <row r="44" spans="1:6" x14ac:dyDescent="0.2">
      <c r="A44" s="21" t="s">
        <v>152</v>
      </c>
      <c r="B44" s="21" t="s">
        <v>151</v>
      </c>
      <c r="C44" s="21" t="s">
        <v>153</v>
      </c>
      <c r="D44" s="24">
        <v>115000</v>
      </c>
      <c r="E44" s="22">
        <v>4555.7250000000004</v>
      </c>
      <c r="F44" s="23">
        <v>0.86780214761736596</v>
      </c>
    </row>
    <row r="45" spans="1:6" x14ac:dyDescent="0.2">
      <c r="A45" s="21" t="s">
        <v>601</v>
      </c>
      <c r="B45" s="21" t="s">
        <v>600</v>
      </c>
      <c r="C45" s="21" t="s">
        <v>137</v>
      </c>
      <c r="D45" s="24">
        <v>240000</v>
      </c>
      <c r="E45" s="22">
        <v>3502.2</v>
      </c>
      <c r="F45" s="23">
        <v>0.66712031156084695</v>
      </c>
    </row>
    <row r="46" spans="1:6" x14ac:dyDescent="0.2">
      <c r="A46" s="21" t="s">
        <v>189</v>
      </c>
      <c r="B46" s="21" t="s">
        <v>188</v>
      </c>
      <c r="C46" s="21" t="s">
        <v>190</v>
      </c>
      <c r="D46" s="24">
        <v>140000</v>
      </c>
      <c r="E46" s="22">
        <v>3300.99</v>
      </c>
      <c r="F46" s="23">
        <v>0.62879260957661998</v>
      </c>
    </row>
    <row r="47" spans="1:6" x14ac:dyDescent="0.2">
      <c r="A47" s="21" t="s">
        <v>280</v>
      </c>
      <c r="B47" s="21" t="s">
        <v>279</v>
      </c>
      <c r="C47" s="21" t="s">
        <v>83</v>
      </c>
      <c r="D47" s="24">
        <v>2450000</v>
      </c>
      <c r="E47" s="22">
        <v>3263.4</v>
      </c>
      <c r="F47" s="23">
        <v>0.62163223823530001</v>
      </c>
    </row>
    <row r="48" spans="1:6" x14ac:dyDescent="0.2">
      <c r="A48" s="21" t="s">
        <v>173</v>
      </c>
      <c r="B48" s="21" t="s">
        <v>172</v>
      </c>
      <c r="C48" s="21" t="s">
        <v>98</v>
      </c>
      <c r="D48" s="24">
        <v>1000000</v>
      </c>
      <c r="E48" s="22">
        <v>2824</v>
      </c>
      <c r="F48" s="23">
        <v>0.53793265942774005</v>
      </c>
    </row>
    <row r="49" spans="1:9" x14ac:dyDescent="0.2">
      <c r="A49" s="21" t="s">
        <v>282</v>
      </c>
      <c r="B49" s="21" t="s">
        <v>281</v>
      </c>
      <c r="C49" s="21" t="s">
        <v>120</v>
      </c>
      <c r="D49" s="24">
        <v>801826</v>
      </c>
      <c r="E49" s="22">
        <v>2312.0652709999999</v>
      </c>
      <c r="F49" s="23">
        <v>0.440416225212305</v>
      </c>
    </row>
    <row r="50" spans="1:9" x14ac:dyDescent="0.2">
      <c r="A50" s="21" t="s">
        <v>196</v>
      </c>
      <c r="B50" s="21" t="s">
        <v>195</v>
      </c>
      <c r="C50" s="21" t="s">
        <v>197</v>
      </c>
      <c r="D50" s="24">
        <v>131143</v>
      </c>
      <c r="E50" s="22">
        <v>2178.5475160000001</v>
      </c>
      <c r="F50" s="23">
        <v>0.41498295289361797</v>
      </c>
    </row>
    <row r="51" spans="1:9" x14ac:dyDescent="0.2">
      <c r="A51" s="21" t="s">
        <v>439</v>
      </c>
      <c r="B51" s="21" t="s">
        <v>438</v>
      </c>
      <c r="C51" s="21" t="s">
        <v>126</v>
      </c>
      <c r="D51" s="24">
        <v>300000</v>
      </c>
      <c r="E51" s="22">
        <v>1844.85</v>
      </c>
      <c r="F51" s="23">
        <v>0.35141822476815399</v>
      </c>
    </row>
    <row r="52" spans="1:9" x14ac:dyDescent="0.2">
      <c r="A52" s="21" t="s">
        <v>160</v>
      </c>
      <c r="B52" s="21" t="s">
        <v>159</v>
      </c>
      <c r="C52" s="21" t="s">
        <v>161</v>
      </c>
      <c r="D52" s="24">
        <v>170000</v>
      </c>
      <c r="E52" s="22">
        <v>1454.095</v>
      </c>
      <c r="F52" s="23">
        <v>0.27698484079694702</v>
      </c>
    </row>
    <row r="53" spans="1:9" x14ac:dyDescent="0.2">
      <c r="A53" s="21" t="s">
        <v>202</v>
      </c>
      <c r="B53" s="21" t="s">
        <v>1106</v>
      </c>
      <c r="C53" s="21" t="s">
        <v>161</v>
      </c>
      <c r="D53" s="24">
        <v>500000</v>
      </c>
      <c r="E53" s="22">
        <v>1110</v>
      </c>
      <c r="F53" s="23">
        <v>0.21143953681472799</v>
      </c>
    </row>
    <row r="54" spans="1:9" x14ac:dyDescent="0.2">
      <c r="A54" s="20" t="s">
        <v>26</v>
      </c>
      <c r="B54" s="20"/>
      <c r="C54" s="20"/>
      <c r="D54" s="20"/>
      <c r="E54" s="25">
        <f>SUM(E7:E53)</f>
        <v>489727.07028699998</v>
      </c>
      <c r="F54" s="26">
        <f>SUM(F7:F53)</f>
        <v>93.286184601006241</v>
      </c>
      <c r="G54" s="14"/>
      <c r="H54" s="14"/>
      <c r="I54" s="14"/>
    </row>
    <row r="55" spans="1:9" x14ac:dyDescent="0.2">
      <c r="A55" s="21"/>
      <c r="B55" s="21"/>
      <c r="C55" s="21"/>
      <c r="D55" s="21"/>
      <c r="E55" s="22"/>
      <c r="F55" s="23"/>
    </row>
    <row r="56" spans="1:9" x14ac:dyDescent="0.2">
      <c r="A56" s="20" t="s">
        <v>245</v>
      </c>
      <c r="B56" s="21"/>
      <c r="C56" s="21"/>
      <c r="D56" s="21"/>
      <c r="E56" s="22"/>
      <c r="F56" s="23"/>
    </row>
    <row r="57" spans="1:9" x14ac:dyDescent="0.2">
      <c r="A57" s="21" t="s">
        <v>248</v>
      </c>
      <c r="B57" s="21" t="s">
        <v>247</v>
      </c>
      <c r="C57" s="21" t="s">
        <v>176</v>
      </c>
      <c r="D57" s="24">
        <v>3000</v>
      </c>
      <c r="E57" s="22">
        <v>2.9999999999999997E-4</v>
      </c>
      <c r="F57" s="23">
        <v>5.71458207607373E-8</v>
      </c>
    </row>
    <row r="58" spans="1:9" x14ac:dyDescent="0.2">
      <c r="A58" s="21"/>
      <c r="B58" s="21" t="s">
        <v>246</v>
      </c>
      <c r="C58" s="21" t="s">
        <v>161</v>
      </c>
      <c r="D58" s="24">
        <v>2900</v>
      </c>
      <c r="E58" s="22">
        <v>2.9E-4</v>
      </c>
      <c r="F58" s="23">
        <v>5.5240960068712701E-8</v>
      </c>
    </row>
    <row r="59" spans="1:9" x14ac:dyDescent="0.2">
      <c r="A59" s="20" t="s">
        <v>26</v>
      </c>
      <c r="B59" s="20"/>
      <c r="C59" s="20"/>
      <c r="D59" s="20"/>
      <c r="E59" s="25">
        <f>SUM(E56:E58)</f>
        <v>5.9000000000000003E-4</v>
      </c>
      <c r="F59" s="26">
        <f>SUM(F56:F58)</f>
        <v>1.1238678082945001E-7</v>
      </c>
      <c r="G59" s="14"/>
      <c r="H59" s="14"/>
      <c r="I59" s="14"/>
    </row>
    <row r="60" spans="1:9" x14ac:dyDescent="0.2">
      <c r="A60" s="21"/>
      <c r="B60" s="21"/>
      <c r="C60" s="21"/>
      <c r="D60" s="21"/>
      <c r="E60" s="22"/>
      <c r="F60" s="23"/>
    </row>
    <row r="61" spans="1:9" x14ac:dyDescent="0.2">
      <c r="A61" s="20" t="s">
        <v>29</v>
      </c>
      <c r="B61" s="20"/>
      <c r="C61" s="20"/>
      <c r="D61" s="20"/>
      <c r="E61" s="25">
        <f>E54+E59</f>
        <v>489727.07087699999</v>
      </c>
      <c r="F61" s="26">
        <f>F54+F59</f>
        <v>93.286184713393027</v>
      </c>
      <c r="G61" s="14"/>
      <c r="H61" s="14"/>
      <c r="I61" s="14"/>
    </row>
    <row r="62" spans="1:9" x14ac:dyDescent="0.2">
      <c r="A62" s="20"/>
      <c r="B62" s="20"/>
      <c r="C62" s="20"/>
      <c r="D62" s="20"/>
      <c r="E62" s="25"/>
      <c r="F62" s="26"/>
      <c r="G62" s="14"/>
      <c r="H62" s="14"/>
      <c r="I62" s="14"/>
    </row>
    <row r="63" spans="1:9" x14ac:dyDescent="0.2">
      <c r="A63" s="20" t="s">
        <v>31</v>
      </c>
      <c r="B63" s="20"/>
      <c r="C63" s="20"/>
      <c r="D63" s="20"/>
      <c r="E63" s="25">
        <f>E65-(E54+E59)</f>
        <v>35245.702295799972</v>
      </c>
      <c r="F63" s="26">
        <f>F65-(F54+F59)</f>
        <v>6.7138152866069731</v>
      </c>
      <c r="G63" s="14"/>
      <c r="H63" s="14"/>
      <c r="I63" s="14"/>
    </row>
    <row r="64" spans="1:9" x14ac:dyDescent="0.2">
      <c r="A64" s="20"/>
      <c r="B64" s="20"/>
      <c r="C64" s="20"/>
      <c r="D64" s="20"/>
      <c r="E64" s="25"/>
      <c r="F64" s="26"/>
      <c r="G64" s="14"/>
      <c r="H64" s="14"/>
      <c r="I64" s="14"/>
    </row>
    <row r="65" spans="1:9" x14ac:dyDescent="0.2">
      <c r="A65" s="27" t="s">
        <v>30</v>
      </c>
      <c r="B65" s="27"/>
      <c r="C65" s="27"/>
      <c r="D65" s="27"/>
      <c r="E65" s="28">
        <v>524972.77317279996</v>
      </c>
      <c r="F65" s="29">
        <v>100</v>
      </c>
      <c r="G65" s="14"/>
      <c r="H65" s="14"/>
      <c r="I65" s="14"/>
    </row>
    <row r="66" spans="1:9" x14ac:dyDescent="0.2">
      <c r="F66" s="15" t="s">
        <v>620</v>
      </c>
    </row>
    <row r="67" spans="1:9" x14ac:dyDescent="0.2">
      <c r="A67" s="14" t="s">
        <v>33</v>
      </c>
    </row>
    <row r="68" spans="1:9" x14ac:dyDescent="0.2">
      <c r="A68" s="14" t="s">
        <v>45</v>
      </c>
    </row>
    <row r="69" spans="1:9" x14ac:dyDescent="0.2">
      <c r="A69" s="14" t="s">
        <v>1113</v>
      </c>
    </row>
    <row r="71" spans="1:9" x14ac:dyDescent="0.2">
      <c r="A71" s="14" t="s">
        <v>34</v>
      </c>
    </row>
    <row r="72" spans="1:9" x14ac:dyDescent="0.2">
      <c r="A72" s="14" t="s">
        <v>35</v>
      </c>
    </row>
    <row r="73" spans="1:9" x14ac:dyDescent="0.2">
      <c r="A73" s="14" t="s">
        <v>36</v>
      </c>
      <c r="B73" s="14"/>
      <c r="C73" s="30" t="s">
        <v>38</v>
      </c>
      <c r="D73" s="14" t="s">
        <v>37</v>
      </c>
    </row>
    <row r="74" spans="1:9" x14ac:dyDescent="0.2">
      <c r="A74" s="7" t="s">
        <v>71</v>
      </c>
      <c r="C74" s="31">
        <v>884.38350000000003</v>
      </c>
      <c r="D74" s="31">
        <v>1024.8723</v>
      </c>
    </row>
    <row r="75" spans="1:9" x14ac:dyDescent="0.2">
      <c r="A75" s="7" t="s">
        <v>78</v>
      </c>
      <c r="C75" s="31">
        <v>45.750799999999998</v>
      </c>
      <c r="D75" s="31">
        <v>53.018599999999999</v>
      </c>
    </row>
    <row r="76" spans="1:9" x14ac:dyDescent="0.2">
      <c r="A76" s="7" t="s">
        <v>72</v>
      </c>
      <c r="C76" s="31">
        <v>966.4307</v>
      </c>
      <c r="D76" s="31">
        <v>1125.0272</v>
      </c>
    </row>
    <row r="77" spans="1:9" x14ac:dyDescent="0.2">
      <c r="A77" s="7" t="s">
        <v>79</v>
      </c>
      <c r="C77" s="31">
        <v>52.1783</v>
      </c>
      <c r="D77" s="31">
        <v>60.737499999999997</v>
      </c>
    </row>
    <row r="79" spans="1:9" x14ac:dyDescent="0.2">
      <c r="A79" s="7" t="s">
        <v>39</v>
      </c>
    </row>
    <row r="81" spans="1:4" x14ac:dyDescent="0.2">
      <c r="A81" s="14" t="s">
        <v>40</v>
      </c>
      <c r="D81" s="30" t="s">
        <v>41</v>
      </c>
    </row>
    <row r="83" spans="1:4" x14ac:dyDescent="0.2">
      <c r="A83" s="14" t="s">
        <v>42</v>
      </c>
      <c r="D83" s="32">
        <v>6.9416461404069096E-2</v>
      </c>
    </row>
    <row r="85" spans="1:4" x14ac:dyDescent="0.2">
      <c r="A85" s="93" t="s">
        <v>1222</v>
      </c>
      <c r="B85" s="93"/>
      <c r="C85" s="93"/>
      <c r="D85" s="30" t="s">
        <v>41</v>
      </c>
    </row>
    <row r="86" spans="1:4" x14ac:dyDescent="0.2">
      <c r="A86" s="7" t="s">
        <v>1142</v>
      </c>
    </row>
    <row r="87" spans="1:4" x14ac:dyDescent="0.2">
      <c r="A87" s="50" t="s">
        <v>1238</v>
      </c>
    </row>
    <row r="89" spans="1:4" x14ac:dyDescent="0.2">
      <c r="A89" s="14" t="s">
        <v>820</v>
      </c>
    </row>
    <row r="90" spans="1:4" x14ac:dyDescent="0.2">
      <c r="A90" s="50"/>
    </row>
    <row r="91" spans="1:4" x14ac:dyDescent="0.2">
      <c r="A91" s="51" t="s">
        <v>811</v>
      </c>
    </row>
    <row r="92" spans="1:4" x14ac:dyDescent="0.2">
      <c r="A92" s="52"/>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1" t="s">
        <v>823</v>
      </c>
    </row>
    <row r="106" spans="1:1" x14ac:dyDescent="0.2">
      <c r="A106" s="53"/>
    </row>
    <row r="107" spans="1:1" x14ac:dyDescent="0.2">
      <c r="A107" s="51" t="s">
        <v>812</v>
      </c>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sheetData>
  <mergeCells count="2">
    <mergeCell ref="A1:F1"/>
    <mergeCell ref="A85:C85"/>
  </mergeCells>
  <conditionalFormatting sqref="F2:F3 F222:F65539">
    <cfRule type="cellIs" dxfId="35" priority="2" stopIfTrue="1" operator="between">
      <formula>0.009</formula>
      <formula>-0.009</formula>
    </cfRule>
  </conditionalFormatting>
  <conditionalFormatting sqref="F5:F122">
    <cfRule type="cellIs" dxfId="34" priority="1" stopIfTrue="1" operator="between">
      <formula>0.009</formula>
      <formula>-0.009</formula>
    </cfRule>
  </conditionalFormatting>
  <hyperlinks>
    <hyperlink ref="A87" r:id="rId1"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61"/>
  <sheetViews>
    <sheetView workbookViewId="0">
      <selection sqref="A1:E1"/>
    </sheetView>
  </sheetViews>
  <sheetFormatPr defaultColWidth="9.28515625" defaultRowHeight="11.25" x14ac:dyDescent="0.2"/>
  <cols>
    <col min="1" max="1" width="31.7109375" style="7" bestFit="1" customWidth="1"/>
    <col min="2" max="2" width="33.5703125" style="7" bestFit="1" customWidth="1"/>
    <col min="3" max="3" width="18.28515625" style="7" customWidth="1"/>
    <col min="4" max="4" width="17.28515625" style="7" customWidth="1"/>
    <col min="5" max="5" width="27" style="10" customWidth="1"/>
    <col min="6" max="6" width="16.5703125" style="11" customWidth="1"/>
    <col min="7" max="7" width="21.7109375" style="7" customWidth="1"/>
    <col min="8" max="8" width="20.28515625" style="7" customWidth="1"/>
    <col min="9" max="9" width="12.5703125" style="7" customWidth="1"/>
    <col min="10" max="16384" width="9.28515625" style="7"/>
  </cols>
  <sheetData>
    <row r="1" spans="1:9" s="1" customFormat="1" ht="15" customHeight="1" x14ac:dyDescent="0.2">
      <c r="A1" s="84" t="s">
        <v>23</v>
      </c>
      <c r="B1" s="85"/>
      <c r="C1" s="85"/>
      <c r="D1" s="85"/>
      <c r="E1" s="85"/>
      <c r="F1" s="9"/>
    </row>
    <row r="2" spans="1:9" s="1" customFormat="1" ht="12" x14ac:dyDescent="0.2">
      <c r="E2" s="5"/>
      <c r="F2" s="9"/>
    </row>
    <row r="3" spans="1:9" s="1" customFormat="1" ht="12" x14ac:dyDescent="0.2">
      <c r="A3" s="8" t="s">
        <v>7</v>
      </c>
      <c r="B3" s="2"/>
      <c r="C3" s="3"/>
      <c r="D3" s="3"/>
      <c r="E3" s="4"/>
      <c r="F3" s="9"/>
    </row>
    <row r="4" spans="1:9" s="1" customFormat="1" ht="48.75" customHeight="1" x14ac:dyDescent="0.2">
      <c r="A4" s="6" t="s">
        <v>2</v>
      </c>
      <c r="B4" s="6" t="s">
        <v>0</v>
      </c>
      <c r="C4" s="13" t="s">
        <v>1</v>
      </c>
      <c r="D4" s="55" t="s">
        <v>6</v>
      </c>
      <c r="E4" s="55" t="s">
        <v>3</v>
      </c>
      <c r="F4" s="9"/>
      <c r="G4" s="56"/>
      <c r="H4" s="57"/>
    </row>
    <row r="5" spans="1:9" x14ac:dyDescent="0.2">
      <c r="A5" s="16" t="s">
        <v>356</v>
      </c>
      <c r="B5" s="17"/>
      <c r="C5" s="17"/>
      <c r="D5" s="18"/>
      <c r="E5" s="19"/>
      <c r="F5" s="9"/>
    </row>
    <row r="6" spans="1:9" x14ac:dyDescent="0.2">
      <c r="A6" s="21" t="s">
        <v>786</v>
      </c>
      <c r="B6" s="21" t="s">
        <v>785</v>
      </c>
      <c r="C6" s="24">
        <v>5681433.2580000004</v>
      </c>
      <c r="D6" s="22">
        <v>332031.59821000003</v>
      </c>
      <c r="E6" s="23">
        <v>99.186622740338706</v>
      </c>
      <c r="F6" s="9"/>
    </row>
    <row r="7" spans="1:9" x14ac:dyDescent="0.2">
      <c r="A7" s="20" t="s">
        <v>26</v>
      </c>
      <c r="B7" s="20"/>
      <c r="C7" s="20"/>
      <c r="D7" s="25">
        <f>SUM(D6:D6)</f>
        <v>332031.59821000003</v>
      </c>
      <c r="E7" s="26">
        <f>SUM(E6:E6)</f>
        <v>99.186622740338706</v>
      </c>
      <c r="F7" s="9"/>
      <c r="G7" s="14"/>
      <c r="H7" s="14"/>
      <c r="I7" s="14"/>
    </row>
    <row r="8" spans="1:9" x14ac:dyDescent="0.2">
      <c r="A8" s="21"/>
      <c r="B8" s="21"/>
      <c r="C8" s="21"/>
      <c r="D8" s="22"/>
      <c r="E8" s="23"/>
      <c r="F8" s="9"/>
    </row>
    <row r="9" spans="1:9" x14ac:dyDescent="0.2">
      <c r="A9" s="20" t="s">
        <v>29</v>
      </c>
      <c r="B9" s="20"/>
      <c r="C9" s="20"/>
      <c r="D9" s="25">
        <f>D7</f>
        <v>332031.59821000003</v>
      </c>
      <c r="E9" s="26">
        <f>E7</f>
        <v>99.186622740338706</v>
      </c>
      <c r="F9" s="9"/>
      <c r="G9" s="14"/>
      <c r="H9" s="14"/>
      <c r="I9" s="14"/>
    </row>
    <row r="10" spans="1:9" x14ac:dyDescent="0.2">
      <c r="A10" s="20"/>
      <c r="B10" s="20"/>
      <c r="C10" s="20"/>
      <c r="D10" s="25"/>
      <c r="E10" s="26"/>
      <c r="F10" s="9"/>
      <c r="G10" s="14"/>
      <c r="H10" s="14"/>
      <c r="I10" s="14"/>
    </row>
    <row r="11" spans="1:9" x14ac:dyDescent="0.2">
      <c r="A11" s="20" t="s">
        <v>31</v>
      </c>
      <c r="B11" s="20"/>
      <c r="C11" s="20"/>
      <c r="D11" s="25">
        <f>D13-(D7)</f>
        <v>2722.8162831999944</v>
      </c>
      <c r="E11" s="26">
        <f>E13-(E7)</f>
        <v>0.81337725966129426</v>
      </c>
      <c r="F11" s="9"/>
      <c r="G11" s="14"/>
      <c r="H11" s="14"/>
      <c r="I11" s="14"/>
    </row>
    <row r="12" spans="1:9" x14ac:dyDescent="0.2">
      <c r="A12" s="20"/>
      <c r="B12" s="20"/>
      <c r="C12" s="20"/>
      <c r="D12" s="25"/>
      <c r="E12" s="26"/>
      <c r="F12" s="9"/>
      <c r="G12" s="14"/>
      <c r="H12" s="14"/>
      <c r="I12" s="14"/>
    </row>
    <row r="13" spans="1:9" x14ac:dyDescent="0.2">
      <c r="A13" s="27" t="s">
        <v>30</v>
      </c>
      <c r="B13" s="27"/>
      <c r="C13" s="27"/>
      <c r="D13" s="28">
        <v>334754.41449320002</v>
      </c>
      <c r="E13" s="29">
        <v>100</v>
      </c>
      <c r="F13" s="9"/>
      <c r="G13" s="14"/>
      <c r="H13" s="14"/>
      <c r="I13" s="14"/>
    </row>
    <row r="14" spans="1:9" x14ac:dyDescent="0.2">
      <c r="F14" s="9"/>
    </row>
    <row r="15" spans="1:9" x14ac:dyDescent="0.2">
      <c r="A15" s="14" t="s">
        <v>34</v>
      </c>
    </row>
    <row r="16" spans="1:9" x14ac:dyDescent="0.2">
      <c r="A16" s="14" t="s">
        <v>35</v>
      </c>
    </row>
    <row r="17" spans="1:6" x14ac:dyDescent="0.2">
      <c r="A17" s="14" t="s">
        <v>36</v>
      </c>
      <c r="B17" s="14"/>
      <c r="C17" s="30" t="s">
        <v>38</v>
      </c>
      <c r="D17" s="14" t="s">
        <v>37</v>
      </c>
    </row>
    <row r="18" spans="1:6" x14ac:dyDescent="0.2">
      <c r="A18" s="7" t="s">
        <v>71</v>
      </c>
      <c r="C18" s="31">
        <v>43.855200000000004</v>
      </c>
      <c r="D18" s="31">
        <v>52.648699999999998</v>
      </c>
    </row>
    <row r="19" spans="1:6" x14ac:dyDescent="0.2">
      <c r="A19" s="7" t="s">
        <v>78</v>
      </c>
      <c r="C19" s="31">
        <v>43.855200000000004</v>
      </c>
      <c r="D19" s="31">
        <v>52.648699999999998</v>
      </c>
    </row>
    <row r="20" spans="1:6" x14ac:dyDescent="0.2">
      <c r="A20" s="7" t="s">
        <v>72</v>
      </c>
      <c r="C20" s="31">
        <v>48.4146</v>
      </c>
      <c r="D20" s="31">
        <v>58.390099999999997</v>
      </c>
    </row>
    <row r="21" spans="1:6" x14ac:dyDescent="0.2">
      <c r="A21" s="7" t="s">
        <v>79</v>
      </c>
      <c r="C21" s="31">
        <v>48.4146</v>
      </c>
      <c r="D21" s="31">
        <v>58.390099999999997</v>
      </c>
    </row>
    <row r="23" spans="1:6" x14ac:dyDescent="0.2">
      <c r="A23" s="7" t="s">
        <v>39</v>
      </c>
    </row>
    <row r="25" spans="1:6" x14ac:dyDescent="0.2">
      <c r="A25" s="14" t="s">
        <v>40</v>
      </c>
      <c r="D25" s="30" t="s">
        <v>41</v>
      </c>
    </row>
    <row r="27" spans="1:6" x14ac:dyDescent="0.2">
      <c r="A27" s="14" t="s">
        <v>42</v>
      </c>
      <c r="D27" s="32">
        <v>0</v>
      </c>
    </row>
    <row r="29" spans="1:6" x14ac:dyDescent="0.2">
      <c r="A29" s="14" t="s">
        <v>816</v>
      </c>
      <c r="F29" s="7"/>
    </row>
    <row r="30" spans="1:6" x14ac:dyDescent="0.2">
      <c r="A30" s="50"/>
      <c r="F30" s="7"/>
    </row>
    <row r="31" spans="1:6" x14ac:dyDescent="0.2">
      <c r="A31" s="51" t="s">
        <v>811</v>
      </c>
      <c r="F31" s="7"/>
    </row>
    <row r="32" spans="1:6" x14ac:dyDescent="0.2">
      <c r="A32" s="52"/>
      <c r="F32" s="7"/>
    </row>
    <row r="33" spans="1:6" x14ac:dyDescent="0.2">
      <c r="A33" s="53"/>
      <c r="F33" s="7"/>
    </row>
    <row r="34" spans="1:6" x14ac:dyDescent="0.2">
      <c r="A34" s="53"/>
      <c r="F34" s="7"/>
    </row>
    <row r="35" spans="1:6" x14ac:dyDescent="0.2">
      <c r="A35" s="53"/>
      <c r="F35" s="7"/>
    </row>
    <row r="36" spans="1:6" x14ac:dyDescent="0.2">
      <c r="A36" s="53"/>
      <c r="F36" s="7"/>
    </row>
    <row r="37" spans="1:6" x14ac:dyDescent="0.2">
      <c r="A37" s="53"/>
      <c r="F37" s="7"/>
    </row>
    <row r="38" spans="1:6" x14ac:dyDescent="0.2">
      <c r="A38" s="53"/>
      <c r="F38" s="7"/>
    </row>
    <row r="39" spans="1:6" x14ac:dyDescent="0.2">
      <c r="A39" s="53"/>
      <c r="F39" s="7"/>
    </row>
    <row r="40" spans="1:6" x14ac:dyDescent="0.2">
      <c r="A40" s="53"/>
      <c r="F40" s="7"/>
    </row>
    <row r="41" spans="1:6" x14ac:dyDescent="0.2">
      <c r="A41" s="53"/>
      <c r="F41" s="7"/>
    </row>
    <row r="42" spans="1:6" x14ac:dyDescent="0.2">
      <c r="A42" s="53"/>
      <c r="F42" s="7"/>
    </row>
    <row r="43" spans="1:6" x14ac:dyDescent="0.2">
      <c r="A43" s="53"/>
      <c r="F43" s="7"/>
    </row>
    <row r="44" spans="1:6" x14ac:dyDescent="0.2">
      <c r="A44" s="53"/>
      <c r="F44" s="7"/>
    </row>
    <row r="45" spans="1:6" x14ac:dyDescent="0.2">
      <c r="A45" s="51" t="s">
        <v>831</v>
      </c>
      <c r="F45" s="7"/>
    </row>
    <row r="46" spans="1:6" x14ac:dyDescent="0.2">
      <c r="A46" s="53"/>
      <c r="F46" s="7"/>
    </row>
    <row r="47" spans="1:6" x14ac:dyDescent="0.2">
      <c r="A47" s="51" t="s">
        <v>812</v>
      </c>
      <c r="F47" s="7"/>
    </row>
    <row r="48" spans="1:6" x14ac:dyDescent="0.2">
      <c r="A48" s="53"/>
      <c r="F48" s="7"/>
    </row>
    <row r="49" spans="1:6" x14ac:dyDescent="0.2">
      <c r="A49" s="53"/>
      <c r="F49" s="7"/>
    </row>
    <row r="50" spans="1:6" x14ac:dyDescent="0.2">
      <c r="A50" s="53"/>
      <c r="F50" s="7"/>
    </row>
    <row r="51" spans="1:6" x14ac:dyDescent="0.2">
      <c r="A51" s="53"/>
      <c r="F51" s="7"/>
    </row>
    <row r="52" spans="1:6" x14ac:dyDescent="0.2">
      <c r="A52" s="53"/>
      <c r="F52" s="7"/>
    </row>
    <row r="53" spans="1:6" x14ac:dyDescent="0.2">
      <c r="A53" s="53"/>
      <c r="F53" s="7"/>
    </row>
    <row r="54" spans="1:6" x14ac:dyDescent="0.2">
      <c r="A54" s="53"/>
      <c r="F54" s="7"/>
    </row>
    <row r="55" spans="1:6" x14ac:dyDescent="0.2">
      <c r="A55" s="53"/>
      <c r="F55" s="7"/>
    </row>
    <row r="56" spans="1:6" x14ac:dyDescent="0.2">
      <c r="A56" s="53"/>
      <c r="F56" s="7"/>
    </row>
    <row r="57" spans="1:6" x14ac:dyDescent="0.2">
      <c r="A57" s="53"/>
      <c r="F57" s="7"/>
    </row>
    <row r="58" spans="1:6" x14ac:dyDescent="0.2">
      <c r="A58" s="53"/>
      <c r="F58" s="7"/>
    </row>
    <row r="59" spans="1:6" x14ac:dyDescent="0.2">
      <c r="A59" s="53"/>
      <c r="F59" s="7"/>
    </row>
    <row r="60" spans="1:6" x14ac:dyDescent="0.2">
      <c r="F60" s="7"/>
    </row>
    <row r="61" spans="1:6" x14ac:dyDescent="0.2">
      <c r="F61" s="7"/>
    </row>
    <row r="62" spans="1:6" x14ac:dyDescent="0.2">
      <c r="F62" s="7"/>
    </row>
    <row r="63" spans="1:6" x14ac:dyDescent="0.2">
      <c r="F63" s="7"/>
    </row>
    <row r="64" spans="1:6" x14ac:dyDescent="0.2">
      <c r="F64" s="7"/>
    </row>
    <row r="65" spans="6:6" x14ac:dyDescent="0.2">
      <c r="F65" s="7"/>
    </row>
    <row r="66" spans="6:6" x14ac:dyDescent="0.2">
      <c r="F66" s="7"/>
    </row>
    <row r="67" spans="6:6" x14ac:dyDescent="0.2">
      <c r="F67" s="7"/>
    </row>
    <row r="68" spans="6:6" x14ac:dyDescent="0.2">
      <c r="F68" s="7"/>
    </row>
    <row r="69" spans="6:6" x14ac:dyDescent="0.2">
      <c r="F69" s="7"/>
    </row>
    <row r="70" spans="6:6" x14ac:dyDescent="0.2">
      <c r="F70" s="7"/>
    </row>
    <row r="71" spans="6:6" x14ac:dyDescent="0.2">
      <c r="F71" s="7"/>
    </row>
    <row r="72" spans="6:6" x14ac:dyDescent="0.2">
      <c r="F72" s="7"/>
    </row>
    <row r="73" spans="6:6" x14ac:dyDescent="0.2">
      <c r="F73" s="7"/>
    </row>
    <row r="74" spans="6:6" x14ac:dyDescent="0.2">
      <c r="F74" s="7"/>
    </row>
    <row r="75" spans="6:6" x14ac:dyDescent="0.2">
      <c r="F75" s="7"/>
    </row>
    <row r="76" spans="6:6" x14ac:dyDescent="0.2">
      <c r="F76" s="7"/>
    </row>
    <row r="77" spans="6:6" x14ac:dyDescent="0.2">
      <c r="F77" s="7"/>
    </row>
    <row r="78" spans="6:6" x14ac:dyDescent="0.2">
      <c r="F78" s="7"/>
    </row>
    <row r="79" spans="6:6" x14ac:dyDescent="0.2">
      <c r="F79" s="7"/>
    </row>
    <row r="80" spans="6: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sheetData>
  <mergeCells count="1">
    <mergeCell ref="A1:E1"/>
  </mergeCells>
  <conditionalFormatting sqref="E5:E13">
    <cfRule type="cellIs" dxfId="33" priority="2" stopIfTrue="1" operator="between">
      <formula>0.009</formula>
      <formula>-0.009</formula>
    </cfRule>
  </conditionalFormatting>
  <conditionalFormatting sqref="F1:F28">
    <cfRule type="cellIs" dxfId="32" priority="1" stopIfTrue="1" operator="between">
      <formula>0.009</formula>
      <formula>-0.009</formula>
    </cfRule>
  </conditionalFormatting>
  <conditionalFormatting sqref="F162:F65534">
    <cfRule type="cellIs" dxfId="31" priority="3"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2"/>
  <sheetViews>
    <sheetView workbookViewId="0">
      <selection sqref="A1:E1"/>
    </sheetView>
  </sheetViews>
  <sheetFormatPr defaultColWidth="9.28515625" defaultRowHeight="11.25" x14ac:dyDescent="0.2"/>
  <cols>
    <col min="1" max="1" width="31.7109375" style="7" bestFit="1" customWidth="1"/>
    <col min="2" max="2" width="47" style="7" customWidth="1"/>
    <col min="3" max="3" width="17.42578125" style="7" customWidth="1"/>
    <col min="4" max="4" width="30" style="7" customWidth="1"/>
    <col min="5" max="5" width="24.7109375" style="10" customWidth="1"/>
    <col min="6" max="6" width="21.7109375" style="7" customWidth="1"/>
    <col min="7" max="7" width="20.28515625" style="7" customWidth="1"/>
    <col min="8" max="8" width="12.5703125" style="7" customWidth="1"/>
    <col min="9" max="16384" width="9.28515625" style="7"/>
  </cols>
  <sheetData>
    <row r="1" spans="1:8" s="1" customFormat="1" ht="15" customHeight="1" x14ac:dyDescent="0.2">
      <c r="A1" s="84" t="s">
        <v>1237</v>
      </c>
      <c r="B1" s="85"/>
      <c r="C1" s="85"/>
      <c r="D1" s="85"/>
      <c r="E1" s="85"/>
    </row>
    <row r="2" spans="1:8" s="1" customFormat="1" ht="12" x14ac:dyDescent="0.2">
      <c r="E2" s="5"/>
    </row>
    <row r="3" spans="1:8" s="1" customFormat="1" ht="12" x14ac:dyDescent="0.2">
      <c r="A3" s="8" t="s">
        <v>7</v>
      </c>
      <c r="B3" s="2"/>
      <c r="C3" s="3"/>
      <c r="D3" s="3"/>
      <c r="E3" s="4"/>
    </row>
    <row r="4" spans="1:8" s="1" customFormat="1" ht="48.75" customHeight="1" x14ac:dyDescent="0.2">
      <c r="A4" s="6" t="s">
        <v>2</v>
      </c>
      <c r="B4" s="6" t="s">
        <v>0</v>
      </c>
      <c r="C4" s="13" t="s">
        <v>1</v>
      </c>
      <c r="D4" s="55" t="s">
        <v>6</v>
      </c>
      <c r="E4" s="55" t="s">
        <v>3</v>
      </c>
      <c r="F4" s="56"/>
      <c r="G4" s="57"/>
    </row>
    <row r="5" spans="1:8" x14ac:dyDescent="0.2">
      <c r="A5" s="16" t="s">
        <v>356</v>
      </c>
      <c r="B5" s="17"/>
      <c r="C5" s="17"/>
      <c r="D5" s="18"/>
      <c r="E5" s="19"/>
    </row>
    <row r="6" spans="1:8" x14ac:dyDescent="0.2">
      <c r="A6" s="21" t="s">
        <v>788</v>
      </c>
      <c r="B6" s="21" t="s">
        <v>787</v>
      </c>
      <c r="C6" s="24">
        <v>66813.739000000001</v>
      </c>
      <c r="D6" s="22">
        <v>1879.3920780000001</v>
      </c>
      <c r="E6" s="23">
        <v>98.905423910824197</v>
      </c>
    </row>
    <row r="7" spans="1:8" x14ac:dyDescent="0.2">
      <c r="A7" s="20" t="s">
        <v>26</v>
      </c>
      <c r="B7" s="20"/>
      <c r="C7" s="20"/>
      <c r="D7" s="25">
        <f>SUM(D6:D6)</f>
        <v>1879.3920780000001</v>
      </c>
      <c r="E7" s="26">
        <f>SUM(E6:E6)</f>
        <v>98.905423910824197</v>
      </c>
      <c r="F7" s="14"/>
      <c r="G7" s="14"/>
      <c r="H7" s="14"/>
    </row>
    <row r="8" spans="1:8" x14ac:dyDescent="0.2">
      <c r="A8" s="21"/>
      <c r="B8" s="21"/>
      <c r="C8" s="21"/>
      <c r="D8" s="22"/>
      <c r="E8" s="23"/>
    </row>
    <row r="9" spans="1:8" x14ac:dyDescent="0.2">
      <c r="A9" s="20" t="s">
        <v>29</v>
      </c>
      <c r="B9" s="20"/>
      <c r="C9" s="20"/>
      <c r="D9" s="25">
        <f>D7</f>
        <v>1879.3920780000001</v>
      </c>
      <c r="E9" s="26">
        <f>E7</f>
        <v>98.905423910824197</v>
      </c>
      <c r="F9" s="14"/>
      <c r="G9" s="14"/>
      <c r="H9" s="14"/>
    </row>
    <row r="10" spans="1:8" x14ac:dyDescent="0.2">
      <c r="A10" s="20"/>
      <c r="B10" s="20"/>
      <c r="C10" s="20"/>
      <c r="D10" s="25"/>
      <c r="E10" s="26"/>
      <c r="F10" s="14"/>
      <c r="G10" s="14"/>
      <c r="H10" s="14"/>
    </row>
    <row r="11" spans="1:8" x14ac:dyDescent="0.2">
      <c r="A11" s="20" t="s">
        <v>31</v>
      </c>
      <c r="B11" s="20"/>
      <c r="C11" s="20"/>
      <c r="D11" s="25">
        <f>D13-(D7)</f>
        <v>20.79903760000002</v>
      </c>
      <c r="E11" s="26">
        <f>E13-(E7)</f>
        <v>1.0945760891758027</v>
      </c>
      <c r="F11" s="14"/>
      <c r="G11" s="14"/>
      <c r="H11" s="14"/>
    </row>
    <row r="12" spans="1:8" x14ac:dyDescent="0.2">
      <c r="A12" s="20"/>
      <c r="B12" s="20"/>
      <c r="C12" s="20"/>
      <c r="D12" s="25"/>
      <c r="E12" s="26"/>
      <c r="F12" s="14"/>
      <c r="G12" s="14"/>
      <c r="H12" s="14"/>
    </row>
    <row r="13" spans="1:8" x14ac:dyDescent="0.2">
      <c r="A13" s="27" t="s">
        <v>30</v>
      </c>
      <c r="B13" s="27"/>
      <c r="C13" s="27"/>
      <c r="D13" s="28">
        <v>1900.1911156000001</v>
      </c>
      <c r="E13" s="29">
        <v>100</v>
      </c>
      <c r="F13" s="14"/>
      <c r="G13" s="14"/>
      <c r="H13" s="14"/>
    </row>
    <row r="15" spans="1:8" x14ac:dyDescent="0.2">
      <c r="A15" s="14" t="s">
        <v>34</v>
      </c>
    </row>
    <row r="16" spans="1:8" x14ac:dyDescent="0.2">
      <c r="A16" s="14" t="s">
        <v>35</v>
      </c>
    </row>
    <row r="17" spans="1:4" x14ac:dyDescent="0.2">
      <c r="A17" s="14" t="s">
        <v>36</v>
      </c>
      <c r="B17" s="14"/>
      <c r="C17" s="30" t="s">
        <v>38</v>
      </c>
      <c r="D17" s="30" t="s">
        <v>37</v>
      </c>
    </row>
    <row r="18" spans="1:4" x14ac:dyDescent="0.2">
      <c r="A18" s="7" t="s">
        <v>71</v>
      </c>
      <c r="C18" s="31">
        <v>9.4917999999999996</v>
      </c>
      <c r="D18" s="31">
        <v>10.2281</v>
      </c>
    </row>
    <row r="19" spans="1:4" x14ac:dyDescent="0.2">
      <c r="A19" s="7" t="s">
        <v>78</v>
      </c>
      <c r="C19" s="31">
        <v>9.4917999999999996</v>
      </c>
      <c r="D19" s="31">
        <v>10.2281</v>
      </c>
    </row>
    <row r="20" spans="1:4" x14ac:dyDescent="0.2">
      <c r="A20" s="7" t="s">
        <v>72</v>
      </c>
      <c r="C20" s="31">
        <v>10.4711</v>
      </c>
      <c r="D20" s="31">
        <v>11.332800000000001</v>
      </c>
    </row>
    <row r="21" spans="1:4" x14ac:dyDescent="0.2">
      <c r="A21" s="7" t="s">
        <v>79</v>
      </c>
      <c r="C21" s="31">
        <v>10.4711</v>
      </c>
      <c r="D21" s="31">
        <v>11.332800000000001</v>
      </c>
    </row>
    <row r="23" spans="1:4" x14ac:dyDescent="0.2">
      <c r="A23" s="7" t="s">
        <v>39</v>
      </c>
    </row>
    <row r="25" spans="1:4" x14ac:dyDescent="0.2">
      <c r="A25" s="14" t="s">
        <v>40</v>
      </c>
      <c r="D25" s="30" t="s">
        <v>41</v>
      </c>
    </row>
    <row r="27" spans="1:4" x14ac:dyDescent="0.2">
      <c r="A27" s="14" t="s">
        <v>42</v>
      </c>
      <c r="D27" s="32">
        <v>0</v>
      </c>
    </row>
    <row r="29" spans="1:4" x14ac:dyDescent="0.2">
      <c r="A29" s="14" t="s">
        <v>816</v>
      </c>
    </row>
    <row r="30" spans="1:4" x14ac:dyDescent="0.2">
      <c r="A30" s="50"/>
    </row>
    <row r="31" spans="1:4" x14ac:dyDescent="0.2">
      <c r="A31" s="51" t="s">
        <v>811</v>
      </c>
    </row>
    <row r="32" spans="1:4" x14ac:dyDescent="0.2">
      <c r="A32" s="52"/>
    </row>
    <row r="33" spans="1:1" x14ac:dyDescent="0.2">
      <c r="A33" s="53"/>
    </row>
    <row r="34" spans="1:1" x14ac:dyDescent="0.2">
      <c r="A34" s="53"/>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1" t="s">
        <v>832</v>
      </c>
    </row>
    <row r="46" spans="1:1" x14ac:dyDescent="0.2">
      <c r="A46" s="53"/>
    </row>
    <row r="47" spans="1:1" x14ac:dyDescent="0.2">
      <c r="A47" s="51" t="s">
        <v>812</v>
      </c>
    </row>
    <row r="48" spans="1:1"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1" spans="1:1" x14ac:dyDescent="0.2">
      <c r="A61" s="50"/>
    </row>
    <row r="62" spans="1:1" x14ac:dyDescent="0.2">
      <c r="A62" s="14" t="s">
        <v>833</v>
      </c>
    </row>
  </sheetData>
  <mergeCells count="1">
    <mergeCell ref="A1:E1"/>
  </mergeCells>
  <conditionalFormatting sqref="E5:E13">
    <cfRule type="cellIs" dxfId="3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5"/>
  <sheetViews>
    <sheetView showGridLines="0" workbookViewId="0">
      <selection sqref="A1:E1"/>
    </sheetView>
  </sheetViews>
  <sheetFormatPr defaultColWidth="9.28515625" defaultRowHeight="11.25" x14ac:dyDescent="0.2"/>
  <cols>
    <col min="1" max="1" width="31.7109375" style="7" bestFit="1" customWidth="1"/>
    <col min="2" max="2" width="95.42578125" style="7" bestFit="1" customWidth="1"/>
    <col min="3" max="3" width="15.28515625" style="7" bestFit="1" customWidth="1"/>
    <col min="4" max="4" width="22.7109375" style="7" customWidth="1"/>
    <col min="5" max="5" width="19" style="10" customWidth="1"/>
    <col min="6" max="6" width="21.7109375" style="7" customWidth="1"/>
    <col min="7" max="7" width="20.28515625" style="7" customWidth="1"/>
    <col min="8" max="8" width="12.5703125" style="7" customWidth="1"/>
    <col min="9" max="16384" width="9.28515625" style="7"/>
  </cols>
  <sheetData>
    <row r="1" spans="1:8" s="1" customFormat="1" ht="15" customHeight="1" x14ac:dyDescent="0.2">
      <c r="A1" s="84" t="s">
        <v>1232</v>
      </c>
      <c r="B1" s="85"/>
      <c r="C1" s="85"/>
      <c r="D1" s="85"/>
      <c r="E1" s="85"/>
    </row>
    <row r="2" spans="1:8" s="1" customFormat="1" ht="12" x14ac:dyDescent="0.2">
      <c r="E2" s="5"/>
    </row>
    <row r="3" spans="1:8" s="1" customFormat="1" ht="12" x14ac:dyDescent="0.2">
      <c r="A3" s="8" t="s">
        <v>7</v>
      </c>
      <c r="B3" s="2"/>
      <c r="C3" s="3"/>
      <c r="D3" s="3"/>
      <c r="E3" s="4"/>
    </row>
    <row r="4" spans="1:8" s="1" customFormat="1" ht="48.75" customHeight="1" x14ac:dyDescent="0.2">
      <c r="A4" s="6" t="s">
        <v>2</v>
      </c>
      <c r="B4" s="6" t="s">
        <v>0</v>
      </c>
      <c r="C4" s="13" t="s">
        <v>1</v>
      </c>
      <c r="D4" s="55" t="s">
        <v>6</v>
      </c>
      <c r="E4" s="55" t="s">
        <v>3</v>
      </c>
      <c r="F4" s="56"/>
      <c r="G4" s="57"/>
    </row>
    <row r="5" spans="1:8" x14ac:dyDescent="0.2">
      <c r="A5" s="16" t="s">
        <v>27</v>
      </c>
      <c r="B5" s="17"/>
      <c r="C5" s="17"/>
      <c r="D5" s="18"/>
      <c r="E5" s="19"/>
    </row>
    <row r="6" spans="1:8" x14ac:dyDescent="0.2">
      <c r="A6" s="21" t="s">
        <v>790</v>
      </c>
      <c r="B6" s="21" t="s">
        <v>789</v>
      </c>
      <c r="C6" s="24">
        <v>169065.17199999999</v>
      </c>
      <c r="D6" s="22">
        <v>1411.837554</v>
      </c>
      <c r="E6" s="23">
        <v>29.513701844126999</v>
      </c>
    </row>
    <row r="7" spans="1:8" x14ac:dyDescent="0.2">
      <c r="A7" s="21" t="s">
        <v>792</v>
      </c>
      <c r="B7" s="21" t="s">
        <v>791</v>
      </c>
      <c r="C7" s="24">
        <v>2469120</v>
      </c>
      <c r="D7" s="22">
        <v>1250.856192</v>
      </c>
      <c r="E7" s="23">
        <v>26.148473382064498</v>
      </c>
    </row>
    <row r="8" spans="1:8" x14ac:dyDescent="0.2">
      <c r="A8" s="21" t="s">
        <v>793</v>
      </c>
      <c r="B8" s="21" t="s">
        <v>1233</v>
      </c>
      <c r="C8" s="24">
        <v>1785335.0449999999</v>
      </c>
      <c r="D8" s="22">
        <v>998.79140819999998</v>
      </c>
      <c r="E8" s="23">
        <v>20.879195161351099</v>
      </c>
    </row>
    <row r="9" spans="1:8" x14ac:dyDescent="0.2">
      <c r="A9" s="21" t="s">
        <v>794</v>
      </c>
      <c r="B9" s="21" t="s">
        <v>1234</v>
      </c>
      <c r="C9" s="24">
        <v>3405228.517</v>
      </c>
      <c r="D9" s="22">
        <v>996.13490330000002</v>
      </c>
      <c r="E9" s="23">
        <v>20.823662360609301</v>
      </c>
    </row>
    <row r="10" spans="1:8" x14ac:dyDescent="0.2">
      <c r="A10" s="21" t="s">
        <v>796</v>
      </c>
      <c r="B10" s="21" t="s">
        <v>795</v>
      </c>
      <c r="C10" s="24">
        <v>1605.63</v>
      </c>
      <c r="D10" s="22">
        <v>61.818224200000003</v>
      </c>
      <c r="E10" s="23">
        <v>1.29227660250508</v>
      </c>
    </row>
    <row r="11" spans="1:8" x14ac:dyDescent="0.2">
      <c r="A11" s="21" t="s">
        <v>798</v>
      </c>
      <c r="B11" s="21" t="s">
        <v>797</v>
      </c>
      <c r="C11" s="24">
        <v>15574.553</v>
      </c>
      <c r="D11" s="22">
        <v>8.0401761</v>
      </c>
      <c r="E11" s="23">
        <v>0.16807554064373301</v>
      </c>
    </row>
    <row r="12" spans="1:8" x14ac:dyDescent="0.2">
      <c r="A12" s="21" t="s">
        <v>800</v>
      </c>
      <c r="B12" s="21" t="s">
        <v>799</v>
      </c>
      <c r="C12" s="24">
        <v>13.571999999999999</v>
      </c>
      <c r="D12" s="22">
        <v>0.46953279999999997</v>
      </c>
      <c r="E12" s="23">
        <v>9.8153296928366798E-3</v>
      </c>
    </row>
    <row r="13" spans="1:8" x14ac:dyDescent="0.2">
      <c r="A13" s="21" t="s">
        <v>802</v>
      </c>
      <c r="B13" s="21" t="s">
        <v>801</v>
      </c>
      <c r="C13" s="24">
        <v>23973.544999999998</v>
      </c>
      <c r="D13" s="22">
        <v>0</v>
      </c>
      <c r="E13" s="22">
        <v>0</v>
      </c>
    </row>
    <row r="14" spans="1:8" x14ac:dyDescent="0.2">
      <c r="A14" s="20" t="s">
        <v>26</v>
      </c>
      <c r="B14" s="20"/>
      <c r="C14" s="20"/>
      <c r="D14" s="25">
        <f>SUM(D6:D13)</f>
        <v>4727.9479905999997</v>
      </c>
      <c r="E14" s="26">
        <f>SUM(E6:E13)</f>
        <v>98.835200220993556</v>
      </c>
      <c r="F14" s="14"/>
      <c r="G14" s="14"/>
      <c r="H14" s="14"/>
    </row>
    <row r="15" spans="1:8" x14ac:dyDescent="0.2">
      <c r="A15" s="21"/>
      <c r="B15" s="21"/>
      <c r="C15" s="21"/>
      <c r="D15" s="22"/>
      <c r="E15" s="23"/>
    </row>
    <row r="16" spans="1:8" x14ac:dyDescent="0.2">
      <c r="A16" s="20" t="s">
        <v>29</v>
      </c>
      <c r="B16" s="20"/>
      <c r="C16" s="20"/>
      <c r="D16" s="25">
        <f>D14</f>
        <v>4727.9479905999997</v>
      </c>
      <c r="E16" s="26">
        <f>E14</f>
        <v>98.835200220993556</v>
      </c>
      <c r="F16" s="14"/>
      <c r="G16" s="14"/>
      <c r="H16" s="14"/>
    </row>
    <row r="17" spans="1:8" x14ac:dyDescent="0.2">
      <c r="A17" s="20"/>
      <c r="B17" s="20"/>
      <c r="C17" s="20"/>
      <c r="D17" s="25"/>
      <c r="E17" s="26"/>
      <c r="F17" s="14"/>
      <c r="G17" s="14"/>
      <c r="H17" s="14"/>
    </row>
    <row r="18" spans="1:8" x14ac:dyDescent="0.2">
      <c r="A18" s="20" t="s">
        <v>31</v>
      </c>
      <c r="B18" s="20"/>
      <c r="C18" s="20"/>
      <c r="D18" s="25">
        <f>D20-(D14)</f>
        <v>55.720156000000316</v>
      </c>
      <c r="E18" s="26">
        <f>E20-(E14)</f>
        <v>1.1647997790064437</v>
      </c>
      <c r="F18" s="14"/>
      <c r="G18" s="14"/>
      <c r="H18" s="14"/>
    </row>
    <row r="19" spans="1:8" x14ac:dyDescent="0.2">
      <c r="A19" s="20"/>
      <c r="B19" s="20"/>
      <c r="C19" s="20"/>
      <c r="D19" s="25"/>
      <c r="E19" s="26"/>
      <c r="F19" s="14"/>
      <c r="G19" s="14"/>
      <c r="H19" s="14"/>
    </row>
    <row r="20" spans="1:8" x14ac:dyDescent="0.2">
      <c r="A20" s="27" t="s">
        <v>30</v>
      </c>
      <c r="B20" s="27"/>
      <c r="C20" s="27"/>
      <c r="D20" s="28">
        <v>4783.6681466</v>
      </c>
      <c r="E20" s="29">
        <v>100</v>
      </c>
      <c r="F20" s="14"/>
      <c r="G20" s="14"/>
      <c r="H20" s="14"/>
    </row>
    <row r="21" spans="1:8" x14ac:dyDescent="0.2">
      <c r="D21" s="10"/>
      <c r="E21" s="15"/>
    </row>
    <row r="22" spans="1:8" x14ac:dyDescent="0.2">
      <c r="A22" s="14" t="s">
        <v>45</v>
      </c>
    </row>
    <row r="23" spans="1:8" ht="15" x14ac:dyDescent="0.25">
      <c r="A23" s="88" t="s">
        <v>1189</v>
      </c>
      <c r="B23" s="89"/>
      <c r="C23" s="89"/>
      <c r="D23" s="89"/>
      <c r="E23" s="89"/>
    </row>
    <row r="24" spans="1:8" ht="15" x14ac:dyDescent="0.25">
      <c r="A24" s="78"/>
      <c r="B24" s="81"/>
      <c r="C24" s="81"/>
      <c r="D24" s="81"/>
      <c r="E24" s="81"/>
    </row>
    <row r="25" spans="1:8" x14ac:dyDescent="0.2">
      <c r="A25" s="14" t="s">
        <v>34</v>
      </c>
    </row>
    <row r="26" spans="1:8" x14ac:dyDescent="0.2">
      <c r="A26" s="14" t="s">
        <v>35</v>
      </c>
    </row>
    <row r="27" spans="1:8" x14ac:dyDescent="0.2">
      <c r="A27" s="14" t="s">
        <v>36</v>
      </c>
      <c r="B27" s="14"/>
      <c r="C27" s="30" t="s">
        <v>38</v>
      </c>
      <c r="D27" s="30" t="s">
        <v>37</v>
      </c>
    </row>
    <row r="28" spans="1:8" x14ac:dyDescent="0.2">
      <c r="A28" s="7" t="s">
        <v>71</v>
      </c>
      <c r="C28" s="31">
        <v>14.817</v>
      </c>
      <c r="D28" s="31">
        <v>15.733499999999999</v>
      </c>
    </row>
    <row r="29" spans="1:8" x14ac:dyDescent="0.2">
      <c r="A29" s="7" t="s">
        <v>78</v>
      </c>
      <c r="C29" s="31">
        <v>14.817</v>
      </c>
      <c r="D29" s="31">
        <v>15.733499999999999</v>
      </c>
    </row>
    <row r="30" spans="1:8" x14ac:dyDescent="0.2">
      <c r="A30" s="7" t="s">
        <v>72</v>
      </c>
      <c r="C30" s="31">
        <v>16.327200000000001</v>
      </c>
      <c r="D30" s="31">
        <v>17.417999999999999</v>
      </c>
    </row>
    <row r="31" spans="1:8" x14ac:dyDescent="0.2">
      <c r="A31" s="7" t="s">
        <v>79</v>
      </c>
      <c r="C31" s="31">
        <v>16.327200000000001</v>
      </c>
      <c r="D31" s="31">
        <v>17.417999999999999</v>
      </c>
    </row>
    <row r="33" spans="1:4" x14ac:dyDescent="0.2">
      <c r="A33" s="7" t="s">
        <v>39</v>
      </c>
    </row>
    <row r="35" spans="1:4" x14ac:dyDescent="0.2">
      <c r="A35" s="14" t="s">
        <v>40</v>
      </c>
      <c r="D35" s="30" t="s">
        <v>41</v>
      </c>
    </row>
    <row r="37" spans="1:4" x14ac:dyDescent="0.2">
      <c r="A37" s="14" t="s">
        <v>42</v>
      </c>
      <c r="D37" s="32">
        <v>0.44562443510099897</v>
      </c>
    </row>
    <row r="39" spans="1:4" x14ac:dyDescent="0.2">
      <c r="A39" s="14" t="s">
        <v>1222</v>
      </c>
      <c r="D39" s="30" t="s">
        <v>41</v>
      </c>
    </row>
    <row r="40" spans="1:4" x14ac:dyDescent="0.2">
      <c r="A40" s="7" t="s">
        <v>1142</v>
      </c>
    </row>
    <row r="41" spans="1:4" x14ac:dyDescent="0.2">
      <c r="A41" s="50" t="s">
        <v>1238</v>
      </c>
    </row>
    <row r="43" spans="1:4" x14ac:dyDescent="0.2">
      <c r="A43" s="14" t="s">
        <v>820</v>
      </c>
    </row>
    <row r="44" spans="1:4" x14ac:dyDescent="0.2">
      <c r="A44" s="14"/>
    </row>
    <row r="45" spans="1:4" x14ac:dyDescent="0.2">
      <c r="A45" s="51" t="s">
        <v>811</v>
      </c>
    </row>
    <row r="46" spans="1:4" x14ac:dyDescent="0.2">
      <c r="A46" s="52"/>
    </row>
    <row r="47" spans="1:4" x14ac:dyDescent="0.2">
      <c r="A47" s="53"/>
    </row>
    <row r="48" spans="1:4" x14ac:dyDescent="0.2">
      <c r="A48" s="53"/>
    </row>
    <row r="49" spans="1:5" x14ac:dyDescent="0.2">
      <c r="A49" s="53"/>
    </row>
    <row r="50" spans="1:5" x14ac:dyDescent="0.2">
      <c r="A50" s="53"/>
    </row>
    <row r="51" spans="1:5" x14ac:dyDescent="0.2">
      <c r="A51" s="53"/>
    </row>
    <row r="52" spans="1:5" x14ac:dyDescent="0.2">
      <c r="A52" s="53"/>
    </row>
    <row r="53" spans="1:5" x14ac:dyDescent="0.2">
      <c r="A53" s="53"/>
    </row>
    <row r="54" spans="1:5" x14ac:dyDescent="0.2">
      <c r="A54" s="53"/>
    </row>
    <row r="55" spans="1:5" x14ac:dyDescent="0.2">
      <c r="A55" s="53"/>
    </row>
    <row r="56" spans="1:5" x14ac:dyDescent="0.2">
      <c r="A56" s="53"/>
    </row>
    <row r="57" spans="1:5" x14ac:dyDescent="0.2">
      <c r="A57" s="53"/>
    </row>
    <row r="58" spans="1:5" x14ac:dyDescent="0.2">
      <c r="A58" s="53"/>
    </row>
    <row r="59" spans="1:5" x14ac:dyDescent="0.2">
      <c r="A59" s="94" t="s">
        <v>834</v>
      </c>
      <c r="B59" s="94"/>
      <c r="C59" s="94"/>
      <c r="D59" s="94"/>
      <c r="E59" s="94"/>
    </row>
    <row r="60" spans="1:5" x14ac:dyDescent="0.2">
      <c r="A60" s="53"/>
    </row>
    <row r="61" spans="1:5" x14ac:dyDescent="0.2">
      <c r="A61" s="51" t="s">
        <v>812</v>
      </c>
    </row>
    <row r="62" spans="1:5" x14ac:dyDescent="0.2">
      <c r="A62" s="53"/>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5" spans="1:1" x14ac:dyDescent="0.2">
      <c r="A75" s="14" t="s">
        <v>835</v>
      </c>
    </row>
  </sheetData>
  <mergeCells count="3">
    <mergeCell ref="A59:E59"/>
    <mergeCell ref="A1:E1"/>
    <mergeCell ref="A23:E23"/>
  </mergeCells>
  <conditionalFormatting sqref="E5:E12 E14:E21">
    <cfRule type="cellIs" dxfId="29" priority="1" stopIfTrue="1" operator="between">
      <formula>0.009</formula>
      <formula>-0.009</formula>
    </cfRule>
  </conditionalFormatting>
  <hyperlinks>
    <hyperlink ref="A41" r:id="rId1"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7"/>
  <sheetViews>
    <sheetView workbookViewId="0">
      <selection sqref="A1:G1"/>
    </sheetView>
  </sheetViews>
  <sheetFormatPr defaultColWidth="9.28515625" defaultRowHeight="11.25" x14ac:dyDescent="0.2"/>
  <cols>
    <col min="1" max="1" width="31.7109375" style="7" bestFit="1" customWidth="1"/>
    <col min="2" max="2" width="49" style="7" bestFit="1" customWidth="1"/>
    <col min="3" max="3" width="24.710937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7" s="1" customFormat="1" ht="15" customHeight="1" x14ac:dyDescent="0.2">
      <c r="A1" s="84" t="s">
        <v>932</v>
      </c>
      <c r="B1" s="85"/>
      <c r="C1" s="85"/>
      <c r="D1" s="85"/>
      <c r="E1" s="85"/>
      <c r="F1" s="85"/>
      <c r="G1" s="85"/>
    </row>
    <row r="2" spans="1:7" s="1" customFormat="1" ht="12" x14ac:dyDescent="0.2">
      <c r="E2" s="5"/>
      <c r="F2" s="9"/>
      <c r="G2" s="10"/>
    </row>
    <row r="3" spans="1:7" s="1" customFormat="1" ht="12" x14ac:dyDescent="0.2">
      <c r="A3" s="8" t="s">
        <v>7</v>
      </c>
      <c r="B3" s="2"/>
      <c r="C3" s="3"/>
      <c r="D3" s="3"/>
      <c r="E3" s="4"/>
      <c r="F3" s="9"/>
      <c r="G3" s="10"/>
    </row>
    <row r="4" spans="1:7" s="1" customFormat="1" ht="36.75" customHeight="1" x14ac:dyDescent="0.2">
      <c r="A4" s="6" t="s">
        <v>2</v>
      </c>
      <c r="B4" s="6" t="s">
        <v>0</v>
      </c>
      <c r="C4" s="13" t="s">
        <v>32</v>
      </c>
      <c r="D4" s="13" t="s">
        <v>1</v>
      </c>
      <c r="E4" s="55" t="s">
        <v>6</v>
      </c>
      <c r="F4" s="12" t="s">
        <v>3</v>
      </c>
      <c r="G4" s="12" t="s">
        <v>5</v>
      </c>
    </row>
    <row r="5" spans="1:7" x14ac:dyDescent="0.2">
      <c r="A5" s="16" t="s">
        <v>46</v>
      </c>
      <c r="B5" s="17"/>
      <c r="C5" s="17"/>
      <c r="D5" s="17"/>
      <c r="E5" s="18"/>
      <c r="F5" s="19"/>
      <c r="G5" s="18"/>
    </row>
    <row r="6" spans="1:7" x14ac:dyDescent="0.2">
      <c r="A6" s="20" t="s">
        <v>47</v>
      </c>
      <c r="B6" s="21"/>
      <c r="C6" s="21"/>
      <c r="D6" s="21"/>
      <c r="E6" s="22"/>
      <c r="F6" s="23"/>
      <c r="G6" s="22"/>
    </row>
    <row r="7" spans="1:7" x14ac:dyDescent="0.2">
      <c r="A7" s="21" t="s">
        <v>933</v>
      </c>
      <c r="B7" s="21" t="s">
        <v>934</v>
      </c>
      <c r="C7" s="21" t="s">
        <v>48</v>
      </c>
      <c r="D7" s="24">
        <v>1000</v>
      </c>
      <c r="E7" s="22">
        <v>4939.8900000000003</v>
      </c>
      <c r="F7" s="23">
        <v>3.4104301148297602</v>
      </c>
      <c r="G7" s="22">
        <v>6.9397000000000002</v>
      </c>
    </row>
    <row r="8" spans="1:7" x14ac:dyDescent="0.2">
      <c r="A8" s="21" t="s">
        <v>935</v>
      </c>
      <c r="B8" s="21" t="s">
        <v>936</v>
      </c>
      <c r="C8" s="21" t="s">
        <v>49</v>
      </c>
      <c r="D8" s="24">
        <v>1000</v>
      </c>
      <c r="E8" s="22">
        <v>4879.125</v>
      </c>
      <c r="F8" s="23">
        <v>3.3684788191677901</v>
      </c>
      <c r="G8" s="22">
        <v>7.1200999999999999</v>
      </c>
    </row>
    <row r="9" spans="1:7" x14ac:dyDescent="0.2">
      <c r="A9" s="21" t="s">
        <v>937</v>
      </c>
      <c r="B9" s="21" t="s">
        <v>938</v>
      </c>
      <c r="C9" s="21" t="s">
        <v>49</v>
      </c>
      <c r="D9" s="24">
        <v>1000</v>
      </c>
      <c r="E9" s="22">
        <v>4872.1099999999997</v>
      </c>
      <c r="F9" s="23">
        <v>3.3636357624892899</v>
      </c>
      <c r="G9" s="22">
        <v>7.0449999999999999</v>
      </c>
    </row>
    <row r="10" spans="1:7" x14ac:dyDescent="0.2">
      <c r="A10" s="21" t="s">
        <v>939</v>
      </c>
      <c r="B10" s="21" t="s">
        <v>940</v>
      </c>
      <c r="C10" s="21" t="s">
        <v>48</v>
      </c>
      <c r="D10" s="24">
        <v>1000</v>
      </c>
      <c r="E10" s="22">
        <v>4820.8900000000003</v>
      </c>
      <c r="F10" s="23">
        <v>3.3282741996849401</v>
      </c>
      <c r="G10" s="22">
        <v>7.1749999999999998</v>
      </c>
    </row>
    <row r="11" spans="1:7" x14ac:dyDescent="0.2">
      <c r="A11" s="21" t="s">
        <v>51</v>
      </c>
      <c r="B11" s="21" t="s">
        <v>50</v>
      </c>
      <c r="C11" s="21" t="s">
        <v>52</v>
      </c>
      <c r="D11" s="24">
        <v>1000</v>
      </c>
      <c r="E11" s="22">
        <v>4811.43</v>
      </c>
      <c r="F11" s="23">
        <v>3.3217431496238499</v>
      </c>
      <c r="G11" s="22">
        <v>7.1885000000000003</v>
      </c>
    </row>
    <row r="12" spans="1:7" x14ac:dyDescent="0.2">
      <c r="A12" s="21" t="s">
        <v>941</v>
      </c>
      <c r="B12" s="21" t="s">
        <v>942</v>
      </c>
      <c r="C12" s="21" t="s">
        <v>49</v>
      </c>
      <c r="D12" s="24">
        <v>1000</v>
      </c>
      <c r="E12" s="22">
        <v>4800.7700000000004</v>
      </c>
      <c r="F12" s="23">
        <v>3.3143836365529</v>
      </c>
      <c r="G12" s="22">
        <v>7.1449999999999996</v>
      </c>
    </row>
    <row r="13" spans="1:7" x14ac:dyDescent="0.2">
      <c r="A13" s="21" t="s">
        <v>943</v>
      </c>
      <c r="B13" s="21" t="s">
        <v>944</v>
      </c>
      <c r="C13" s="21" t="s">
        <v>49</v>
      </c>
      <c r="D13" s="24">
        <v>1000</v>
      </c>
      <c r="E13" s="22">
        <v>4795.58</v>
      </c>
      <c r="F13" s="23">
        <v>3.31080053403524</v>
      </c>
      <c r="G13" s="22">
        <v>7.17</v>
      </c>
    </row>
    <row r="14" spans="1:7" x14ac:dyDescent="0.2">
      <c r="A14" s="21" t="s">
        <v>945</v>
      </c>
      <c r="B14" s="21" t="s">
        <v>946</v>
      </c>
      <c r="C14" s="21" t="s">
        <v>48</v>
      </c>
      <c r="D14" s="24">
        <v>1000</v>
      </c>
      <c r="E14" s="22">
        <v>4788.54</v>
      </c>
      <c r="F14" s="23">
        <v>3.3059402177106998</v>
      </c>
      <c r="G14" s="22">
        <v>7.1638000000000002</v>
      </c>
    </row>
    <row r="15" spans="1:7" x14ac:dyDescent="0.2">
      <c r="A15" s="21" t="s">
        <v>947</v>
      </c>
      <c r="B15" s="21" t="s">
        <v>948</v>
      </c>
      <c r="C15" s="21" t="s">
        <v>48</v>
      </c>
      <c r="D15" s="24">
        <v>1000</v>
      </c>
      <c r="E15" s="22">
        <v>4787.9849999999997</v>
      </c>
      <c r="F15" s="23">
        <v>3.30555705356864</v>
      </c>
      <c r="G15" s="22">
        <v>7.12</v>
      </c>
    </row>
    <row r="16" spans="1:7" x14ac:dyDescent="0.2">
      <c r="A16" s="21" t="s">
        <v>949</v>
      </c>
      <c r="B16" s="21" t="s">
        <v>950</v>
      </c>
      <c r="C16" s="21" t="s">
        <v>52</v>
      </c>
      <c r="D16" s="24">
        <v>1000</v>
      </c>
      <c r="E16" s="22">
        <v>4787.0349999999999</v>
      </c>
      <c r="F16" s="23">
        <v>3.3049011870191598</v>
      </c>
      <c r="G16" s="22">
        <v>7.1849999999999996</v>
      </c>
    </row>
    <row r="17" spans="1:9" x14ac:dyDescent="0.2">
      <c r="A17" s="21" t="s">
        <v>951</v>
      </c>
      <c r="B17" s="21" t="s">
        <v>952</v>
      </c>
      <c r="C17" s="21" t="s">
        <v>52</v>
      </c>
      <c r="D17" s="24">
        <v>1000</v>
      </c>
      <c r="E17" s="22">
        <v>4781.41</v>
      </c>
      <c r="F17" s="23">
        <v>3.3010177666604301</v>
      </c>
      <c r="G17" s="22">
        <v>7.1924999999999999</v>
      </c>
    </row>
    <row r="18" spans="1:9" x14ac:dyDescent="0.2">
      <c r="A18" s="21" t="s">
        <v>953</v>
      </c>
      <c r="B18" s="21" t="s">
        <v>954</v>
      </c>
      <c r="C18" s="21" t="s">
        <v>53</v>
      </c>
      <c r="D18" s="24">
        <v>1000</v>
      </c>
      <c r="E18" s="22">
        <v>4776.9799999999996</v>
      </c>
      <c r="F18" s="23">
        <v>3.29795935738235</v>
      </c>
      <c r="G18" s="22">
        <v>7.16</v>
      </c>
    </row>
    <row r="19" spans="1:9" x14ac:dyDescent="0.2">
      <c r="A19" s="21" t="s">
        <v>854</v>
      </c>
      <c r="B19" s="21" t="s">
        <v>855</v>
      </c>
      <c r="C19" s="21" t="s">
        <v>49</v>
      </c>
      <c r="D19" s="24">
        <v>500</v>
      </c>
      <c r="E19" s="22">
        <v>2485.7375000000002</v>
      </c>
      <c r="F19" s="23">
        <v>1.7161179758176099</v>
      </c>
      <c r="G19" s="22">
        <v>6.7557</v>
      </c>
    </row>
    <row r="20" spans="1:9" x14ac:dyDescent="0.2">
      <c r="A20" s="21" t="s">
        <v>955</v>
      </c>
      <c r="B20" s="21" t="s">
        <v>956</v>
      </c>
      <c r="C20" s="21" t="s">
        <v>49</v>
      </c>
      <c r="D20" s="24">
        <v>500</v>
      </c>
      <c r="E20" s="22">
        <v>2396.5625</v>
      </c>
      <c r="F20" s="23">
        <v>1.6545528183971101</v>
      </c>
      <c r="G20" s="22">
        <v>7.1936</v>
      </c>
    </row>
    <row r="21" spans="1:9" x14ac:dyDescent="0.2">
      <c r="A21" s="20" t="s">
        <v>26</v>
      </c>
      <c r="B21" s="20"/>
      <c r="C21" s="20"/>
      <c r="D21" s="20"/>
      <c r="E21" s="25">
        <f>SUM(E6:E20)</f>
        <v>62724.044999999998</v>
      </c>
      <c r="F21" s="26">
        <f>SUM(F6:F20)</f>
        <v>43.303792592939772</v>
      </c>
      <c r="G21" s="25"/>
      <c r="H21" s="14"/>
      <c r="I21" s="14"/>
    </row>
    <row r="22" spans="1:9" x14ac:dyDescent="0.2">
      <c r="A22" s="21"/>
      <c r="B22" s="21"/>
      <c r="C22" s="21"/>
      <c r="D22" s="21"/>
      <c r="E22" s="22"/>
      <c r="F22" s="23"/>
      <c r="G22" s="22"/>
    </row>
    <row r="23" spans="1:9" x14ac:dyDescent="0.2">
      <c r="A23" s="20" t="s">
        <v>54</v>
      </c>
      <c r="B23" s="21"/>
      <c r="C23" s="21"/>
      <c r="D23" s="21"/>
      <c r="E23" s="22"/>
      <c r="F23" s="23"/>
      <c r="G23" s="22"/>
    </row>
    <row r="24" spans="1:9" x14ac:dyDescent="0.2">
      <c r="A24" s="21" t="s">
        <v>957</v>
      </c>
      <c r="B24" s="21" t="s">
        <v>958</v>
      </c>
      <c r="C24" s="21" t="s">
        <v>49</v>
      </c>
      <c r="D24" s="24">
        <v>1400</v>
      </c>
      <c r="E24" s="22">
        <v>6898.71</v>
      </c>
      <c r="F24" s="23">
        <v>4.7627717089808099</v>
      </c>
      <c r="G24" s="22">
        <v>6.9600999999999997</v>
      </c>
    </row>
    <row r="25" spans="1:9" x14ac:dyDescent="0.2">
      <c r="A25" s="21" t="s">
        <v>868</v>
      </c>
      <c r="B25" s="21" t="s">
        <v>869</v>
      </c>
      <c r="C25" s="21" t="s">
        <v>52</v>
      </c>
      <c r="D25" s="24">
        <v>1000</v>
      </c>
      <c r="E25" s="22">
        <v>4970.8050000000003</v>
      </c>
      <c r="F25" s="23">
        <v>3.4317733931213801</v>
      </c>
      <c r="G25" s="22">
        <v>6.9158999999999997</v>
      </c>
    </row>
    <row r="26" spans="1:9" x14ac:dyDescent="0.2">
      <c r="A26" s="21" t="s">
        <v>56</v>
      </c>
      <c r="B26" s="21" t="s">
        <v>55</v>
      </c>
      <c r="C26" s="21" t="s">
        <v>49</v>
      </c>
      <c r="D26" s="24">
        <v>1000</v>
      </c>
      <c r="E26" s="22">
        <v>4959.6750000000002</v>
      </c>
      <c r="F26" s="23">
        <v>3.4240893987048899</v>
      </c>
      <c r="G26" s="22">
        <v>7.8095999999999997</v>
      </c>
    </row>
    <row r="27" spans="1:9" x14ac:dyDescent="0.2">
      <c r="A27" s="21" t="s">
        <v>959</v>
      </c>
      <c r="B27" s="21" t="s">
        <v>960</v>
      </c>
      <c r="C27" s="21" t="s">
        <v>52</v>
      </c>
      <c r="D27" s="24">
        <v>1000</v>
      </c>
      <c r="E27" s="22">
        <v>4945.1149999999998</v>
      </c>
      <c r="F27" s="23">
        <v>3.4140373808518798</v>
      </c>
      <c r="G27" s="22">
        <v>6.8662000000000001</v>
      </c>
    </row>
    <row r="28" spans="1:9" x14ac:dyDescent="0.2">
      <c r="A28" s="21" t="s">
        <v>961</v>
      </c>
      <c r="B28" s="21" t="s">
        <v>962</v>
      </c>
      <c r="C28" s="21" t="s">
        <v>49</v>
      </c>
      <c r="D28" s="24">
        <v>1000</v>
      </c>
      <c r="E28" s="22">
        <v>4884.0050000000001</v>
      </c>
      <c r="F28" s="23">
        <v>3.37184790207457</v>
      </c>
      <c r="G28" s="22">
        <v>7.2847999999999997</v>
      </c>
    </row>
    <row r="29" spans="1:9" x14ac:dyDescent="0.2">
      <c r="A29" s="21" t="s">
        <v>963</v>
      </c>
      <c r="B29" s="21" t="s">
        <v>964</v>
      </c>
      <c r="C29" s="21" t="s">
        <v>48</v>
      </c>
      <c r="D29" s="24">
        <v>1000</v>
      </c>
      <c r="E29" s="22">
        <v>4795.2849999999999</v>
      </c>
      <c r="F29" s="23">
        <v>3.3105968702119801</v>
      </c>
      <c r="G29" s="22">
        <v>7.3849999999999998</v>
      </c>
    </row>
    <row r="30" spans="1:9" x14ac:dyDescent="0.2">
      <c r="A30" s="21" t="s">
        <v>965</v>
      </c>
      <c r="B30" s="21" t="s">
        <v>966</v>
      </c>
      <c r="C30" s="21" t="s">
        <v>53</v>
      </c>
      <c r="D30" s="24">
        <v>1000</v>
      </c>
      <c r="E30" s="22">
        <v>4780.4399999999996</v>
      </c>
      <c r="F30" s="23">
        <v>3.30034809239412</v>
      </c>
      <c r="G30" s="22">
        <v>7.3849999999999998</v>
      </c>
    </row>
    <row r="31" spans="1:9" x14ac:dyDescent="0.2">
      <c r="A31" s="21" t="s">
        <v>967</v>
      </c>
      <c r="B31" s="21" t="s">
        <v>968</v>
      </c>
      <c r="C31" s="21" t="s">
        <v>48</v>
      </c>
      <c r="D31" s="24">
        <v>900</v>
      </c>
      <c r="E31" s="22">
        <v>4380.4440000000004</v>
      </c>
      <c r="F31" s="23">
        <v>3.0241965173162502</v>
      </c>
      <c r="G31" s="22">
        <v>7.3250000000000002</v>
      </c>
    </row>
    <row r="32" spans="1:9" x14ac:dyDescent="0.2">
      <c r="A32" s="21" t="s">
        <v>969</v>
      </c>
      <c r="B32" s="21" t="s">
        <v>970</v>
      </c>
      <c r="C32" s="21" t="s">
        <v>49</v>
      </c>
      <c r="D32" s="24">
        <v>600</v>
      </c>
      <c r="E32" s="22">
        <v>2826.9450000000002</v>
      </c>
      <c r="F32" s="23">
        <v>1.95168280284934</v>
      </c>
      <c r="G32" s="22">
        <v>7.6</v>
      </c>
    </row>
    <row r="33" spans="1:9" x14ac:dyDescent="0.2">
      <c r="A33" s="21" t="s">
        <v>874</v>
      </c>
      <c r="B33" s="21" t="s">
        <v>875</v>
      </c>
      <c r="C33" s="21" t="s">
        <v>49</v>
      </c>
      <c r="D33" s="24">
        <v>500</v>
      </c>
      <c r="E33" s="22">
        <v>2472.8200000000002</v>
      </c>
      <c r="F33" s="23">
        <v>1.7071999167093499</v>
      </c>
      <c r="G33" s="22">
        <v>6.8000999999999996</v>
      </c>
    </row>
    <row r="34" spans="1:9" x14ac:dyDescent="0.2">
      <c r="A34" s="21" t="s">
        <v>971</v>
      </c>
      <c r="B34" s="21" t="s">
        <v>972</v>
      </c>
      <c r="C34" s="21" t="s">
        <v>53</v>
      </c>
      <c r="D34" s="24">
        <v>500</v>
      </c>
      <c r="E34" s="22">
        <v>2468.4899999999998</v>
      </c>
      <c r="F34" s="23">
        <v>1.70421054601542</v>
      </c>
      <c r="G34" s="22">
        <v>7.28</v>
      </c>
    </row>
    <row r="35" spans="1:9" x14ac:dyDescent="0.2">
      <c r="A35" s="20" t="s">
        <v>26</v>
      </c>
      <c r="B35" s="20"/>
      <c r="C35" s="20"/>
      <c r="D35" s="20"/>
      <c r="E35" s="25">
        <f>SUM(E23:E34)</f>
        <v>48382.734000000004</v>
      </c>
      <c r="F35" s="26">
        <f>SUM(F23:F34)</f>
        <v>33.402754529229988</v>
      </c>
      <c r="G35" s="25"/>
      <c r="H35" s="14"/>
      <c r="I35" s="14"/>
    </row>
    <row r="36" spans="1:9" x14ac:dyDescent="0.2">
      <c r="A36" s="21"/>
      <c r="B36" s="21"/>
      <c r="C36" s="21"/>
      <c r="D36" s="21"/>
      <c r="E36" s="22"/>
      <c r="F36" s="23"/>
      <c r="G36" s="22"/>
    </row>
    <row r="37" spans="1:9" x14ac:dyDescent="0.2">
      <c r="A37" s="20" t="s">
        <v>890</v>
      </c>
      <c r="B37" s="21"/>
      <c r="C37" s="21"/>
      <c r="D37" s="21"/>
      <c r="E37" s="22"/>
      <c r="F37" s="23"/>
      <c r="G37" s="22"/>
    </row>
    <row r="38" spans="1:9" x14ac:dyDescent="0.2">
      <c r="A38" s="21" t="s">
        <v>973</v>
      </c>
      <c r="B38" s="21" t="s">
        <v>974</v>
      </c>
      <c r="C38" s="21" t="s">
        <v>64</v>
      </c>
      <c r="D38" s="24">
        <v>20000000</v>
      </c>
      <c r="E38" s="22">
        <v>19357.599999999999</v>
      </c>
      <c r="F38" s="23">
        <v>13.364212966448401</v>
      </c>
      <c r="G38" s="22">
        <v>6.8433999999999999</v>
      </c>
    </row>
    <row r="39" spans="1:9" x14ac:dyDescent="0.2">
      <c r="A39" s="21" t="s">
        <v>975</v>
      </c>
      <c r="B39" s="21" t="s">
        <v>976</v>
      </c>
      <c r="C39" s="21" t="s">
        <v>64</v>
      </c>
      <c r="D39" s="24">
        <v>8000000</v>
      </c>
      <c r="E39" s="22">
        <v>7835.2879999999996</v>
      </c>
      <c r="F39" s="23">
        <v>5.4093718996909397</v>
      </c>
      <c r="G39" s="22">
        <v>6.7308000000000003</v>
      </c>
    </row>
    <row r="40" spans="1:9" x14ac:dyDescent="0.2">
      <c r="A40" s="21" t="s">
        <v>977</v>
      </c>
      <c r="B40" s="21" t="s">
        <v>978</v>
      </c>
      <c r="C40" s="21" t="s">
        <v>64</v>
      </c>
      <c r="D40" s="24">
        <v>5000000</v>
      </c>
      <c r="E40" s="22">
        <v>4909.6000000000004</v>
      </c>
      <c r="F40" s="23">
        <v>3.3895183276891201</v>
      </c>
      <c r="G40" s="22">
        <v>6.7209000000000003</v>
      </c>
    </row>
    <row r="41" spans="1:9" x14ac:dyDescent="0.2">
      <c r="A41" s="20" t="s">
        <v>26</v>
      </c>
      <c r="B41" s="20"/>
      <c r="C41" s="20"/>
      <c r="D41" s="20"/>
      <c r="E41" s="25">
        <f>SUM(E37:E40)</f>
        <v>32102.487999999998</v>
      </c>
      <c r="F41" s="26">
        <f>SUM(F37:F40)</f>
        <v>22.163103193828462</v>
      </c>
      <c r="G41" s="25"/>
      <c r="H41" s="14"/>
      <c r="I41" s="14"/>
    </row>
    <row r="42" spans="1:9" x14ac:dyDescent="0.2">
      <c r="A42" s="21"/>
      <c r="B42" s="21"/>
      <c r="C42" s="21"/>
      <c r="D42" s="21"/>
      <c r="E42" s="22"/>
      <c r="F42" s="23"/>
      <c r="G42" s="22"/>
    </row>
    <row r="43" spans="1:9" x14ac:dyDescent="0.2">
      <c r="A43" s="20" t="s">
        <v>29</v>
      </c>
      <c r="B43" s="20"/>
      <c r="C43" s="20"/>
      <c r="D43" s="20"/>
      <c r="E43" s="25">
        <f>E21+E35+E41</f>
        <v>143209.26699999999</v>
      </c>
      <c r="F43" s="26">
        <f>F21+F35+F41</f>
        <v>98.869650315998214</v>
      </c>
      <c r="G43" s="25"/>
      <c r="H43" s="14"/>
      <c r="I43" s="14"/>
    </row>
    <row r="44" spans="1:9" x14ac:dyDescent="0.2">
      <c r="A44" s="20"/>
      <c r="B44" s="20"/>
      <c r="C44" s="20"/>
      <c r="D44" s="20"/>
      <c r="E44" s="25"/>
      <c r="F44" s="26"/>
      <c r="G44" s="25"/>
      <c r="H44" s="14"/>
      <c r="I44" s="14"/>
    </row>
    <row r="45" spans="1:9" x14ac:dyDescent="0.2">
      <c r="A45" s="20" t="s">
        <v>31</v>
      </c>
      <c r="B45" s="20"/>
      <c r="C45" s="20"/>
      <c r="D45" s="20"/>
      <c r="E45" s="25">
        <f>E47-(E21+E35+E41)</f>
        <v>1637.2724004000193</v>
      </c>
      <c r="F45" s="26">
        <f>F47-(F21+F35+F41)</f>
        <v>1.1303496840017857</v>
      </c>
      <c r="G45" s="25"/>
      <c r="H45" s="14"/>
      <c r="I45" s="14"/>
    </row>
    <row r="46" spans="1:9" x14ac:dyDescent="0.2">
      <c r="A46" s="20"/>
      <c r="B46" s="20"/>
      <c r="C46" s="20"/>
      <c r="D46" s="20"/>
      <c r="E46" s="25"/>
      <c r="F46" s="26"/>
      <c r="G46" s="25"/>
      <c r="H46" s="14"/>
      <c r="I46" s="14"/>
    </row>
    <row r="47" spans="1:9" x14ac:dyDescent="0.2">
      <c r="A47" s="27" t="s">
        <v>30</v>
      </c>
      <c r="B47" s="27"/>
      <c r="C47" s="27"/>
      <c r="D47" s="27"/>
      <c r="E47" s="28">
        <v>144846.53940040001</v>
      </c>
      <c r="F47" s="29">
        <v>100</v>
      </c>
      <c r="G47" s="28"/>
      <c r="H47" s="14"/>
      <c r="I47" s="14"/>
    </row>
    <row r="49" spans="1:4" x14ac:dyDescent="0.2">
      <c r="A49" s="14" t="s">
        <v>57</v>
      </c>
    </row>
    <row r="50" spans="1:4" x14ac:dyDescent="0.2">
      <c r="A50" s="14" t="s">
        <v>33</v>
      </c>
    </row>
    <row r="52" spans="1:4" x14ac:dyDescent="0.2">
      <c r="A52" s="14" t="s">
        <v>34</v>
      </c>
    </row>
    <row r="53" spans="1:4" x14ac:dyDescent="0.2">
      <c r="A53" s="14" t="s">
        <v>35</v>
      </c>
    </row>
    <row r="54" spans="1:4" x14ac:dyDescent="0.2">
      <c r="A54" s="14" t="s">
        <v>36</v>
      </c>
      <c r="B54" s="14"/>
      <c r="C54" s="30" t="s">
        <v>38</v>
      </c>
      <c r="D54" s="14" t="s">
        <v>37</v>
      </c>
    </row>
    <row r="55" spans="1:4" x14ac:dyDescent="0.2">
      <c r="A55" s="7" t="s">
        <v>979</v>
      </c>
      <c r="C55" s="31">
        <v>41.974600000000002</v>
      </c>
      <c r="D55" s="31">
        <v>43.563099999999999</v>
      </c>
    </row>
    <row r="56" spans="1:4" x14ac:dyDescent="0.2">
      <c r="A56" s="7" t="s">
        <v>980</v>
      </c>
      <c r="C56" s="31">
        <v>10.0457</v>
      </c>
      <c r="D56" s="31">
        <v>10.045500000000001</v>
      </c>
    </row>
    <row r="57" spans="1:4" x14ac:dyDescent="0.2">
      <c r="A57" s="7" t="s">
        <v>981</v>
      </c>
      <c r="C57" s="31">
        <v>10.207800000000001</v>
      </c>
      <c r="D57" s="31">
        <v>10.309699999999999</v>
      </c>
    </row>
    <row r="58" spans="1:4" x14ac:dyDescent="0.2">
      <c r="A58" s="7" t="s">
        <v>982</v>
      </c>
      <c r="C58" s="31">
        <v>10.4541</v>
      </c>
      <c r="D58" s="31">
        <v>10.616</v>
      </c>
    </row>
    <row r="59" spans="1:4" x14ac:dyDescent="0.2">
      <c r="A59" s="7" t="s">
        <v>983</v>
      </c>
      <c r="C59" s="31">
        <v>43.206200000000003</v>
      </c>
      <c r="D59" s="31">
        <v>44.880499999999998</v>
      </c>
    </row>
    <row r="60" spans="1:4" x14ac:dyDescent="0.2">
      <c r="A60" s="7" t="s">
        <v>984</v>
      </c>
      <c r="C60" s="31">
        <v>10.0571</v>
      </c>
      <c r="D60" s="31">
        <v>10.056900000000001</v>
      </c>
    </row>
    <row r="61" spans="1:4" x14ac:dyDescent="0.2">
      <c r="A61" s="7" t="s">
        <v>985</v>
      </c>
      <c r="C61" s="31">
        <v>10.611499999999999</v>
      </c>
      <c r="D61" s="31">
        <v>10.7378</v>
      </c>
    </row>
    <row r="62" spans="1:4" x14ac:dyDescent="0.2">
      <c r="A62" s="7" t="s">
        <v>986</v>
      </c>
      <c r="C62" s="31">
        <v>10.912699999999999</v>
      </c>
      <c r="D62" s="31">
        <v>11.1014</v>
      </c>
    </row>
    <row r="64" spans="1:4" x14ac:dyDescent="0.2">
      <c r="A64" s="14" t="s">
        <v>40</v>
      </c>
    </row>
    <row r="65" spans="1:5" x14ac:dyDescent="0.2">
      <c r="A65" s="86" t="s">
        <v>58</v>
      </c>
      <c r="B65" s="87"/>
      <c r="C65" s="35" t="s">
        <v>59</v>
      </c>
    </row>
    <row r="66" spans="1:5" x14ac:dyDescent="0.2">
      <c r="A66" s="82" t="s">
        <v>980</v>
      </c>
      <c r="B66" s="83"/>
      <c r="C66" s="36">
        <v>0.37349891000000002</v>
      </c>
    </row>
    <row r="67" spans="1:5" x14ac:dyDescent="0.2">
      <c r="A67" s="82" t="s">
        <v>981</v>
      </c>
      <c r="B67" s="83"/>
      <c r="C67" s="36">
        <v>0.28000000000000003</v>
      </c>
    </row>
    <row r="68" spans="1:5" x14ac:dyDescent="0.2">
      <c r="A68" s="82" t="s">
        <v>982</v>
      </c>
      <c r="B68" s="83"/>
      <c r="C68" s="36">
        <v>0.23</v>
      </c>
    </row>
    <row r="69" spans="1:5" x14ac:dyDescent="0.2">
      <c r="A69" s="82" t="s">
        <v>984</v>
      </c>
      <c r="B69" s="83"/>
      <c r="C69" s="36">
        <v>0.38242514</v>
      </c>
    </row>
    <row r="70" spans="1:5" x14ac:dyDescent="0.2">
      <c r="A70" s="82" t="s">
        <v>985</v>
      </c>
      <c r="B70" s="83"/>
      <c r="C70" s="36">
        <v>0.28000000000000003</v>
      </c>
    </row>
    <row r="71" spans="1:5" x14ac:dyDescent="0.2">
      <c r="A71" s="82" t="s">
        <v>986</v>
      </c>
      <c r="B71" s="83"/>
      <c r="C71" s="36">
        <v>0.23</v>
      </c>
    </row>
    <row r="72" spans="1:5" x14ac:dyDescent="0.2">
      <c r="A72" s="7" t="s">
        <v>60</v>
      </c>
    </row>
    <row r="73" spans="1:5" x14ac:dyDescent="0.2">
      <c r="A73" s="7" t="s">
        <v>39</v>
      </c>
    </row>
    <row r="75" spans="1:5" x14ac:dyDescent="0.2">
      <c r="A75" s="14" t="s">
        <v>916</v>
      </c>
      <c r="D75" s="33">
        <v>0.41777452381732899</v>
      </c>
      <c r="E75" s="10" t="s">
        <v>44</v>
      </c>
    </row>
    <row r="77" spans="1:5" x14ac:dyDescent="0.2">
      <c r="A77" s="14" t="s">
        <v>1222</v>
      </c>
      <c r="D77" s="30" t="s">
        <v>41</v>
      </c>
    </row>
    <row r="79" spans="1:5" x14ac:dyDescent="0.2">
      <c r="A79" s="14" t="s">
        <v>917</v>
      </c>
    </row>
    <row r="80" spans="1:5" x14ac:dyDescent="0.2">
      <c r="A80" s="14"/>
    </row>
    <row r="81" spans="1:1" x14ac:dyDescent="0.2">
      <c r="A81" s="51" t="s">
        <v>811</v>
      </c>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1" t="s">
        <v>987</v>
      </c>
    </row>
    <row r="96" spans="1:1" x14ac:dyDescent="0.2">
      <c r="A96" s="53"/>
    </row>
    <row r="97" spans="1:1" x14ac:dyDescent="0.2">
      <c r="A97" s="51" t="s">
        <v>919</v>
      </c>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14" t="s">
        <v>988</v>
      </c>
    </row>
    <row r="113" spans="1:1" x14ac:dyDescent="0.2">
      <c r="A113" s="51" t="s">
        <v>921</v>
      </c>
    </row>
    <row r="127" spans="1:1" x14ac:dyDescent="0.2">
      <c r="A127" s="14" t="s">
        <v>989</v>
      </c>
    </row>
  </sheetData>
  <mergeCells count="8">
    <mergeCell ref="A70:B70"/>
    <mergeCell ref="A71:B71"/>
    <mergeCell ref="A1:G1"/>
    <mergeCell ref="A65:B65"/>
    <mergeCell ref="A66:B66"/>
    <mergeCell ref="A67:B67"/>
    <mergeCell ref="A68:B68"/>
    <mergeCell ref="A69:B69"/>
  </mergeCells>
  <conditionalFormatting sqref="F2:F3 F5:F65535">
    <cfRule type="cellIs" dxfId="7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80"/>
  <sheetViews>
    <sheetView workbookViewId="0">
      <selection sqref="A1:E1"/>
    </sheetView>
  </sheetViews>
  <sheetFormatPr defaultColWidth="9.28515625" defaultRowHeight="11.25" x14ac:dyDescent="0.2"/>
  <cols>
    <col min="1" max="1" width="31.7109375" style="7" bestFit="1" customWidth="1"/>
    <col min="2" max="2" width="95.42578125" style="7" bestFit="1" customWidth="1"/>
    <col min="3" max="3" width="24.7109375" style="7" bestFit="1" customWidth="1"/>
    <col min="4" max="4" width="22.28515625" style="7" customWidth="1"/>
    <col min="5" max="5" width="13.5703125" style="10" customWidth="1"/>
    <col min="6" max="6" width="21.7109375" style="7" customWidth="1"/>
    <col min="7" max="7" width="20.28515625" style="7" customWidth="1"/>
    <col min="8" max="8" width="12.5703125" style="7" customWidth="1"/>
    <col min="9" max="16384" width="9.28515625" style="7"/>
  </cols>
  <sheetData>
    <row r="1" spans="1:8" s="1" customFormat="1" ht="15" customHeight="1" x14ac:dyDescent="0.2">
      <c r="A1" s="84" t="s">
        <v>1236</v>
      </c>
      <c r="B1" s="85"/>
      <c r="C1" s="85"/>
      <c r="D1" s="85"/>
      <c r="E1" s="85"/>
    </row>
    <row r="2" spans="1:8" s="1" customFormat="1" ht="12" x14ac:dyDescent="0.2">
      <c r="E2" s="5"/>
    </row>
    <row r="3" spans="1:8" s="1" customFormat="1" ht="12" x14ac:dyDescent="0.2">
      <c r="A3" s="8" t="s">
        <v>7</v>
      </c>
      <c r="B3" s="2"/>
      <c r="C3" s="3"/>
      <c r="D3" s="3"/>
      <c r="E3" s="4"/>
    </row>
    <row r="4" spans="1:8" s="1" customFormat="1" ht="48.75" customHeight="1" x14ac:dyDescent="0.2">
      <c r="A4" s="6" t="s">
        <v>2</v>
      </c>
      <c r="B4" s="6" t="s">
        <v>0</v>
      </c>
      <c r="C4" s="13" t="s">
        <v>1</v>
      </c>
      <c r="D4" s="55" t="s">
        <v>6</v>
      </c>
      <c r="E4" s="55" t="s">
        <v>3</v>
      </c>
      <c r="F4" s="56"/>
      <c r="G4" s="57"/>
    </row>
    <row r="5" spans="1:8" x14ac:dyDescent="0.2">
      <c r="A5" s="16" t="s">
        <v>27</v>
      </c>
      <c r="B5" s="17"/>
      <c r="C5" s="17"/>
      <c r="D5" s="18"/>
      <c r="E5" s="19"/>
    </row>
    <row r="6" spans="1:8" x14ac:dyDescent="0.2">
      <c r="A6" s="21" t="s">
        <v>804</v>
      </c>
      <c r="B6" s="21" t="s">
        <v>803</v>
      </c>
      <c r="C6" s="24">
        <v>4817288.92</v>
      </c>
      <c r="D6" s="22">
        <v>60069.04449</v>
      </c>
      <c r="E6" s="23">
        <v>50.796823144738497</v>
      </c>
    </row>
    <row r="7" spans="1:8" x14ac:dyDescent="0.2">
      <c r="A7" s="21" t="s">
        <v>793</v>
      </c>
      <c r="B7" s="66" t="s">
        <v>1233</v>
      </c>
      <c r="C7" s="24">
        <v>50350190.445</v>
      </c>
      <c r="D7" s="22">
        <v>28168.01124</v>
      </c>
      <c r="E7" s="23">
        <v>23.820014076226698</v>
      </c>
    </row>
    <row r="8" spans="1:8" x14ac:dyDescent="0.2">
      <c r="A8" s="21" t="s">
        <v>794</v>
      </c>
      <c r="B8" s="66" t="s">
        <v>1234</v>
      </c>
      <c r="C8" s="24">
        <v>95886219.929000005</v>
      </c>
      <c r="D8" s="22">
        <v>28049.691800000001</v>
      </c>
      <c r="E8" s="23">
        <v>23.719958353361601</v>
      </c>
    </row>
    <row r="9" spans="1:8" x14ac:dyDescent="0.2">
      <c r="A9" s="21" t="s">
        <v>796</v>
      </c>
      <c r="B9" s="21" t="s">
        <v>795</v>
      </c>
      <c r="C9" s="24">
        <v>39815.718999999997</v>
      </c>
      <c r="D9" s="22">
        <v>1532.941613</v>
      </c>
      <c r="E9" s="23">
        <v>1.2963176735686901</v>
      </c>
    </row>
    <row r="10" spans="1:8" x14ac:dyDescent="0.2">
      <c r="A10" s="21" t="s">
        <v>798</v>
      </c>
      <c r="B10" s="21" t="s">
        <v>797</v>
      </c>
      <c r="C10" s="24">
        <v>840905.36399999994</v>
      </c>
      <c r="D10" s="22">
        <v>434.10730330000001</v>
      </c>
      <c r="E10" s="23">
        <v>0.36709876274526798</v>
      </c>
    </row>
    <row r="11" spans="1:8" x14ac:dyDescent="0.2">
      <c r="A11" s="21" t="s">
        <v>806</v>
      </c>
      <c r="B11" s="21" t="s">
        <v>805</v>
      </c>
      <c r="C11" s="24">
        <v>871928.53599999996</v>
      </c>
      <c r="D11" s="22">
        <v>3.8818258000000001</v>
      </c>
      <c r="E11" s="23">
        <v>3.2826295193376901E-3</v>
      </c>
    </row>
    <row r="12" spans="1:8" x14ac:dyDescent="0.2">
      <c r="A12" s="21" t="s">
        <v>808</v>
      </c>
      <c r="B12" s="21" t="s">
        <v>807</v>
      </c>
      <c r="C12" s="24">
        <v>1483902.88</v>
      </c>
      <c r="D12" s="22">
        <v>0</v>
      </c>
      <c r="E12" s="22">
        <v>0</v>
      </c>
    </row>
    <row r="13" spans="1:8" x14ac:dyDescent="0.2">
      <c r="A13" s="21" t="s">
        <v>802</v>
      </c>
      <c r="B13" s="21" t="s">
        <v>801</v>
      </c>
      <c r="C13" s="24">
        <v>1370528.45</v>
      </c>
      <c r="D13" s="22">
        <v>0</v>
      </c>
      <c r="E13" s="22">
        <v>0</v>
      </c>
    </row>
    <row r="14" spans="1:8" x14ac:dyDescent="0.2">
      <c r="A14" s="20" t="s">
        <v>26</v>
      </c>
      <c r="B14" s="20"/>
      <c r="C14" s="20"/>
      <c r="D14" s="25">
        <f>SUM(D6:D13)</f>
        <v>118257.67827209999</v>
      </c>
      <c r="E14" s="26">
        <f>SUM(E6:E13)</f>
        <v>100.0034946401601</v>
      </c>
      <c r="F14" s="14"/>
      <c r="G14" s="14"/>
      <c r="H14" s="14"/>
    </row>
    <row r="15" spans="1:8" x14ac:dyDescent="0.2">
      <c r="A15" s="21"/>
      <c r="B15" s="21"/>
      <c r="C15" s="21"/>
      <c r="D15" s="22"/>
      <c r="E15" s="23"/>
    </row>
    <row r="16" spans="1:8" x14ac:dyDescent="0.2">
      <c r="A16" s="20" t="s">
        <v>29</v>
      </c>
      <c r="B16" s="20"/>
      <c r="C16" s="20"/>
      <c r="D16" s="25">
        <f>D14</f>
        <v>118257.67827209999</v>
      </c>
      <c r="E16" s="26">
        <f>E14</f>
        <v>100.0034946401601</v>
      </c>
      <c r="F16" s="14"/>
      <c r="G16" s="14"/>
      <c r="H16" s="14"/>
    </row>
    <row r="17" spans="1:8" x14ac:dyDescent="0.2">
      <c r="A17" s="20"/>
      <c r="B17" s="20"/>
      <c r="C17" s="20"/>
      <c r="D17" s="25"/>
      <c r="E17" s="26"/>
      <c r="F17" s="14"/>
      <c r="G17" s="14"/>
      <c r="H17" s="14"/>
    </row>
    <row r="18" spans="1:8" x14ac:dyDescent="0.2">
      <c r="A18" s="20" t="s">
        <v>31</v>
      </c>
      <c r="B18" s="20"/>
      <c r="C18" s="20"/>
      <c r="D18" s="25">
        <f>D20-(D14)</f>
        <v>-4.1325358999893069</v>
      </c>
      <c r="E18" s="26">
        <f>E20-(E14)</f>
        <v>-3.4946401600990384E-3</v>
      </c>
      <c r="F18" s="14"/>
      <c r="G18" s="14"/>
      <c r="H18" s="14"/>
    </row>
    <row r="19" spans="1:8" x14ac:dyDescent="0.2">
      <c r="A19" s="20"/>
      <c r="B19" s="20"/>
      <c r="C19" s="20"/>
      <c r="D19" s="25"/>
      <c r="E19" s="26"/>
      <c r="F19" s="14"/>
      <c r="G19" s="14"/>
      <c r="H19" s="14"/>
    </row>
    <row r="20" spans="1:8" x14ac:dyDescent="0.2">
      <c r="A20" s="27" t="s">
        <v>30</v>
      </c>
      <c r="B20" s="27"/>
      <c r="C20" s="27"/>
      <c r="D20" s="28">
        <v>118253.5457362</v>
      </c>
      <c r="E20" s="29">
        <v>100</v>
      </c>
      <c r="F20" s="14"/>
      <c r="G20" s="14"/>
      <c r="H20" s="14"/>
    </row>
    <row r="21" spans="1:8" x14ac:dyDescent="0.2">
      <c r="E21" s="15" t="s">
        <v>620</v>
      </c>
    </row>
    <row r="22" spans="1:8" x14ac:dyDescent="0.2">
      <c r="A22" s="14" t="s">
        <v>45</v>
      </c>
    </row>
    <row r="23" spans="1:8" ht="15" x14ac:dyDescent="0.25">
      <c r="A23" s="88" t="s">
        <v>1189</v>
      </c>
      <c r="B23" s="89"/>
      <c r="C23" s="89"/>
      <c r="D23" s="89"/>
      <c r="E23" s="89"/>
    </row>
    <row r="25" spans="1:8" x14ac:dyDescent="0.2">
      <c r="A25" s="14" t="s">
        <v>34</v>
      </c>
    </row>
    <row r="26" spans="1:8" x14ac:dyDescent="0.2">
      <c r="A26" s="14" t="s">
        <v>35</v>
      </c>
    </row>
    <row r="27" spans="1:8" x14ac:dyDescent="0.2">
      <c r="A27" s="14" t="s">
        <v>36</v>
      </c>
      <c r="B27" s="14"/>
      <c r="C27" s="30" t="s">
        <v>38</v>
      </c>
      <c r="D27" s="14" t="s">
        <v>37</v>
      </c>
    </row>
    <row r="28" spans="1:8" x14ac:dyDescent="0.2">
      <c r="A28" s="7" t="s">
        <v>71</v>
      </c>
      <c r="C28" s="31">
        <v>114.5264</v>
      </c>
      <c r="D28" s="31">
        <v>126.2784</v>
      </c>
    </row>
    <row r="29" spans="1:8" x14ac:dyDescent="0.2">
      <c r="A29" s="7" t="s">
        <v>78</v>
      </c>
      <c r="C29" s="31">
        <v>36.091200000000001</v>
      </c>
      <c r="D29" s="31">
        <v>38.3187</v>
      </c>
    </row>
    <row r="30" spans="1:8" x14ac:dyDescent="0.2">
      <c r="A30" s="7" t="s">
        <v>72</v>
      </c>
      <c r="C30" s="31">
        <v>126.5857</v>
      </c>
      <c r="D30" s="31">
        <v>140.20750000000001</v>
      </c>
    </row>
    <row r="31" spans="1:8" x14ac:dyDescent="0.2">
      <c r="A31" s="7" t="s">
        <v>79</v>
      </c>
      <c r="C31" s="31">
        <v>41.902299999999997</v>
      </c>
      <c r="D31" s="31">
        <v>44.613799999999998</v>
      </c>
    </row>
    <row r="33" spans="1:4" x14ac:dyDescent="0.2">
      <c r="A33" s="14" t="s">
        <v>40</v>
      </c>
    </row>
    <row r="34" spans="1:4" x14ac:dyDescent="0.2">
      <c r="A34" s="86" t="s">
        <v>58</v>
      </c>
      <c r="B34" s="87"/>
      <c r="C34" s="35" t="s">
        <v>59</v>
      </c>
    </row>
    <row r="35" spans="1:4" x14ac:dyDescent="0.2">
      <c r="A35" s="82" t="s">
        <v>78</v>
      </c>
      <c r="B35" s="83"/>
      <c r="C35" s="36">
        <v>1.4</v>
      </c>
    </row>
    <row r="36" spans="1:4" x14ac:dyDescent="0.2">
      <c r="A36" s="82" t="s">
        <v>79</v>
      </c>
      <c r="B36" s="83"/>
      <c r="C36" s="36">
        <v>1.7</v>
      </c>
    </row>
    <row r="37" spans="1:4" x14ac:dyDescent="0.2">
      <c r="A37" s="7" t="s">
        <v>60</v>
      </c>
    </row>
    <row r="38" spans="1:4" x14ac:dyDescent="0.2">
      <c r="A38" s="7" t="s">
        <v>39</v>
      </c>
    </row>
    <row r="40" spans="1:4" x14ac:dyDescent="0.2">
      <c r="A40" s="14" t="s">
        <v>42</v>
      </c>
      <c r="D40" s="32">
        <v>0.11126378452725701</v>
      </c>
    </row>
    <row r="42" spans="1:4" x14ac:dyDescent="0.2">
      <c r="A42" s="93" t="s">
        <v>1222</v>
      </c>
      <c r="B42" s="93"/>
      <c r="C42" s="93"/>
      <c r="D42" s="30" t="s">
        <v>41</v>
      </c>
    </row>
    <row r="43" spans="1:4" x14ac:dyDescent="0.2">
      <c r="A43" s="7" t="s">
        <v>1142</v>
      </c>
    </row>
    <row r="44" spans="1:4" x14ac:dyDescent="0.2">
      <c r="A44" s="50" t="s">
        <v>1238</v>
      </c>
    </row>
    <row r="46" spans="1:4" x14ac:dyDescent="0.2">
      <c r="A46" s="14" t="s">
        <v>820</v>
      </c>
    </row>
    <row r="47" spans="1:4" x14ac:dyDescent="0.2">
      <c r="A47" s="50"/>
    </row>
    <row r="48" spans="1:4" x14ac:dyDescent="0.2">
      <c r="A48" s="51" t="s">
        <v>811</v>
      </c>
    </row>
    <row r="49" spans="1:1" x14ac:dyDescent="0.2">
      <c r="A49" s="52"/>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1" t="s">
        <v>836</v>
      </c>
    </row>
    <row r="63" spans="1:1" x14ac:dyDescent="0.2">
      <c r="A63" s="53"/>
    </row>
    <row r="64" spans="1:1" x14ac:dyDescent="0.2">
      <c r="A64" s="51" t="s">
        <v>812</v>
      </c>
    </row>
    <row r="65" spans="1:5" x14ac:dyDescent="0.2">
      <c r="A65" s="53"/>
    </row>
    <row r="66" spans="1:5" x14ac:dyDescent="0.2">
      <c r="A66" s="53"/>
    </row>
    <row r="67" spans="1:5" x14ac:dyDescent="0.2">
      <c r="A67" s="53"/>
    </row>
    <row r="68" spans="1:5" x14ac:dyDescent="0.2">
      <c r="A68" s="53"/>
    </row>
    <row r="69" spans="1:5" x14ac:dyDescent="0.2">
      <c r="A69" s="53"/>
    </row>
    <row r="70" spans="1:5" x14ac:dyDescent="0.2">
      <c r="A70" s="53"/>
    </row>
    <row r="71" spans="1:5" x14ac:dyDescent="0.2">
      <c r="A71" s="53"/>
    </row>
    <row r="72" spans="1:5" x14ac:dyDescent="0.2">
      <c r="A72" s="53"/>
    </row>
    <row r="73" spans="1:5" x14ac:dyDescent="0.2">
      <c r="A73" s="53"/>
    </row>
    <row r="74" spans="1:5" x14ac:dyDescent="0.2">
      <c r="A74" s="53"/>
    </row>
    <row r="75" spans="1:5" x14ac:dyDescent="0.2">
      <c r="A75" s="53"/>
    </row>
    <row r="76" spans="1:5" x14ac:dyDescent="0.2">
      <c r="A76" s="53"/>
    </row>
    <row r="77" spans="1:5" x14ac:dyDescent="0.2">
      <c r="A77" s="53"/>
    </row>
    <row r="78" spans="1:5" x14ac:dyDescent="0.2">
      <c r="A78" s="95" t="s">
        <v>837</v>
      </c>
      <c r="B78" s="95"/>
      <c r="C78" s="95"/>
      <c r="D78" s="95"/>
      <c r="E78" s="95"/>
    </row>
    <row r="80" spans="1:5" x14ac:dyDescent="0.2">
      <c r="A80" s="93"/>
      <c r="B80" s="93"/>
      <c r="C80" s="93"/>
      <c r="D80" s="93"/>
      <c r="E80" s="93"/>
    </row>
  </sheetData>
  <mergeCells count="8">
    <mergeCell ref="A80:E80"/>
    <mergeCell ref="A1:E1"/>
    <mergeCell ref="A23:E23"/>
    <mergeCell ref="A42:C42"/>
    <mergeCell ref="A34:B34"/>
    <mergeCell ref="A35:B35"/>
    <mergeCell ref="A36:B36"/>
    <mergeCell ref="A78:E78"/>
  </mergeCells>
  <conditionalFormatting sqref="E5:E11">
    <cfRule type="cellIs" dxfId="28" priority="2" stopIfTrue="1" operator="between">
      <formula>0.009</formula>
      <formula>-0.009</formula>
    </cfRule>
  </conditionalFormatting>
  <conditionalFormatting sqref="E14:E21">
    <cfRule type="cellIs" dxfId="27" priority="1" stopIfTrue="1" operator="between">
      <formula>0.009</formula>
      <formula>-0.009</formula>
    </cfRule>
  </conditionalFormatting>
  <hyperlinks>
    <hyperlink ref="A44" r:id="rId1"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117"/>
  <sheetViews>
    <sheetView zoomScaleNormal="100" zoomScaleSheetLayoutView="106"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5.28515625" style="10" customWidth="1"/>
    <col min="6" max="6" width="13.5703125" style="11" bestFit="1" customWidth="1"/>
    <col min="7" max="7" width="13.42578125" style="10" customWidth="1"/>
    <col min="8" max="8" width="9.28515625" style="7"/>
    <col min="9" max="13" width="9.28515625" style="7" customWidth="1"/>
    <col min="14" max="16384" width="9.28515625" style="7"/>
  </cols>
  <sheetData>
    <row r="1" spans="1:9" s="1" customFormat="1" ht="15" customHeight="1" x14ac:dyDescent="0.2">
      <c r="A1" s="84" t="s">
        <v>1128</v>
      </c>
      <c r="B1" s="85"/>
      <c r="C1" s="85"/>
      <c r="D1" s="85"/>
      <c r="E1" s="85"/>
      <c r="F1" s="85"/>
      <c r="G1" s="85"/>
    </row>
    <row r="2" spans="1:9" s="1" customFormat="1" ht="12" x14ac:dyDescent="0.2">
      <c r="A2" s="34" t="s">
        <v>1116</v>
      </c>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1129</v>
      </c>
      <c r="D4" s="13" t="s">
        <v>1</v>
      </c>
      <c r="E4" s="55" t="s">
        <v>6</v>
      </c>
      <c r="F4" s="12" t="s">
        <v>3</v>
      </c>
      <c r="G4" s="12" t="s">
        <v>5</v>
      </c>
    </row>
    <row r="5" spans="1:9" x14ac:dyDescent="0.2">
      <c r="A5" s="16" t="s">
        <v>24</v>
      </c>
      <c r="B5" s="17"/>
      <c r="C5" s="17"/>
      <c r="D5" s="17"/>
      <c r="E5" s="18"/>
      <c r="F5" s="19"/>
      <c r="G5" s="18"/>
    </row>
    <row r="6" spans="1:9" x14ac:dyDescent="0.2">
      <c r="A6" s="20" t="s">
        <v>1130</v>
      </c>
      <c r="B6" s="21"/>
      <c r="C6" s="21"/>
      <c r="D6" s="21"/>
      <c r="E6" s="22"/>
      <c r="F6" s="23"/>
      <c r="G6" s="22"/>
    </row>
    <row r="7" spans="1:9" x14ac:dyDescent="0.2">
      <c r="A7" s="21" t="s">
        <v>1131</v>
      </c>
      <c r="B7" s="21" t="s">
        <v>1132</v>
      </c>
      <c r="C7" s="21" t="s">
        <v>1133</v>
      </c>
      <c r="D7" s="24">
        <v>250</v>
      </c>
      <c r="E7" s="22">
        <v>0</v>
      </c>
      <c r="F7" s="22">
        <v>0</v>
      </c>
      <c r="G7" s="22">
        <v>0</v>
      </c>
    </row>
    <row r="8" spans="1:9" x14ac:dyDescent="0.2">
      <c r="A8" s="21" t="s">
        <v>1134</v>
      </c>
      <c r="B8" s="21" t="s">
        <v>1135</v>
      </c>
      <c r="C8" s="21" t="s">
        <v>1133</v>
      </c>
      <c r="D8" s="24">
        <v>250</v>
      </c>
      <c r="E8" s="22">
        <v>0</v>
      </c>
      <c r="F8" s="22">
        <v>0</v>
      </c>
      <c r="G8" s="22">
        <v>0</v>
      </c>
    </row>
    <row r="9" spans="1:9" x14ac:dyDescent="0.2">
      <c r="A9" s="20" t="s">
        <v>26</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29</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31</v>
      </c>
      <c r="B13" s="20"/>
      <c r="C13" s="20"/>
      <c r="D13" s="20"/>
      <c r="E13" s="25">
        <f>E15-(E9)</f>
        <v>0</v>
      </c>
      <c r="F13" s="25">
        <f>F15-(F9)</f>
        <v>0</v>
      </c>
      <c r="G13" s="25"/>
      <c r="H13" s="14"/>
      <c r="I13" s="14"/>
    </row>
    <row r="14" spans="1:9" x14ac:dyDescent="0.2">
      <c r="A14" s="20"/>
      <c r="B14" s="20"/>
      <c r="C14" s="20"/>
      <c r="D14" s="20"/>
      <c r="E14" s="25"/>
      <c r="F14" s="26"/>
      <c r="G14" s="25"/>
      <c r="H14" s="14"/>
      <c r="I14" s="14"/>
    </row>
    <row r="15" spans="1:9" x14ac:dyDescent="0.2">
      <c r="A15" s="27" t="s">
        <v>30</v>
      </c>
      <c r="B15" s="27"/>
      <c r="C15" s="27"/>
      <c r="D15" s="27"/>
      <c r="E15" s="28">
        <v>0</v>
      </c>
      <c r="F15" s="28">
        <v>0</v>
      </c>
      <c r="G15" s="28"/>
      <c r="H15" s="14"/>
      <c r="I15" s="14"/>
    </row>
    <row r="17" spans="1:7" x14ac:dyDescent="0.2">
      <c r="A17" s="14" t="s">
        <v>33</v>
      </c>
    </row>
    <row r="18" spans="1:7" x14ac:dyDescent="0.2">
      <c r="A18" s="14" t="s">
        <v>1136</v>
      </c>
    </row>
    <row r="19" spans="1:7" ht="30.75" customHeight="1" x14ac:dyDescent="0.2">
      <c r="A19" s="96" t="s">
        <v>1137</v>
      </c>
      <c r="B19" s="97"/>
      <c r="C19" s="97"/>
      <c r="D19" s="97"/>
      <c r="E19" s="97"/>
      <c r="F19" s="97"/>
      <c r="G19" s="97"/>
    </row>
    <row r="21" spans="1:7" x14ac:dyDescent="0.2">
      <c r="A21" s="14" t="s">
        <v>34</v>
      </c>
    </row>
    <row r="22" spans="1:7" x14ac:dyDescent="0.2">
      <c r="A22" s="14" t="s">
        <v>35</v>
      </c>
    </row>
    <row r="23" spans="1:7" x14ac:dyDescent="0.2">
      <c r="A23" s="14" t="s">
        <v>36</v>
      </c>
      <c r="B23" s="14"/>
      <c r="C23" s="30" t="s">
        <v>38</v>
      </c>
      <c r="D23" s="14" t="s">
        <v>1138</v>
      </c>
    </row>
    <row r="24" spans="1:7" x14ac:dyDescent="0.2">
      <c r="A24" s="7" t="s">
        <v>71</v>
      </c>
      <c r="C24" s="63" t="s">
        <v>1139</v>
      </c>
      <c r="D24" s="31">
        <v>94.787999999999997</v>
      </c>
    </row>
    <row r="25" spans="1:7" x14ac:dyDescent="0.2">
      <c r="A25" s="7" t="s">
        <v>78</v>
      </c>
      <c r="C25" s="63" t="s">
        <v>1139</v>
      </c>
      <c r="D25" s="31">
        <v>15.6675</v>
      </c>
    </row>
    <row r="26" spans="1:7" x14ac:dyDescent="0.2">
      <c r="A26" s="7" t="s">
        <v>72</v>
      </c>
      <c r="C26" s="63" t="s">
        <v>1139</v>
      </c>
      <c r="D26" s="31">
        <v>84.032899999999998</v>
      </c>
    </row>
    <row r="27" spans="1:7" x14ac:dyDescent="0.2">
      <c r="A27" s="7" t="s">
        <v>79</v>
      </c>
      <c r="C27" s="63" t="s">
        <v>1139</v>
      </c>
      <c r="D27" s="31">
        <v>14.163500000000001</v>
      </c>
    </row>
    <row r="29" spans="1:7" x14ac:dyDescent="0.2">
      <c r="A29" s="7" t="s">
        <v>39</v>
      </c>
    </row>
    <row r="30" spans="1:7" x14ac:dyDescent="0.2">
      <c r="A30" s="7" t="s">
        <v>1140</v>
      </c>
    </row>
    <row r="32" spans="1:7" x14ac:dyDescent="0.2">
      <c r="A32" s="14" t="s">
        <v>40</v>
      </c>
      <c r="D32" s="30" t="s">
        <v>41</v>
      </c>
    </row>
    <row r="34" spans="1:7" x14ac:dyDescent="0.2">
      <c r="A34" s="14" t="s">
        <v>916</v>
      </c>
      <c r="D34" s="64" t="s">
        <v>1139</v>
      </c>
    </row>
    <row r="35" spans="1:7" x14ac:dyDescent="0.2">
      <c r="A35" s="7" t="s">
        <v>1141</v>
      </c>
      <c r="D35" s="33"/>
    </row>
    <row r="36" spans="1:7" x14ac:dyDescent="0.2">
      <c r="D36" s="33"/>
    </row>
    <row r="37" spans="1:7" x14ac:dyDescent="0.2">
      <c r="A37" s="14" t="s">
        <v>1222</v>
      </c>
      <c r="D37" s="30" t="s">
        <v>41</v>
      </c>
    </row>
    <row r="38" spans="1:7" x14ac:dyDescent="0.2">
      <c r="A38" s="7" t="s">
        <v>1142</v>
      </c>
    </row>
    <row r="39" spans="1:7" x14ac:dyDescent="0.2">
      <c r="A39" s="50" t="s">
        <v>1238</v>
      </c>
    </row>
    <row r="41" spans="1:7" ht="25.5" customHeight="1" x14ac:dyDescent="0.25">
      <c r="A41" s="91" t="s">
        <v>1143</v>
      </c>
      <c r="B41" s="92"/>
      <c r="C41" s="92"/>
      <c r="D41" s="92"/>
      <c r="E41" s="92"/>
      <c r="F41" s="92"/>
      <c r="G41" s="92"/>
    </row>
    <row r="43" spans="1:7" ht="45.75" customHeight="1" x14ac:dyDescent="0.25">
      <c r="A43" s="91" t="s">
        <v>1144</v>
      </c>
      <c r="B43" s="92"/>
      <c r="C43" s="92"/>
      <c r="D43" s="92"/>
      <c r="E43" s="92"/>
      <c r="F43" s="92"/>
      <c r="G43" s="92"/>
    </row>
    <row r="45" spans="1:7" ht="35.25" customHeight="1" x14ac:dyDescent="0.25">
      <c r="A45" s="91" t="s">
        <v>1145</v>
      </c>
      <c r="B45" s="92"/>
      <c r="C45" s="92"/>
      <c r="D45" s="92"/>
      <c r="E45" s="92"/>
      <c r="F45" s="92"/>
      <c r="G45" s="92"/>
    </row>
    <row r="46" spans="1:7" x14ac:dyDescent="0.2">
      <c r="A46" s="50" t="s">
        <v>1146</v>
      </c>
    </row>
    <row r="48" spans="1:7" ht="27" customHeight="1" x14ac:dyDescent="0.25">
      <c r="A48" s="91" t="s">
        <v>1147</v>
      </c>
      <c r="B48" s="92"/>
      <c r="C48" s="92"/>
      <c r="D48" s="92"/>
      <c r="E48" s="92"/>
      <c r="F48" s="92"/>
      <c r="G48" s="92"/>
    </row>
    <row r="50" spans="1:11" x14ac:dyDescent="0.2">
      <c r="A50" s="14" t="s">
        <v>1148</v>
      </c>
    </row>
    <row r="51" spans="1:11" ht="46.5" customHeight="1" x14ac:dyDescent="0.25">
      <c r="A51" s="98" t="s">
        <v>1149</v>
      </c>
      <c r="B51" s="89"/>
      <c r="C51" s="89"/>
      <c r="D51" s="89"/>
      <c r="E51" s="89"/>
      <c r="F51" s="89"/>
      <c r="G51" s="89"/>
    </row>
    <row r="52" spans="1:11" x14ac:dyDescent="0.2">
      <c r="A52" s="52"/>
    </row>
    <row r="53" spans="1:11" ht="24.75" customHeight="1" x14ac:dyDescent="0.2">
      <c r="A53" s="88" t="s">
        <v>1150</v>
      </c>
      <c r="B53" s="88"/>
      <c r="C53" s="88"/>
      <c r="D53" s="88"/>
      <c r="E53" s="88"/>
      <c r="F53" s="88"/>
      <c r="G53" s="88"/>
    </row>
    <row r="55" spans="1:11" s="1" customFormat="1" ht="15" x14ac:dyDescent="0.2">
      <c r="A55" s="84" t="s">
        <v>1151</v>
      </c>
      <c r="B55" s="85"/>
      <c r="C55" s="85"/>
      <c r="D55" s="85"/>
      <c r="E55" s="85"/>
      <c r="F55" s="85"/>
      <c r="G55" s="85"/>
      <c r="I55" s="5"/>
      <c r="J55" s="5"/>
      <c r="K55" s="5"/>
    </row>
    <row r="56" spans="1:11" ht="12" x14ac:dyDescent="0.2">
      <c r="A56" s="8" t="s">
        <v>7</v>
      </c>
      <c r="I56" s="5"/>
      <c r="J56" s="5"/>
      <c r="K56" s="5"/>
    </row>
    <row r="57" spans="1:11" s="1" customFormat="1" ht="33.75" x14ac:dyDescent="0.2">
      <c r="A57" s="6" t="s">
        <v>2</v>
      </c>
      <c r="B57" s="6" t="s">
        <v>0</v>
      </c>
      <c r="C57" s="13" t="s">
        <v>32</v>
      </c>
      <c r="D57" s="13" t="s">
        <v>1</v>
      </c>
      <c r="E57" s="55" t="s">
        <v>6</v>
      </c>
      <c r="F57" s="12" t="s">
        <v>3</v>
      </c>
      <c r="G57" s="12" t="s">
        <v>5</v>
      </c>
    </row>
    <row r="58" spans="1:11" x14ac:dyDescent="0.2">
      <c r="A58" s="16" t="s">
        <v>24</v>
      </c>
      <c r="B58" s="17"/>
      <c r="C58" s="17"/>
      <c r="D58" s="17"/>
      <c r="E58" s="18"/>
      <c r="F58" s="19"/>
      <c r="G58" s="18"/>
    </row>
    <row r="59" spans="1:11" x14ac:dyDescent="0.2">
      <c r="A59" s="20" t="s">
        <v>25</v>
      </c>
      <c r="B59" s="21"/>
      <c r="C59" s="21"/>
      <c r="D59" s="21"/>
      <c r="E59" s="22"/>
      <c r="F59" s="23"/>
      <c r="G59" s="22"/>
    </row>
    <row r="60" spans="1:11" x14ac:dyDescent="0.2">
      <c r="A60" s="21" t="s">
        <v>1152</v>
      </c>
      <c r="B60" s="21" t="s">
        <v>1153</v>
      </c>
      <c r="C60" s="21" t="s">
        <v>1154</v>
      </c>
      <c r="D60" s="24">
        <v>940</v>
      </c>
      <c r="E60" s="25">
        <v>2919.0232055000001</v>
      </c>
      <c r="F60" s="23">
        <v>100</v>
      </c>
      <c r="G60" s="22">
        <v>4.165</v>
      </c>
    </row>
    <row r="61" spans="1:11" x14ac:dyDescent="0.2">
      <c r="A61" s="20" t="s">
        <v>26</v>
      </c>
      <c r="B61" s="20"/>
      <c r="C61" s="20"/>
      <c r="D61" s="20"/>
      <c r="E61" s="25">
        <f>SUM(E59:E60)</f>
        <v>2919.0232055000001</v>
      </c>
      <c r="F61" s="26">
        <f>SUM(F59:F60)</f>
        <v>100</v>
      </c>
      <c r="G61" s="25"/>
      <c r="H61" s="14"/>
      <c r="I61" s="14"/>
    </row>
    <row r="62" spans="1:11" x14ac:dyDescent="0.2">
      <c r="A62" s="21"/>
      <c r="B62" s="21"/>
      <c r="C62" s="21"/>
      <c r="D62" s="21"/>
      <c r="E62" s="22"/>
      <c r="F62" s="23"/>
      <c r="G62" s="22"/>
    </row>
    <row r="63" spans="1:11" x14ac:dyDescent="0.2">
      <c r="A63" s="20" t="s">
        <v>29</v>
      </c>
      <c r="B63" s="20"/>
      <c r="C63" s="20"/>
      <c r="D63" s="20"/>
      <c r="E63" s="25">
        <v>2919.0232055000001</v>
      </c>
      <c r="F63" s="26">
        <f>F61</f>
        <v>100</v>
      </c>
      <c r="G63" s="25"/>
      <c r="H63" s="14"/>
      <c r="I63" s="14"/>
    </row>
    <row r="64" spans="1:11" x14ac:dyDescent="0.2">
      <c r="A64" s="20"/>
      <c r="B64" s="20"/>
      <c r="C64" s="20"/>
      <c r="D64" s="20"/>
      <c r="E64" s="25"/>
      <c r="F64" s="26"/>
      <c r="G64" s="25"/>
      <c r="H64" s="14"/>
      <c r="I64" s="14"/>
    </row>
    <row r="65" spans="1:9" x14ac:dyDescent="0.2">
      <c r="A65" s="20" t="s">
        <v>31</v>
      </c>
      <c r="B65" s="20"/>
      <c r="C65" s="20"/>
      <c r="D65" s="20"/>
      <c r="E65" s="65">
        <v>0</v>
      </c>
      <c r="F65" s="65">
        <v>0</v>
      </c>
      <c r="G65" s="25"/>
      <c r="H65" s="14"/>
      <c r="I65" s="14"/>
    </row>
    <row r="66" spans="1:9" x14ac:dyDescent="0.2">
      <c r="A66" s="20"/>
      <c r="B66" s="20"/>
      <c r="C66" s="20"/>
      <c r="D66" s="20"/>
      <c r="E66" s="25"/>
      <c r="F66" s="26"/>
      <c r="G66" s="25"/>
      <c r="H66" s="14"/>
      <c r="I66" s="14"/>
    </row>
    <row r="67" spans="1:9" x14ac:dyDescent="0.2">
      <c r="A67" s="27" t="s">
        <v>30</v>
      </c>
      <c r="B67" s="27"/>
      <c r="C67" s="27"/>
      <c r="D67" s="27"/>
      <c r="E67" s="28">
        <v>2919.0232055000001</v>
      </c>
      <c r="F67" s="29">
        <v>100</v>
      </c>
      <c r="G67" s="28"/>
      <c r="H67" s="14"/>
      <c r="I67" s="14"/>
    </row>
    <row r="69" spans="1:9" x14ac:dyDescent="0.2">
      <c r="A69" s="14" t="s">
        <v>33</v>
      </c>
    </row>
    <row r="70" spans="1:9" x14ac:dyDescent="0.2">
      <c r="A70" s="14" t="s">
        <v>1155</v>
      </c>
    </row>
    <row r="71" spans="1:9" x14ac:dyDescent="0.2">
      <c r="A71" s="99" t="s">
        <v>1156</v>
      </c>
      <c r="B71" s="99"/>
      <c r="C71" s="99"/>
      <c r="D71" s="99"/>
      <c r="E71" s="99"/>
      <c r="F71" s="99"/>
      <c r="G71" s="99"/>
    </row>
    <row r="73" spans="1:9" x14ac:dyDescent="0.2">
      <c r="A73" s="14" t="s">
        <v>34</v>
      </c>
    </row>
    <row r="74" spans="1:9" x14ac:dyDescent="0.2">
      <c r="A74" s="14" t="s">
        <v>35</v>
      </c>
    </row>
    <row r="75" spans="1:9" x14ac:dyDescent="0.2">
      <c r="A75" s="14" t="s">
        <v>36</v>
      </c>
      <c r="B75" s="14"/>
      <c r="C75" s="30" t="s">
        <v>38</v>
      </c>
      <c r="D75" s="14" t="s">
        <v>37</v>
      </c>
    </row>
    <row r="76" spans="1:9" x14ac:dyDescent="0.2">
      <c r="A76" s="7" t="s">
        <v>71</v>
      </c>
      <c r="C76" s="31">
        <v>0.78469999999999995</v>
      </c>
      <c r="D76" s="31">
        <v>0.84060000000000001</v>
      </c>
    </row>
    <row r="77" spans="1:9" x14ac:dyDescent="0.2">
      <c r="A77" s="7" t="s">
        <v>78</v>
      </c>
      <c r="C77" s="31">
        <v>0.1323</v>
      </c>
      <c r="D77" s="31">
        <v>0.14180000000000001</v>
      </c>
    </row>
    <row r="78" spans="1:9" x14ac:dyDescent="0.2">
      <c r="A78" s="7" t="s">
        <v>72</v>
      </c>
      <c r="C78" s="31">
        <v>0.83120000000000005</v>
      </c>
      <c r="D78" s="31">
        <v>0.89039999999999997</v>
      </c>
    </row>
    <row r="79" spans="1:9" x14ac:dyDescent="0.2">
      <c r="A79" s="7" t="s">
        <v>79</v>
      </c>
      <c r="C79" s="31">
        <v>0.14269999999999999</v>
      </c>
      <c r="D79" s="31">
        <v>0.15290000000000001</v>
      </c>
    </row>
    <row r="81" spans="1:9" x14ac:dyDescent="0.2">
      <c r="A81" s="7" t="s">
        <v>39</v>
      </c>
    </row>
    <row r="83" spans="1:9" x14ac:dyDescent="0.2">
      <c r="A83" s="14" t="s">
        <v>1225</v>
      </c>
      <c r="D83" s="30" t="s">
        <v>41</v>
      </c>
    </row>
    <row r="84" spans="1:9" x14ac:dyDescent="0.2">
      <c r="A84" s="7" t="s">
        <v>1142</v>
      </c>
    </row>
    <row r="85" spans="1:9" x14ac:dyDescent="0.2">
      <c r="A85" s="50" t="s">
        <v>1238</v>
      </c>
    </row>
    <row r="87" spans="1:9" s="1" customFormat="1" ht="15" x14ac:dyDescent="0.2">
      <c r="A87" s="84" t="s">
        <v>1157</v>
      </c>
      <c r="B87" s="85"/>
      <c r="C87" s="85"/>
      <c r="D87" s="85"/>
      <c r="E87" s="85"/>
      <c r="F87" s="85"/>
      <c r="G87" s="85"/>
    </row>
    <row r="88" spans="1:9" x14ac:dyDescent="0.2">
      <c r="A88" s="8" t="s">
        <v>7</v>
      </c>
    </row>
    <row r="89" spans="1:9" s="1" customFormat="1" ht="33.75" x14ac:dyDescent="0.2">
      <c r="A89" s="6" t="s">
        <v>2</v>
      </c>
      <c r="B89" s="6" t="s">
        <v>0</v>
      </c>
      <c r="C89" s="13" t="s">
        <v>32</v>
      </c>
      <c r="D89" s="13" t="s">
        <v>1</v>
      </c>
      <c r="E89" s="55" t="s">
        <v>6</v>
      </c>
      <c r="F89" s="12" t="s">
        <v>3</v>
      </c>
      <c r="G89" s="12" t="s">
        <v>5</v>
      </c>
    </row>
    <row r="90" spans="1:9" x14ac:dyDescent="0.2">
      <c r="A90" s="16" t="s">
        <v>24</v>
      </c>
      <c r="B90" s="17"/>
      <c r="C90" s="17"/>
      <c r="D90" s="17"/>
      <c r="E90" s="18"/>
      <c r="F90" s="19"/>
      <c r="G90" s="18"/>
    </row>
    <row r="91" spans="1:9" x14ac:dyDescent="0.2">
      <c r="A91" s="20" t="s">
        <v>25</v>
      </c>
      <c r="B91" s="21"/>
      <c r="C91" s="21"/>
      <c r="D91" s="21"/>
      <c r="E91" s="22"/>
      <c r="F91" s="23"/>
      <c r="G91" s="22"/>
    </row>
    <row r="92" spans="1:9" ht="22.5" x14ac:dyDescent="0.2">
      <c r="A92" s="21" t="s">
        <v>1158</v>
      </c>
      <c r="B92" s="21" t="s">
        <v>1159</v>
      </c>
      <c r="C92" s="66" t="s">
        <v>1160</v>
      </c>
      <c r="D92" s="24">
        <v>682</v>
      </c>
      <c r="E92" s="22">
        <v>0</v>
      </c>
      <c r="F92" s="23">
        <v>100</v>
      </c>
      <c r="G92" s="22">
        <v>0</v>
      </c>
    </row>
    <row r="93" spans="1:9" x14ac:dyDescent="0.2">
      <c r="A93" s="20" t="s">
        <v>26</v>
      </c>
      <c r="B93" s="20"/>
      <c r="C93" s="20"/>
      <c r="D93" s="20"/>
      <c r="E93" s="25">
        <v>0</v>
      </c>
      <c r="F93" s="26">
        <v>100</v>
      </c>
      <c r="G93" s="25"/>
      <c r="H93" s="14"/>
      <c r="I93" s="14"/>
    </row>
    <row r="94" spans="1:9" x14ac:dyDescent="0.2">
      <c r="A94" s="21"/>
      <c r="B94" s="21"/>
      <c r="C94" s="21"/>
      <c r="D94" s="21"/>
      <c r="E94" s="22"/>
      <c r="F94" s="23"/>
      <c r="G94" s="22"/>
    </row>
    <row r="95" spans="1:9" x14ac:dyDescent="0.2">
      <c r="A95" s="20" t="s">
        <v>29</v>
      </c>
      <c r="B95" s="20"/>
      <c r="C95" s="20"/>
      <c r="D95" s="20"/>
      <c r="E95" s="25">
        <v>0</v>
      </c>
      <c r="F95" s="26">
        <v>100</v>
      </c>
      <c r="G95" s="25"/>
      <c r="H95" s="14"/>
      <c r="I95" s="14"/>
    </row>
    <row r="96" spans="1:9" x14ac:dyDescent="0.2">
      <c r="A96" s="20"/>
      <c r="B96" s="20"/>
      <c r="C96" s="20"/>
      <c r="D96" s="20"/>
      <c r="E96" s="25"/>
      <c r="F96" s="26"/>
      <c r="G96" s="25"/>
      <c r="H96" s="14"/>
      <c r="I96" s="14"/>
    </row>
    <row r="97" spans="1:9" x14ac:dyDescent="0.2">
      <c r="A97" s="20" t="s">
        <v>31</v>
      </c>
      <c r="B97" s="20"/>
      <c r="C97" s="20"/>
      <c r="D97" s="20"/>
      <c r="E97" s="65">
        <v>0</v>
      </c>
      <c r="F97" s="65">
        <v>0</v>
      </c>
      <c r="G97" s="25"/>
      <c r="H97" s="14"/>
      <c r="I97" s="14"/>
    </row>
    <row r="98" spans="1:9" x14ac:dyDescent="0.2">
      <c r="A98" s="20"/>
      <c r="B98" s="20"/>
      <c r="C98" s="20"/>
      <c r="D98" s="20"/>
      <c r="E98" s="25"/>
      <c r="F98" s="26"/>
      <c r="G98" s="25"/>
      <c r="H98" s="14"/>
      <c r="I98" s="14"/>
    </row>
    <row r="99" spans="1:9" x14ac:dyDescent="0.2">
      <c r="A99" s="27" t="s">
        <v>30</v>
      </c>
      <c r="B99" s="27"/>
      <c r="C99" s="27"/>
      <c r="D99" s="27"/>
      <c r="E99" s="28">
        <v>0</v>
      </c>
      <c r="F99" s="29">
        <v>100</v>
      </c>
      <c r="G99" s="28"/>
      <c r="H99" s="14"/>
      <c r="I99" s="14"/>
    </row>
    <row r="101" spans="1:9" x14ac:dyDescent="0.2">
      <c r="A101" s="14" t="s">
        <v>33</v>
      </c>
    </row>
    <row r="102" spans="1:9" x14ac:dyDescent="0.2">
      <c r="A102" s="14" t="s">
        <v>1155</v>
      </c>
    </row>
    <row r="103" spans="1:9" ht="25.5" customHeight="1" x14ac:dyDescent="0.2">
      <c r="A103" s="100" t="s">
        <v>1161</v>
      </c>
      <c r="B103" s="100"/>
      <c r="C103" s="100"/>
      <c r="D103" s="100"/>
      <c r="E103" s="100"/>
      <c r="F103" s="100"/>
      <c r="G103" s="100"/>
    </row>
    <row r="105" spans="1:9" x14ac:dyDescent="0.2">
      <c r="A105" s="14" t="s">
        <v>34</v>
      </c>
    </row>
    <row r="106" spans="1:9" x14ac:dyDescent="0.2">
      <c r="A106" s="14" t="s">
        <v>35</v>
      </c>
    </row>
    <row r="107" spans="1:9" x14ac:dyDescent="0.2">
      <c r="A107" s="14" t="s">
        <v>36</v>
      </c>
      <c r="B107" s="14"/>
      <c r="C107" s="30" t="s">
        <v>38</v>
      </c>
      <c r="D107" s="14" t="s">
        <v>37</v>
      </c>
    </row>
    <row r="108" spans="1:9" x14ac:dyDescent="0.2">
      <c r="A108" s="7" t="s">
        <v>71</v>
      </c>
      <c r="C108" s="31">
        <v>0</v>
      </c>
      <c r="D108" s="31">
        <v>0</v>
      </c>
    </row>
    <row r="109" spans="1:9" x14ac:dyDescent="0.2">
      <c r="A109" s="7" t="s">
        <v>78</v>
      </c>
      <c r="C109" s="31">
        <v>0</v>
      </c>
      <c r="D109" s="31">
        <v>0</v>
      </c>
    </row>
    <row r="110" spans="1:9" x14ac:dyDescent="0.2">
      <c r="A110" s="7" t="s">
        <v>72</v>
      </c>
      <c r="C110" s="31">
        <v>0</v>
      </c>
      <c r="D110" s="31">
        <v>0</v>
      </c>
    </row>
    <row r="111" spans="1:9" x14ac:dyDescent="0.2">
      <c r="A111" s="7" t="s">
        <v>79</v>
      </c>
      <c r="C111" s="31">
        <v>0</v>
      </c>
      <c r="D111" s="31">
        <v>0</v>
      </c>
    </row>
    <row r="113" spans="1:9" x14ac:dyDescent="0.2">
      <c r="A113" s="7" t="s">
        <v>39</v>
      </c>
    </row>
    <row r="115" spans="1:9" s="10" customFormat="1" ht="15.75" customHeight="1" x14ac:dyDescent="0.25">
      <c r="A115" s="88" t="s">
        <v>1225</v>
      </c>
      <c r="B115" s="89"/>
      <c r="C115" s="89"/>
      <c r="D115" s="30" t="s">
        <v>41</v>
      </c>
      <c r="F115" s="11"/>
      <c r="H115" s="7"/>
      <c r="I115" s="7"/>
    </row>
    <row r="116" spans="1:9" s="10" customFormat="1" x14ac:dyDescent="0.2">
      <c r="A116" s="7" t="s">
        <v>1142</v>
      </c>
      <c r="B116" s="7"/>
      <c r="C116" s="7"/>
      <c r="D116" s="7"/>
      <c r="F116" s="11"/>
      <c r="H116" s="7"/>
      <c r="I116" s="7"/>
    </row>
    <row r="117" spans="1:9" s="10" customFormat="1" x14ac:dyDescent="0.2">
      <c r="A117" s="50" t="s">
        <v>1238</v>
      </c>
      <c r="B117" s="7"/>
      <c r="C117" s="7"/>
      <c r="D117" s="7"/>
      <c r="F117" s="11"/>
      <c r="H117" s="7"/>
      <c r="I117" s="7"/>
    </row>
  </sheetData>
  <mergeCells count="13">
    <mergeCell ref="A115:C115"/>
    <mergeCell ref="A51:G51"/>
    <mergeCell ref="A53:G53"/>
    <mergeCell ref="A55:G55"/>
    <mergeCell ref="A71:G71"/>
    <mergeCell ref="A87:G87"/>
    <mergeCell ref="A103:G103"/>
    <mergeCell ref="A48:G48"/>
    <mergeCell ref="A1:G1"/>
    <mergeCell ref="A19:G19"/>
    <mergeCell ref="A41:G41"/>
    <mergeCell ref="A43:G43"/>
    <mergeCell ref="A45:G45"/>
  </mergeCells>
  <conditionalFormatting sqref="F2:F3 F5:F6 F10 F12 F14 F16:F18 F20:F40 F42 F44 F46:F47 F49:F50 F52 F54 F56 F72:F86 F88 F104:F65529">
    <cfRule type="cellIs" dxfId="26" priority="5" stopIfTrue="1" operator="between">
      <formula>0.009</formula>
      <formula>-0.009</formula>
    </cfRule>
  </conditionalFormatting>
  <conditionalFormatting sqref="F58:F64">
    <cfRule type="cellIs" dxfId="25" priority="1" stopIfTrue="1" operator="between">
      <formula>0.009</formula>
      <formula>-0.009</formula>
    </cfRule>
  </conditionalFormatting>
  <conditionalFormatting sqref="F66:F70">
    <cfRule type="cellIs" dxfId="24" priority="4" stopIfTrue="1" operator="between">
      <formula>0.009</formula>
      <formula>-0.009</formula>
    </cfRule>
  </conditionalFormatting>
  <conditionalFormatting sqref="F90:F96">
    <cfRule type="cellIs" dxfId="23" priority="3" stopIfTrue="1" operator="between">
      <formula>0.009</formula>
      <formula>-0.009</formula>
    </cfRule>
  </conditionalFormatting>
  <conditionalFormatting sqref="F98:F102">
    <cfRule type="cellIs" dxfId="22" priority="2" stopIfTrue="1" operator="between">
      <formula>0.009</formula>
      <formula>-0.009</formula>
    </cfRule>
  </conditionalFormatting>
  <hyperlinks>
    <hyperlink ref="A46" r:id="rId1" xr:uid="{00000000-0004-0000-1E00-000000000000}"/>
    <hyperlink ref="A39" r:id="rId2" xr:uid="{00000000-0004-0000-1E00-000001000000}"/>
    <hyperlink ref="A85" r:id="rId3" xr:uid="{00000000-0004-0000-1E00-000002000000}"/>
    <hyperlink ref="A117" r:id="rId4" xr:uid="{00000000-0004-0000-1E00-000003000000}"/>
  </hyperlinks>
  <pageMargins left="0.7" right="0.7" top="0.75" bottom="0.75" header="0.3" footer="0.3"/>
  <pageSetup paperSize="9" scale="40" orientation="portrait" r:id="rId5"/>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76"/>
  <sheetViews>
    <sheetView showGridLines="0"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9" s="1" customFormat="1" ht="15" customHeight="1" x14ac:dyDescent="0.2">
      <c r="A1" s="84" t="s">
        <v>1162</v>
      </c>
      <c r="B1" s="85"/>
      <c r="C1" s="85"/>
      <c r="D1" s="85"/>
      <c r="E1" s="85"/>
      <c r="F1" s="85"/>
      <c r="G1" s="85"/>
    </row>
    <row r="2" spans="1:9" s="1" customFormat="1" ht="12" x14ac:dyDescent="0.2">
      <c r="A2" s="34" t="s">
        <v>1116</v>
      </c>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32</v>
      </c>
      <c r="D4" s="13" t="s">
        <v>1</v>
      </c>
      <c r="E4" s="55" t="s">
        <v>6</v>
      </c>
      <c r="F4" s="12" t="s">
        <v>3</v>
      </c>
      <c r="G4" s="12" t="s">
        <v>5</v>
      </c>
    </row>
    <row r="5" spans="1:9" x14ac:dyDescent="0.2">
      <c r="A5" s="20" t="s">
        <v>31</v>
      </c>
      <c r="B5" s="20"/>
      <c r="C5" s="20"/>
      <c r="D5" s="20"/>
      <c r="E5" s="25">
        <v>0</v>
      </c>
      <c r="F5" s="67">
        <v>100</v>
      </c>
      <c r="G5" s="25"/>
      <c r="H5" s="14"/>
      <c r="I5" s="14"/>
    </row>
    <row r="6" spans="1:9" x14ac:dyDescent="0.2">
      <c r="A6" s="20"/>
      <c r="B6" s="20"/>
      <c r="C6" s="20"/>
      <c r="D6" s="20"/>
      <c r="E6" s="25"/>
      <c r="F6" s="26"/>
      <c r="G6" s="25"/>
      <c r="H6" s="14"/>
      <c r="I6" s="14"/>
    </row>
    <row r="7" spans="1:9" x14ac:dyDescent="0.2">
      <c r="A7" s="27" t="s">
        <v>30</v>
      </c>
      <c r="B7" s="27"/>
      <c r="C7" s="27"/>
      <c r="D7" s="27"/>
      <c r="E7" s="28">
        <v>0</v>
      </c>
      <c r="F7" s="28">
        <v>100</v>
      </c>
      <c r="G7" s="28"/>
      <c r="H7" s="14"/>
      <c r="I7" s="14"/>
    </row>
    <row r="9" spans="1:9" x14ac:dyDescent="0.2">
      <c r="A9" s="14" t="s">
        <v>34</v>
      </c>
    </row>
    <row r="10" spans="1:9" x14ac:dyDescent="0.2">
      <c r="A10" s="14" t="s">
        <v>35</v>
      </c>
    </row>
    <row r="11" spans="1:9" s="11" customFormat="1" x14ac:dyDescent="0.2">
      <c r="A11" s="14" t="s">
        <v>36</v>
      </c>
      <c r="B11" s="14"/>
      <c r="C11" s="30" t="s">
        <v>38</v>
      </c>
      <c r="D11" s="14" t="s">
        <v>1138</v>
      </c>
      <c r="E11" s="10"/>
      <c r="G11" s="10"/>
      <c r="H11" s="7"/>
      <c r="I11" s="7"/>
    </row>
    <row r="12" spans="1:9" s="11" customFormat="1" x14ac:dyDescent="0.2">
      <c r="A12" s="7" t="s">
        <v>71</v>
      </c>
      <c r="B12" s="7"/>
      <c r="C12" s="63" t="s">
        <v>1139</v>
      </c>
      <c r="D12" s="68">
        <v>32.607100000000003</v>
      </c>
      <c r="E12" s="10"/>
      <c r="G12" s="10"/>
      <c r="H12" s="7"/>
      <c r="I12" s="7"/>
    </row>
    <row r="13" spans="1:9" s="11" customFormat="1" x14ac:dyDescent="0.2">
      <c r="A13" s="7" t="s">
        <v>74</v>
      </c>
      <c r="B13" s="7"/>
      <c r="C13" s="63" t="s">
        <v>1139</v>
      </c>
      <c r="D13" s="68">
        <v>15.0351</v>
      </c>
      <c r="E13" s="10"/>
      <c r="G13" s="10"/>
      <c r="H13" s="7"/>
      <c r="I13" s="7"/>
    </row>
    <row r="14" spans="1:9" s="11" customFormat="1" x14ac:dyDescent="0.2">
      <c r="A14" s="7" t="s">
        <v>75</v>
      </c>
      <c r="B14" s="7"/>
      <c r="C14" s="63" t="s">
        <v>1139</v>
      </c>
      <c r="D14" s="68">
        <v>14.7667</v>
      </c>
      <c r="E14" s="10"/>
      <c r="G14" s="10"/>
      <c r="H14" s="7"/>
      <c r="I14" s="7"/>
    </row>
    <row r="15" spans="1:9" s="11" customFormat="1" x14ac:dyDescent="0.2">
      <c r="A15" s="7" t="s">
        <v>72</v>
      </c>
      <c r="B15" s="7"/>
      <c r="C15" s="63" t="s">
        <v>1139</v>
      </c>
      <c r="D15" s="68">
        <v>28.6858</v>
      </c>
      <c r="E15" s="10"/>
      <c r="G15" s="10"/>
      <c r="H15" s="7"/>
      <c r="I15" s="7"/>
    </row>
    <row r="16" spans="1:9" s="11" customFormat="1" x14ac:dyDescent="0.2">
      <c r="A16" s="7" t="s">
        <v>76</v>
      </c>
      <c r="B16" s="7"/>
      <c r="C16" s="63" t="s">
        <v>1139</v>
      </c>
      <c r="D16" s="68">
        <v>13.3317</v>
      </c>
      <c r="E16" s="10"/>
      <c r="G16" s="10"/>
      <c r="H16" s="7"/>
      <c r="I16" s="7"/>
    </row>
    <row r="17" spans="1:9" s="11" customFormat="1" x14ac:dyDescent="0.2">
      <c r="A17" s="7" t="s">
        <v>77</v>
      </c>
      <c r="B17" s="7"/>
      <c r="C17" s="63" t="s">
        <v>1139</v>
      </c>
      <c r="D17" s="68">
        <v>13.100899999999999</v>
      </c>
      <c r="E17" s="10"/>
      <c r="G17" s="10"/>
      <c r="H17" s="7"/>
      <c r="I17" s="7"/>
    </row>
    <row r="19" spans="1:9" s="11" customFormat="1" x14ac:dyDescent="0.2">
      <c r="A19" s="7" t="s">
        <v>39</v>
      </c>
      <c r="B19" s="7"/>
      <c r="C19" s="7"/>
      <c r="D19" s="7"/>
      <c r="E19" s="10"/>
      <c r="G19" s="10"/>
      <c r="H19" s="7"/>
      <c r="I19" s="7"/>
    </row>
    <row r="20" spans="1:9" x14ac:dyDescent="0.2">
      <c r="A20" s="7" t="s">
        <v>1140</v>
      </c>
    </row>
    <row r="22" spans="1:9" s="11" customFormat="1" x14ac:dyDescent="0.2">
      <c r="A22" s="14" t="s">
        <v>40</v>
      </c>
      <c r="B22" s="7"/>
      <c r="C22" s="7"/>
      <c r="D22" s="30" t="s">
        <v>41</v>
      </c>
      <c r="E22" s="10"/>
      <c r="G22" s="10"/>
      <c r="H22" s="7"/>
      <c r="I22" s="7"/>
    </row>
    <row r="24" spans="1:9" s="11" customFormat="1" x14ac:dyDescent="0.2">
      <c r="A24" s="14" t="s">
        <v>916</v>
      </c>
      <c r="B24" s="7"/>
      <c r="C24" s="7"/>
      <c r="D24" s="64" t="s">
        <v>1139</v>
      </c>
      <c r="E24" s="10"/>
      <c r="G24" s="10"/>
      <c r="H24" s="7"/>
      <c r="I24" s="7"/>
    </row>
    <row r="25" spans="1:9" s="11" customFormat="1" x14ac:dyDescent="0.2">
      <c r="A25" s="7" t="s">
        <v>1163</v>
      </c>
      <c r="B25" s="7"/>
      <c r="C25" s="7"/>
      <c r="D25" s="33"/>
      <c r="E25" s="10"/>
      <c r="G25" s="10"/>
      <c r="H25" s="7"/>
      <c r="I25" s="7"/>
    </row>
    <row r="27" spans="1:9" s="11" customFormat="1" x14ac:dyDescent="0.2">
      <c r="A27" s="14" t="s">
        <v>1222</v>
      </c>
      <c r="B27" s="7"/>
      <c r="C27" s="7"/>
      <c r="D27" s="30" t="s">
        <v>41</v>
      </c>
      <c r="E27" s="10"/>
      <c r="G27" s="10"/>
      <c r="H27" s="7"/>
      <c r="I27" s="7"/>
    </row>
    <row r="28" spans="1:9" s="11" customFormat="1" x14ac:dyDescent="0.2">
      <c r="A28" s="7" t="s">
        <v>1142</v>
      </c>
      <c r="B28" s="7"/>
      <c r="C28" s="7"/>
      <c r="D28" s="7"/>
      <c r="E28" s="10"/>
      <c r="G28" s="10"/>
      <c r="H28" s="7"/>
      <c r="I28" s="7"/>
    </row>
    <row r="29" spans="1:9" x14ac:dyDescent="0.2">
      <c r="A29" s="50" t="s">
        <v>1238</v>
      </c>
    </row>
    <row r="31" spans="1:9" ht="24.75" customHeight="1" x14ac:dyDescent="0.25">
      <c r="A31" s="91" t="s">
        <v>1164</v>
      </c>
      <c r="B31" s="92"/>
      <c r="C31" s="92"/>
      <c r="D31" s="92"/>
      <c r="E31" s="92"/>
      <c r="F31" s="92"/>
      <c r="G31" s="92"/>
    </row>
    <row r="33" spans="1:7" ht="39" customHeight="1" x14ac:dyDescent="0.25">
      <c r="A33" s="91" t="s">
        <v>1165</v>
      </c>
      <c r="B33" s="92"/>
      <c r="C33" s="92"/>
      <c r="D33" s="92"/>
      <c r="E33" s="92"/>
      <c r="F33" s="92"/>
      <c r="G33" s="92"/>
    </row>
    <row r="34" spans="1:7" x14ac:dyDescent="0.2">
      <c r="A34" s="50" t="s">
        <v>1146</v>
      </c>
    </row>
    <row r="36" spans="1:7" ht="24.75" customHeight="1" x14ac:dyDescent="0.25">
      <c r="A36" s="91" t="s">
        <v>1166</v>
      </c>
      <c r="B36" s="92"/>
      <c r="C36" s="92"/>
      <c r="D36" s="92"/>
      <c r="E36" s="92"/>
      <c r="F36" s="92"/>
      <c r="G36" s="92"/>
    </row>
    <row r="38" spans="1:7" x14ac:dyDescent="0.2">
      <c r="A38" s="14" t="s">
        <v>1167</v>
      </c>
    </row>
    <row r="39" spans="1:7" x14ac:dyDescent="0.2">
      <c r="A39" s="14"/>
    </row>
    <row r="40" spans="1:7" ht="47.25" customHeight="1" x14ac:dyDescent="0.2">
      <c r="A40" s="98" t="s">
        <v>1168</v>
      </c>
      <c r="B40" s="98"/>
      <c r="C40" s="98"/>
      <c r="D40" s="98"/>
      <c r="E40" s="98"/>
      <c r="F40" s="98"/>
      <c r="G40" s="98"/>
    </row>
    <row r="41" spans="1:7" x14ac:dyDescent="0.2">
      <c r="A41" s="14"/>
    </row>
    <row r="42" spans="1:7" ht="27" customHeight="1" x14ac:dyDescent="0.2">
      <c r="A42" s="88" t="s">
        <v>1150</v>
      </c>
      <c r="B42" s="88"/>
      <c r="C42" s="88"/>
      <c r="D42" s="88"/>
      <c r="E42" s="88"/>
      <c r="F42" s="88"/>
      <c r="G42" s="88"/>
    </row>
    <row r="44" spans="1:7" s="1" customFormat="1" ht="15" x14ac:dyDescent="0.2">
      <c r="A44" s="84" t="s">
        <v>1169</v>
      </c>
      <c r="B44" s="85"/>
      <c r="C44" s="85"/>
      <c r="D44" s="85"/>
      <c r="E44" s="85"/>
      <c r="F44" s="85"/>
      <c r="G44" s="85"/>
    </row>
    <row r="45" spans="1:7" x14ac:dyDescent="0.2">
      <c r="A45" s="8" t="s">
        <v>7</v>
      </c>
    </row>
    <row r="46" spans="1:7" s="1" customFormat="1" ht="33.75" x14ac:dyDescent="0.2">
      <c r="A46" s="6" t="s">
        <v>2</v>
      </c>
      <c r="B46" s="6" t="s">
        <v>0</v>
      </c>
      <c r="C46" s="13" t="s">
        <v>32</v>
      </c>
      <c r="D46" s="13" t="s">
        <v>1</v>
      </c>
      <c r="E46" s="55" t="s">
        <v>6</v>
      </c>
      <c r="F46" s="12" t="s">
        <v>3</v>
      </c>
      <c r="G46" s="12" t="s">
        <v>5</v>
      </c>
    </row>
    <row r="47" spans="1:7" x14ac:dyDescent="0.2">
      <c r="A47" s="16" t="s">
        <v>24</v>
      </c>
      <c r="B47" s="17"/>
      <c r="C47" s="17"/>
      <c r="D47" s="17"/>
      <c r="E47" s="18"/>
      <c r="F47" s="19"/>
      <c r="G47" s="18"/>
    </row>
    <row r="48" spans="1:7" x14ac:dyDescent="0.2">
      <c r="A48" s="20" t="s">
        <v>25</v>
      </c>
      <c r="B48" s="21"/>
      <c r="C48" s="21"/>
      <c r="D48" s="21"/>
      <c r="E48" s="22"/>
      <c r="F48" s="23"/>
      <c r="G48" s="22"/>
    </row>
    <row r="49" spans="1:9" x14ac:dyDescent="0.2">
      <c r="A49" s="21" t="s">
        <v>1152</v>
      </c>
      <c r="B49" s="21" t="s">
        <v>1153</v>
      </c>
      <c r="C49" s="21" t="s">
        <v>1154</v>
      </c>
      <c r="D49" s="24">
        <v>1510</v>
      </c>
      <c r="E49" s="25">
        <v>4689.0691918000002</v>
      </c>
      <c r="F49" s="23">
        <v>100.00000001195799</v>
      </c>
      <c r="G49" s="22">
        <v>4.165</v>
      </c>
    </row>
    <row r="50" spans="1:9" x14ac:dyDescent="0.2">
      <c r="A50" s="20" t="s">
        <v>26</v>
      </c>
      <c r="B50" s="20"/>
      <c r="C50" s="20"/>
      <c r="D50" s="20"/>
      <c r="E50" s="25">
        <f>SUM(E48:E49)</f>
        <v>4689.0691918000002</v>
      </c>
      <c r="F50" s="26">
        <f>SUM(F48:F49)</f>
        <v>100.00000001195799</v>
      </c>
      <c r="G50" s="25"/>
      <c r="H50" s="14"/>
      <c r="I50" s="14"/>
    </row>
    <row r="51" spans="1:9" x14ac:dyDescent="0.2">
      <c r="A51" s="21"/>
      <c r="B51" s="21"/>
      <c r="C51" s="21"/>
      <c r="D51" s="21"/>
      <c r="E51" s="22"/>
      <c r="F51" s="23"/>
      <c r="G51" s="22"/>
    </row>
    <row r="52" spans="1:9" x14ac:dyDescent="0.2">
      <c r="A52" s="20" t="s">
        <v>29</v>
      </c>
      <c r="B52" s="20"/>
      <c r="C52" s="20"/>
      <c r="D52" s="20"/>
      <c r="E52" s="25">
        <f>E50</f>
        <v>4689.0691918000002</v>
      </c>
      <c r="F52" s="26">
        <f>F50</f>
        <v>100.00000001195799</v>
      </c>
      <c r="G52" s="25"/>
      <c r="H52" s="14"/>
      <c r="I52" s="14"/>
    </row>
    <row r="53" spans="1:9" x14ac:dyDescent="0.2">
      <c r="A53" s="20"/>
      <c r="B53" s="20"/>
      <c r="C53" s="20"/>
      <c r="D53" s="20"/>
      <c r="E53" s="25"/>
      <c r="F53" s="26"/>
      <c r="G53" s="25"/>
      <c r="H53" s="14"/>
      <c r="I53" s="14"/>
    </row>
    <row r="54" spans="1:9" x14ac:dyDescent="0.2">
      <c r="A54" s="20" t="s">
        <v>31</v>
      </c>
      <c r="B54" s="20"/>
      <c r="C54" s="20"/>
      <c r="D54" s="20"/>
      <c r="E54" s="65">
        <v>0</v>
      </c>
      <c r="F54" s="65">
        <v>0</v>
      </c>
      <c r="G54" s="25"/>
      <c r="H54" s="14"/>
      <c r="I54" s="14"/>
    </row>
    <row r="55" spans="1:9" x14ac:dyDescent="0.2">
      <c r="A55" s="20"/>
      <c r="B55" s="20"/>
      <c r="C55" s="20"/>
      <c r="D55" s="20"/>
      <c r="E55" s="25"/>
      <c r="F55" s="26"/>
      <c r="G55" s="25"/>
      <c r="H55" s="14"/>
      <c r="I55" s="14"/>
    </row>
    <row r="56" spans="1:9" x14ac:dyDescent="0.2">
      <c r="A56" s="27" t="s">
        <v>30</v>
      </c>
      <c r="B56" s="27"/>
      <c r="C56" s="27"/>
      <c r="D56" s="27"/>
      <c r="E56" s="28">
        <v>4689.0691918000002</v>
      </c>
      <c r="F56" s="29">
        <v>100</v>
      </c>
      <c r="G56" s="28"/>
      <c r="H56" s="14"/>
      <c r="I56" s="14"/>
    </row>
    <row r="58" spans="1:9" x14ac:dyDescent="0.2">
      <c r="A58" s="14" t="s">
        <v>33</v>
      </c>
    </row>
    <row r="59" spans="1:9" x14ac:dyDescent="0.2">
      <c r="A59" s="51" t="s">
        <v>1155</v>
      </c>
    </row>
    <row r="60" spans="1:9" x14ac:dyDescent="0.2">
      <c r="A60" s="99" t="s">
        <v>1156</v>
      </c>
      <c r="B60" s="99"/>
      <c r="C60" s="99"/>
      <c r="D60" s="99"/>
      <c r="E60" s="99"/>
      <c r="F60" s="99"/>
      <c r="G60" s="99"/>
    </row>
    <row r="62" spans="1:9" x14ac:dyDescent="0.2">
      <c r="A62" s="14" t="s">
        <v>34</v>
      </c>
    </row>
    <row r="63" spans="1:9" x14ac:dyDescent="0.2">
      <c r="A63" s="14" t="s">
        <v>35</v>
      </c>
    </row>
    <row r="64" spans="1:9" x14ac:dyDescent="0.2">
      <c r="A64" s="14" t="s">
        <v>36</v>
      </c>
      <c r="B64" s="14"/>
      <c r="C64" s="30" t="s">
        <v>38</v>
      </c>
      <c r="D64" s="14" t="s">
        <v>37</v>
      </c>
    </row>
    <row r="65" spans="1:9" x14ac:dyDescent="0.2">
      <c r="A65" s="7" t="s">
        <v>71</v>
      </c>
      <c r="C65" s="31">
        <v>0.35270000000000001</v>
      </c>
      <c r="D65" s="31">
        <v>0.37790000000000001</v>
      </c>
    </row>
    <row r="66" spans="1:9" s="10" customFormat="1" x14ac:dyDescent="0.2">
      <c r="A66" s="7" t="s">
        <v>74</v>
      </c>
      <c r="B66" s="7"/>
      <c r="C66" s="31">
        <v>0.16259999999999999</v>
      </c>
      <c r="D66" s="31">
        <v>0.17419999999999999</v>
      </c>
      <c r="F66" s="11"/>
      <c r="H66" s="7"/>
      <c r="I66" s="7"/>
    </row>
    <row r="67" spans="1:9" s="10" customFormat="1" x14ac:dyDescent="0.2">
      <c r="A67" s="7" t="s">
        <v>75</v>
      </c>
      <c r="B67" s="7"/>
      <c r="C67" s="31">
        <v>0.15970000000000001</v>
      </c>
      <c r="D67" s="31">
        <v>0.1711</v>
      </c>
      <c r="F67" s="11"/>
      <c r="H67" s="7"/>
      <c r="I67" s="7"/>
    </row>
    <row r="68" spans="1:9" s="10" customFormat="1" x14ac:dyDescent="0.2">
      <c r="A68" s="7" t="s">
        <v>72</v>
      </c>
      <c r="B68" s="7"/>
      <c r="C68" s="31">
        <v>0.36080000000000001</v>
      </c>
      <c r="D68" s="31">
        <v>0.38650000000000001</v>
      </c>
      <c r="F68" s="11"/>
      <c r="H68" s="7"/>
      <c r="I68" s="7"/>
    </row>
    <row r="69" spans="1:9" s="10" customFormat="1" x14ac:dyDescent="0.2">
      <c r="A69" s="7" t="s">
        <v>76</v>
      </c>
      <c r="B69" s="7"/>
      <c r="C69" s="31">
        <v>0.16769999999999999</v>
      </c>
      <c r="D69" s="31">
        <v>0.17960000000000001</v>
      </c>
      <c r="F69" s="11"/>
      <c r="H69" s="7"/>
      <c r="I69" s="7"/>
    </row>
    <row r="70" spans="1:9" s="10" customFormat="1" x14ac:dyDescent="0.2">
      <c r="A70" s="7" t="s">
        <v>77</v>
      </c>
      <c r="B70" s="7"/>
      <c r="C70" s="31">
        <v>0.1648</v>
      </c>
      <c r="D70" s="31">
        <v>0.17649999999999999</v>
      </c>
      <c r="F70" s="11"/>
      <c r="H70" s="7"/>
      <c r="I70" s="7"/>
    </row>
    <row r="72" spans="1:9" s="10" customFormat="1" x14ac:dyDescent="0.2">
      <c r="A72" s="7" t="s">
        <v>39</v>
      </c>
      <c r="B72" s="7"/>
      <c r="C72" s="7"/>
      <c r="D72" s="7"/>
      <c r="F72" s="11"/>
      <c r="H72" s="7"/>
      <c r="I72" s="7"/>
    </row>
    <row r="74" spans="1:9" s="10" customFormat="1" x14ac:dyDescent="0.2">
      <c r="A74" s="14" t="s">
        <v>1225</v>
      </c>
      <c r="B74" s="7"/>
      <c r="C74" s="7"/>
      <c r="D74" s="30" t="s">
        <v>41</v>
      </c>
      <c r="F74" s="11"/>
      <c r="H74" s="7"/>
      <c r="I74" s="7"/>
    </row>
    <row r="75" spans="1:9" s="10" customFormat="1" x14ac:dyDescent="0.2">
      <c r="A75" s="7" t="s">
        <v>1142</v>
      </c>
      <c r="B75" s="7"/>
      <c r="C75" s="7"/>
      <c r="D75" s="7"/>
      <c r="F75" s="11"/>
      <c r="H75" s="7"/>
      <c r="I75" s="7"/>
    </row>
    <row r="76" spans="1:9" s="10" customFormat="1" x14ac:dyDescent="0.2">
      <c r="A76" s="50" t="s">
        <v>1238</v>
      </c>
      <c r="B76" s="7"/>
      <c r="C76" s="7"/>
      <c r="D76" s="7"/>
      <c r="F76" s="11"/>
      <c r="H76" s="7"/>
      <c r="I76" s="7"/>
    </row>
  </sheetData>
  <mergeCells count="8">
    <mergeCell ref="A44:G44"/>
    <mergeCell ref="A60:G60"/>
    <mergeCell ref="A1:G1"/>
    <mergeCell ref="A31:G31"/>
    <mergeCell ref="A33:G33"/>
    <mergeCell ref="A36:G36"/>
    <mergeCell ref="A40:G40"/>
    <mergeCell ref="A42:G42"/>
  </mergeCells>
  <conditionalFormatting sqref="F2:F3 F6 F8:F30 F32 F34:F35 F37:F39 F41 F43 F45 F47:F53 F61:F65528">
    <cfRule type="cellIs" dxfId="21" priority="2" stopIfTrue="1" operator="between">
      <formula>0.009</formula>
      <formula>-0.009</formula>
    </cfRule>
  </conditionalFormatting>
  <conditionalFormatting sqref="F55:F59">
    <cfRule type="cellIs" dxfId="20" priority="1" stopIfTrue="1" operator="between">
      <formula>0.009</formula>
      <formula>-0.009</formula>
    </cfRule>
  </conditionalFormatting>
  <hyperlinks>
    <hyperlink ref="A34" r:id="rId1" xr:uid="{00000000-0004-0000-1F00-000000000000}"/>
    <hyperlink ref="A29" r:id="rId2" xr:uid="{00000000-0004-0000-1F00-000001000000}"/>
    <hyperlink ref="A76" r:id="rId3" xr:uid="{00000000-0004-0000-1F00-000002000000}"/>
  </hyperlinks>
  <pageMargins left="0.7" right="0.7" top="0.75" bottom="0.75" header="0.3" footer="0.3"/>
  <pageSetup paperSize="9" scale="46" orientation="portrait" r:id="rId4"/>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71"/>
  <sheetViews>
    <sheetView workbookViewId="0">
      <selection sqref="A1:G1"/>
    </sheetView>
  </sheetViews>
  <sheetFormatPr defaultColWidth="9.28515625" defaultRowHeight="11.25" x14ac:dyDescent="0.2"/>
  <cols>
    <col min="1" max="1" width="38.7109375" style="7" bestFit="1" customWidth="1"/>
    <col min="2" max="2" width="58" style="7" bestFit="1" customWidth="1"/>
    <col min="3" max="3" width="15.2851562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9" s="1" customFormat="1" ht="15" customHeight="1" x14ac:dyDescent="0.2">
      <c r="A1" s="84" t="s">
        <v>1170</v>
      </c>
      <c r="B1" s="85"/>
      <c r="C1" s="85"/>
      <c r="D1" s="85"/>
      <c r="E1" s="85"/>
      <c r="F1" s="85"/>
      <c r="G1" s="85"/>
    </row>
    <row r="2" spans="1:9" s="1" customFormat="1" ht="12" x14ac:dyDescent="0.2">
      <c r="A2" s="34" t="s">
        <v>1116</v>
      </c>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1129</v>
      </c>
      <c r="D4" s="13" t="s">
        <v>1</v>
      </c>
      <c r="E4" s="55"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ht="33.75" x14ac:dyDescent="0.2">
      <c r="A7" s="21" t="s">
        <v>1171</v>
      </c>
      <c r="B7" s="21" t="s">
        <v>1172</v>
      </c>
      <c r="C7" s="66" t="s">
        <v>1173</v>
      </c>
      <c r="D7" s="24">
        <v>5648</v>
      </c>
      <c r="E7" s="22">
        <v>11523.6817118</v>
      </c>
      <c r="F7" s="23">
        <v>28.1787397712401</v>
      </c>
      <c r="G7" s="22">
        <v>10.9849</v>
      </c>
    </row>
    <row r="8" spans="1:9" ht="33.75" x14ac:dyDescent="0.2">
      <c r="A8" s="21" t="s">
        <v>1174</v>
      </c>
      <c r="B8" s="21" t="s">
        <v>1175</v>
      </c>
      <c r="C8" s="66" t="s">
        <v>1173</v>
      </c>
      <c r="D8" s="24">
        <v>3815</v>
      </c>
      <c r="E8" s="22">
        <v>7757.3672764000003</v>
      </c>
      <c r="F8" s="23">
        <v>18.969010014201899</v>
      </c>
      <c r="G8" s="22">
        <v>11.0831</v>
      </c>
    </row>
    <row r="9" spans="1:9" x14ac:dyDescent="0.2">
      <c r="A9" s="20" t="s">
        <v>26</v>
      </c>
      <c r="B9" s="20"/>
      <c r="C9" s="20"/>
      <c r="D9" s="20"/>
      <c r="E9" s="25">
        <f>SUM(E6:E8)</f>
        <v>19281.0489882</v>
      </c>
      <c r="F9" s="26">
        <f>SUM(F6:F8)</f>
        <v>47.147749785442002</v>
      </c>
      <c r="G9" s="25"/>
      <c r="H9" s="14"/>
      <c r="I9" s="14"/>
    </row>
    <row r="10" spans="1:9" x14ac:dyDescent="0.2">
      <c r="A10" s="21"/>
      <c r="B10" s="21"/>
      <c r="C10" s="21"/>
      <c r="D10" s="21"/>
      <c r="E10" s="22"/>
      <c r="F10" s="23"/>
      <c r="G10" s="22"/>
    </row>
    <row r="11" spans="1:9" x14ac:dyDescent="0.2">
      <c r="A11" s="20" t="s">
        <v>1130</v>
      </c>
      <c r="B11" s="21"/>
      <c r="C11" s="21"/>
      <c r="D11" s="21"/>
      <c r="E11" s="22"/>
      <c r="F11" s="23"/>
      <c r="G11" s="22"/>
    </row>
    <row r="12" spans="1:9" x14ac:dyDescent="0.2">
      <c r="A12" s="21" t="s">
        <v>1134</v>
      </c>
      <c r="B12" s="21" t="s">
        <v>1135</v>
      </c>
      <c r="C12" s="21" t="s">
        <v>1176</v>
      </c>
      <c r="D12" s="24">
        <v>1000</v>
      </c>
      <c r="E12" s="22">
        <v>0</v>
      </c>
      <c r="F12" s="22">
        <v>0</v>
      </c>
      <c r="G12" s="22">
        <v>0</v>
      </c>
    </row>
    <row r="13" spans="1:9" x14ac:dyDescent="0.2">
      <c r="A13" s="20" t="s">
        <v>26</v>
      </c>
      <c r="B13" s="20"/>
      <c r="C13" s="20"/>
      <c r="D13" s="20"/>
      <c r="E13" s="25">
        <f>SUM(E11:E12)</f>
        <v>0</v>
      </c>
      <c r="F13" s="25">
        <f>SUM(F11:F12)</f>
        <v>0</v>
      </c>
      <c r="G13" s="25"/>
      <c r="H13" s="14"/>
      <c r="I13" s="14"/>
    </row>
    <row r="14" spans="1:9" x14ac:dyDescent="0.2">
      <c r="A14" s="21"/>
      <c r="B14" s="21"/>
      <c r="C14" s="21"/>
      <c r="D14" s="21"/>
      <c r="E14" s="22"/>
      <c r="F14" s="23"/>
      <c r="G14" s="22"/>
    </row>
    <row r="15" spans="1:9" x14ac:dyDescent="0.2">
      <c r="A15" s="20" t="s">
        <v>27</v>
      </c>
      <c r="B15" s="21"/>
      <c r="C15" s="21"/>
      <c r="D15" s="21"/>
      <c r="E15" s="22"/>
      <c r="F15" s="23"/>
      <c r="G15" s="22"/>
    </row>
    <row r="16" spans="1:9" x14ac:dyDescent="0.2">
      <c r="A16" s="21" t="s">
        <v>1177</v>
      </c>
      <c r="B16" s="21" t="s">
        <v>1178</v>
      </c>
      <c r="C16" s="21" t="s">
        <v>28</v>
      </c>
      <c r="D16" s="24">
        <v>275193.43900000001</v>
      </c>
      <c r="E16" s="22">
        <v>10259.859759999999</v>
      </c>
      <c r="F16" s="23">
        <v>25.088329016447599</v>
      </c>
      <c r="G16" s="22">
        <v>6.2922000000000002</v>
      </c>
    </row>
    <row r="17" spans="1:9" x14ac:dyDescent="0.2">
      <c r="A17" s="20" t="s">
        <v>26</v>
      </c>
      <c r="B17" s="20"/>
      <c r="C17" s="20"/>
      <c r="D17" s="20"/>
      <c r="E17" s="25">
        <f>SUM(E16:E16)</f>
        <v>10259.859759999999</v>
      </c>
      <c r="F17" s="26">
        <f>SUM(F16:F16)</f>
        <v>25.088329016447599</v>
      </c>
      <c r="G17" s="25"/>
      <c r="H17" s="14"/>
      <c r="I17" s="14"/>
    </row>
    <row r="18" spans="1:9" x14ac:dyDescent="0.2">
      <c r="A18" s="21"/>
      <c r="B18" s="21"/>
      <c r="C18" s="21"/>
      <c r="D18" s="21"/>
      <c r="E18" s="22"/>
      <c r="F18" s="23"/>
      <c r="G18" s="22"/>
    </row>
    <row r="19" spans="1:9" x14ac:dyDescent="0.2">
      <c r="A19" s="20" t="s">
        <v>29</v>
      </c>
      <c r="B19" s="20"/>
      <c r="C19" s="20"/>
      <c r="D19" s="20"/>
      <c r="E19" s="25">
        <f>E9+E13+E17</f>
        <v>29540.9087482</v>
      </c>
      <c r="F19" s="26">
        <f>F9+F13+F17</f>
        <v>72.236078801889605</v>
      </c>
      <c r="G19" s="25"/>
      <c r="H19" s="14"/>
      <c r="I19" s="14"/>
    </row>
    <row r="20" spans="1:9" x14ac:dyDescent="0.2">
      <c r="A20" s="20"/>
      <c r="B20" s="20"/>
      <c r="C20" s="20"/>
      <c r="D20" s="20"/>
      <c r="E20" s="25"/>
      <c r="F20" s="26"/>
      <c r="G20" s="25"/>
      <c r="H20" s="14"/>
      <c r="I20" s="14"/>
    </row>
    <row r="21" spans="1:9" x14ac:dyDescent="0.2">
      <c r="A21" s="20" t="s">
        <v>31</v>
      </c>
      <c r="B21" s="20"/>
      <c r="C21" s="20"/>
      <c r="D21" s="20"/>
      <c r="E21" s="25">
        <f>E23-(E9+E13+E17)</f>
        <v>11354.041861200003</v>
      </c>
      <c r="F21" s="26">
        <f>F23-(F9+F13+F17)</f>
        <v>27.763921198110395</v>
      </c>
      <c r="G21" s="25"/>
      <c r="H21" s="14"/>
      <c r="I21" s="14"/>
    </row>
    <row r="22" spans="1:9" x14ac:dyDescent="0.2">
      <c r="A22" s="20"/>
      <c r="B22" s="20"/>
      <c r="C22" s="20"/>
      <c r="D22" s="20"/>
      <c r="E22" s="25"/>
      <c r="F22" s="26"/>
      <c r="G22" s="25"/>
      <c r="H22" s="14"/>
      <c r="I22" s="14"/>
    </row>
    <row r="23" spans="1:9" x14ac:dyDescent="0.2">
      <c r="A23" s="27" t="s">
        <v>30</v>
      </c>
      <c r="B23" s="27"/>
      <c r="C23" s="27"/>
      <c r="D23" s="27"/>
      <c r="E23" s="28">
        <v>40894.950609400003</v>
      </c>
      <c r="F23" s="29">
        <v>100</v>
      </c>
      <c r="G23" s="28"/>
      <c r="H23" s="14"/>
      <c r="I23" s="14"/>
    </row>
    <row r="25" spans="1:9" x14ac:dyDescent="0.2">
      <c r="A25" s="14" t="s">
        <v>33</v>
      </c>
    </row>
    <row r="26" spans="1:9" x14ac:dyDescent="0.2">
      <c r="A26" s="62" t="s">
        <v>1136</v>
      </c>
    </row>
    <row r="27" spans="1:9" ht="26.25" customHeight="1" x14ac:dyDescent="0.2">
      <c r="A27" s="96" t="s">
        <v>1137</v>
      </c>
      <c r="B27" s="97"/>
      <c r="C27" s="97"/>
      <c r="D27" s="97"/>
      <c r="E27" s="97"/>
      <c r="F27" s="97"/>
      <c r="G27" s="97"/>
    </row>
    <row r="29" spans="1:9" x14ac:dyDescent="0.2">
      <c r="A29" s="14" t="s">
        <v>34</v>
      </c>
    </row>
    <row r="30" spans="1:9" x14ac:dyDescent="0.2">
      <c r="A30" s="14" t="s">
        <v>35</v>
      </c>
    </row>
    <row r="31" spans="1:9" x14ac:dyDescent="0.2">
      <c r="A31" s="14" t="s">
        <v>36</v>
      </c>
      <c r="B31" s="14"/>
      <c r="C31" s="30" t="s">
        <v>38</v>
      </c>
      <c r="D31" s="14" t="s">
        <v>37</v>
      </c>
    </row>
    <row r="32" spans="1:9" x14ac:dyDescent="0.2">
      <c r="A32" s="7" t="s">
        <v>979</v>
      </c>
      <c r="C32" s="31">
        <v>4865.9557000000004</v>
      </c>
      <c r="D32" s="31">
        <v>5119.7875999999997</v>
      </c>
    </row>
    <row r="33" spans="1:5" x14ac:dyDescent="0.2">
      <c r="A33" s="7" t="s">
        <v>1179</v>
      </c>
      <c r="C33" s="31">
        <v>1229.8425999999999</v>
      </c>
      <c r="D33" s="31">
        <v>1293.9971</v>
      </c>
    </row>
    <row r="34" spans="1:5" x14ac:dyDescent="0.2">
      <c r="A34" s="7" t="s">
        <v>981</v>
      </c>
      <c r="C34" s="31">
        <v>1357.8072</v>
      </c>
      <c r="D34" s="31">
        <v>1428.6369999999999</v>
      </c>
    </row>
    <row r="35" spans="1:5" x14ac:dyDescent="0.2">
      <c r="A35" s="7" t="s">
        <v>982</v>
      </c>
      <c r="C35" s="31">
        <v>1412.5391</v>
      </c>
      <c r="D35" s="31">
        <v>1486.2239999999999</v>
      </c>
    </row>
    <row r="36" spans="1:5" x14ac:dyDescent="0.2">
      <c r="A36" s="7" t="s">
        <v>1180</v>
      </c>
      <c r="C36" s="31">
        <v>4027.2973000000002</v>
      </c>
      <c r="D36" s="31">
        <v>4232.1590999999999</v>
      </c>
    </row>
    <row r="37" spans="1:5" x14ac:dyDescent="0.2">
      <c r="A37" s="7" t="s">
        <v>983</v>
      </c>
      <c r="C37" s="31">
        <v>4884.1553999999996</v>
      </c>
      <c r="D37" s="31">
        <v>5138.9368000000004</v>
      </c>
    </row>
    <row r="38" spans="1:5" x14ac:dyDescent="0.2">
      <c r="A38" s="7" t="s">
        <v>1181</v>
      </c>
      <c r="C38" s="31">
        <v>1172.0590999999999</v>
      </c>
      <c r="D38" s="31">
        <v>1233.1992</v>
      </c>
    </row>
    <row r="39" spans="1:5" x14ac:dyDescent="0.2">
      <c r="A39" s="7" t="s">
        <v>985</v>
      </c>
      <c r="C39" s="31">
        <v>1385.0663</v>
      </c>
      <c r="D39" s="31">
        <v>1457.3181</v>
      </c>
    </row>
    <row r="40" spans="1:5" x14ac:dyDescent="0.2">
      <c r="A40" s="7" t="s">
        <v>986</v>
      </c>
      <c r="C40" s="31">
        <v>1442.854</v>
      </c>
      <c r="D40" s="31">
        <v>1518.1203</v>
      </c>
    </row>
    <row r="42" spans="1:5" x14ac:dyDescent="0.2">
      <c r="A42" s="7" t="s">
        <v>39</v>
      </c>
    </row>
    <row r="44" spans="1:5" x14ac:dyDescent="0.2">
      <c r="A44" s="14" t="s">
        <v>40</v>
      </c>
      <c r="D44" s="30" t="s">
        <v>41</v>
      </c>
    </row>
    <row r="46" spans="1:5" x14ac:dyDescent="0.2">
      <c r="A46" s="14" t="s">
        <v>916</v>
      </c>
      <c r="D46" s="33">
        <v>0.50546381654029304</v>
      </c>
      <c r="E46" s="10" t="s">
        <v>44</v>
      </c>
    </row>
    <row r="48" spans="1:5" ht="15" customHeight="1" x14ac:dyDescent="0.2">
      <c r="A48" s="14" t="s">
        <v>1222</v>
      </c>
      <c r="D48" s="7" t="s">
        <v>41</v>
      </c>
    </row>
    <row r="49" spans="1:7" x14ac:dyDescent="0.2">
      <c r="A49" s="7" t="s">
        <v>1142</v>
      </c>
    </row>
    <row r="50" spans="1:7" x14ac:dyDescent="0.2">
      <c r="A50" s="50" t="s">
        <v>1238</v>
      </c>
    </row>
    <row r="52" spans="1:7" ht="25.5" customHeight="1" x14ac:dyDescent="0.25">
      <c r="A52" s="91" t="s">
        <v>1182</v>
      </c>
      <c r="B52" s="92"/>
      <c r="C52" s="92"/>
      <c r="D52" s="92"/>
      <c r="E52" s="92"/>
      <c r="F52" s="92"/>
      <c r="G52" s="92"/>
    </row>
    <row r="54" spans="1:7" x14ac:dyDescent="0.2">
      <c r="A54" s="14" t="s">
        <v>1183</v>
      </c>
    </row>
    <row r="55" spans="1:7" ht="15" customHeight="1" x14ac:dyDescent="0.2">
      <c r="A55" s="50" t="s">
        <v>1056</v>
      </c>
    </row>
    <row r="57" spans="1:7" ht="75" customHeight="1" x14ac:dyDescent="0.25">
      <c r="A57" s="91" t="s">
        <v>1184</v>
      </c>
      <c r="B57" s="92"/>
      <c r="C57" s="92"/>
      <c r="D57" s="92"/>
      <c r="E57" s="92"/>
      <c r="F57" s="92"/>
      <c r="G57" s="92"/>
    </row>
    <row r="59" spans="1:7" ht="45" customHeight="1" x14ac:dyDescent="0.25">
      <c r="A59" s="91" t="s">
        <v>1185</v>
      </c>
      <c r="B59" s="92"/>
      <c r="C59" s="92"/>
      <c r="D59" s="92"/>
      <c r="E59" s="92"/>
      <c r="F59" s="92"/>
      <c r="G59" s="92"/>
    </row>
    <row r="60" spans="1:7" x14ac:dyDescent="0.2">
      <c r="A60" s="50" t="s">
        <v>1146</v>
      </c>
    </row>
    <row r="62" spans="1:7" ht="27.75" customHeight="1" x14ac:dyDescent="0.25">
      <c r="A62" s="91" t="s">
        <v>1186</v>
      </c>
      <c r="B62" s="92"/>
      <c r="C62" s="92"/>
      <c r="D62" s="92"/>
      <c r="E62" s="92"/>
      <c r="F62" s="92"/>
      <c r="G62" s="92"/>
    </row>
    <row r="64" spans="1:7" x14ac:dyDescent="0.2">
      <c r="A64" s="14" t="s">
        <v>1187</v>
      </c>
    </row>
    <row r="66" spans="1:1" x14ac:dyDescent="0.2">
      <c r="A66" s="51" t="s">
        <v>811</v>
      </c>
    </row>
    <row r="67" spans="1:1" x14ac:dyDescent="0.2">
      <c r="A67" s="52"/>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3"/>
    </row>
    <row r="80" spans="1:1" x14ac:dyDescent="0.2">
      <c r="A80" s="51" t="s">
        <v>1188</v>
      </c>
    </row>
    <row r="81" spans="1:1" x14ac:dyDescent="0.2">
      <c r="A81" s="53"/>
    </row>
    <row r="82" spans="1:1" x14ac:dyDescent="0.2">
      <c r="A82" s="51" t="s">
        <v>812</v>
      </c>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7" spans="1:9" x14ac:dyDescent="0.2">
      <c r="A97" s="14" t="s">
        <v>1189</v>
      </c>
    </row>
    <row r="99" spans="1:9" s="1" customFormat="1" ht="15" x14ac:dyDescent="0.2">
      <c r="A99" s="84" t="s">
        <v>1190</v>
      </c>
      <c r="B99" s="85"/>
      <c r="C99" s="85"/>
      <c r="D99" s="85"/>
      <c r="E99" s="85"/>
      <c r="F99" s="85"/>
      <c r="G99" s="85"/>
    </row>
    <row r="100" spans="1:9" x14ac:dyDescent="0.2">
      <c r="A100" s="14" t="s">
        <v>7</v>
      </c>
    </row>
    <row r="101" spans="1:9" s="1" customFormat="1" ht="37.5" customHeight="1" x14ac:dyDescent="0.2">
      <c r="A101" s="6" t="s">
        <v>2</v>
      </c>
      <c r="B101" s="6" t="s">
        <v>0</v>
      </c>
      <c r="C101" s="13" t="s">
        <v>32</v>
      </c>
      <c r="D101" s="13" t="s">
        <v>1</v>
      </c>
      <c r="E101" s="55" t="s">
        <v>6</v>
      </c>
      <c r="F101" s="12" t="s">
        <v>3</v>
      </c>
      <c r="G101" s="12" t="s">
        <v>5</v>
      </c>
    </row>
    <row r="102" spans="1:9" x14ac:dyDescent="0.2">
      <c r="A102" s="16" t="s">
        <v>24</v>
      </c>
      <c r="B102" s="17"/>
      <c r="C102" s="17"/>
      <c r="D102" s="17"/>
      <c r="E102" s="18"/>
      <c r="F102" s="19"/>
      <c r="G102" s="18"/>
    </row>
    <row r="103" spans="1:9" x14ac:dyDescent="0.2">
      <c r="A103" s="20" t="s">
        <v>25</v>
      </c>
      <c r="B103" s="21"/>
      <c r="C103" s="21"/>
      <c r="D103" s="21"/>
      <c r="E103" s="22"/>
      <c r="F103" s="23"/>
      <c r="G103" s="22"/>
    </row>
    <row r="104" spans="1:9" x14ac:dyDescent="0.2">
      <c r="A104" s="21" t="s">
        <v>1152</v>
      </c>
      <c r="B104" s="21" t="s">
        <v>1153</v>
      </c>
      <c r="C104" s="21" t="s">
        <v>1154</v>
      </c>
      <c r="D104" s="24">
        <v>5230</v>
      </c>
      <c r="E104" s="22">
        <v>16240.9482603</v>
      </c>
      <c r="F104" s="23">
        <v>99.999999508033696</v>
      </c>
      <c r="G104" s="22">
        <v>4.165</v>
      </c>
    </row>
    <row r="105" spans="1:9" x14ac:dyDescent="0.2">
      <c r="A105" s="20" t="s">
        <v>26</v>
      </c>
      <c r="B105" s="20"/>
      <c r="C105" s="20"/>
      <c r="D105" s="20"/>
      <c r="E105" s="25">
        <f>SUM(E103:E104)</f>
        <v>16240.9482603</v>
      </c>
      <c r="F105" s="26">
        <f>SUM(F103:F104)</f>
        <v>99.999999508033696</v>
      </c>
      <c r="G105" s="25"/>
      <c r="H105" s="14"/>
      <c r="I105" s="14"/>
    </row>
    <row r="106" spans="1:9" x14ac:dyDescent="0.2">
      <c r="A106" s="21"/>
      <c r="B106" s="21"/>
      <c r="C106" s="21"/>
      <c r="D106" s="21"/>
      <c r="E106" s="22"/>
      <c r="F106" s="23"/>
      <c r="G106" s="22"/>
    </row>
    <row r="107" spans="1:9" x14ac:dyDescent="0.2">
      <c r="A107" s="20" t="s">
        <v>29</v>
      </c>
      <c r="B107" s="20"/>
      <c r="C107" s="20"/>
      <c r="D107" s="20"/>
      <c r="E107" s="25">
        <f>E105</f>
        <v>16240.9482603</v>
      </c>
      <c r="F107" s="26">
        <f>F105</f>
        <v>99.999999508033696</v>
      </c>
      <c r="G107" s="25"/>
      <c r="H107" s="14"/>
      <c r="I107" s="14"/>
    </row>
    <row r="108" spans="1:9" x14ac:dyDescent="0.2">
      <c r="A108" s="20"/>
      <c r="B108" s="20"/>
      <c r="C108" s="20"/>
      <c r="D108" s="20"/>
      <c r="E108" s="25"/>
      <c r="F108" s="26"/>
      <c r="G108" s="25"/>
      <c r="H108" s="14"/>
      <c r="I108" s="14"/>
    </row>
    <row r="109" spans="1:9" x14ac:dyDescent="0.2">
      <c r="A109" s="20" t="s">
        <v>31</v>
      </c>
      <c r="B109" s="20"/>
      <c r="C109" s="20"/>
      <c r="D109" s="20"/>
      <c r="E109" s="65">
        <v>0</v>
      </c>
      <c r="F109" s="65">
        <v>0</v>
      </c>
      <c r="G109" s="25"/>
      <c r="H109" s="14"/>
      <c r="I109" s="14"/>
    </row>
    <row r="110" spans="1:9" x14ac:dyDescent="0.2">
      <c r="A110" s="20"/>
      <c r="B110" s="20"/>
      <c r="C110" s="20"/>
      <c r="D110" s="20"/>
      <c r="E110" s="25"/>
      <c r="F110" s="26"/>
      <c r="G110" s="25"/>
      <c r="H110" s="14"/>
      <c r="I110" s="14"/>
    </row>
    <row r="111" spans="1:9" x14ac:dyDescent="0.2">
      <c r="A111" s="27" t="s">
        <v>30</v>
      </c>
      <c r="B111" s="27"/>
      <c r="C111" s="27"/>
      <c r="D111" s="27"/>
      <c r="E111" s="28">
        <v>16240.948340200001</v>
      </c>
      <c r="F111" s="29">
        <v>100</v>
      </c>
      <c r="G111" s="28"/>
      <c r="H111" s="14"/>
      <c r="I111" s="14"/>
    </row>
    <row r="113" spans="1:7" x14ac:dyDescent="0.2">
      <c r="A113" s="14" t="s">
        <v>33</v>
      </c>
    </row>
    <row r="114" spans="1:7" x14ac:dyDescent="0.2">
      <c r="A114" s="51" t="s">
        <v>1155</v>
      </c>
    </row>
    <row r="115" spans="1:7" x14ac:dyDescent="0.2">
      <c r="A115" s="99" t="s">
        <v>1156</v>
      </c>
      <c r="B115" s="99"/>
      <c r="C115" s="99"/>
      <c r="D115" s="99"/>
      <c r="E115" s="99"/>
      <c r="F115" s="99"/>
      <c r="G115" s="99"/>
    </row>
    <row r="117" spans="1:7" x14ac:dyDescent="0.2">
      <c r="A117" s="14" t="s">
        <v>34</v>
      </c>
    </row>
    <row r="118" spans="1:7" x14ac:dyDescent="0.2">
      <c r="A118" s="14" t="s">
        <v>35</v>
      </c>
    </row>
    <row r="119" spans="1:7" x14ac:dyDescent="0.2">
      <c r="A119" s="14" t="s">
        <v>36</v>
      </c>
      <c r="B119" s="14"/>
      <c r="C119" s="30" t="s">
        <v>38</v>
      </c>
      <c r="D119" s="14" t="s">
        <v>37</v>
      </c>
    </row>
    <row r="120" spans="1:7" x14ac:dyDescent="0.2">
      <c r="A120" s="7" t="s">
        <v>979</v>
      </c>
      <c r="C120" s="31">
        <v>91.257999999999996</v>
      </c>
      <c r="D120" s="31">
        <v>97.760099999999994</v>
      </c>
    </row>
    <row r="121" spans="1:7" x14ac:dyDescent="0.2">
      <c r="A121" s="7" t="s">
        <v>1179</v>
      </c>
      <c r="C121" s="31">
        <v>23.429200000000002</v>
      </c>
      <c r="D121" s="31">
        <v>25.098500000000001</v>
      </c>
    </row>
    <row r="122" spans="1:7" x14ac:dyDescent="0.2">
      <c r="A122" s="7" t="s">
        <v>981</v>
      </c>
      <c r="C122" s="31">
        <v>26.128499999999999</v>
      </c>
      <c r="D122" s="31">
        <v>27.990100000000002</v>
      </c>
    </row>
    <row r="123" spans="1:7" x14ac:dyDescent="0.2">
      <c r="A123" s="7" t="s">
        <v>982</v>
      </c>
      <c r="C123" s="31">
        <v>27.0274</v>
      </c>
      <c r="D123" s="31">
        <v>28.953099999999999</v>
      </c>
    </row>
    <row r="124" spans="1:7" x14ac:dyDescent="0.2">
      <c r="A124" s="7" t="s">
        <v>1180</v>
      </c>
      <c r="C124" s="31">
        <v>75.530600000000007</v>
      </c>
      <c r="D124" s="31">
        <v>80.912099999999995</v>
      </c>
    </row>
    <row r="125" spans="1:7" x14ac:dyDescent="0.2">
      <c r="A125" s="7" t="s">
        <v>983</v>
      </c>
      <c r="C125" s="31">
        <v>96.380499999999998</v>
      </c>
      <c r="D125" s="31">
        <v>103.24760000000001</v>
      </c>
    </row>
    <row r="126" spans="1:7" x14ac:dyDescent="0.2">
      <c r="A126" s="7" t="s">
        <v>1181</v>
      </c>
      <c r="C126" s="31">
        <v>23.5122</v>
      </c>
      <c r="D126" s="31">
        <v>25.1874</v>
      </c>
    </row>
    <row r="127" spans="1:7" x14ac:dyDescent="0.2">
      <c r="A127" s="7" t="s">
        <v>985</v>
      </c>
      <c r="C127" s="31">
        <v>27.997199999999999</v>
      </c>
      <c r="D127" s="31">
        <v>29.991900000000001</v>
      </c>
    </row>
    <row r="128" spans="1:7" x14ac:dyDescent="0.2">
      <c r="A128" s="7" t="s">
        <v>986</v>
      </c>
      <c r="C128" s="31">
        <v>29.032</v>
      </c>
      <c r="D128" s="31">
        <v>31.1005</v>
      </c>
    </row>
    <row r="130" spans="1:9" x14ac:dyDescent="0.2">
      <c r="A130" s="7" t="s">
        <v>39</v>
      </c>
    </row>
    <row r="132" spans="1:9" x14ac:dyDescent="0.2">
      <c r="A132" s="14" t="s">
        <v>1225</v>
      </c>
      <c r="D132" s="30" t="s">
        <v>41</v>
      </c>
    </row>
    <row r="133" spans="1:9" x14ac:dyDescent="0.2">
      <c r="A133" s="7" t="s">
        <v>1142</v>
      </c>
    </row>
    <row r="134" spans="1:9" x14ac:dyDescent="0.2">
      <c r="A134" s="50" t="s">
        <v>1238</v>
      </c>
    </row>
    <row r="136" spans="1:9" s="1" customFormat="1" ht="15" x14ac:dyDescent="0.2">
      <c r="A136" s="84" t="s">
        <v>1191</v>
      </c>
      <c r="B136" s="85"/>
      <c r="C136" s="85"/>
      <c r="D136" s="85"/>
      <c r="E136" s="85"/>
      <c r="F136" s="85"/>
      <c r="G136" s="85"/>
    </row>
    <row r="137" spans="1:9" x14ac:dyDescent="0.2">
      <c r="A137" s="14" t="s">
        <v>7</v>
      </c>
    </row>
    <row r="138" spans="1:9" s="1" customFormat="1" ht="35.25" customHeight="1" x14ac:dyDescent="0.2">
      <c r="A138" s="6" t="s">
        <v>2</v>
      </c>
      <c r="B138" s="6" t="s">
        <v>0</v>
      </c>
      <c r="C138" s="13" t="s">
        <v>32</v>
      </c>
      <c r="D138" s="13" t="s">
        <v>1</v>
      </c>
      <c r="E138" s="55" t="s">
        <v>6</v>
      </c>
      <c r="F138" s="12" t="s">
        <v>3</v>
      </c>
      <c r="G138" s="12" t="s">
        <v>5</v>
      </c>
    </row>
    <row r="139" spans="1:9" x14ac:dyDescent="0.2">
      <c r="A139" s="16" t="s">
        <v>24</v>
      </c>
      <c r="B139" s="17"/>
      <c r="C139" s="17"/>
      <c r="D139" s="17"/>
      <c r="E139" s="18"/>
      <c r="F139" s="19"/>
      <c r="G139" s="18"/>
    </row>
    <row r="140" spans="1:9" x14ac:dyDescent="0.2">
      <c r="A140" s="20" t="s">
        <v>25</v>
      </c>
      <c r="B140" s="21"/>
      <c r="C140" s="21"/>
      <c r="D140" s="21"/>
      <c r="E140" s="22"/>
      <c r="F140" s="23"/>
      <c r="G140" s="22"/>
    </row>
    <row r="141" spans="1:9" ht="22.5" x14ac:dyDescent="0.2">
      <c r="A141" s="21" t="s">
        <v>1158</v>
      </c>
      <c r="B141" s="21" t="s">
        <v>1159</v>
      </c>
      <c r="C141" s="66" t="s">
        <v>1160</v>
      </c>
      <c r="D141" s="24">
        <v>3523</v>
      </c>
      <c r="E141" s="22">
        <v>3.523E-5</v>
      </c>
      <c r="F141" s="23">
        <v>100</v>
      </c>
      <c r="G141" s="22">
        <v>0</v>
      </c>
    </row>
    <row r="142" spans="1:9" x14ac:dyDescent="0.2">
      <c r="A142" s="20" t="s">
        <v>26</v>
      </c>
      <c r="B142" s="20"/>
      <c r="C142" s="20"/>
      <c r="D142" s="20"/>
      <c r="E142" s="25">
        <f>SUM(E140:E141)</f>
        <v>3.523E-5</v>
      </c>
      <c r="F142" s="26">
        <f>SUM(F140:F141)</f>
        <v>100</v>
      </c>
      <c r="G142" s="25"/>
      <c r="H142" s="14"/>
      <c r="I142" s="14"/>
    </row>
    <row r="143" spans="1:9" x14ac:dyDescent="0.2">
      <c r="A143" s="21"/>
      <c r="B143" s="21"/>
      <c r="C143" s="21"/>
      <c r="D143" s="21"/>
      <c r="E143" s="22"/>
      <c r="F143" s="23"/>
      <c r="G143" s="22"/>
    </row>
    <row r="144" spans="1:9" x14ac:dyDescent="0.2">
      <c r="A144" s="20" t="s">
        <v>29</v>
      </c>
      <c r="B144" s="20"/>
      <c r="C144" s="20"/>
      <c r="D144" s="20"/>
      <c r="E144" s="25">
        <f>E142</f>
        <v>3.523E-5</v>
      </c>
      <c r="F144" s="26">
        <f>F142</f>
        <v>100</v>
      </c>
      <c r="G144" s="25"/>
      <c r="H144" s="14"/>
      <c r="I144" s="14"/>
    </row>
    <row r="145" spans="1:9" x14ac:dyDescent="0.2">
      <c r="A145" s="20"/>
      <c r="B145" s="20"/>
      <c r="C145" s="20"/>
      <c r="D145" s="20"/>
      <c r="E145" s="25"/>
      <c r="F145" s="26"/>
      <c r="G145" s="25"/>
      <c r="H145" s="14"/>
      <c r="I145" s="14"/>
    </row>
    <row r="146" spans="1:9" x14ac:dyDescent="0.2">
      <c r="A146" s="20" t="s">
        <v>31</v>
      </c>
      <c r="B146" s="20"/>
      <c r="C146" s="20"/>
      <c r="D146" s="20"/>
      <c r="E146" s="65">
        <v>0</v>
      </c>
      <c r="F146" s="65">
        <v>0</v>
      </c>
      <c r="G146" s="25"/>
      <c r="H146" s="14"/>
      <c r="I146" s="14"/>
    </row>
    <row r="147" spans="1:9" x14ac:dyDescent="0.2">
      <c r="A147" s="20"/>
      <c r="B147" s="20"/>
      <c r="C147" s="20"/>
      <c r="D147" s="20"/>
      <c r="E147" s="25"/>
      <c r="F147" s="26"/>
      <c r="G147" s="25"/>
      <c r="H147" s="14"/>
      <c r="I147" s="14"/>
    </row>
    <row r="148" spans="1:9" x14ac:dyDescent="0.2">
      <c r="A148" s="27" t="s">
        <v>30</v>
      </c>
      <c r="B148" s="27"/>
      <c r="C148" s="27"/>
      <c r="D148" s="27"/>
      <c r="E148" s="28">
        <v>8.9999999999999996E-7</v>
      </c>
      <c r="F148" s="29">
        <v>100</v>
      </c>
      <c r="G148" s="28"/>
      <c r="H148" s="14"/>
      <c r="I148" s="14"/>
    </row>
    <row r="150" spans="1:9" x14ac:dyDescent="0.2">
      <c r="A150" s="14" t="s">
        <v>33</v>
      </c>
    </row>
    <row r="151" spans="1:9" x14ac:dyDescent="0.2">
      <c r="A151" s="51" t="s">
        <v>1155</v>
      </c>
    </row>
    <row r="152" spans="1:9" ht="24" customHeight="1" x14ac:dyDescent="0.25">
      <c r="A152" s="88" t="s">
        <v>1161</v>
      </c>
      <c r="B152" s="89"/>
      <c r="C152" s="89"/>
      <c r="D152" s="89"/>
      <c r="E152" s="89"/>
      <c r="F152" s="89"/>
      <c r="G152" s="89"/>
    </row>
    <row r="154" spans="1:9" x14ac:dyDescent="0.2">
      <c r="A154" s="14" t="s">
        <v>34</v>
      </c>
    </row>
    <row r="155" spans="1:9" x14ac:dyDescent="0.2">
      <c r="A155" s="14" t="s">
        <v>35</v>
      </c>
    </row>
    <row r="156" spans="1:9" x14ac:dyDescent="0.2">
      <c r="A156" s="14" t="s">
        <v>36</v>
      </c>
      <c r="B156" s="14"/>
      <c r="C156" s="30" t="s">
        <v>38</v>
      </c>
      <c r="D156" s="14" t="s">
        <v>37</v>
      </c>
    </row>
    <row r="157" spans="1:9" x14ac:dyDescent="0.2">
      <c r="A157" s="7" t="s">
        <v>979</v>
      </c>
      <c r="C157" s="31">
        <v>0</v>
      </c>
      <c r="D157" s="31">
        <v>0</v>
      </c>
    </row>
    <row r="158" spans="1:9" x14ac:dyDescent="0.2">
      <c r="A158" s="7" t="s">
        <v>1179</v>
      </c>
      <c r="C158" s="31">
        <v>0</v>
      </c>
      <c r="D158" s="31">
        <v>0</v>
      </c>
    </row>
    <row r="159" spans="1:9" x14ac:dyDescent="0.2">
      <c r="A159" s="7" t="s">
        <v>981</v>
      </c>
      <c r="C159" s="31">
        <v>0</v>
      </c>
      <c r="D159" s="31">
        <v>0</v>
      </c>
    </row>
    <row r="160" spans="1:9" x14ac:dyDescent="0.2">
      <c r="A160" s="7" t="s">
        <v>982</v>
      </c>
      <c r="C160" s="31">
        <v>0</v>
      </c>
      <c r="D160" s="31">
        <v>0</v>
      </c>
    </row>
    <row r="161" spans="1:4" x14ac:dyDescent="0.2">
      <c r="A161" s="7" t="s">
        <v>1180</v>
      </c>
      <c r="C161" s="31">
        <v>0</v>
      </c>
      <c r="D161" s="31">
        <v>0</v>
      </c>
    </row>
    <row r="162" spans="1:4" x14ac:dyDescent="0.2">
      <c r="A162" s="7" t="s">
        <v>983</v>
      </c>
      <c r="C162" s="31">
        <v>0</v>
      </c>
      <c r="D162" s="31">
        <v>0</v>
      </c>
    </row>
    <row r="163" spans="1:4" x14ac:dyDescent="0.2">
      <c r="A163" s="7" t="s">
        <v>1181</v>
      </c>
      <c r="C163" s="31">
        <v>0</v>
      </c>
      <c r="D163" s="31">
        <v>0</v>
      </c>
    </row>
    <row r="164" spans="1:4" x14ac:dyDescent="0.2">
      <c r="A164" s="7" t="s">
        <v>985</v>
      </c>
      <c r="C164" s="31">
        <v>0</v>
      </c>
      <c r="D164" s="31">
        <v>0</v>
      </c>
    </row>
    <row r="165" spans="1:4" x14ac:dyDescent="0.2">
      <c r="A165" s="7" t="s">
        <v>986</v>
      </c>
      <c r="C165" s="31">
        <v>0</v>
      </c>
      <c r="D165" s="31">
        <v>0</v>
      </c>
    </row>
    <row r="167" spans="1:4" x14ac:dyDescent="0.2">
      <c r="A167" s="7" t="s">
        <v>39</v>
      </c>
    </row>
    <row r="169" spans="1:4" x14ac:dyDescent="0.2">
      <c r="A169" s="14" t="s">
        <v>1225</v>
      </c>
      <c r="D169" s="30" t="s">
        <v>41</v>
      </c>
    </row>
    <row r="170" spans="1:4" x14ac:dyDescent="0.2">
      <c r="A170" s="7" t="s">
        <v>1142</v>
      </c>
    </row>
    <row r="171" spans="1:4" x14ac:dyDescent="0.2">
      <c r="A171" s="50" t="s">
        <v>1238</v>
      </c>
    </row>
  </sheetData>
  <mergeCells count="10">
    <mergeCell ref="A99:G99"/>
    <mergeCell ref="A115:G115"/>
    <mergeCell ref="A136:G136"/>
    <mergeCell ref="A152:G152"/>
    <mergeCell ref="A1:G1"/>
    <mergeCell ref="A27:G27"/>
    <mergeCell ref="A52:G52"/>
    <mergeCell ref="A57:G57"/>
    <mergeCell ref="A59:G59"/>
    <mergeCell ref="A62:G62"/>
  </mergeCells>
  <conditionalFormatting sqref="F2:F3 F5:F11 F100 F102:F108 F116:F135 F137 F139:F145 F153:F65552">
    <cfRule type="cellIs" dxfId="19" priority="8" stopIfTrue="1" operator="between">
      <formula>0.009</formula>
      <formula>-0.009</formula>
    </cfRule>
  </conditionalFormatting>
  <conditionalFormatting sqref="F14:F26">
    <cfRule type="cellIs" dxfId="18" priority="7" stopIfTrue="1" operator="between">
      <formula>0.009</formula>
      <formula>-0.009</formula>
    </cfRule>
  </conditionalFormatting>
  <conditionalFormatting sqref="F28:F51">
    <cfRule type="cellIs" dxfId="17" priority="6" stopIfTrue="1" operator="between">
      <formula>0.009</formula>
      <formula>-0.009</formula>
    </cfRule>
  </conditionalFormatting>
  <conditionalFormatting sqref="F53:F56 F58">
    <cfRule type="cellIs" dxfId="16" priority="5" stopIfTrue="1" operator="between">
      <formula>0.009</formula>
      <formula>-0.009</formula>
    </cfRule>
  </conditionalFormatting>
  <conditionalFormatting sqref="F60:F61">
    <cfRule type="cellIs" dxfId="15" priority="4" stopIfTrue="1" operator="between">
      <formula>0.009</formula>
      <formula>-0.009</formula>
    </cfRule>
  </conditionalFormatting>
  <conditionalFormatting sqref="F63:F98">
    <cfRule type="cellIs" dxfId="14" priority="3" stopIfTrue="1" operator="between">
      <formula>0.009</formula>
      <formula>-0.009</formula>
    </cfRule>
  </conditionalFormatting>
  <conditionalFormatting sqref="F110:F114">
    <cfRule type="cellIs" dxfId="13" priority="2" stopIfTrue="1" operator="between">
      <formula>0.009</formula>
      <formula>-0.009</formula>
    </cfRule>
  </conditionalFormatting>
  <conditionalFormatting sqref="F147:F151">
    <cfRule type="cellIs" dxfId="12" priority="1" stopIfTrue="1" operator="between">
      <formula>0.009</formula>
      <formula>-0.009</formula>
    </cfRule>
  </conditionalFormatting>
  <hyperlinks>
    <hyperlink ref="A55" r:id="rId1" tooltip="https://www.franklintempletonindia.com/download/en-in/latest%20updates/189ea834-ae3f-48eb-9d73-a9cc9cd9317e/franklin-templeton-update-on-reliance-broadcast-july-23-2020-kcg9m1gq-en-in.pdf" xr:uid="{00000000-0004-0000-2000-000000000000}"/>
    <hyperlink ref="A60" r:id="rId2" tooltip="https://www.franklintempletonindia.com/download/en-in/valuation-policy/a0e293eb-f28b-4edc-9535-c7d9e7321ddc/fair_valuation_reliance_big_reliance_infra_november_4_2020-kgox4tdb-en-in.pdf" xr:uid="{00000000-0004-0000-2000-000001000000}"/>
    <hyperlink ref="A50" r:id="rId3" xr:uid="{00000000-0004-0000-2000-000002000000}"/>
    <hyperlink ref="A134" r:id="rId4" xr:uid="{00000000-0004-0000-2000-000003000000}"/>
    <hyperlink ref="A171" r:id="rId5" xr:uid="{00000000-0004-0000-20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8"/>
  <sheetViews>
    <sheetView showGridLines="0" zoomScaleNormal="100" zoomScaleSheetLayoutView="100" workbookViewId="0">
      <selection sqref="A1:G1"/>
    </sheetView>
  </sheetViews>
  <sheetFormatPr defaultColWidth="9.28515625" defaultRowHeight="11.25" x14ac:dyDescent="0.2"/>
  <cols>
    <col min="1" max="1" width="31.7109375" style="7" bestFit="1" customWidth="1"/>
    <col min="2" max="2" width="73" style="7" customWidth="1"/>
    <col min="3" max="3" width="15.2851562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9" s="1" customFormat="1" ht="15" customHeight="1" x14ac:dyDescent="0.2">
      <c r="A1" s="84" t="s">
        <v>1192</v>
      </c>
      <c r="B1" s="85"/>
      <c r="C1" s="85"/>
      <c r="D1" s="85"/>
      <c r="E1" s="85"/>
      <c r="F1" s="85"/>
      <c r="G1" s="85"/>
    </row>
    <row r="2" spans="1:9" s="1" customFormat="1" ht="12" x14ac:dyDescent="0.2">
      <c r="A2" s="34" t="s">
        <v>1116</v>
      </c>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32</v>
      </c>
      <c r="D4" s="13" t="s">
        <v>1</v>
      </c>
      <c r="E4" s="55" t="s">
        <v>6</v>
      </c>
      <c r="F4" s="12" t="s">
        <v>3</v>
      </c>
      <c r="G4" s="12" t="s">
        <v>5</v>
      </c>
    </row>
    <row r="5" spans="1:9" ht="15" customHeight="1" x14ac:dyDescent="0.2">
      <c r="A5" s="101" t="s">
        <v>1193</v>
      </c>
      <c r="B5" s="102"/>
      <c r="C5" s="102"/>
      <c r="D5" s="102"/>
      <c r="E5" s="102"/>
      <c r="F5" s="102"/>
      <c r="G5" s="103"/>
      <c r="H5" s="14"/>
      <c r="I5" s="14"/>
    </row>
    <row r="7" spans="1:9" x14ac:dyDescent="0.2">
      <c r="A7" s="14" t="s">
        <v>34</v>
      </c>
    </row>
    <row r="8" spans="1:9" x14ac:dyDescent="0.2">
      <c r="A8" s="14" t="s">
        <v>35</v>
      </c>
    </row>
    <row r="9" spans="1:9" s="10" customFormat="1" x14ac:dyDescent="0.2">
      <c r="A9" s="14" t="s">
        <v>36</v>
      </c>
      <c r="B9" s="14"/>
      <c r="C9" s="30" t="s">
        <v>38</v>
      </c>
      <c r="D9" s="14" t="s">
        <v>1138</v>
      </c>
      <c r="F9" s="11"/>
      <c r="H9" s="7"/>
      <c r="I9" s="7"/>
    </row>
    <row r="10" spans="1:9" s="10" customFormat="1" x14ac:dyDescent="0.2">
      <c r="A10" s="7" t="s">
        <v>979</v>
      </c>
      <c r="B10" s="7"/>
      <c r="C10" s="63" t="s">
        <v>1139</v>
      </c>
      <c r="D10" s="68">
        <v>32.926200000000001</v>
      </c>
      <c r="F10" s="11"/>
      <c r="H10" s="7"/>
      <c r="I10" s="7"/>
    </row>
    <row r="11" spans="1:9" s="10" customFormat="1" x14ac:dyDescent="0.2">
      <c r="A11" s="7" t="s">
        <v>980</v>
      </c>
      <c r="B11" s="7"/>
      <c r="C11" s="63" t="s">
        <v>1139</v>
      </c>
      <c r="D11" s="68">
        <v>12.4137</v>
      </c>
      <c r="F11" s="11"/>
      <c r="H11" s="7"/>
      <c r="I11" s="7"/>
    </row>
    <row r="12" spans="1:9" s="10" customFormat="1" x14ac:dyDescent="0.2">
      <c r="A12" s="7" t="s">
        <v>1179</v>
      </c>
      <c r="B12" s="7"/>
      <c r="C12" s="63" t="s">
        <v>1139</v>
      </c>
      <c r="D12" s="68">
        <v>12.516299999999999</v>
      </c>
      <c r="F12" s="11"/>
      <c r="H12" s="7"/>
      <c r="I12" s="7"/>
    </row>
    <row r="13" spans="1:9" s="10" customFormat="1" x14ac:dyDescent="0.2">
      <c r="A13" s="7" t="s">
        <v>1180</v>
      </c>
      <c r="B13" s="7"/>
      <c r="C13" s="63" t="s">
        <v>1139</v>
      </c>
      <c r="D13" s="68">
        <v>33.775700000000001</v>
      </c>
      <c r="F13" s="11"/>
      <c r="H13" s="7"/>
      <c r="I13" s="7"/>
    </row>
    <row r="14" spans="1:9" s="10" customFormat="1" x14ac:dyDescent="0.2">
      <c r="A14" s="7" t="s">
        <v>1194</v>
      </c>
      <c r="B14" s="7"/>
      <c r="C14" s="63" t="s">
        <v>1139</v>
      </c>
      <c r="D14" s="68">
        <v>12.37</v>
      </c>
      <c r="F14" s="11"/>
      <c r="H14" s="7"/>
      <c r="I14" s="7"/>
    </row>
    <row r="15" spans="1:9" s="10" customFormat="1" x14ac:dyDescent="0.2">
      <c r="A15" s="7" t="s">
        <v>906</v>
      </c>
      <c r="B15" s="7"/>
      <c r="C15" s="63" t="s">
        <v>1139</v>
      </c>
      <c r="D15" s="68">
        <v>34.9131</v>
      </c>
      <c r="F15" s="11"/>
      <c r="H15" s="7"/>
      <c r="I15" s="7"/>
    </row>
    <row r="16" spans="1:9" s="10" customFormat="1" x14ac:dyDescent="0.2">
      <c r="A16" s="7" t="s">
        <v>1195</v>
      </c>
      <c r="B16" s="7"/>
      <c r="C16" s="63" t="s">
        <v>1139</v>
      </c>
      <c r="D16" s="68">
        <v>12.4788</v>
      </c>
      <c r="F16" s="11"/>
      <c r="H16" s="7"/>
      <c r="I16" s="7"/>
    </row>
    <row r="17" spans="1:9" s="10" customFormat="1" x14ac:dyDescent="0.2">
      <c r="A17" s="7" t="s">
        <v>908</v>
      </c>
      <c r="B17" s="7"/>
      <c r="C17" s="63" t="s">
        <v>1139</v>
      </c>
      <c r="D17" s="68">
        <v>12.511100000000001</v>
      </c>
      <c r="F17" s="11"/>
      <c r="H17" s="7"/>
      <c r="I17" s="7"/>
    </row>
    <row r="18" spans="1:9" s="10" customFormat="1" x14ac:dyDescent="0.2">
      <c r="A18" s="7" t="s">
        <v>1196</v>
      </c>
      <c r="B18" s="7"/>
      <c r="C18" s="63" t="s">
        <v>1139</v>
      </c>
      <c r="D18" s="68">
        <v>34.235500000000002</v>
      </c>
      <c r="F18" s="11"/>
      <c r="H18" s="7"/>
      <c r="I18" s="7"/>
    </row>
    <row r="19" spans="1:9" s="10" customFormat="1" x14ac:dyDescent="0.2">
      <c r="A19" s="7" t="s">
        <v>1197</v>
      </c>
      <c r="B19" s="7"/>
      <c r="C19" s="63" t="s">
        <v>1139</v>
      </c>
      <c r="D19" s="68">
        <v>12.151199999999999</v>
      </c>
      <c r="F19" s="11"/>
      <c r="H19" s="7"/>
      <c r="I19" s="7"/>
    </row>
    <row r="20" spans="1:9" s="10" customFormat="1" x14ac:dyDescent="0.2">
      <c r="A20" s="7" t="s">
        <v>1198</v>
      </c>
      <c r="B20" s="7"/>
      <c r="C20" s="63" t="s">
        <v>1139</v>
      </c>
      <c r="D20" s="68">
        <v>12.196</v>
      </c>
      <c r="F20" s="11"/>
      <c r="H20" s="7"/>
      <c r="I20" s="7"/>
    </row>
    <row r="22" spans="1:9" s="10" customFormat="1" x14ac:dyDescent="0.2">
      <c r="A22" s="7" t="s">
        <v>39</v>
      </c>
      <c r="B22" s="7"/>
      <c r="C22" s="7"/>
      <c r="D22" s="7"/>
      <c r="F22" s="11"/>
      <c r="H22" s="7"/>
      <c r="I22" s="7"/>
    </row>
    <row r="23" spans="1:9" s="10" customFormat="1" x14ac:dyDescent="0.2">
      <c r="A23" s="7" t="s">
        <v>1140</v>
      </c>
      <c r="B23" s="7"/>
      <c r="C23" s="7"/>
      <c r="D23" s="7"/>
      <c r="F23" s="11"/>
      <c r="H23" s="7"/>
      <c r="I23" s="7"/>
    </row>
    <row r="25" spans="1:9" s="10" customFormat="1" x14ac:dyDescent="0.2">
      <c r="A25" s="14" t="s">
        <v>40</v>
      </c>
      <c r="B25" s="7"/>
      <c r="C25" s="7"/>
      <c r="D25" s="30" t="s">
        <v>41</v>
      </c>
      <c r="F25" s="11"/>
      <c r="H25" s="7"/>
      <c r="I25" s="7"/>
    </row>
    <row r="27" spans="1:9" x14ac:dyDescent="0.2">
      <c r="A27" s="14" t="s">
        <v>916</v>
      </c>
      <c r="D27" s="64" t="s">
        <v>1139</v>
      </c>
    </row>
    <row r="28" spans="1:9" x14ac:dyDescent="0.2">
      <c r="A28" s="7" t="s">
        <v>1163</v>
      </c>
      <c r="D28" s="33"/>
    </row>
    <row r="29" spans="1:9" x14ac:dyDescent="0.2">
      <c r="D29" s="33"/>
    </row>
    <row r="30" spans="1:9" x14ac:dyDescent="0.2">
      <c r="A30" s="14" t="s">
        <v>1222</v>
      </c>
      <c r="D30" s="30" t="s">
        <v>41</v>
      </c>
    </row>
    <row r="32" spans="1:9" ht="24" customHeight="1" x14ac:dyDescent="0.25">
      <c r="A32" s="91" t="s">
        <v>1199</v>
      </c>
      <c r="B32" s="92"/>
      <c r="C32" s="92"/>
      <c r="D32" s="92"/>
      <c r="E32" s="92"/>
      <c r="F32" s="92"/>
      <c r="G32" s="92"/>
    </row>
    <row r="34" spans="1:7" x14ac:dyDescent="0.2">
      <c r="A34" s="14" t="s">
        <v>813</v>
      </c>
    </row>
    <row r="35" spans="1:7" x14ac:dyDescent="0.2">
      <c r="A35" s="14"/>
    </row>
    <row r="36" spans="1:7" ht="27" customHeight="1" x14ac:dyDescent="0.25">
      <c r="A36" s="98" t="s">
        <v>1200</v>
      </c>
      <c r="B36" s="89"/>
      <c r="C36" s="89"/>
      <c r="D36" s="89"/>
      <c r="E36" s="89"/>
      <c r="F36" s="89"/>
      <c r="G36" s="89"/>
    </row>
    <row r="37" spans="1:7" x14ac:dyDescent="0.2">
      <c r="A37" s="52"/>
    </row>
    <row r="38" spans="1:7" ht="27.6" customHeight="1" x14ac:dyDescent="0.2">
      <c r="A38" s="88" t="s">
        <v>1150</v>
      </c>
      <c r="B38" s="88"/>
      <c r="C38" s="88"/>
      <c r="D38" s="88"/>
      <c r="E38" s="88"/>
      <c r="F38" s="88"/>
      <c r="G38" s="88"/>
    </row>
  </sheetData>
  <mergeCells count="5">
    <mergeCell ref="A1:G1"/>
    <mergeCell ref="A5:G5"/>
    <mergeCell ref="A32:G32"/>
    <mergeCell ref="A36:G36"/>
    <mergeCell ref="A38:G38"/>
  </mergeCells>
  <conditionalFormatting sqref="F2:F3 F6:F31 F33:F35 F37 F39:F65456">
    <cfRule type="cellIs" dxfId="11"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83"/>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28515625" style="7" customWidth="1"/>
    <col min="3" max="3" width="15.5703125" style="7" bestFit="1" customWidth="1"/>
    <col min="4" max="4" width="15.42578125" style="7" bestFit="1" customWidth="1"/>
    <col min="5" max="5" width="25.28515625" style="10" customWidth="1"/>
    <col min="6" max="6" width="13.5703125" style="11" bestFit="1" customWidth="1"/>
    <col min="7" max="7" width="13.42578125" style="10" customWidth="1"/>
    <col min="8" max="8" width="9.42578125" style="7"/>
    <col min="9" max="11" width="9.42578125" style="7" customWidth="1"/>
    <col min="12" max="16384" width="9.42578125" style="7"/>
  </cols>
  <sheetData>
    <row r="1" spans="1:9" s="1" customFormat="1" ht="15" customHeight="1" x14ac:dyDescent="0.2">
      <c r="A1" s="84" t="s">
        <v>1201</v>
      </c>
      <c r="B1" s="85"/>
      <c r="C1" s="85"/>
      <c r="D1" s="85"/>
      <c r="E1" s="85"/>
      <c r="F1" s="85"/>
      <c r="G1" s="85"/>
      <c r="H1" s="69"/>
    </row>
    <row r="2" spans="1:9" s="1" customFormat="1" ht="12" x14ac:dyDescent="0.2">
      <c r="A2" s="34" t="s">
        <v>1116</v>
      </c>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1129</v>
      </c>
      <c r="D4" s="13" t="s">
        <v>1</v>
      </c>
      <c r="E4" s="55" t="s">
        <v>6</v>
      </c>
      <c r="F4" s="12" t="s">
        <v>3</v>
      </c>
      <c r="G4" s="12" t="s">
        <v>5</v>
      </c>
    </row>
    <row r="5" spans="1:9" x14ac:dyDescent="0.2">
      <c r="A5" s="16" t="s">
        <v>24</v>
      </c>
      <c r="B5" s="17"/>
      <c r="C5" s="17"/>
      <c r="D5" s="17"/>
      <c r="E5" s="18"/>
      <c r="F5" s="19"/>
      <c r="G5" s="18"/>
    </row>
    <row r="6" spans="1:9" x14ac:dyDescent="0.2">
      <c r="A6" s="20" t="s">
        <v>1130</v>
      </c>
      <c r="B6" s="21"/>
      <c r="C6" s="21"/>
      <c r="D6" s="21"/>
      <c r="E6" s="22"/>
      <c r="F6" s="23"/>
      <c r="G6" s="22"/>
    </row>
    <row r="7" spans="1:9" x14ac:dyDescent="0.2">
      <c r="A7" s="21" t="s">
        <v>1131</v>
      </c>
      <c r="B7" s="21" t="s">
        <v>1132</v>
      </c>
      <c r="C7" s="21" t="s">
        <v>1133</v>
      </c>
      <c r="D7" s="24">
        <v>688</v>
      </c>
      <c r="E7" s="22">
        <v>0</v>
      </c>
      <c r="F7" s="22">
        <v>0</v>
      </c>
      <c r="G7" s="22">
        <v>0</v>
      </c>
    </row>
    <row r="8" spans="1:9" x14ac:dyDescent="0.2">
      <c r="A8" s="21" t="s">
        <v>1202</v>
      </c>
      <c r="B8" s="21" t="s">
        <v>1203</v>
      </c>
      <c r="C8" s="21" t="s">
        <v>1133</v>
      </c>
      <c r="D8" s="24">
        <v>400</v>
      </c>
      <c r="E8" s="22">
        <v>0</v>
      </c>
      <c r="F8" s="22">
        <v>0</v>
      </c>
      <c r="G8" s="22">
        <v>0</v>
      </c>
    </row>
    <row r="9" spans="1:9" x14ac:dyDescent="0.2">
      <c r="A9" s="20" t="s">
        <v>26</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29</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31</v>
      </c>
      <c r="B13" s="20"/>
      <c r="C13" s="20"/>
      <c r="D13" s="20"/>
      <c r="E13" s="25">
        <f>491678.83/100000</f>
        <v>4.9167883000000003</v>
      </c>
      <c r="F13" s="25">
        <f>F15-(F11)</f>
        <v>100</v>
      </c>
      <c r="G13" s="25"/>
      <c r="H13" s="14"/>
      <c r="I13" s="14"/>
    </row>
    <row r="14" spans="1:9" x14ac:dyDescent="0.2">
      <c r="A14" s="20"/>
      <c r="B14" s="20"/>
      <c r="C14" s="20"/>
      <c r="D14" s="20"/>
      <c r="E14" s="25"/>
      <c r="F14" s="26"/>
      <c r="G14" s="25"/>
      <c r="H14" s="14"/>
      <c r="I14" s="14"/>
    </row>
    <row r="15" spans="1:9" x14ac:dyDescent="0.2">
      <c r="A15" s="27" t="s">
        <v>30</v>
      </c>
      <c r="B15" s="27"/>
      <c r="C15" s="27"/>
      <c r="D15" s="27"/>
      <c r="E15" s="28">
        <f>E13</f>
        <v>4.9167883000000003</v>
      </c>
      <c r="F15" s="28">
        <v>100</v>
      </c>
      <c r="G15" s="28"/>
      <c r="H15" s="14"/>
      <c r="I15" s="14"/>
    </row>
    <row r="17" spans="1:7" x14ac:dyDescent="0.2">
      <c r="A17" s="14" t="s">
        <v>33</v>
      </c>
    </row>
    <row r="18" spans="1:7" x14ac:dyDescent="0.2">
      <c r="A18" s="62" t="s">
        <v>1136</v>
      </c>
    </row>
    <row r="19" spans="1:7" ht="29.25" customHeight="1" x14ac:dyDescent="0.2">
      <c r="A19" s="96" t="s">
        <v>1137</v>
      </c>
      <c r="B19" s="97"/>
      <c r="C19" s="97"/>
      <c r="D19" s="97"/>
      <c r="E19" s="97"/>
      <c r="F19" s="97"/>
      <c r="G19" s="97"/>
    </row>
    <row r="20" spans="1:7" ht="15" x14ac:dyDescent="0.25">
      <c r="A20" s="70"/>
      <c r="B20" s="71"/>
      <c r="C20" s="71"/>
      <c r="D20" s="71"/>
      <c r="E20" s="71"/>
      <c r="F20" s="71"/>
      <c r="G20" s="71"/>
    </row>
    <row r="21" spans="1:7" x14ac:dyDescent="0.2">
      <c r="A21" s="14" t="s">
        <v>34</v>
      </c>
    </row>
    <row r="22" spans="1:7" x14ac:dyDescent="0.2">
      <c r="A22" s="14" t="s">
        <v>35</v>
      </c>
    </row>
    <row r="23" spans="1:7" x14ac:dyDescent="0.2">
      <c r="A23" s="14" t="s">
        <v>36</v>
      </c>
      <c r="B23" s="14"/>
      <c r="C23" s="30" t="s">
        <v>38</v>
      </c>
      <c r="D23" s="30" t="s">
        <v>1204</v>
      </c>
    </row>
    <row r="24" spans="1:7" x14ac:dyDescent="0.2">
      <c r="A24" s="7" t="s">
        <v>71</v>
      </c>
      <c r="C24" s="63" t="s">
        <v>1139</v>
      </c>
      <c r="D24" s="31">
        <v>24.933800000000002</v>
      </c>
    </row>
    <row r="25" spans="1:7" x14ac:dyDescent="0.2">
      <c r="A25" s="7" t="s">
        <v>78</v>
      </c>
      <c r="C25" s="63" t="s">
        <v>1139</v>
      </c>
      <c r="D25" s="31">
        <v>11.5593</v>
      </c>
    </row>
    <row r="26" spans="1:7" x14ac:dyDescent="0.2">
      <c r="A26" s="7" t="s">
        <v>72</v>
      </c>
      <c r="C26" s="63" t="s">
        <v>1139</v>
      </c>
      <c r="D26" s="31">
        <v>26.575900000000001</v>
      </c>
    </row>
    <row r="27" spans="1:7" x14ac:dyDescent="0.2">
      <c r="A27" s="7" t="s">
        <v>79</v>
      </c>
      <c r="C27" s="63" t="s">
        <v>1139</v>
      </c>
      <c r="D27" s="31">
        <v>12.480700000000001</v>
      </c>
    </row>
    <row r="29" spans="1:7" x14ac:dyDescent="0.2">
      <c r="A29" s="7" t="s">
        <v>39</v>
      </c>
    </row>
    <row r="30" spans="1:7" x14ac:dyDescent="0.2">
      <c r="A30" s="7" t="s">
        <v>1205</v>
      </c>
    </row>
    <row r="32" spans="1:7" x14ac:dyDescent="0.2">
      <c r="A32" s="14" t="s">
        <v>40</v>
      </c>
      <c r="D32" s="30" t="s">
        <v>41</v>
      </c>
    </row>
    <row r="34" spans="1:7" x14ac:dyDescent="0.2">
      <c r="A34" s="14" t="s">
        <v>916</v>
      </c>
      <c r="D34" s="64" t="s">
        <v>1139</v>
      </c>
    </row>
    <row r="35" spans="1:7" x14ac:dyDescent="0.2">
      <c r="A35" s="7" t="s">
        <v>1141</v>
      </c>
      <c r="D35" s="33"/>
    </row>
    <row r="36" spans="1:7" x14ac:dyDescent="0.2">
      <c r="D36" s="33"/>
    </row>
    <row r="37" spans="1:7" x14ac:dyDescent="0.2">
      <c r="A37" s="14" t="s">
        <v>1222</v>
      </c>
      <c r="D37" s="30" t="s">
        <v>41</v>
      </c>
    </row>
    <row r="38" spans="1:7" x14ac:dyDescent="0.2">
      <c r="A38" s="7" t="s">
        <v>1142</v>
      </c>
    </row>
    <row r="39" spans="1:7" x14ac:dyDescent="0.2">
      <c r="A39" s="50" t="s">
        <v>1238</v>
      </c>
    </row>
    <row r="41" spans="1:7" ht="48" customHeight="1" x14ac:dyDescent="0.25">
      <c r="A41" s="91" t="s">
        <v>1206</v>
      </c>
      <c r="B41" s="92"/>
      <c r="C41" s="92"/>
      <c r="D41" s="92"/>
      <c r="E41" s="92"/>
      <c r="F41" s="92"/>
      <c r="G41" s="92"/>
    </row>
    <row r="43" spans="1:7" ht="36.75" customHeight="1" x14ac:dyDescent="0.25">
      <c r="A43" s="91" t="s">
        <v>1207</v>
      </c>
      <c r="B43" s="92"/>
      <c r="C43" s="92"/>
      <c r="D43" s="92"/>
      <c r="E43" s="92"/>
      <c r="F43" s="92"/>
      <c r="G43" s="92"/>
    </row>
    <row r="44" spans="1:7" x14ac:dyDescent="0.2">
      <c r="A44" s="50" t="s">
        <v>1146</v>
      </c>
    </row>
    <row r="46" spans="1:7" ht="26.25" customHeight="1" x14ac:dyDescent="0.25">
      <c r="A46" s="91" t="s">
        <v>1166</v>
      </c>
      <c r="B46" s="92"/>
      <c r="C46" s="92"/>
      <c r="D46" s="92"/>
      <c r="E46" s="92"/>
      <c r="F46" s="92"/>
      <c r="G46" s="92"/>
    </row>
    <row r="47" spans="1:7" s="53" customFormat="1" ht="15" x14ac:dyDescent="0.25">
      <c r="A47" s="72"/>
      <c r="B47" s="73"/>
      <c r="C47" s="73"/>
      <c r="D47" s="73"/>
      <c r="E47" s="73"/>
      <c r="F47" s="73"/>
      <c r="G47" s="73"/>
    </row>
    <row r="48" spans="1:7" x14ac:dyDescent="0.2">
      <c r="A48" s="51" t="s">
        <v>809</v>
      </c>
      <c r="B48" s="53"/>
      <c r="C48" s="53"/>
      <c r="D48" s="53"/>
      <c r="E48" s="11"/>
      <c r="G48" s="11"/>
    </row>
    <row r="49" spans="1:9" x14ac:dyDescent="0.2">
      <c r="A49" s="51"/>
      <c r="B49" s="53"/>
      <c r="C49" s="53"/>
      <c r="D49" s="53"/>
      <c r="E49" s="11"/>
      <c r="G49" s="11"/>
    </row>
    <row r="50" spans="1:9" ht="48" customHeight="1" x14ac:dyDescent="0.2">
      <c r="A50" s="104" t="s">
        <v>1208</v>
      </c>
      <c r="B50" s="104"/>
      <c r="C50" s="104"/>
      <c r="D50" s="104"/>
      <c r="E50" s="104"/>
      <c r="F50" s="104"/>
      <c r="G50" s="104"/>
    </row>
    <row r="51" spans="1:9" ht="25.5" customHeight="1" x14ac:dyDescent="0.2">
      <c r="A51" s="88" t="s">
        <v>1209</v>
      </c>
      <c r="B51" s="88"/>
      <c r="C51" s="88"/>
      <c r="D51" s="88"/>
      <c r="E51" s="88"/>
      <c r="F51" s="88"/>
      <c r="G51" s="88"/>
    </row>
    <row r="53" spans="1:9" s="1" customFormat="1" ht="15" x14ac:dyDescent="0.2">
      <c r="A53" s="84" t="s">
        <v>1210</v>
      </c>
      <c r="B53" s="85"/>
      <c r="C53" s="85"/>
      <c r="D53" s="85"/>
      <c r="E53" s="85"/>
      <c r="F53" s="85"/>
      <c r="G53" s="85"/>
    </row>
    <row r="54" spans="1:9" x14ac:dyDescent="0.2">
      <c r="A54" s="8" t="s">
        <v>7</v>
      </c>
    </row>
    <row r="55" spans="1:9" s="1" customFormat="1" ht="33.75" x14ac:dyDescent="0.2">
      <c r="A55" s="6" t="s">
        <v>2</v>
      </c>
      <c r="B55" s="6" t="s">
        <v>0</v>
      </c>
      <c r="C55" s="13" t="s">
        <v>32</v>
      </c>
      <c r="D55" s="13" t="s">
        <v>1</v>
      </c>
      <c r="E55" s="55" t="s">
        <v>6</v>
      </c>
      <c r="F55" s="12" t="s">
        <v>3</v>
      </c>
      <c r="G55" s="12" t="s">
        <v>5</v>
      </c>
    </row>
    <row r="56" spans="1:9" x14ac:dyDescent="0.2">
      <c r="A56" s="16" t="s">
        <v>24</v>
      </c>
      <c r="B56" s="17"/>
      <c r="C56" s="17"/>
      <c r="D56" s="17"/>
      <c r="E56" s="18"/>
      <c r="F56" s="19"/>
      <c r="G56" s="18"/>
    </row>
    <row r="57" spans="1:9" x14ac:dyDescent="0.2">
      <c r="A57" s="20" t="s">
        <v>25</v>
      </c>
      <c r="B57" s="21"/>
      <c r="C57" s="21"/>
      <c r="D57" s="21"/>
      <c r="E57" s="22"/>
      <c r="F57" s="23"/>
      <c r="G57" s="22"/>
    </row>
    <row r="58" spans="1:9" x14ac:dyDescent="0.2">
      <c r="A58" s="21" t="s">
        <v>1152</v>
      </c>
      <c r="B58" s="21" t="s">
        <v>1153</v>
      </c>
      <c r="C58" s="21" t="s">
        <v>1154</v>
      </c>
      <c r="D58" s="24">
        <v>1450</v>
      </c>
      <c r="E58" s="22">
        <v>4502.7485615999994</v>
      </c>
      <c r="F58" s="23">
        <v>100</v>
      </c>
      <c r="G58" s="22">
        <v>4.165</v>
      </c>
      <c r="I58" s="33"/>
    </row>
    <row r="59" spans="1:9" x14ac:dyDescent="0.2">
      <c r="A59" s="20" t="s">
        <v>26</v>
      </c>
      <c r="B59" s="20"/>
      <c r="C59" s="20"/>
      <c r="D59" s="20"/>
      <c r="E59" s="25">
        <f>SUM(E58)</f>
        <v>4502.7485615999994</v>
      </c>
      <c r="F59" s="25">
        <f>SUM(F58)</f>
        <v>100</v>
      </c>
      <c r="G59" s="25"/>
      <c r="H59" s="14"/>
      <c r="I59" s="14"/>
    </row>
    <row r="60" spans="1:9" x14ac:dyDescent="0.2">
      <c r="A60" s="21"/>
      <c r="B60" s="21"/>
      <c r="C60" s="21"/>
      <c r="D60" s="21"/>
      <c r="E60" s="22"/>
      <c r="F60" s="23"/>
      <c r="G60" s="22"/>
    </row>
    <row r="61" spans="1:9" x14ac:dyDescent="0.2">
      <c r="A61" s="20" t="s">
        <v>29</v>
      </c>
      <c r="B61" s="20"/>
      <c r="C61" s="20"/>
      <c r="D61" s="20"/>
      <c r="E61" s="25">
        <f>E59</f>
        <v>4502.7485615999994</v>
      </c>
      <c r="F61" s="25">
        <f>F59</f>
        <v>100</v>
      </c>
      <c r="G61" s="25"/>
      <c r="H61" s="14"/>
      <c r="I61" s="14"/>
    </row>
    <row r="62" spans="1:9" x14ac:dyDescent="0.2">
      <c r="A62" s="20"/>
      <c r="B62" s="20"/>
      <c r="C62" s="20"/>
      <c r="D62" s="20"/>
      <c r="E62" s="25"/>
      <c r="F62" s="26"/>
      <c r="G62" s="25"/>
      <c r="H62" s="14"/>
      <c r="I62" s="14"/>
    </row>
    <row r="63" spans="1:9" x14ac:dyDescent="0.2">
      <c r="A63" s="20" t="s">
        <v>31</v>
      </c>
      <c r="B63" s="20"/>
      <c r="C63" s="20"/>
      <c r="D63" s="20"/>
      <c r="E63" s="65">
        <v>0</v>
      </c>
      <c r="F63" s="65">
        <v>0</v>
      </c>
      <c r="G63" s="25"/>
      <c r="H63" s="14"/>
      <c r="I63" s="33"/>
    </row>
    <row r="64" spans="1:9" x14ac:dyDescent="0.2">
      <c r="A64" s="20"/>
      <c r="B64" s="20"/>
      <c r="C64" s="20"/>
      <c r="D64" s="20"/>
      <c r="E64" s="25"/>
      <c r="F64" s="26"/>
      <c r="G64" s="25"/>
      <c r="H64" s="14"/>
      <c r="I64" s="14"/>
    </row>
    <row r="65" spans="1:9" x14ac:dyDescent="0.2">
      <c r="A65" s="27" t="s">
        <v>30</v>
      </c>
      <c r="B65" s="27"/>
      <c r="C65" s="27"/>
      <c r="D65" s="27"/>
      <c r="E65" s="28">
        <v>4502.7485615999994</v>
      </c>
      <c r="F65" s="29">
        <v>100</v>
      </c>
      <c r="G65" s="28"/>
      <c r="H65" s="14"/>
      <c r="I65" s="14"/>
    </row>
    <row r="66" spans="1:9" s="10" customFormat="1" x14ac:dyDescent="0.2">
      <c r="A66" s="7"/>
      <c r="B66" s="7"/>
      <c r="C66" s="7"/>
      <c r="D66" s="7"/>
      <c r="F66" s="15"/>
      <c r="H66" s="7"/>
      <c r="I66" s="7"/>
    </row>
    <row r="67" spans="1:9" s="10" customFormat="1" x14ac:dyDescent="0.2">
      <c r="A67" s="14" t="s">
        <v>33</v>
      </c>
      <c r="B67" s="7"/>
      <c r="C67" s="7"/>
      <c r="D67" s="7"/>
      <c r="F67" s="11"/>
      <c r="H67" s="7"/>
      <c r="I67" s="7"/>
    </row>
    <row r="68" spans="1:9" s="10" customFormat="1" x14ac:dyDescent="0.2">
      <c r="A68" s="51" t="s">
        <v>1155</v>
      </c>
      <c r="B68" s="7"/>
      <c r="C68" s="7"/>
      <c r="D68" s="7"/>
      <c r="F68" s="11"/>
      <c r="H68" s="7"/>
      <c r="I68" s="7"/>
    </row>
    <row r="69" spans="1:9" s="10" customFormat="1" x14ac:dyDescent="0.2">
      <c r="A69" s="88" t="s">
        <v>1156</v>
      </c>
      <c r="B69" s="88"/>
      <c r="C69" s="88"/>
      <c r="D69" s="88"/>
      <c r="E69" s="88"/>
      <c r="F69" s="88"/>
      <c r="G69" s="88"/>
      <c r="H69" s="7"/>
      <c r="I69" s="7"/>
    </row>
    <row r="71" spans="1:9" s="10" customFormat="1" x14ac:dyDescent="0.2">
      <c r="A71" s="14" t="s">
        <v>34</v>
      </c>
      <c r="B71" s="7"/>
      <c r="C71" s="7"/>
      <c r="D71" s="7"/>
      <c r="F71" s="11"/>
      <c r="H71" s="7"/>
      <c r="I71" s="7"/>
    </row>
    <row r="72" spans="1:9" s="10" customFormat="1" x14ac:dyDescent="0.2">
      <c r="A72" s="14" t="s">
        <v>35</v>
      </c>
      <c r="B72" s="7"/>
      <c r="C72" s="7"/>
      <c r="D72" s="7"/>
      <c r="F72" s="11"/>
      <c r="H72" s="7"/>
      <c r="I72" s="7"/>
    </row>
    <row r="73" spans="1:9" s="10" customFormat="1" x14ac:dyDescent="0.2">
      <c r="A73" s="14" t="s">
        <v>36</v>
      </c>
      <c r="B73" s="14"/>
      <c r="C73" s="30" t="s">
        <v>38</v>
      </c>
      <c r="D73" s="14" t="s">
        <v>37</v>
      </c>
      <c r="F73" s="74"/>
      <c r="G73" s="75"/>
      <c r="H73" s="7"/>
      <c r="I73" s="7"/>
    </row>
    <row r="74" spans="1:9" s="10" customFormat="1" x14ac:dyDescent="0.2">
      <c r="A74" s="7" t="s">
        <v>71</v>
      </c>
      <c r="B74" s="7"/>
      <c r="C74" s="76">
        <v>0.50060000000000004</v>
      </c>
      <c r="D74" s="76">
        <v>0.53620000000000001</v>
      </c>
      <c r="F74" s="11"/>
      <c r="H74" s="7"/>
      <c r="I74" s="7"/>
    </row>
    <row r="75" spans="1:9" s="10" customFormat="1" x14ac:dyDescent="0.2">
      <c r="A75" s="7" t="s">
        <v>78</v>
      </c>
      <c r="B75" s="7"/>
      <c r="C75" s="76">
        <v>0.2321</v>
      </c>
      <c r="D75" s="76">
        <v>0.24859999999999999</v>
      </c>
      <c r="F75" s="11"/>
      <c r="H75" s="7"/>
      <c r="I75" s="7"/>
    </row>
    <row r="76" spans="1:9" s="10" customFormat="1" x14ac:dyDescent="0.2">
      <c r="A76" s="7" t="s">
        <v>72</v>
      </c>
      <c r="B76" s="7"/>
      <c r="C76" s="76">
        <v>0.52929999999999999</v>
      </c>
      <c r="D76" s="76">
        <v>0.56699999999999995</v>
      </c>
      <c r="F76" s="11"/>
      <c r="H76" s="7"/>
      <c r="I76" s="7"/>
    </row>
    <row r="77" spans="1:9" s="10" customFormat="1" x14ac:dyDescent="0.2">
      <c r="A77" s="7" t="s">
        <v>79</v>
      </c>
      <c r="B77" s="7"/>
      <c r="C77" s="76">
        <v>0.2485</v>
      </c>
      <c r="D77" s="76">
        <v>0.26619999999999999</v>
      </c>
      <c r="F77" s="11"/>
      <c r="H77" s="7"/>
      <c r="I77" s="7"/>
    </row>
    <row r="79" spans="1:9" s="10" customFormat="1" x14ac:dyDescent="0.2">
      <c r="A79" s="7" t="s">
        <v>39</v>
      </c>
      <c r="B79" s="7"/>
      <c r="C79" s="7"/>
      <c r="D79" s="7"/>
      <c r="F79" s="11"/>
      <c r="H79" s="7"/>
      <c r="I79" s="7"/>
    </row>
    <row r="81" spans="1:9" s="10" customFormat="1" x14ac:dyDescent="0.2">
      <c r="A81" s="14" t="s">
        <v>1225</v>
      </c>
      <c r="B81" s="7"/>
      <c r="C81" s="7"/>
      <c r="D81" s="30" t="s">
        <v>41</v>
      </c>
      <c r="F81" s="11"/>
      <c r="H81" s="7"/>
      <c r="I81" s="7"/>
    </row>
    <row r="82" spans="1:9" x14ac:dyDescent="0.2">
      <c r="A82" s="7" t="s">
        <v>1142</v>
      </c>
    </row>
    <row r="83" spans="1:9" x14ac:dyDescent="0.2">
      <c r="A83" s="50" t="s">
        <v>1238</v>
      </c>
    </row>
  </sheetData>
  <mergeCells count="9">
    <mergeCell ref="A51:G51"/>
    <mergeCell ref="A53:G53"/>
    <mergeCell ref="A69:G69"/>
    <mergeCell ref="A1:G1"/>
    <mergeCell ref="A19:G19"/>
    <mergeCell ref="A41:G41"/>
    <mergeCell ref="A43:G43"/>
    <mergeCell ref="A46:G46"/>
    <mergeCell ref="A50:G50"/>
  </mergeCells>
  <conditionalFormatting sqref="F2:F3 F5:F6 F10 F12 F14 F16:F18 F21:F40 F42 F44:F45 F48:F49 F52 F54 F70:F65516">
    <cfRule type="cellIs" dxfId="10" priority="2" stopIfTrue="1" operator="between">
      <formula>0.009</formula>
      <formula>-0.009</formula>
    </cfRule>
  </conditionalFormatting>
  <conditionalFormatting sqref="F56:F58 F60 F62 F64:F68">
    <cfRule type="cellIs" dxfId="9" priority="1" stopIfTrue="1" operator="between">
      <formula>0.009</formula>
      <formula>-0.009</formula>
    </cfRule>
  </conditionalFormatting>
  <hyperlinks>
    <hyperlink ref="A44" r:id="rId1" xr:uid="{00000000-0004-0000-2200-000000000000}"/>
    <hyperlink ref="A39" r:id="rId2" xr:uid="{00000000-0004-0000-2200-000001000000}"/>
    <hyperlink ref="A83" r:id="rId3" xr:uid="{00000000-0004-0000-2200-000002000000}"/>
  </hyperlinks>
  <pageMargins left="0.7" right="0.7" top="0.75" bottom="0.75" header="0.3" footer="0.3"/>
  <pageSetup paperSize="9" scale="48" orientation="portrait" r:id="rId4"/>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03"/>
  <sheetViews>
    <sheetView workbookViewId="0">
      <selection sqref="A1:G1"/>
    </sheetView>
  </sheetViews>
  <sheetFormatPr defaultColWidth="9.28515625" defaultRowHeight="11.25" x14ac:dyDescent="0.2"/>
  <cols>
    <col min="1" max="1" width="38.7109375" style="7" bestFit="1" customWidth="1"/>
    <col min="2" max="2" width="58" style="7" bestFit="1" customWidth="1"/>
    <col min="3" max="3" width="15.28515625" style="7" bestFit="1" customWidth="1"/>
    <col min="4" max="4" width="15.5703125" style="7" bestFit="1" customWidth="1"/>
    <col min="5" max="5" width="25.28515625" style="10" customWidth="1"/>
    <col min="6" max="6" width="13.5703125" style="11" bestFit="1" customWidth="1"/>
    <col min="7" max="7" width="13.42578125" style="10" customWidth="1"/>
    <col min="8" max="16384" width="9.28515625" style="7"/>
  </cols>
  <sheetData>
    <row r="1" spans="1:7" s="1" customFormat="1" ht="15" x14ac:dyDescent="0.2">
      <c r="A1" s="84" t="s">
        <v>1211</v>
      </c>
      <c r="B1" s="85"/>
      <c r="C1" s="85"/>
      <c r="D1" s="85"/>
      <c r="E1" s="85"/>
      <c r="F1" s="85"/>
      <c r="G1" s="85"/>
    </row>
    <row r="2" spans="1:7" s="1" customFormat="1" ht="12" x14ac:dyDescent="0.2">
      <c r="A2" s="34" t="s">
        <v>1116</v>
      </c>
      <c r="E2" s="5"/>
      <c r="F2" s="9"/>
      <c r="G2" s="10"/>
    </row>
    <row r="3" spans="1:7" s="1" customFormat="1" ht="12" x14ac:dyDescent="0.2">
      <c r="A3" s="8" t="s">
        <v>7</v>
      </c>
      <c r="B3" s="2"/>
      <c r="C3" s="3"/>
      <c r="D3" s="3"/>
      <c r="E3" s="4"/>
      <c r="F3" s="9"/>
      <c r="G3" s="10"/>
    </row>
    <row r="4" spans="1:7" s="1" customFormat="1" ht="36.75" customHeight="1" x14ac:dyDescent="0.2">
      <c r="A4" s="6" t="s">
        <v>2</v>
      </c>
      <c r="B4" s="6" t="s">
        <v>0</v>
      </c>
      <c r="C4" s="13" t="s">
        <v>32</v>
      </c>
      <c r="D4" s="13" t="s">
        <v>1</v>
      </c>
      <c r="E4" s="55" t="s">
        <v>6</v>
      </c>
      <c r="F4" s="12" t="s">
        <v>3</v>
      </c>
      <c r="G4" s="12" t="s">
        <v>5</v>
      </c>
    </row>
    <row r="5" spans="1:7" s="1" customFormat="1" ht="15" customHeight="1" x14ac:dyDescent="0.2">
      <c r="A5" s="20" t="s">
        <v>31</v>
      </c>
      <c r="B5" s="20"/>
      <c r="C5" s="20"/>
      <c r="D5" s="20"/>
      <c r="E5" s="25">
        <v>0</v>
      </c>
      <c r="F5" s="67">
        <v>100</v>
      </c>
      <c r="G5" s="25"/>
    </row>
    <row r="6" spans="1:7" s="1" customFormat="1" ht="12" x14ac:dyDescent="0.2">
      <c r="A6" s="20"/>
      <c r="B6" s="20"/>
      <c r="C6" s="20"/>
      <c r="D6" s="20"/>
      <c r="E6" s="25"/>
      <c r="F6" s="26"/>
      <c r="G6" s="25"/>
    </row>
    <row r="7" spans="1:7" x14ac:dyDescent="0.2">
      <c r="A7" s="27" t="s">
        <v>30</v>
      </c>
      <c r="B7" s="27"/>
      <c r="C7" s="27"/>
      <c r="D7" s="27"/>
      <c r="E7" s="28">
        <v>0</v>
      </c>
      <c r="F7" s="28">
        <v>100</v>
      </c>
      <c r="G7" s="28"/>
    </row>
    <row r="8" spans="1:7" x14ac:dyDescent="0.2">
      <c r="A8" s="14" t="s">
        <v>34</v>
      </c>
    </row>
    <row r="9" spans="1:7" x14ac:dyDescent="0.2">
      <c r="A9" s="14" t="s">
        <v>35</v>
      </c>
    </row>
    <row r="10" spans="1:7" x14ac:dyDescent="0.2">
      <c r="A10" s="14" t="s">
        <v>36</v>
      </c>
      <c r="B10" s="14"/>
      <c r="C10" s="30" t="s">
        <v>38</v>
      </c>
      <c r="D10" s="14" t="s">
        <v>1212</v>
      </c>
    </row>
    <row r="11" spans="1:7" x14ac:dyDescent="0.2">
      <c r="A11" s="7" t="s">
        <v>71</v>
      </c>
      <c r="C11" s="31">
        <v>24.4481</v>
      </c>
      <c r="D11" s="31">
        <v>25.334800000000001</v>
      </c>
    </row>
    <row r="12" spans="1:7" x14ac:dyDescent="0.2">
      <c r="A12" s="7" t="s">
        <v>78</v>
      </c>
      <c r="C12" s="31">
        <v>13.110300000000001</v>
      </c>
      <c r="D12" s="31">
        <v>13.585800000000001</v>
      </c>
    </row>
    <row r="13" spans="1:7" x14ac:dyDescent="0.2">
      <c r="A13" s="7" t="s">
        <v>72</v>
      </c>
      <c r="C13" s="31">
        <v>24.670300000000001</v>
      </c>
      <c r="D13" s="31">
        <v>25.565000000000001</v>
      </c>
    </row>
    <row r="14" spans="1:7" x14ac:dyDescent="0.2">
      <c r="A14" s="7" t="s">
        <v>79</v>
      </c>
      <c r="C14" s="31">
        <v>13.520200000000001</v>
      </c>
      <c r="D14" s="31">
        <v>14.0105</v>
      </c>
    </row>
    <row r="16" spans="1:7" x14ac:dyDescent="0.2">
      <c r="A16" s="7" t="s">
        <v>39</v>
      </c>
    </row>
    <row r="17" spans="1:7" x14ac:dyDescent="0.2">
      <c r="A17" s="7" t="s">
        <v>1213</v>
      </c>
    </row>
    <row r="19" spans="1:7" x14ac:dyDescent="0.2">
      <c r="A19" s="14" t="s">
        <v>40</v>
      </c>
      <c r="D19" s="30" t="s">
        <v>41</v>
      </c>
    </row>
    <row r="21" spans="1:7" x14ac:dyDescent="0.2">
      <c r="A21" s="14" t="s">
        <v>916</v>
      </c>
      <c r="D21" s="64" t="s">
        <v>1139</v>
      </c>
    </row>
    <row r="22" spans="1:7" x14ac:dyDescent="0.2">
      <c r="A22" s="7" t="s">
        <v>1163</v>
      </c>
      <c r="D22" s="33"/>
    </row>
    <row r="23" spans="1:7" x14ac:dyDescent="0.2">
      <c r="D23" s="33"/>
    </row>
    <row r="24" spans="1:7" x14ac:dyDescent="0.2">
      <c r="A24" s="14" t="s">
        <v>1222</v>
      </c>
      <c r="D24" s="30" t="s">
        <v>41</v>
      </c>
    </row>
    <row r="26" spans="1:7" ht="24.75" customHeight="1" x14ac:dyDescent="0.25">
      <c r="A26" s="91" t="s">
        <v>1214</v>
      </c>
      <c r="B26" s="92"/>
      <c r="C26" s="92"/>
      <c r="D26" s="92"/>
      <c r="E26" s="92"/>
      <c r="F26" s="92"/>
      <c r="G26" s="92"/>
    </row>
    <row r="28" spans="1:7" ht="53.25" customHeight="1" x14ac:dyDescent="0.25">
      <c r="A28" s="91" t="s">
        <v>1215</v>
      </c>
      <c r="B28" s="92"/>
      <c r="C28" s="92"/>
      <c r="D28" s="92"/>
      <c r="E28" s="92"/>
      <c r="F28" s="92"/>
      <c r="G28" s="92"/>
    </row>
    <row r="30" spans="1:7" ht="48" customHeight="1" x14ac:dyDescent="0.25">
      <c r="A30" s="91" t="s">
        <v>1216</v>
      </c>
      <c r="B30" s="92"/>
      <c r="C30" s="92"/>
      <c r="D30" s="92"/>
      <c r="E30" s="92"/>
      <c r="F30" s="92"/>
      <c r="G30" s="92"/>
    </row>
    <row r="31" spans="1:7" x14ac:dyDescent="0.2">
      <c r="A31" s="50" t="s">
        <v>1146</v>
      </c>
    </row>
    <row r="33" spans="1:9" ht="24" customHeight="1" x14ac:dyDescent="0.25">
      <c r="A33" s="91" t="s">
        <v>1147</v>
      </c>
      <c r="B33" s="92"/>
      <c r="C33" s="92"/>
      <c r="D33" s="92"/>
      <c r="E33" s="92"/>
      <c r="F33" s="92"/>
      <c r="G33" s="92"/>
    </row>
    <row r="35" spans="1:9" ht="13.5" customHeight="1" x14ac:dyDescent="0.2">
      <c r="A35" s="14" t="s">
        <v>1217</v>
      </c>
    </row>
    <row r="36" spans="1:9" ht="10.5" customHeight="1" x14ac:dyDescent="0.25">
      <c r="A36" s="98"/>
      <c r="B36" s="89"/>
      <c r="C36" s="89"/>
      <c r="D36" s="89"/>
      <c r="E36" s="89"/>
      <c r="F36" s="89"/>
      <c r="G36" s="89"/>
    </row>
    <row r="37" spans="1:9" ht="26.25" customHeight="1" x14ac:dyDescent="0.25">
      <c r="A37" s="98" t="s">
        <v>1218</v>
      </c>
      <c r="B37" s="89"/>
      <c r="C37" s="89"/>
      <c r="D37" s="89"/>
      <c r="E37" s="89"/>
      <c r="F37" s="89"/>
      <c r="G37" s="89"/>
    </row>
    <row r="38" spans="1:9" x14ac:dyDescent="0.2">
      <c r="A38" s="52"/>
    </row>
    <row r="39" spans="1:9" ht="29.1" customHeight="1" x14ac:dyDescent="0.2">
      <c r="A39" s="88" t="s">
        <v>1219</v>
      </c>
      <c r="B39" s="88"/>
      <c r="C39" s="88"/>
      <c r="D39" s="88"/>
      <c r="E39" s="88"/>
      <c r="F39" s="88"/>
      <c r="G39" s="88"/>
    </row>
    <row r="41" spans="1:9" s="1" customFormat="1" ht="15" x14ac:dyDescent="0.2">
      <c r="A41" s="84" t="s">
        <v>1220</v>
      </c>
      <c r="B41" s="85"/>
      <c r="C41" s="85"/>
      <c r="D41" s="85"/>
      <c r="E41" s="85"/>
      <c r="F41" s="85"/>
      <c r="G41" s="85"/>
    </row>
    <row r="42" spans="1:9" x14ac:dyDescent="0.2">
      <c r="A42" s="14" t="s">
        <v>7</v>
      </c>
    </row>
    <row r="43" spans="1:9" s="1" customFormat="1" ht="40.5" customHeight="1" x14ac:dyDescent="0.2">
      <c r="A43" s="6" t="s">
        <v>2</v>
      </c>
      <c r="B43" s="6" t="s">
        <v>0</v>
      </c>
      <c r="C43" s="13" t="s">
        <v>32</v>
      </c>
      <c r="D43" s="13" t="s">
        <v>1</v>
      </c>
      <c r="E43" s="77" t="s">
        <v>6</v>
      </c>
      <c r="F43" s="12" t="s">
        <v>3</v>
      </c>
      <c r="G43" s="12" t="s">
        <v>5</v>
      </c>
    </row>
    <row r="44" spans="1:9" x14ac:dyDescent="0.2">
      <c r="A44" s="16" t="s">
        <v>24</v>
      </c>
      <c r="B44" s="17"/>
      <c r="C44" s="17"/>
      <c r="D44" s="17"/>
      <c r="E44" s="18"/>
      <c r="F44" s="19"/>
      <c r="G44" s="18"/>
    </row>
    <row r="45" spans="1:9" x14ac:dyDescent="0.2">
      <c r="A45" s="20" t="s">
        <v>25</v>
      </c>
      <c r="B45" s="21"/>
      <c r="C45" s="21"/>
      <c r="D45" s="21"/>
      <c r="E45" s="22"/>
      <c r="F45" s="23"/>
      <c r="G45" s="22"/>
    </row>
    <row r="46" spans="1:9" x14ac:dyDescent="0.2">
      <c r="A46" s="21" t="s">
        <v>1152</v>
      </c>
      <c r="B46" s="21" t="s">
        <v>1153</v>
      </c>
      <c r="C46" s="21" t="s">
        <v>1154</v>
      </c>
      <c r="D46" s="24">
        <v>3370</v>
      </c>
      <c r="E46" s="22">
        <v>10465.008726</v>
      </c>
      <c r="F46" s="23">
        <v>100.000000344187</v>
      </c>
      <c r="G46" s="22">
        <v>4.165</v>
      </c>
    </row>
    <row r="47" spans="1:9" x14ac:dyDescent="0.2">
      <c r="A47" s="20" t="s">
        <v>26</v>
      </c>
      <c r="B47" s="20"/>
      <c r="C47" s="20"/>
      <c r="D47" s="20"/>
      <c r="E47" s="25">
        <f>SUM(E45:E46)</f>
        <v>10465.008726</v>
      </c>
      <c r="F47" s="26">
        <f>SUM(F45:F46)</f>
        <v>100.000000344187</v>
      </c>
      <c r="G47" s="25"/>
      <c r="H47" s="14"/>
      <c r="I47" s="14"/>
    </row>
    <row r="48" spans="1:9" x14ac:dyDescent="0.2">
      <c r="A48" s="21"/>
      <c r="B48" s="21"/>
      <c r="C48" s="21"/>
      <c r="D48" s="21"/>
      <c r="E48" s="22"/>
      <c r="F48" s="23"/>
      <c r="G48" s="22"/>
    </row>
    <row r="49" spans="1:9" x14ac:dyDescent="0.2">
      <c r="A49" s="20" t="s">
        <v>29</v>
      </c>
      <c r="B49" s="20"/>
      <c r="C49" s="20"/>
      <c r="D49" s="20"/>
      <c r="E49" s="25">
        <f>E47</f>
        <v>10465.008726</v>
      </c>
      <c r="F49" s="26">
        <f>F47</f>
        <v>100.000000344187</v>
      </c>
      <c r="G49" s="25"/>
      <c r="H49" s="14"/>
      <c r="I49" s="14"/>
    </row>
    <row r="50" spans="1:9" x14ac:dyDescent="0.2">
      <c r="A50" s="20"/>
      <c r="B50" s="20"/>
      <c r="C50" s="20"/>
      <c r="D50" s="20"/>
      <c r="E50" s="25"/>
      <c r="F50" s="26"/>
      <c r="G50" s="25"/>
      <c r="H50" s="14"/>
      <c r="I50" s="14"/>
    </row>
    <row r="51" spans="1:9" x14ac:dyDescent="0.2">
      <c r="A51" s="20" t="s">
        <v>31</v>
      </c>
      <c r="B51" s="20"/>
      <c r="C51" s="20"/>
      <c r="D51" s="20"/>
      <c r="E51" s="65">
        <v>0</v>
      </c>
      <c r="F51" s="65">
        <v>0</v>
      </c>
      <c r="G51" s="25"/>
      <c r="H51" s="14"/>
      <c r="I51" s="14"/>
    </row>
    <row r="52" spans="1:9" x14ac:dyDescent="0.2">
      <c r="A52" s="20"/>
      <c r="B52" s="20"/>
      <c r="C52" s="20"/>
      <c r="D52" s="20"/>
      <c r="E52" s="25"/>
      <c r="F52" s="26"/>
      <c r="G52" s="25"/>
      <c r="H52" s="14"/>
      <c r="I52" s="14"/>
    </row>
    <row r="53" spans="1:9" x14ac:dyDescent="0.2">
      <c r="A53" s="27" t="s">
        <v>30</v>
      </c>
      <c r="B53" s="27"/>
      <c r="C53" s="27"/>
      <c r="D53" s="27"/>
      <c r="E53" s="28">
        <v>10465.008726</v>
      </c>
      <c r="F53" s="29">
        <v>100</v>
      </c>
      <c r="G53" s="28"/>
      <c r="H53" s="14"/>
      <c r="I53" s="14"/>
    </row>
    <row r="55" spans="1:9" x14ac:dyDescent="0.2">
      <c r="A55" s="14" t="s">
        <v>33</v>
      </c>
    </row>
    <row r="56" spans="1:9" x14ac:dyDescent="0.2">
      <c r="A56" s="51" t="s">
        <v>1155</v>
      </c>
    </row>
    <row r="57" spans="1:9" x14ac:dyDescent="0.2">
      <c r="A57" s="88" t="s">
        <v>1156</v>
      </c>
      <c r="B57" s="88"/>
      <c r="C57" s="88"/>
      <c r="D57" s="88"/>
      <c r="E57" s="88"/>
      <c r="F57" s="88"/>
      <c r="G57" s="88"/>
    </row>
    <row r="58" spans="1:9" x14ac:dyDescent="0.2">
      <c r="A58" s="78"/>
      <c r="B58" s="78"/>
      <c r="C58" s="78"/>
      <c r="D58" s="78"/>
      <c r="E58" s="78"/>
      <c r="F58" s="78"/>
      <c r="G58" s="78"/>
    </row>
    <row r="59" spans="1:9" x14ac:dyDescent="0.2">
      <c r="A59" s="14" t="s">
        <v>34</v>
      </c>
    </row>
    <row r="60" spans="1:9" x14ac:dyDescent="0.2">
      <c r="A60" s="14" t="s">
        <v>35</v>
      </c>
    </row>
    <row r="61" spans="1:9" x14ac:dyDescent="0.2">
      <c r="A61" s="14" t="s">
        <v>36</v>
      </c>
      <c r="B61" s="14"/>
      <c r="C61" s="30" t="s">
        <v>38</v>
      </c>
      <c r="D61" s="14" t="s">
        <v>37</v>
      </c>
    </row>
    <row r="62" spans="1:9" x14ac:dyDescent="0.2">
      <c r="A62" s="7" t="s">
        <v>71</v>
      </c>
      <c r="C62" s="31">
        <v>0.53249999999999997</v>
      </c>
      <c r="D62" s="31">
        <v>0.57040000000000002</v>
      </c>
    </row>
    <row r="63" spans="1:9" x14ac:dyDescent="0.2">
      <c r="A63" s="7" t="s">
        <v>78</v>
      </c>
      <c r="C63" s="31">
        <v>0.28549999999999998</v>
      </c>
      <c r="D63" s="31">
        <v>0.30590000000000001</v>
      </c>
    </row>
    <row r="64" spans="1:9" x14ac:dyDescent="0.2">
      <c r="A64" s="7" t="s">
        <v>72</v>
      </c>
      <c r="C64" s="31">
        <v>0.56340000000000001</v>
      </c>
      <c r="D64" s="31">
        <v>0.60350000000000004</v>
      </c>
    </row>
    <row r="65" spans="1:9" x14ac:dyDescent="0.2">
      <c r="A65" s="7" t="s">
        <v>79</v>
      </c>
      <c r="C65" s="31">
        <v>0.30869999999999997</v>
      </c>
      <c r="D65" s="31">
        <v>0.33069999999999999</v>
      </c>
    </row>
    <row r="67" spans="1:9" x14ac:dyDescent="0.2">
      <c r="A67" s="7" t="s">
        <v>39</v>
      </c>
    </row>
    <row r="69" spans="1:9" x14ac:dyDescent="0.2">
      <c r="A69" s="14" t="s">
        <v>1225</v>
      </c>
      <c r="D69" s="30" t="s">
        <v>41</v>
      </c>
    </row>
    <row r="70" spans="1:9" x14ac:dyDescent="0.2">
      <c r="A70" s="7" t="s">
        <v>1142</v>
      </c>
    </row>
    <row r="71" spans="1:9" x14ac:dyDescent="0.2">
      <c r="A71" s="50" t="s">
        <v>1238</v>
      </c>
    </row>
    <row r="73" spans="1:9" s="1" customFormat="1" ht="15" x14ac:dyDescent="0.2">
      <c r="A73" s="84" t="s">
        <v>1221</v>
      </c>
      <c r="B73" s="85"/>
      <c r="C73" s="85"/>
      <c r="D73" s="85"/>
      <c r="E73" s="85"/>
      <c r="F73" s="85"/>
      <c r="G73" s="85"/>
    </row>
    <row r="74" spans="1:9" x14ac:dyDescent="0.2">
      <c r="A74" s="14" t="s">
        <v>7</v>
      </c>
    </row>
    <row r="75" spans="1:9" s="1" customFormat="1" ht="38.25" customHeight="1" x14ac:dyDescent="0.2">
      <c r="A75" s="6" t="s">
        <v>2</v>
      </c>
      <c r="B75" s="6" t="s">
        <v>0</v>
      </c>
      <c r="C75" s="13" t="s">
        <v>32</v>
      </c>
      <c r="D75" s="13" t="s">
        <v>1</v>
      </c>
      <c r="E75" s="77" t="s">
        <v>6</v>
      </c>
      <c r="F75" s="12" t="s">
        <v>3</v>
      </c>
      <c r="G75" s="12" t="s">
        <v>5</v>
      </c>
    </row>
    <row r="76" spans="1:9" x14ac:dyDescent="0.2">
      <c r="A76" s="16" t="s">
        <v>24</v>
      </c>
      <c r="B76" s="17"/>
      <c r="C76" s="17"/>
      <c r="D76" s="17"/>
      <c r="E76" s="18"/>
      <c r="F76" s="19"/>
      <c r="G76" s="18"/>
    </row>
    <row r="77" spans="1:9" x14ac:dyDescent="0.2">
      <c r="A77" s="20" t="s">
        <v>25</v>
      </c>
      <c r="B77" s="21"/>
      <c r="C77" s="21"/>
      <c r="D77" s="21"/>
      <c r="E77" s="22"/>
      <c r="F77" s="23"/>
      <c r="G77" s="22"/>
    </row>
    <row r="78" spans="1:9" ht="22.5" x14ac:dyDescent="0.2">
      <c r="A78" s="21" t="s">
        <v>1158</v>
      </c>
      <c r="B78" s="21" t="s">
        <v>1159</v>
      </c>
      <c r="C78" s="66" t="s">
        <v>1160</v>
      </c>
      <c r="D78" s="24">
        <v>1695</v>
      </c>
      <c r="E78" s="22">
        <v>0</v>
      </c>
      <c r="F78" s="23">
        <v>100</v>
      </c>
      <c r="G78" s="22">
        <v>0</v>
      </c>
    </row>
    <row r="79" spans="1:9" x14ac:dyDescent="0.2">
      <c r="A79" s="20" t="s">
        <v>26</v>
      </c>
      <c r="B79" s="20"/>
      <c r="C79" s="20"/>
      <c r="D79" s="20"/>
      <c r="E79" s="25">
        <f>SUM(E77:E78)</f>
        <v>0</v>
      </c>
      <c r="F79" s="26">
        <f>SUM(F77:F78)</f>
        <v>100</v>
      </c>
      <c r="G79" s="25"/>
      <c r="H79" s="14"/>
      <c r="I79" s="14"/>
    </row>
    <row r="80" spans="1:9" x14ac:dyDescent="0.2">
      <c r="A80" s="21"/>
      <c r="B80" s="21"/>
      <c r="C80" s="21"/>
      <c r="D80" s="21"/>
      <c r="E80" s="22"/>
      <c r="F80" s="23"/>
      <c r="G80" s="22"/>
    </row>
    <row r="81" spans="1:9" x14ac:dyDescent="0.2">
      <c r="A81" s="20" t="s">
        <v>29</v>
      </c>
      <c r="B81" s="20"/>
      <c r="C81" s="20"/>
      <c r="D81" s="20"/>
      <c r="E81" s="25">
        <f>E79</f>
        <v>0</v>
      </c>
      <c r="F81" s="26">
        <f>F79</f>
        <v>100</v>
      </c>
      <c r="G81" s="25"/>
      <c r="H81" s="14"/>
      <c r="I81" s="14"/>
    </row>
    <row r="82" spans="1:9" x14ac:dyDescent="0.2">
      <c r="A82" s="20"/>
      <c r="B82" s="20"/>
      <c r="C82" s="20"/>
      <c r="D82" s="20"/>
      <c r="E82" s="25"/>
      <c r="F82" s="26"/>
      <c r="G82" s="25"/>
      <c r="H82" s="14"/>
      <c r="I82" s="14"/>
    </row>
    <row r="83" spans="1:9" x14ac:dyDescent="0.2">
      <c r="A83" s="20" t="s">
        <v>31</v>
      </c>
      <c r="B83" s="20"/>
      <c r="C83" s="20"/>
      <c r="D83" s="20"/>
      <c r="E83" s="65">
        <v>0</v>
      </c>
      <c r="F83" s="65">
        <v>0</v>
      </c>
      <c r="G83" s="25"/>
      <c r="H83" s="14"/>
      <c r="I83" s="14"/>
    </row>
    <row r="84" spans="1:9" x14ac:dyDescent="0.2">
      <c r="A84" s="20"/>
      <c r="B84" s="20"/>
      <c r="C84" s="20"/>
      <c r="D84" s="20"/>
      <c r="E84" s="25"/>
      <c r="F84" s="26"/>
      <c r="G84" s="25"/>
      <c r="H84" s="14"/>
      <c r="I84" s="14"/>
    </row>
    <row r="85" spans="1:9" x14ac:dyDescent="0.2">
      <c r="A85" s="27" t="s">
        <v>30</v>
      </c>
      <c r="B85" s="27"/>
      <c r="C85" s="27"/>
      <c r="D85" s="27"/>
      <c r="E85" s="28">
        <v>3.9999999999999998E-7</v>
      </c>
      <c r="F85" s="29">
        <v>100</v>
      </c>
      <c r="G85" s="28"/>
      <c r="H85" s="14"/>
      <c r="I85" s="14"/>
    </row>
    <row r="87" spans="1:9" x14ac:dyDescent="0.2">
      <c r="A87" s="14" t="s">
        <v>33</v>
      </c>
    </row>
    <row r="88" spans="1:9" x14ac:dyDescent="0.2">
      <c r="A88" s="14" t="s">
        <v>1155</v>
      </c>
    </row>
    <row r="89" spans="1:9" x14ac:dyDescent="0.2">
      <c r="A89" s="105" t="s">
        <v>1161</v>
      </c>
      <c r="B89" s="105"/>
      <c r="C89" s="105"/>
      <c r="D89" s="105"/>
      <c r="E89" s="105"/>
      <c r="F89" s="105"/>
      <c r="G89" s="105"/>
    </row>
    <row r="90" spans="1:9" x14ac:dyDescent="0.2">
      <c r="A90" s="79"/>
      <c r="B90" s="79"/>
      <c r="C90" s="79"/>
      <c r="D90" s="79"/>
      <c r="E90" s="79"/>
      <c r="F90" s="79"/>
      <c r="G90" s="79"/>
    </row>
    <row r="91" spans="1:9" x14ac:dyDescent="0.2">
      <c r="A91" s="14" t="s">
        <v>34</v>
      </c>
    </row>
    <row r="92" spans="1:9" x14ac:dyDescent="0.2">
      <c r="A92" s="14" t="s">
        <v>35</v>
      </c>
    </row>
    <row r="93" spans="1:9" x14ac:dyDescent="0.2">
      <c r="A93" s="14" t="s">
        <v>36</v>
      </c>
      <c r="B93" s="14"/>
      <c r="C93" s="30" t="s">
        <v>38</v>
      </c>
      <c r="D93" s="14" t="s">
        <v>37</v>
      </c>
    </row>
    <row r="94" spans="1:9" x14ac:dyDescent="0.2">
      <c r="A94" s="7" t="s">
        <v>71</v>
      </c>
      <c r="C94" s="31">
        <v>0</v>
      </c>
      <c r="D94" s="31">
        <v>0</v>
      </c>
    </row>
    <row r="95" spans="1:9" x14ac:dyDescent="0.2">
      <c r="A95" s="7" t="s">
        <v>78</v>
      </c>
      <c r="C95" s="31">
        <v>0</v>
      </c>
      <c r="D95" s="31">
        <v>0</v>
      </c>
    </row>
    <row r="96" spans="1:9" x14ac:dyDescent="0.2">
      <c r="A96" s="7" t="s">
        <v>72</v>
      </c>
      <c r="C96" s="31">
        <v>0</v>
      </c>
      <c r="D96" s="31">
        <v>0</v>
      </c>
    </row>
    <row r="97" spans="1:4" x14ac:dyDescent="0.2">
      <c r="A97" s="7" t="s">
        <v>79</v>
      </c>
      <c r="C97" s="31">
        <v>0</v>
      </c>
      <c r="D97" s="31">
        <v>0</v>
      </c>
    </row>
    <row r="99" spans="1:4" x14ac:dyDescent="0.2">
      <c r="A99" s="7" t="s">
        <v>39</v>
      </c>
    </row>
    <row r="101" spans="1:4" x14ac:dyDescent="0.2">
      <c r="A101" s="14" t="s">
        <v>1225</v>
      </c>
      <c r="D101" s="30" t="s">
        <v>41</v>
      </c>
    </row>
    <row r="102" spans="1:4" x14ac:dyDescent="0.2">
      <c r="A102" s="7" t="s">
        <v>1142</v>
      </c>
    </row>
    <row r="103" spans="1:4" x14ac:dyDescent="0.2">
      <c r="A103" s="50" t="s">
        <v>1238</v>
      </c>
    </row>
  </sheetData>
  <mergeCells count="12">
    <mergeCell ref="A89:G89"/>
    <mergeCell ref="A1:G1"/>
    <mergeCell ref="A26:G26"/>
    <mergeCell ref="A28:G28"/>
    <mergeCell ref="A30:G30"/>
    <mergeCell ref="A33:G33"/>
    <mergeCell ref="A36:G36"/>
    <mergeCell ref="A37:G37"/>
    <mergeCell ref="A39:G39"/>
    <mergeCell ref="A41:G41"/>
    <mergeCell ref="A57:G57"/>
    <mergeCell ref="A73:G73"/>
  </mergeCells>
  <conditionalFormatting sqref="F2:F3 F38 F40 F42 F44:F50 F59:F72 F74 F91:F65518">
    <cfRule type="cellIs" dxfId="8" priority="9" stopIfTrue="1" operator="between">
      <formula>0.009</formula>
      <formula>-0.009</formula>
    </cfRule>
  </conditionalFormatting>
  <conditionalFormatting sqref="F6">
    <cfRule type="cellIs" dxfId="7" priority="1" stopIfTrue="1" operator="between">
      <formula>0.009</formula>
      <formula>-0.009</formula>
    </cfRule>
  </conditionalFormatting>
  <conditionalFormatting sqref="F8:F25">
    <cfRule type="cellIs" dxfId="6" priority="5" stopIfTrue="1" operator="between">
      <formula>0.009</formula>
      <formula>-0.009</formula>
    </cfRule>
  </conditionalFormatting>
  <conditionalFormatting sqref="F27 F29">
    <cfRule type="cellIs" dxfId="5" priority="4" stopIfTrue="1" operator="between">
      <formula>0.009</formula>
      <formula>-0.009</formula>
    </cfRule>
  </conditionalFormatting>
  <conditionalFormatting sqref="F31:F32">
    <cfRule type="cellIs" dxfId="4" priority="3" stopIfTrue="1" operator="between">
      <formula>0.009</formula>
      <formula>-0.009</formula>
    </cfRule>
  </conditionalFormatting>
  <conditionalFormatting sqref="F34:F35">
    <cfRule type="cellIs" dxfId="3" priority="2" stopIfTrue="1" operator="between">
      <formula>0.009</formula>
      <formula>-0.009</formula>
    </cfRule>
  </conditionalFormatting>
  <conditionalFormatting sqref="F52:F56">
    <cfRule type="cellIs" dxfId="2" priority="8" stopIfTrue="1" operator="between">
      <formula>0.009</formula>
      <formula>-0.009</formula>
    </cfRule>
  </conditionalFormatting>
  <conditionalFormatting sqref="F76:F82">
    <cfRule type="cellIs" dxfId="1" priority="7" stopIfTrue="1" operator="between">
      <formula>0.009</formula>
      <formula>-0.009</formula>
    </cfRule>
  </conditionalFormatting>
  <conditionalFormatting sqref="F84:F88">
    <cfRule type="cellIs" dxfId="0" priority="6" stopIfTrue="1" operator="between">
      <formula>0.009</formula>
      <formula>-0.009</formula>
    </cfRule>
  </conditionalFormatting>
  <hyperlinks>
    <hyperlink ref="A38" r:id="rId1"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0000000}"/>
    <hyperlink ref="A31" r:id="rId2" tooltip="https://www.franklintempletonindia.com/download/en-in/valuation-policy/a0e293eb-f28b-4edc-9535-c7d9e7321ddc/fair_valuation_reliance_big_reliance_infra_november_4_2020-kgox4tdb-en-in.pdf" xr:uid="{00000000-0004-0000-2300-000001000000}"/>
    <hyperlink ref="A71" r:id="rId3" xr:uid="{00000000-0004-0000-2300-000002000000}"/>
    <hyperlink ref="A103" r:id="rId4" xr:uid="{00000000-0004-0000-23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2"/>
  <sheetViews>
    <sheetView workbookViewId="0">
      <selection sqref="A1:G1"/>
    </sheetView>
  </sheetViews>
  <sheetFormatPr defaultColWidth="9.28515625" defaultRowHeight="11.25" x14ac:dyDescent="0.2"/>
  <cols>
    <col min="1" max="1" width="38.7109375" style="7" bestFit="1" customWidth="1"/>
    <col min="2" max="2" width="53.7109375" style="7" bestFit="1" customWidth="1"/>
    <col min="3" max="3" width="24.710937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9" s="1" customFormat="1" ht="15" x14ac:dyDescent="0.2">
      <c r="A1" s="84" t="s">
        <v>990</v>
      </c>
      <c r="B1" s="85"/>
      <c r="C1" s="85"/>
      <c r="D1" s="85"/>
      <c r="E1" s="85"/>
      <c r="F1" s="85"/>
      <c r="G1" s="85"/>
    </row>
    <row r="2" spans="1:9" s="1" customFormat="1" ht="12" x14ac:dyDescent="0.2">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32</v>
      </c>
      <c r="D4" s="13" t="s">
        <v>1</v>
      </c>
      <c r="E4" s="55"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991</v>
      </c>
      <c r="B7" s="21" t="s">
        <v>992</v>
      </c>
      <c r="C7" s="21" t="s">
        <v>993</v>
      </c>
      <c r="D7" s="24">
        <v>100</v>
      </c>
      <c r="E7" s="22">
        <v>1017.7596445</v>
      </c>
      <c r="F7" s="23">
        <v>3.38981849847876</v>
      </c>
      <c r="G7" s="22">
        <v>9.9235290669695608</v>
      </c>
    </row>
    <row r="8" spans="1:9" x14ac:dyDescent="0.2">
      <c r="A8" s="20" t="s">
        <v>26</v>
      </c>
      <c r="B8" s="20"/>
      <c r="C8" s="20"/>
      <c r="D8" s="20"/>
      <c r="E8" s="25">
        <f>SUM(E6:E7)</f>
        <v>1017.7596445</v>
      </c>
      <c r="F8" s="26">
        <f>SUM(F6:F7)</f>
        <v>3.38981849847876</v>
      </c>
      <c r="G8" s="25"/>
      <c r="H8" s="14"/>
      <c r="I8" s="14"/>
    </row>
    <row r="9" spans="1:9" x14ac:dyDescent="0.2">
      <c r="A9" s="21"/>
      <c r="B9" s="21"/>
      <c r="C9" s="21"/>
      <c r="D9" s="21"/>
      <c r="E9" s="22"/>
      <c r="F9" s="23"/>
      <c r="G9" s="22"/>
    </row>
    <row r="10" spans="1:9" x14ac:dyDescent="0.2">
      <c r="A10" s="20" t="s">
        <v>46</v>
      </c>
      <c r="B10" s="21"/>
      <c r="C10" s="21"/>
      <c r="D10" s="21"/>
      <c r="E10" s="22"/>
      <c r="F10" s="23"/>
      <c r="G10" s="22"/>
    </row>
    <row r="11" spans="1:9" x14ac:dyDescent="0.2">
      <c r="A11" s="20" t="s">
        <v>47</v>
      </c>
      <c r="B11" s="21"/>
      <c r="C11" s="21"/>
      <c r="D11" s="21"/>
      <c r="E11" s="22"/>
      <c r="F11" s="23"/>
      <c r="G11" s="22"/>
    </row>
    <row r="12" spans="1:9" x14ac:dyDescent="0.2">
      <c r="A12" s="21" t="s">
        <v>994</v>
      </c>
      <c r="B12" s="21" t="s">
        <v>995</v>
      </c>
      <c r="C12" s="21" t="s">
        <v>52</v>
      </c>
      <c r="D12" s="24">
        <v>500</v>
      </c>
      <c r="E12" s="22">
        <v>2487</v>
      </c>
      <c r="F12" s="23">
        <v>8.2833689184624397</v>
      </c>
      <c r="G12" s="22">
        <v>6.8147000000000002</v>
      </c>
    </row>
    <row r="13" spans="1:9" x14ac:dyDescent="0.2">
      <c r="A13" s="20" t="s">
        <v>26</v>
      </c>
      <c r="B13" s="20"/>
      <c r="C13" s="20"/>
      <c r="D13" s="20"/>
      <c r="E13" s="25">
        <f>SUM(E11:E12)</f>
        <v>2487</v>
      </c>
      <c r="F13" s="26">
        <f>SUM(F11:F12)</f>
        <v>8.2833689184624397</v>
      </c>
      <c r="G13" s="25"/>
      <c r="H13" s="14"/>
      <c r="I13" s="14"/>
    </row>
    <row r="14" spans="1:9" x14ac:dyDescent="0.2">
      <c r="A14" s="21"/>
      <c r="B14" s="21"/>
      <c r="C14" s="21"/>
      <c r="D14" s="21"/>
      <c r="E14" s="22"/>
      <c r="F14" s="23"/>
      <c r="G14" s="22"/>
    </row>
    <row r="15" spans="1:9" x14ac:dyDescent="0.2">
      <c r="A15" s="20" t="s">
        <v>54</v>
      </c>
      <c r="B15" s="21"/>
      <c r="C15" s="21"/>
      <c r="D15" s="21"/>
      <c r="E15" s="22"/>
      <c r="F15" s="23"/>
      <c r="G15" s="22"/>
    </row>
    <row r="16" spans="1:9" x14ac:dyDescent="0.2">
      <c r="A16" s="21" t="s">
        <v>996</v>
      </c>
      <c r="B16" s="21" t="s">
        <v>997</v>
      </c>
      <c r="C16" s="21" t="s">
        <v>53</v>
      </c>
      <c r="D16" s="24">
        <v>500</v>
      </c>
      <c r="E16" s="22">
        <v>2444.9775</v>
      </c>
      <c r="F16" s="23">
        <v>8.1434059629433104</v>
      </c>
      <c r="G16" s="22">
        <v>7.4001000000000001</v>
      </c>
    </row>
    <row r="17" spans="1:9" x14ac:dyDescent="0.2">
      <c r="A17" s="21" t="s">
        <v>961</v>
      </c>
      <c r="B17" s="21" t="s">
        <v>962</v>
      </c>
      <c r="C17" s="21" t="s">
        <v>49</v>
      </c>
      <c r="D17" s="24">
        <v>500</v>
      </c>
      <c r="E17" s="22">
        <v>2442.0025000000001</v>
      </c>
      <c r="F17" s="23">
        <v>8.1334972285112901</v>
      </c>
      <c r="G17" s="22">
        <v>7.2847999999999997</v>
      </c>
    </row>
    <row r="18" spans="1:9" x14ac:dyDescent="0.2">
      <c r="A18" s="20" t="s">
        <v>26</v>
      </c>
      <c r="B18" s="20"/>
      <c r="C18" s="20"/>
      <c r="D18" s="20"/>
      <c r="E18" s="25">
        <f>SUM(E15:E17)</f>
        <v>4886.9799999999996</v>
      </c>
      <c r="F18" s="26">
        <f>SUM(F15:F17)</f>
        <v>16.276903191454601</v>
      </c>
      <c r="G18" s="25"/>
      <c r="H18" s="14"/>
      <c r="I18" s="14"/>
    </row>
    <row r="19" spans="1:9" x14ac:dyDescent="0.2">
      <c r="A19" s="21"/>
      <c r="B19" s="21"/>
      <c r="C19" s="21"/>
      <c r="D19" s="21"/>
      <c r="E19" s="22"/>
      <c r="F19" s="23"/>
      <c r="G19" s="22"/>
    </row>
    <row r="20" spans="1:9" x14ac:dyDescent="0.2">
      <c r="A20" s="20" t="s">
        <v>61</v>
      </c>
      <c r="B20" s="21"/>
      <c r="C20" s="21"/>
      <c r="D20" s="21"/>
      <c r="E20" s="22"/>
      <c r="F20" s="23"/>
      <c r="G20" s="22"/>
    </row>
    <row r="21" spans="1:9" x14ac:dyDescent="0.2">
      <c r="A21" s="21" t="s">
        <v>998</v>
      </c>
      <c r="B21" s="21" t="s">
        <v>999</v>
      </c>
      <c r="C21" s="21" t="s">
        <v>64</v>
      </c>
      <c r="D21" s="24">
        <v>6000000</v>
      </c>
      <c r="E21" s="22">
        <v>6128.16</v>
      </c>
      <c r="F21" s="23">
        <v>20.4108605031624</v>
      </c>
      <c r="G21" s="22">
        <v>7.7152032584005603</v>
      </c>
    </row>
    <row r="22" spans="1:9" x14ac:dyDescent="0.2">
      <c r="A22" s="21" t="s">
        <v>68</v>
      </c>
      <c r="B22" s="21" t="s">
        <v>67</v>
      </c>
      <c r="C22" s="21" t="s">
        <v>64</v>
      </c>
      <c r="D22" s="24">
        <v>5500000</v>
      </c>
      <c r="E22" s="22">
        <v>5581.1983332999998</v>
      </c>
      <c r="F22" s="23">
        <v>18.589113309944398</v>
      </c>
      <c r="G22" s="22">
        <v>6.8685966185875902</v>
      </c>
    </row>
    <row r="23" spans="1:9" x14ac:dyDescent="0.2">
      <c r="A23" s="21" t="s">
        <v>1000</v>
      </c>
      <c r="B23" s="21" t="s">
        <v>1001</v>
      </c>
      <c r="C23" s="21" t="s">
        <v>64</v>
      </c>
      <c r="D23" s="24">
        <v>3000000</v>
      </c>
      <c r="E23" s="22">
        <v>3049.8330000000001</v>
      </c>
      <c r="F23" s="23">
        <v>10.1579782383197</v>
      </c>
      <c r="G23" s="22">
        <v>7.7709172928484902</v>
      </c>
    </row>
    <row r="24" spans="1:9" x14ac:dyDescent="0.2">
      <c r="A24" s="21" t="s">
        <v>70</v>
      </c>
      <c r="B24" s="21" t="s">
        <v>69</v>
      </c>
      <c r="C24" s="21" t="s">
        <v>64</v>
      </c>
      <c r="D24" s="24">
        <v>2000000</v>
      </c>
      <c r="E24" s="22">
        <v>2031.3420000000001</v>
      </c>
      <c r="F24" s="23">
        <v>6.7657238381855</v>
      </c>
      <c r="G24" s="22">
        <v>7.2872158910125098</v>
      </c>
    </row>
    <row r="25" spans="1:9" x14ac:dyDescent="0.2">
      <c r="A25" s="21" t="s">
        <v>1002</v>
      </c>
      <c r="B25" s="21" t="s">
        <v>1003</v>
      </c>
      <c r="C25" s="21" t="s">
        <v>64</v>
      </c>
      <c r="D25" s="24">
        <v>1500000</v>
      </c>
      <c r="E25" s="22">
        <v>1559.65825</v>
      </c>
      <c r="F25" s="23">
        <v>5.1947023206568304</v>
      </c>
      <c r="G25" s="22">
        <v>8.1844852870813192</v>
      </c>
    </row>
    <row r="26" spans="1:9" x14ac:dyDescent="0.2">
      <c r="A26" s="21" t="s">
        <v>1004</v>
      </c>
      <c r="B26" s="21" t="s">
        <v>1005</v>
      </c>
      <c r="C26" s="21" t="s">
        <v>64</v>
      </c>
      <c r="D26" s="24">
        <v>500000</v>
      </c>
      <c r="E26" s="22">
        <v>504.53813889999998</v>
      </c>
      <c r="F26" s="23">
        <v>1.68044854762491</v>
      </c>
      <c r="G26" s="22">
        <v>7.85867250537662</v>
      </c>
    </row>
    <row r="27" spans="1:9" x14ac:dyDescent="0.2">
      <c r="A27" s="20" t="s">
        <v>26</v>
      </c>
      <c r="B27" s="20"/>
      <c r="C27" s="20"/>
      <c r="D27" s="20"/>
      <c r="E27" s="25">
        <f>SUM(E21:E26)</f>
        <v>18854.729722199998</v>
      </c>
      <c r="F27" s="26">
        <f>SUM(F21:F26)</f>
        <v>62.798826757893742</v>
      </c>
      <c r="G27" s="25"/>
      <c r="H27" s="14"/>
      <c r="I27" s="14"/>
    </row>
    <row r="28" spans="1:9" x14ac:dyDescent="0.2">
      <c r="A28" s="21"/>
      <c r="B28" s="21"/>
      <c r="C28" s="21"/>
      <c r="D28" s="21"/>
      <c r="E28" s="22"/>
      <c r="F28" s="23"/>
      <c r="G28" s="22"/>
    </row>
    <row r="29" spans="1:9" x14ac:dyDescent="0.2">
      <c r="A29" s="20" t="s">
        <v>29</v>
      </c>
      <c r="B29" s="20"/>
      <c r="C29" s="20"/>
      <c r="D29" s="20"/>
      <c r="E29" s="25">
        <f>E8+E13+E18+E27</f>
        <v>27246.469366699996</v>
      </c>
      <c r="F29" s="26">
        <f>F8+F13+F18+F27</f>
        <v>90.748917366289547</v>
      </c>
      <c r="G29" s="25"/>
      <c r="H29" s="14"/>
      <c r="I29" s="14"/>
    </row>
    <row r="30" spans="1:9" x14ac:dyDescent="0.2">
      <c r="A30" s="20"/>
      <c r="B30" s="20"/>
      <c r="C30" s="20"/>
      <c r="D30" s="20"/>
      <c r="E30" s="25"/>
      <c r="F30" s="26"/>
      <c r="G30" s="25"/>
      <c r="H30" s="14"/>
      <c r="I30" s="14"/>
    </row>
    <row r="31" spans="1:9" x14ac:dyDescent="0.2">
      <c r="A31" s="20" t="s">
        <v>31</v>
      </c>
      <c r="B31" s="20"/>
      <c r="C31" s="20"/>
      <c r="D31" s="20"/>
      <c r="E31" s="25">
        <f>E33-(E8+E13+E18+E27)</f>
        <v>2777.5465196000041</v>
      </c>
      <c r="F31" s="26">
        <f>F33-(F8+F13+F18+F27)</f>
        <v>9.2510826337104533</v>
      </c>
      <c r="G31" s="25"/>
      <c r="H31" s="14"/>
      <c r="I31" s="14"/>
    </row>
    <row r="32" spans="1:9" x14ac:dyDescent="0.2">
      <c r="A32" s="20"/>
      <c r="B32" s="20"/>
      <c r="C32" s="20"/>
      <c r="D32" s="20"/>
      <c r="E32" s="25"/>
      <c r="F32" s="26"/>
      <c r="G32" s="25"/>
      <c r="H32" s="14"/>
      <c r="I32" s="14"/>
    </row>
    <row r="33" spans="1:9" x14ac:dyDescent="0.2">
      <c r="A33" s="27" t="s">
        <v>30</v>
      </c>
      <c r="B33" s="27"/>
      <c r="C33" s="27"/>
      <c r="D33" s="27"/>
      <c r="E33" s="28">
        <v>30024.0158863</v>
      </c>
      <c r="F33" s="29">
        <v>100</v>
      </c>
      <c r="G33" s="28"/>
      <c r="H33" s="14"/>
      <c r="I33" s="14"/>
    </row>
    <row r="35" spans="1:9" x14ac:dyDescent="0.2">
      <c r="A35" s="14" t="s">
        <v>57</v>
      </c>
    </row>
    <row r="36" spans="1:9" x14ac:dyDescent="0.2">
      <c r="A36" s="14" t="s">
        <v>33</v>
      </c>
    </row>
    <row r="37" spans="1:9" x14ac:dyDescent="0.2">
      <c r="A37" s="14"/>
    </row>
    <row r="38" spans="1:9" ht="36.75" customHeight="1" x14ac:dyDescent="0.2">
      <c r="A38" s="90" t="s">
        <v>1006</v>
      </c>
      <c r="B38" s="90"/>
      <c r="C38" s="90"/>
      <c r="D38" s="90"/>
      <c r="E38" s="90"/>
      <c r="F38" s="90"/>
      <c r="G38" s="90"/>
    </row>
    <row r="40" spans="1:9" x14ac:dyDescent="0.2">
      <c r="A40" s="14" t="s">
        <v>34</v>
      </c>
    </row>
    <row r="41" spans="1:9" x14ac:dyDescent="0.2">
      <c r="A41" s="14" t="s">
        <v>35</v>
      </c>
    </row>
    <row r="42" spans="1:9" x14ac:dyDescent="0.2">
      <c r="A42" s="14" t="s">
        <v>36</v>
      </c>
      <c r="B42" s="14"/>
      <c r="C42" s="30" t="s">
        <v>38</v>
      </c>
      <c r="D42" s="14" t="s">
        <v>37</v>
      </c>
    </row>
    <row r="43" spans="1:9" x14ac:dyDescent="0.2">
      <c r="A43" s="7" t="s">
        <v>71</v>
      </c>
      <c r="C43" s="31">
        <v>33.707299999999996</v>
      </c>
      <c r="D43" s="31">
        <v>35.024299999999997</v>
      </c>
    </row>
    <row r="44" spans="1:9" x14ac:dyDescent="0.2">
      <c r="A44" s="7" t="s">
        <v>923</v>
      </c>
      <c r="C44" s="31">
        <v>10.121</v>
      </c>
      <c r="D44" s="31">
        <v>10.1784</v>
      </c>
    </row>
    <row r="45" spans="1:9" x14ac:dyDescent="0.2">
      <c r="A45" s="7" t="s">
        <v>72</v>
      </c>
      <c r="C45" s="31">
        <v>36.158200000000001</v>
      </c>
      <c r="D45" s="31">
        <v>37.7117</v>
      </c>
    </row>
    <row r="46" spans="1:9" x14ac:dyDescent="0.2">
      <c r="A46" s="7" t="s">
        <v>925</v>
      </c>
      <c r="C46" s="31">
        <v>10.0197</v>
      </c>
      <c r="D46" s="31">
        <v>10.0762</v>
      </c>
    </row>
    <row r="48" spans="1:9" x14ac:dyDescent="0.2">
      <c r="A48" s="14" t="s">
        <v>40</v>
      </c>
    </row>
    <row r="49" spans="1:5" x14ac:dyDescent="0.2">
      <c r="A49" s="86" t="s">
        <v>58</v>
      </c>
      <c r="B49" s="87"/>
      <c r="C49" s="35" t="s">
        <v>59</v>
      </c>
    </row>
    <row r="50" spans="1:5" x14ac:dyDescent="0.2">
      <c r="A50" s="82" t="s">
        <v>923</v>
      </c>
      <c r="B50" s="83"/>
      <c r="C50" s="36">
        <v>0.33147564000000002</v>
      </c>
    </row>
    <row r="51" spans="1:5" x14ac:dyDescent="0.2">
      <c r="A51" s="82" t="s">
        <v>925</v>
      </c>
      <c r="B51" s="83"/>
      <c r="C51" s="36">
        <v>0.35764435999999999</v>
      </c>
    </row>
    <row r="52" spans="1:5" x14ac:dyDescent="0.2">
      <c r="A52" s="7" t="s">
        <v>60</v>
      </c>
    </row>
    <row r="53" spans="1:5" x14ac:dyDescent="0.2">
      <c r="A53" s="7" t="s">
        <v>39</v>
      </c>
    </row>
    <row r="55" spans="1:5" x14ac:dyDescent="0.2">
      <c r="A55" s="14" t="s">
        <v>916</v>
      </c>
      <c r="D55" s="33">
        <v>3.2065297528784402</v>
      </c>
      <c r="E55" s="10" t="s">
        <v>44</v>
      </c>
    </row>
    <row r="57" spans="1:5" x14ac:dyDescent="0.2">
      <c r="A57" s="14" t="s">
        <v>1222</v>
      </c>
      <c r="D57" s="30" t="s">
        <v>41</v>
      </c>
    </row>
    <row r="59" spans="1:5" x14ac:dyDescent="0.2">
      <c r="A59" s="14" t="s">
        <v>917</v>
      </c>
    </row>
    <row r="60" spans="1:5" ht="15" x14ac:dyDescent="0.25">
      <c r="A60" s="59"/>
    </row>
    <row r="61" spans="1:5" x14ac:dyDescent="0.2">
      <c r="A61" s="51" t="s">
        <v>811</v>
      </c>
    </row>
    <row r="62" spans="1:5" x14ac:dyDescent="0.2">
      <c r="A62" s="53"/>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1" t="s">
        <v>1007</v>
      </c>
    </row>
    <row r="76" spans="1:1" x14ac:dyDescent="0.2">
      <c r="A76" s="53"/>
    </row>
    <row r="77" spans="1:1" x14ac:dyDescent="0.2">
      <c r="A77" s="51" t="s">
        <v>812</v>
      </c>
    </row>
    <row r="78" spans="1:1" x14ac:dyDescent="0.2">
      <c r="A78" s="53"/>
    </row>
    <row r="79" spans="1:1" x14ac:dyDescent="0.2">
      <c r="A79" s="53"/>
    </row>
    <row r="80" spans="1:1"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2"/>
    </row>
  </sheetData>
  <mergeCells count="5">
    <mergeCell ref="A1:G1"/>
    <mergeCell ref="A38:G38"/>
    <mergeCell ref="A49:B49"/>
    <mergeCell ref="A50:B50"/>
    <mergeCell ref="A51:B51"/>
  </mergeCells>
  <conditionalFormatting sqref="F2:F3">
    <cfRule type="cellIs" dxfId="78" priority="2" stopIfTrue="1" operator="between">
      <formula>0.009</formula>
      <formula>-0.009</formula>
    </cfRule>
  </conditionalFormatting>
  <conditionalFormatting sqref="F5:F37 F39:F65536">
    <cfRule type="cellIs" dxfId="7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9"/>
  <sheetViews>
    <sheetView workbookViewId="0">
      <selection sqref="A1:G1"/>
    </sheetView>
  </sheetViews>
  <sheetFormatPr defaultColWidth="9.28515625" defaultRowHeight="11.25" x14ac:dyDescent="0.2"/>
  <cols>
    <col min="1" max="1" width="38.7109375" style="7" bestFit="1" customWidth="1"/>
    <col min="2" max="2" width="53.7109375" style="7" bestFit="1" customWidth="1"/>
    <col min="3" max="3" width="24.710937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7" s="1" customFormat="1" ht="15" x14ac:dyDescent="0.2">
      <c r="A1" s="84" t="s">
        <v>1008</v>
      </c>
      <c r="B1" s="85"/>
      <c r="C1" s="85"/>
      <c r="D1" s="85"/>
      <c r="E1" s="85"/>
      <c r="F1" s="85"/>
      <c r="G1" s="85"/>
    </row>
    <row r="2" spans="1:7" s="1" customFormat="1" ht="12" x14ac:dyDescent="0.2">
      <c r="E2" s="5"/>
      <c r="F2" s="9"/>
      <c r="G2" s="10"/>
    </row>
    <row r="3" spans="1:7" s="1" customFormat="1" ht="12" x14ac:dyDescent="0.2">
      <c r="A3" s="8" t="s">
        <v>7</v>
      </c>
      <c r="B3" s="2"/>
      <c r="C3" s="3"/>
      <c r="D3" s="3"/>
      <c r="E3" s="4"/>
      <c r="F3" s="9"/>
      <c r="G3" s="10"/>
    </row>
    <row r="4" spans="1:7" s="1" customFormat="1" ht="36.75" customHeight="1" x14ac:dyDescent="0.2">
      <c r="A4" s="6" t="s">
        <v>2</v>
      </c>
      <c r="B4" s="6" t="s">
        <v>0</v>
      </c>
      <c r="C4" s="13" t="s">
        <v>32</v>
      </c>
      <c r="D4" s="13" t="s">
        <v>1</v>
      </c>
      <c r="E4" s="55"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1009</v>
      </c>
      <c r="B7" s="21" t="s">
        <v>1010</v>
      </c>
      <c r="C7" s="21" t="s">
        <v>73</v>
      </c>
      <c r="D7" s="24">
        <v>500</v>
      </c>
      <c r="E7" s="22">
        <v>5357.3197259999997</v>
      </c>
      <c r="F7" s="23">
        <v>6.5630445482089401</v>
      </c>
      <c r="G7" s="22">
        <v>7.2</v>
      </c>
    </row>
    <row r="8" spans="1:7" x14ac:dyDescent="0.2">
      <c r="A8" s="21" t="s">
        <v>1011</v>
      </c>
      <c r="B8" s="21" t="s">
        <v>1012</v>
      </c>
      <c r="C8" s="21" t="s">
        <v>849</v>
      </c>
      <c r="D8" s="24">
        <v>500</v>
      </c>
      <c r="E8" s="22">
        <v>5289.4314383999999</v>
      </c>
      <c r="F8" s="23">
        <v>6.4798772409343597</v>
      </c>
      <c r="G8" s="22">
        <v>7.5750000000000002</v>
      </c>
    </row>
    <row r="9" spans="1:7" x14ac:dyDescent="0.2">
      <c r="A9" s="21" t="s">
        <v>1013</v>
      </c>
      <c r="B9" s="21" t="s">
        <v>1014</v>
      </c>
      <c r="C9" s="21" t="s">
        <v>73</v>
      </c>
      <c r="D9" s="24">
        <v>500</v>
      </c>
      <c r="E9" s="22">
        <v>5191.7364384000002</v>
      </c>
      <c r="F9" s="23">
        <v>6.36019488671056</v>
      </c>
      <c r="G9" s="22">
        <v>7.7350000000000003</v>
      </c>
    </row>
    <row r="10" spans="1:7" x14ac:dyDescent="0.2">
      <c r="A10" s="21" t="s">
        <v>1015</v>
      </c>
      <c r="B10" s="21" t="s">
        <v>1016</v>
      </c>
      <c r="C10" s="21" t="s">
        <v>849</v>
      </c>
      <c r="D10" s="24">
        <v>5000</v>
      </c>
      <c r="E10" s="22">
        <v>5166.5593716000003</v>
      </c>
      <c r="F10" s="23">
        <v>6.3293514389693897</v>
      </c>
      <c r="G10" s="22">
        <v>7.5425000000000004</v>
      </c>
    </row>
    <row r="11" spans="1:7" x14ac:dyDescent="0.2">
      <c r="A11" s="21" t="s">
        <v>1017</v>
      </c>
      <c r="B11" s="21" t="s">
        <v>1018</v>
      </c>
      <c r="C11" s="21" t="s">
        <v>73</v>
      </c>
      <c r="D11" s="24">
        <v>500</v>
      </c>
      <c r="E11" s="22">
        <v>5145.4984247000002</v>
      </c>
      <c r="F11" s="23">
        <v>6.3035504900244703</v>
      </c>
      <c r="G11" s="22">
        <v>7.36</v>
      </c>
    </row>
    <row r="12" spans="1:7" x14ac:dyDescent="0.2">
      <c r="A12" s="21" t="s">
        <v>1019</v>
      </c>
      <c r="B12" s="21" t="s">
        <v>1020</v>
      </c>
      <c r="C12" s="21" t="s">
        <v>73</v>
      </c>
      <c r="D12" s="24">
        <v>500</v>
      </c>
      <c r="E12" s="22">
        <v>5069.7325342000004</v>
      </c>
      <c r="F12" s="23">
        <v>6.2107326370647202</v>
      </c>
      <c r="G12" s="22">
        <v>7.34</v>
      </c>
    </row>
    <row r="13" spans="1:7" x14ac:dyDescent="0.2">
      <c r="A13" s="21" t="s">
        <v>1021</v>
      </c>
      <c r="B13" s="21" t="s">
        <v>1022</v>
      </c>
      <c r="C13" s="21" t="s">
        <v>73</v>
      </c>
      <c r="D13" s="24">
        <v>500</v>
      </c>
      <c r="E13" s="22">
        <v>4972.6517807999999</v>
      </c>
      <c r="F13" s="23">
        <v>6.09180277251963</v>
      </c>
      <c r="G13" s="22">
        <v>7.4950000000000001</v>
      </c>
    </row>
    <row r="14" spans="1:7" x14ac:dyDescent="0.2">
      <c r="A14" s="21" t="s">
        <v>1023</v>
      </c>
      <c r="B14" s="21" t="s">
        <v>1024</v>
      </c>
      <c r="C14" s="21" t="s">
        <v>73</v>
      </c>
      <c r="D14" s="24">
        <v>250</v>
      </c>
      <c r="E14" s="22">
        <v>2619.1006507000002</v>
      </c>
      <c r="F14" s="23">
        <v>3.2085585938365</v>
      </c>
      <c r="G14" s="22">
        <v>7.73</v>
      </c>
    </row>
    <row r="15" spans="1:7" x14ac:dyDescent="0.2">
      <c r="A15" s="21" t="s">
        <v>1025</v>
      </c>
      <c r="B15" s="21" t="s">
        <v>1026</v>
      </c>
      <c r="C15" s="21" t="s">
        <v>73</v>
      </c>
      <c r="D15" s="24">
        <v>250</v>
      </c>
      <c r="E15" s="22">
        <v>2561.0036922999998</v>
      </c>
      <c r="F15" s="23">
        <v>3.1373862640903099</v>
      </c>
      <c r="G15" s="22">
        <v>7.45</v>
      </c>
    </row>
    <row r="16" spans="1:7" x14ac:dyDescent="0.2">
      <c r="A16" s="21" t="s">
        <v>1027</v>
      </c>
      <c r="B16" s="21" t="s">
        <v>1028</v>
      </c>
      <c r="C16" s="21" t="s">
        <v>73</v>
      </c>
      <c r="D16" s="24">
        <v>250</v>
      </c>
      <c r="E16" s="22">
        <v>2558.3863525000002</v>
      </c>
      <c r="F16" s="23">
        <v>3.13417986264635</v>
      </c>
      <c r="G16" s="22">
        <v>7.23</v>
      </c>
    </row>
    <row r="17" spans="1:9" x14ac:dyDescent="0.2">
      <c r="A17" s="21" t="s">
        <v>1029</v>
      </c>
      <c r="B17" s="21" t="s">
        <v>1030</v>
      </c>
      <c r="C17" s="21" t="s">
        <v>849</v>
      </c>
      <c r="D17" s="24">
        <v>250</v>
      </c>
      <c r="E17" s="22">
        <v>2528.7002739999998</v>
      </c>
      <c r="F17" s="23">
        <v>3.0978125996077899</v>
      </c>
      <c r="G17" s="22">
        <v>7.1351000000000004</v>
      </c>
    </row>
    <row r="18" spans="1:9" x14ac:dyDescent="0.2">
      <c r="A18" s="21" t="s">
        <v>1031</v>
      </c>
      <c r="B18" s="21" t="s">
        <v>1032</v>
      </c>
      <c r="C18" s="21" t="s">
        <v>1033</v>
      </c>
      <c r="D18" s="24">
        <v>2500</v>
      </c>
      <c r="E18" s="22">
        <v>2518.5931830999998</v>
      </c>
      <c r="F18" s="23">
        <v>3.0854307946713502</v>
      </c>
      <c r="G18" s="22">
        <v>7.9974999999999996</v>
      </c>
    </row>
    <row r="19" spans="1:9" x14ac:dyDescent="0.2">
      <c r="A19" s="21" t="s">
        <v>1034</v>
      </c>
      <c r="B19" s="21" t="s">
        <v>1035</v>
      </c>
      <c r="C19" s="21" t="s">
        <v>73</v>
      </c>
      <c r="D19" s="24">
        <v>250</v>
      </c>
      <c r="E19" s="22">
        <v>2514.0935245999999</v>
      </c>
      <c r="F19" s="23">
        <v>3.0799184376164002</v>
      </c>
      <c r="G19" s="22">
        <v>7.2850000000000001</v>
      </c>
    </row>
    <row r="20" spans="1:9" x14ac:dyDescent="0.2">
      <c r="A20" s="21" t="s">
        <v>1036</v>
      </c>
      <c r="B20" s="21" t="s">
        <v>1037</v>
      </c>
      <c r="C20" s="21" t="s">
        <v>73</v>
      </c>
      <c r="D20" s="24">
        <v>250</v>
      </c>
      <c r="E20" s="22">
        <v>2511.4834246999999</v>
      </c>
      <c r="F20" s="23">
        <v>3.07672090549304</v>
      </c>
      <c r="G20" s="22">
        <v>7.4</v>
      </c>
    </row>
    <row r="21" spans="1:9" x14ac:dyDescent="0.2">
      <c r="A21" s="21" t="s">
        <v>1038</v>
      </c>
      <c r="B21" s="21" t="s">
        <v>1039</v>
      </c>
      <c r="C21" s="21" t="s">
        <v>73</v>
      </c>
      <c r="D21" s="24">
        <v>250</v>
      </c>
      <c r="E21" s="22">
        <v>2509.8320219000002</v>
      </c>
      <c r="F21" s="23">
        <v>3.0746978359922901</v>
      </c>
      <c r="G21" s="22">
        <v>7.22</v>
      </c>
    </row>
    <row r="22" spans="1:9" x14ac:dyDescent="0.2">
      <c r="A22" s="21" t="s">
        <v>1040</v>
      </c>
      <c r="B22" s="21" t="s">
        <v>1041</v>
      </c>
      <c r="C22" s="21" t="s">
        <v>73</v>
      </c>
      <c r="D22" s="24">
        <v>200</v>
      </c>
      <c r="E22" s="22">
        <v>2128.3856986000001</v>
      </c>
      <c r="F22" s="23">
        <v>2.6074027443032999</v>
      </c>
      <c r="G22" s="22">
        <v>7.335</v>
      </c>
    </row>
    <row r="23" spans="1:9" x14ac:dyDescent="0.2">
      <c r="A23" s="21" t="s">
        <v>1042</v>
      </c>
      <c r="B23" s="21" t="s">
        <v>1043</v>
      </c>
      <c r="C23" s="21" t="s">
        <v>1044</v>
      </c>
      <c r="D23" s="24">
        <v>160</v>
      </c>
      <c r="E23" s="22">
        <v>1872.4751123000001</v>
      </c>
      <c r="F23" s="23">
        <v>2.2938966135987999</v>
      </c>
      <c r="G23" s="22">
        <v>7.9550000000000001</v>
      </c>
    </row>
    <row r="24" spans="1:9" x14ac:dyDescent="0.2">
      <c r="A24" s="21" t="s">
        <v>1045</v>
      </c>
      <c r="B24" s="21" t="s">
        <v>1046</v>
      </c>
      <c r="C24" s="21" t="s">
        <v>73</v>
      </c>
      <c r="D24" s="24">
        <v>100</v>
      </c>
      <c r="E24" s="22">
        <v>1064.2079725999999</v>
      </c>
      <c r="F24" s="23">
        <v>1.3037198991197401</v>
      </c>
      <c r="G24" s="22">
        <v>7.5</v>
      </c>
    </row>
    <row r="25" spans="1:9" x14ac:dyDescent="0.2">
      <c r="A25" s="21" t="s">
        <v>1047</v>
      </c>
      <c r="B25" s="21" t="s">
        <v>1048</v>
      </c>
      <c r="C25" s="21" t="s">
        <v>73</v>
      </c>
      <c r="D25" s="24">
        <v>100</v>
      </c>
      <c r="E25" s="22">
        <v>1051.2173562</v>
      </c>
      <c r="F25" s="23">
        <v>1.28780559896548</v>
      </c>
      <c r="G25" s="22">
        <v>7.4249999999999998</v>
      </c>
    </row>
    <row r="26" spans="1:9" x14ac:dyDescent="0.2">
      <c r="A26" s="21" t="s">
        <v>1049</v>
      </c>
      <c r="B26" s="21" t="s">
        <v>1050</v>
      </c>
      <c r="C26" s="21" t="s">
        <v>73</v>
      </c>
      <c r="D26" s="24">
        <v>45</v>
      </c>
      <c r="E26" s="22">
        <v>472.06730659999999</v>
      </c>
      <c r="F26" s="23">
        <v>0.57831134250448302</v>
      </c>
      <c r="G26" s="22">
        <v>7.7050000000000001</v>
      </c>
    </row>
    <row r="27" spans="1:9" x14ac:dyDescent="0.2">
      <c r="A27" s="20" t="s">
        <v>26</v>
      </c>
      <c r="B27" s="20"/>
      <c r="C27" s="20"/>
      <c r="D27" s="20"/>
      <c r="E27" s="25">
        <f>SUM(E6:E26)</f>
        <v>63102.476284200005</v>
      </c>
      <c r="F27" s="26">
        <f>SUM(F6:F26)</f>
        <v>77.30439550687791</v>
      </c>
      <c r="G27" s="25"/>
      <c r="H27" s="14"/>
      <c r="I27" s="14"/>
    </row>
    <row r="28" spans="1:9" x14ac:dyDescent="0.2">
      <c r="A28" s="21"/>
      <c r="B28" s="21"/>
      <c r="C28" s="21"/>
      <c r="D28" s="21"/>
      <c r="E28" s="22"/>
      <c r="F28" s="23"/>
      <c r="G28" s="22"/>
    </row>
    <row r="29" spans="1:9" x14ac:dyDescent="0.2">
      <c r="A29" s="20" t="s">
        <v>61</v>
      </c>
      <c r="B29" s="21"/>
      <c r="C29" s="21"/>
      <c r="D29" s="21"/>
      <c r="E29" s="22"/>
      <c r="F29" s="23"/>
      <c r="G29" s="22"/>
    </row>
    <row r="30" spans="1:9" x14ac:dyDescent="0.2">
      <c r="A30" s="21" t="s">
        <v>70</v>
      </c>
      <c r="B30" s="21" t="s">
        <v>69</v>
      </c>
      <c r="C30" s="21" t="s">
        <v>64</v>
      </c>
      <c r="D30" s="24">
        <v>13000000</v>
      </c>
      <c r="E30" s="22">
        <v>13203.723</v>
      </c>
      <c r="F30" s="23">
        <v>16.175368782014498</v>
      </c>
      <c r="G30" s="22">
        <v>7.2872158910125098</v>
      </c>
    </row>
    <row r="31" spans="1:9" x14ac:dyDescent="0.2">
      <c r="A31" s="21" t="s">
        <v>63</v>
      </c>
      <c r="B31" s="21" t="s">
        <v>62</v>
      </c>
      <c r="C31" s="21" t="s">
        <v>64</v>
      </c>
      <c r="D31" s="24">
        <v>1000000</v>
      </c>
      <c r="E31" s="22">
        <v>971.31777780000004</v>
      </c>
      <c r="F31" s="23">
        <v>1.18992372533427</v>
      </c>
      <c r="G31" s="22">
        <v>7.2775995500499997</v>
      </c>
    </row>
    <row r="32" spans="1:9" x14ac:dyDescent="0.2">
      <c r="A32" s="20" t="s">
        <v>26</v>
      </c>
      <c r="B32" s="20"/>
      <c r="C32" s="20"/>
      <c r="D32" s="20"/>
      <c r="E32" s="25">
        <f>SUM(E30:E31)</f>
        <v>14175.040777800001</v>
      </c>
      <c r="F32" s="26">
        <f>SUM(F30:F31)</f>
        <v>17.365292507348769</v>
      </c>
      <c r="G32" s="25"/>
      <c r="H32" s="14"/>
      <c r="I32" s="14"/>
    </row>
    <row r="33" spans="1:9" x14ac:dyDescent="0.2">
      <c r="A33" s="21"/>
      <c r="B33" s="21"/>
      <c r="C33" s="21"/>
      <c r="D33" s="21"/>
      <c r="E33" s="22"/>
      <c r="F33" s="23"/>
      <c r="G33" s="22"/>
    </row>
    <row r="34" spans="1:9" x14ac:dyDescent="0.2">
      <c r="A34" s="20" t="s">
        <v>29</v>
      </c>
      <c r="B34" s="20"/>
      <c r="C34" s="20"/>
      <c r="D34" s="20"/>
      <c r="E34" s="25">
        <f>E27+E32</f>
        <v>77277.517061999999</v>
      </c>
      <c r="F34" s="26">
        <f>F27+F32</f>
        <v>94.669688014226679</v>
      </c>
      <c r="G34" s="25"/>
      <c r="H34" s="14"/>
      <c r="I34" s="14"/>
    </row>
    <row r="35" spans="1:9" x14ac:dyDescent="0.2">
      <c r="A35" s="20"/>
      <c r="B35" s="20"/>
      <c r="C35" s="20"/>
      <c r="D35" s="20"/>
      <c r="E35" s="25"/>
      <c r="F35" s="26"/>
      <c r="G35" s="25"/>
      <c r="H35" s="14"/>
      <c r="I35" s="14"/>
    </row>
    <row r="36" spans="1:9" x14ac:dyDescent="0.2">
      <c r="A36" s="20" t="s">
        <v>31</v>
      </c>
      <c r="B36" s="20"/>
      <c r="C36" s="20"/>
      <c r="D36" s="20"/>
      <c r="E36" s="25">
        <f>E38-(E27+E32)</f>
        <v>4351.0577045999962</v>
      </c>
      <c r="F36" s="26">
        <f>F38-(F27+F32)</f>
        <v>5.3303119857733208</v>
      </c>
      <c r="G36" s="25"/>
      <c r="H36" s="14"/>
      <c r="I36" s="14"/>
    </row>
    <row r="37" spans="1:9" x14ac:dyDescent="0.2">
      <c r="A37" s="20"/>
      <c r="B37" s="20"/>
      <c r="C37" s="20"/>
      <c r="D37" s="20"/>
      <c r="E37" s="25"/>
      <c r="F37" s="26"/>
      <c r="G37" s="25"/>
      <c r="H37" s="14"/>
      <c r="I37" s="14"/>
    </row>
    <row r="38" spans="1:9" x14ac:dyDescent="0.2">
      <c r="A38" s="27" t="s">
        <v>30</v>
      </c>
      <c r="B38" s="27"/>
      <c r="C38" s="27"/>
      <c r="D38" s="27"/>
      <c r="E38" s="28">
        <v>81628.574766599995</v>
      </c>
      <c r="F38" s="29">
        <v>100</v>
      </c>
      <c r="G38" s="28"/>
      <c r="H38" s="14"/>
      <c r="I38" s="14"/>
    </row>
    <row r="40" spans="1:9" x14ac:dyDescent="0.2">
      <c r="A40" s="14" t="s">
        <v>33</v>
      </c>
    </row>
    <row r="42" spans="1:9" x14ac:dyDescent="0.2">
      <c r="A42" s="14" t="s">
        <v>34</v>
      </c>
    </row>
    <row r="43" spans="1:9" x14ac:dyDescent="0.2">
      <c r="A43" s="14" t="s">
        <v>35</v>
      </c>
    </row>
    <row r="44" spans="1:9" x14ac:dyDescent="0.2">
      <c r="A44" s="14" t="s">
        <v>36</v>
      </c>
      <c r="B44" s="14"/>
      <c r="C44" s="30" t="s">
        <v>38</v>
      </c>
      <c r="D44" s="14" t="s">
        <v>37</v>
      </c>
    </row>
    <row r="45" spans="1:9" x14ac:dyDescent="0.2">
      <c r="A45" s="7" t="s">
        <v>71</v>
      </c>
      <c r="C45" s="31">
        <v>82.584000000000003</v>
      </c>
      <c r="D45" s="31">
        <v>85.430400000000006</v>
      </c>
    </row>
    <row r="46" spans="1:9" x14ac:dyDescent="0.2">
      <c r="A46" s="7" t="s">
        <v>74</v>
      </c>
      <c r="C46" s="31">
        <v>14.820600000000001</v>
      </c>
      <c r="D46" s="31">
        <v>14.829000000000001</v>
      </c>
    </row>
    <row r="47" spans="1:9" x14ac:dyDescent="0.2">
      <c r="A47" s="7" t="s">
        <v>75</v>
      </c>
      <c r="C47" s="31">
        <v>12.1912</v>
      </c>
      <c r="D47" s="31">
        <v>12.073499999999999</v>
      </c>
    </row>
    <row r="48" spans="1:9" x14ac:dyDescent="0.2">
      <c r="A48" s="7" t="s">
        <v>1051</v>
      </c>
      <c r="C48" s="31">
        <v>13.0304</v>
      </c>
      <c r="D48" s="31">
        <v>12.9366</v>
      </c>
    </row>
    <row r="49" spans="1:4" x14ac:dyDescent="0.2">
      <c r="A49" s="7" t="s">
        <v>1052</v>
      </c>
      <c r="C49" s="31">
        <v>17.2149</v>
      </c>
      <c r="D49" s="31">
        <v>16.5276</v>
      </c>
    </row>
    <row r="50" spans="1:4" x14ac:dyDescent="0.2">
      <c r="A50" s="7" t="s">
        <v>72</v>
      </c>
      <c r="C50" s="31">
        <v>88.257800000000003</v>
      </c>
      <c r="D50" s="31">
        <v>91.544700000000006</v>
      </c>
    </row>
    <row r="51" spans="1:4" x14ac:dyDescent="0.2">
      <c r="A51" s="7" t="s">
        <v>76</v>
      </c>
      <c r="C51" s="31">
        <v>16.4496</v>
      </c>
      <c r="D51" s="31">
        <v>16.539400000000001</v>
      </c>
    </row>
    <row r="52" spans="1:4" x14ac:dyDescent="0.2">
      <c r="A52" s="7" t="s">
        <v>77</v>
      </c>
      <c r="C52" s="31">
        <v>13.589600000000001</v>
      </c>
      <c r="D52" s="31">
        <v>13.557600000000001</v>
      </c>
    </row>
    <row r="53" spans="1:4" x14ac:dyDescent="0.2">
      <c r="A53" s="7" t="s">
        <v>1053</v>
      </c>
      <c r="C53" s="31">
        <v>14.824</v>
      </c>
      <c r="D53" s="31">
        <v>14.8331</v>
      </c>
    </row>
    <row r="54" spans="1:4" x14ac:dyDescent="0.2">
      <c r="A54" s="7" t="s">
        <v>1054</v>
      </c>
      <c r="C54" s="31">
        <v>19.073399999999999</v>
      </c>
      <c r="D54" s="31">
        <v>18.501200000000001</v>
      </c>
    </row>
    <row r="56" spans="1:4" x14ac:dyDescent="0.2">
      <c r="A56" s="14" t="s">
        <v>40</v>
      </c>
    </row>
    <row r="57" spans="1:4" x14ac:dyDescent="0.2">
      <c r="A57" s="86" t="s">
        <v>58</v>
      </c>
      <c r="B57" s="87"/>
      <c r="C57" s="35" t="s">
        <v>59</v>
      </c>
    </row>
    <row r="58" spans="1:4" x14ac:dyDescent="0.2">
      <c r="A58" s="82" t="s">
        <v>74</v>
      </c>
      <c r="B58" s="83"/>
      <c r="C58" s="36">
        <v>0.495</v>
      </c>
    </row>
    <row r="59" spans="1:4" x14ac:dyDescent="0.2">
      <c r="A59" s="82" t="s">
        <v>75</v>
      </c>
      <c r="B59" s="83"/>
      <c r="C59" s="36">
        <v>0.53</v>
      </c>
    </row>
    <row r="60" spans="1:4" x14ac:dyDescent="0.2">
      <c r="A60" s="82" t="s">
        <v>1051</v>
      </c>
      <c r="B60" s="83"/>
      <c r="C60" s="36">
        <v>0.53</v>
      </c>
    </row>
    <row r="61" spans="1:4" x14ac:dyDescent="0.2">
      <c r="A61" s="82" t="s">
        <v>1052</v>
      </c>
      <c r="B61" s="83"/>
      <c r="C61" s="36">
        <v>1.25</v>
      </c>
    </row>
    <row r="62" spans="1:4" x14ac:dyDescent="0.2">
      <c r="A62" s="82" t="s">
        <v>76</v>
      </c>
      <c r="B62" s="83"/>
      <c r="C62" s="36">
        <v>0.51500000000000001</v>
      </c>
    </row>
    <row r="63" spans="1:4" x14ac:dyDescent="0.2">
      <c r="A63" s="82" t="s">
        <v>77</v>
      </c>
      <c r="B63" s="83"/>
      <c r="C63" s="36">
        <v>0.53</v>
      </c>
    </row>
    <row r="64" spans="1:4" x14ac:dyDescent="0.2">
      <c r="A64" s="82" t="s">
        <v>1053</v>
      </c>
      <c r="B64" s="83"/>
      <c r="C64" s="36">
        <v>0.53</v>
      </c>
    </row>
    <row r="65" spans="1:5" x14ac:dyDescent="0.2">
      <c r="A65" s="82" t="s">
        <v>1054</v>
      </c>
      <c r="B65" s="83"/>
      <c r="C65" s="36">
        <v>1.25</v>
      </c>
    </row>
    <row r="66" spans="1:5" x14ac:dyDescent="0.2">
      <c r="A66" s="7" t="s">
        <v>60</v>
      </c>
    </row>
    <row r="67" spans="1:5" x14ac:dyDescent="0.2">
      <c r="A67" s="7" t="s">
        <v>39</v>
      </c>
    </row>
    <row r="69" spans="1:5" x14ac:dyDescent="0.2">
      <c r="A69" s="14" t="s">
        <v>916</v>
      </c>
      <c r="D69" s="33">
        <v>2.0506483829394502</v>
      </c>
      <c r="E69" s="10" t="s">
        <v>44</v>
      </c>
    </row>
    <row r="71" spans="1:5" x14ac:dyDescent="0.2">
      <c r="A71" s="14" t="s">
        <v>1222</v>
      </c>
      <c r="D71" s="30" t="s">
        <v>41</v>
      </c>
    </row>
    <row r="73" spans="1:5" x14ac:dyDescent="0.2">
      <c r="A73" s="14" t="s">
        <v>1055</v>
      </c>
    </row>
    <row r="74" spans="1:5" x14ac:dyDescent="0.2">
      <c r="A74" s="50" t="s">
        <v>1056</v>
      </c>
    </row>
    <row r="76" spans="1:5" x14ac:dyDescent="0.2">
      <c r="A76" s="14" t="s">
        <v>1057</v>
      </c>
    </row>
    <row r="77" spans="1:5" x14ac:dyDescent="0.2">
      <c r="A77" s="51"/>
    </row>
    <row r="78" spans="1:5" x14ac:dyDescent="0.2">
      <c r="A78" s="51" t="s">
        <v>811</v>
      </c>
    </row>
    <row r="79" spans="1:5" x14ac:dyDescent="0.2">
      <c r="A79" s="52"/>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1" t="s">
        <v>1058</v>
      </c>
    </row>
    <row r="93" spans="1:1" x14ac:dyDescent="0.2">
      <c r="A93" s="53"/>
    </row>
    <row r="94" spans="1:1" x14ac:dyDescent="0.2">
      <c r="A94" s="51" t="s">
        <v>812</v>
      </c>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2"/>
    </row>
  </sheetData>
  <mergeCells count="10">
    <mergeCell ref="A62:B62"/>
    <mergeCell ref="A63:B63"/>
    <mergeCell ref="A64:B64"/>
    <mergeCell ref="A65:B65"/>
    <mergeCell ref="A1:G1"/>
    <mergeCell ref="A57:B57"/>
    <mergeCell ref="A58:B58"/>
    <mergeCell ref="A59:B59"/>
    <mergeCell ref="A60:B60"/>
    <mergeCell ref="A61:B61"/>
  </mergeCells>
  <conditionalFormatting sqref="F2:F3">
    <cfRule type="cellIs" dxfId="76" priority="2" stopIfTrue="1" operator="between">
      <formula>0.009</formula>
      <formula>-0.009</formula>
    </cfRule>
  </conditionalFormatting>
  <conditionalFormatting sqref="F5:F65534">
    <cfRule type="cellIs" dxfId="75" priority="1" stopIfTrue="1" operator="between">
      <formula>0.009</formula>
      <formula>-0.009</formula>
    </cfRule>
  </conditionalFormatting>
  <hyperlinks>
    <hyperlink ref="A74"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1"/>
  <sheetViews>
    <sheetView workbookViewId="0">
      <selection sqref="A1:G1"/>
    </sheetView>
  </sheetViews>
  <sheetFormatPr defaultColWidth="9.28515625" defaultRowHeight="11.25" x14ac:dyDescent="0.2"/>
  <cols>
    <col min="1" max="1" width="38.7109375" style="7" bestFit="1" customWidth="1"/>
    <col min="2" max="2" width="54" style="7" bestFit="1" customWidth="1"/>
    <col min="3" max="3" width="24.710937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7" s="1" customFormat="1" ht="15" x14ac:dyDescent="0.2">
      <c r="A1" s="84" t="s">
        <v>1059</v>
      </c>
      <c r="B1" s="85"/>
      <c r="C1" s="85"/>
      <c r="D1" s="85"/>
      <c r="E1" s="85"/>
      <c r="F1" s="85"/>
      <c r="G1" s="85"/>
    </row>
    <row r="2" spans="1:7" s="1" customFormat="1" ht="12" x14ac:dyDescent="0.2">
      <c r="E2" s="5"/>
      <c r="F2" s="9"/>
      <c r="G2" s="10"/>
    </row>
    <row r="3" spans="1:7" s="1" customFormat="1" ht="12" x14ac:dyDescent="0.2">
      <c r="A3" s="8" t="s">
        <v>7</v>
      </c>
      <c r="B3" s="2"/>
      <c r="C3" s="3"/>
      <c r="D3" s="3"/>
      <c r="E3" s="4"/>
      <c r="F3" s="9"/>
      <c r="G3" s="10"/>
    </row>
    <row r="4" spans="1:7" s="1" customFormat="1" ht="36.75" customHeight="1" x14ac:dyDescent="0.2">
      <c r="A4" s="6" t="s">
        <v>2</v>
      </c>
      <c r="B4" s="6" t="s">
        <v>0</v>
      </c>
      <c r="C4" s="13" t="s">
        <v>32</v>
      </c>
      <c r="D4" s="13" t="s">
        <v>1</v>
      </c>
      <c r="E4" s="55"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1060</v>
      </c>
      <c r="B7" s="21" t="s">
        <v>1061</v>
      </c>
      <c r="C7" s="21" t="s">
        <v>73</v>
      </c>
      <c r="D7" s="24">
        <v>500</v>
      </c>
      <c r="E7" s="22">
        <v>5250.4949315000003</v>
      </c>
      <c r="F7" s="23">
        <v>7.8680759699134404</v>
      </c>
      <c r="G7" s="22">
        <v>7.3650000000000002</v>
      </c>
    </row>
    <row r="8" spans="1:7" x14ac:dyDescent="0.2">
      <c r="A8" s="21" t="s">
        <v>1015</v>
      </c>
      <c r="B8" s="21" t="s">
        <v>1016</v>
      </c>
      <c r="C8" s="21" t="s">
        <v>849</v>
      </c>
      <c r="D8" s="24">
        <v>5000</v>
      </c>
      <c r="E8" s="22">
        <v>5166.5593716000003</v>
      </c>
      <c r="F8" s="23">
        <v>7.7422951872469703</v>
      </c>
      <c r="G8" s="22">
        <v>7.5425000000000004</v>
      </c>
    </row>
    <row r="9" spans="1:7" x14ac:dyDescent="0.2">
      <c r="A9" s="21" t="s">
        <v>1062</v>
      </c>
      <c r="B9" s="21" t="s">
        <v>1063</v>
      </c>
      <c r="C9" s="21" t="s">
        <v>1064</v>
      </c>
      <c r="D9" s="24">
        <v>500</v>
      </c>
      <c r="E9" s="22">
        <v>5014.8804110000001</v>
      </c>
      <c r="F9" s="23">
        <v>7.5149982179882304</v>
      </c>
      <c r="G9" s="22">
        <v>7.5350000000000001</v>
      </c>
    </row>
    <row r="10" spans="1:7" x14ac:dyDescent="0.2">
      <c r="A10" s="21" t="s">
        <v>1065</v>
      </c>
      <c r="B10" s="21" t="s">
        <v>1066</v>
      </c>
      <c r="C10" s="21" t="s">
        <v>1033</v>
      </c>
      <c r="D10" s="24">
        <v>500</v>
      </c>
      <c r="E10" s="22">
        <v>4919.5489890999997</v>
      </c>
      <c r="F10" s="23">
        <v>7.3721402818098696</v>
      </c>
      <c r="G10" s="22">
        <v>7.58</v>
      </c>
    </row>
    <row r="11" spans="1:7" x14ac:dyDescent="0.2">
      <c r="A11" s="21" t="s">
        <v>1047</v>
      </c>
      <c r="B11" s="21" t="s">
        <v>1048</v>
      </c>
      <c r="C11" s="21" t="s">
        <v>73</v>
      </c>
      <c r="D11" s="24">
        <v>400</v>
      </c>
      <c r="E11" s="22">
        <v>4204.8694247000003</v>
      </c>
      <c r="F11" s="23">
        <v>6.3011644633002399</v>
      </c>
      <c r="G11" s="22">
        <v>7.4249999999999998</v>
      </c>
    </row>
    <row r="12" spans="1:7" x14ac:dyDescent="0.2">
      <c r="A12" s="21" t="s">
        <v>1067</v>
      </c>
      <c r="B12" s="21" t="s">
        <v>1068</v>
      </c>
      <c r="C12" s="21" t="s">
        <v>73</v>
      </c>
      <c r="D12" s="24">
        <v>250</v>
      </c>
      <c r="E12" s="22">
        <v>2745.8447259999998</v>
      </c>
      <c r="F12" s="23">
        <v>4.11475778714484</v>
      </c>
      <c r="G12" s="22">
        <v>7.27</v>
      </c>
    </row>
    <row r="13" spans="1:7" x14ac:dyDescent="0.2">
      <c r="A13" s="21" t="s">
        <v>1069</v>
      </c>
      <c r="B13" s="21" t="s">
        <v>1070</v>
      </c>
      <c r="C13" s="21" t="s">
        <v>73</v>
      </c>
      <c r="D13" s="24">
        <v>250</v>
      </c>
      <c r="E13" s="22">
        <v>2553.8161301</v>
      </c>
      <c r="F13" s="23">
        <v>3.82699528081949</v>
      </c>
      <c r="G13" s="22">
        <v>7.44</v>
      </c>
    </row>
    <row r="14" spans="1:7" x14ac:dyDescent="0.2">
      <c r="A14" s="21" t="s">
        <v>1071</v>
      </c>
      <c r="B14" s="21" t="s">
        <v>1072</v>
      </c>
      <c r="C14" s="21" t="s">
        <v>73</v>
      </c>
      <c r="D14" s="24">
        <v>250</v>
      </c>
      <c r="E14" s="22">
        <v>2550.542363</v>
      </c>
      <c r="F14" s="23">
        <v>3.8220894103088701</v>
      </c>
      <c r="G14" s="22">
        <v>7.44</v>
      </c>
    </row>
    <row r="15" spans="1:7" x14ac:dyDescent="0.2">
      <c r="A15" s="21" t="s">
        <v>1029</v>
      </c>
      <c r="B15" s="21" t="s">
        <v>1030</v>
      </c>
      <c r="C15" s="21" t="s">
        <v>849</v>
      </c>
      <c r="D15" s="24">
        <v>250</v>
      </c>
      <c r="E15" s="22">
        <v>2528.7002739999998</v>
      </c>
      <c r="F15" s="23">
        <v>3.7893581691905198</v>
      </c>
      <c r="G15" s="22">
        <v>7.1351000000000004</v>
      </c>
    </row>
    <row r="16" spans="1:7" x14ac:dyDescent="0.2">
      <c r="A16" s="21" t="s">
        <v>1073</v>
      </c>
      <c r="B16" s="21" t="s">
        <v>1074</v>
      </c>
      <c r="C16" s="21" t="s">
        <v>73</v>
      </c>
      <c r="D16" s="24">
        <v>250</v>
      </c>
      <c r="E16" s="22">
        <v>2527.7558607000001</v>
      </c>
      <c r="F16" s="23">
        <v>3.7879429282107</v>
      </c>
      <c r="G16" s="22">
        <v>7.3650000000000002</v>
      </c>
    </row>
    <row r="17" spans="1:9" x14ac:dyDescent="0.2">
      <c r="A17" s="21" t="s">
        <v>1075</v>
      </c>
      <c r="B17" s="21" t="s">
        <v>1076</v>
      </c>
      <c r="C17" s="21" t="s">
        <v>73</v>
      </c>
      <c r="D17" s="24">
        <v>250</v>
      </c>
      <c r="E17" s="22">
        <v>2492.8973288000002</v>
      </c>
      <c r="F17" s="23">
        <v>3.7357060284960899</v>
      </c>
      <c r="G17" s="22">
        <v>7.5049999999999999</v>
      </c>
    </row>
    <row r="18" spans="1:9" x14ac:dyDescent="0.2">
      <c r="A18" s="21" t="s">
        <v>1077</v>
      </c>
      <c r="B18" s="21" t="s">
        <v>1078</v>
      </c>
      <c r="C18" s="21" t="s">
        <v>1079</v>
      </c>
      <c r="D18" s="24">
        <v>250</v>
      </c>
      <c r="E18" s="22">
        <v>2487.5308743000001</v>
      </c>
      <c r="F18" s="23">
        <v>3.7276641824899599</v>
      </c>
      <c r="G18" s="22">
        <v>7.57</v>
      </c>
    </row>
    <row r="19" spans="1:9" x14ac:dyDescent="0.2">
      <c r="A19" s="21" t="s">
        <v>1049</v>
      </c>
      <c r="B19" s="21" t="s">
        <v>1050</v>
      </c>
      <c r="C19" s="21" t="s">
        <v>73</v>
      </c>
      <c r="D19" s="24">
        <v>110</v>
      </c>
      <c r="E19" s="22">
        <v>1153.9423049</v>
      </c>
      <c r="F19" s="23">
        <v>1.72922854669938</v>
      </c>
      <c r="G19" s="22">
        <v>7.7050000000000001</v>
      </c>
    </row>
    <row r="20" spans="1:9" x14ac:dyDescent="0.2">
      <c r="A20" s="21" t="s">
        <v>1080</v>
      </c>
      <c r="B20" s="21" t="s">
        <v>1081</v>
      </c>
      <c r="C20" s="21" t="s">
        <v>1079</v>
      </c>
      <c r="D20" s="24">
        <v>100</v>
      </c>
      <c r="E20" s="22">
        <v>1046.0873567000001</v>
      </c>
      <c r="F20" s="23">
        <v>1.5676036071003601</v>
      </c>
      <c r="G20" s="22">
        <v>7.5240999999999998</v>
      </c>
    </row>
    <row r="21" spans="1:9" x14ac:dyDescent="0.2">
      <c r="A21" s="21" t="s">
        <v>1082</v>
      </c>
      <c r="B21" s="21" t="s">
        <v>1083</v>
      </c>
      <c r="C21" s="21" t="s">
        <v>73</v>
      </c>
      <c r="D21" s="24">
        <v>100</v>
      </c>
      <c r="E21" s="22">
        <v>1029.1725902000001</v>
      </c>
      <c r="F21" s="23">
        <v>1.5422561551798</v>
      </c>
      <c r="G21" s="22">
        <v>7.44</v>
      </c>
    </row>
    <row r="22" spans="1:9" x14ac:dyDescent="0.2">
      <c r="A22" s="21" t="s">
        <v>1084</v>
      </c>
      <c r="B22" s="21" t="s">
        <v>1085</v>
      </c>
      <c r="C22" s="21" t="s">
        <v>73</v>
      </c>
      <c r="D22" s="24">
        <v>50</v>
      </c>
      <c r="E22" s="22">
        <v>542.35770549999995</v>
      </c>
      <c r="F22" s="23">
        <v>0.81274464320315498</v>
      </c>
      <c r="G22" s="22">
        <v>7.4349999999999996</v>
      </c>
    </row>
    <row r="23" spans="1:9" x14ac:dyDescent="0.2">
      <c r="A23" s="21" t="s">
        <v>1086</v>
      </c>
      <c r="B23" s="21" t="s">
        <v>1087</v>
      </c>
      <c r="C23" s="21" t="s">
        <v>73</v>
      </c>
      <c r="D23" s="24">
        <v>50</v>
      </c>
      <c r="E23" s="22">
        <v>533.66591779999999</v>
      </c>
      <c r="F23" s="23">
        <v>0.79971965282983404</v>
      </c>
      <c r="G23" s="22">
        <v>7.4</v>
      </c>
    </row>
    <row r="24" spans="1:9" x14ac:dyDescent="0.2">
      <c r="A24" s="21" t="s">
        <v>1045</v>
      </c>
      <c r="B24" s="21" t="s">
        <v>1046</v>
      </c>
      <c r="C24" s="21" t="s">
        <v>73</v>
      </c>
      <c r="D24" s="24">
        <v>50</v>
      </c>
      <c r="E24" s="22">
        <v>532.10398629999997</v>
      </c>
      <c r="F24" s="23">
        <v>0.79737903620947104</v>
      </c>
      <c r="G24" s="22">
        <v>7.5</v>
      </c>
    </row>
    <row r="25" spans="1:9" x14ac:dyDescent="0.2">
      <c r="A25" s="21" t="s">
        <v>1027</v>
      </c>
      <c r="B25" s="21" t="s">
        <v>1028</v>
      </c>
      <c r="C25" s="21" t="s">
        <v>73</v>
      </c>
      <c r="D25" s="24">
        <v>50</v>
      </c>
      <c r="E25" s="22">
        <v>511.67727050000002</v>
      </c>
      <c r="F25" s="23">
        <v>0.76676878825627104</v>
      </c>
      <c r="G25" s="22">
        <v>7.23</v>
      </c>
    </row>
    <row r="26" spans="1:9" x14ac:dyDescent="0.2">
      <c r="A26" s="20" t="s">
        <v>26</v>
      </c>
      <c r="B26" s="20"/>
      <c r="C26" s="20"/>
      <c r="D26" s="20"/>
      <c r="E26" s="25">
        <f>SUM(E6:E25)</f>
        <v>47792.447816699998</v>
      </c>
      <c r="F26" s="26">
        <f>SUM(F6:F25)</f>
        <v>71.618888336397504</v>
      </c>
      <c r="G26" s="25"/>
      <c r="H26" s="14"/>
      <c r="I26" s="14"/>
    </row>
    <row r="27" spans="1:9" x14ac:dyDescent="0.2">
      <c r="A27" s="21"/>
      <c r="B27" s="21"/>
      <c r="C27" s="21"/>
      <c r="D27" s="21"/>
      <c r="E27" s="22"/>
      <c r="F27" s="23"/>
      <c r="G27" s="22"/>
    </row>
    <row r="28" spans="1:9" x14ac:dyDescent="0.2">
      <c r="A28" s="20" t="s">
        <v>46</v>
      </c>
      <c r="B28" s="21"/>
      <c r="C28" s="21"/>
      <c r="D28" s="21"/>
      <c r="E28" s="22"/>
      <c r="F28" s="23"/>
      <c r="G28" s="22"/>
    </row>
    <row r="29" spans="1:9" x14ac:dyDescent="0.2">
      <c r="A29" s="20" t="s">
        <v>47</v>
      </c>
      <c r="B29" s="21"/>
      <c r="C29" s="21"/>
      <c r="D29" s="21"/>
      <c r="E29" s="22"/>
      <c r="F29" s="23"/>
      <c r="G29" s="22"/>
    </row>
    <row r="30" spans="1:9" x14ac:dyDescent="0.2">
      <c r="A30" s="21" t="s">
        <v>947</v>
      </c>
      <c r="B30" s="21" t="s">
        <v>948</v>
      </c>
      <c r="C30" s="21" t="s">
        <v>48</v>
      </c>
      <c r="D30" s="24">
        <v>1000</v>
      </c>
      <c r="E30" s="22">
        <v>4787.9849999999997</v>
      </c>
      <c r="F30" s="23">
        <v>7.17498639924285</v>
      </c>
      <c r="G30" s="22">
        <v>7.12</v>
      </c>
    </row>
    <row r="31" spans="1:9" x14ac:dyDescent="0.2">
      <c r="A31" s="21" t="s">
        <v>1088</v>
      </c>
      <c r="B31" s="21" t="s">
        <v>1089</v>
      </c>
      <c r="C31" s="21" t="s">
        <v>49</v>
      </c>
      <c r="D31" s="24">
        <v>500</v>
      </c>
      <c r="E31" s="22">
        <v>2407.625</v>
      </c>
      <c r="F31" s="23">
        <v>3.6079220443416302</v>
      </c>
      <c r="G31" s="22">
        <v>7.1449999999999996</v>
      </c>
    </row>
    <row r="32" spans="1:9" x14ac:dyDescent="0.2">
      <c r="A32" s="21" t="s">
        <v>943</v>
      </c>
      <c r="B32" s="21" t="s">
        <v>944</v>
      </c>
      <c r="C32" s="21" t="s">
        <v>49</v>
      </c>
      <c r="D32" s="24">
        <v>500</v>
      </c>
      <c r="E32" s="22">
        <v>2397.79</v>
      </c>
      <c r="F32" s="23">
        <v>3.5931839047617098</v>
      </c>
      <c r="G32" s="22">
        <v>7.17</v>
      </c>
    </row>
    <row r="33" spans="1:9" x14ac:dyDescent="0.2">
      <c r="A33" s="20" t="s">
        <v>26</v>
      </c>
      <c r="B33" s="20"/>
      <c r="C33" s="20"/>
      <c r="D33" s="20"/>
      <c r="E33" s="25">
        <f>SUM(E29:E32)</f>
        <v>9593.4</v>
      </c>
      <c r="F33" s="26">
        <f>SUM(F29:F32)</f>
        <v>14.376092348346191</v>
      </c>
      <c r="G33" s="25"/>
      <c r="H33" s="14"/>
      <c r="I33" s="14"/>
    </row>
    <row r="34" spans="1:9" x14ac:dyDescent="0.2">
      <c r="A34" s="21"/>
      <c r="B34" s="21"/>
      <c r="C34" s="21"/>
      <c r="D34" s="21"/>
      <c r="E34" s="22"/>
      <c r="F34" s="23"/>
      <c r="G34" s="22"/>
    </row>
    <row r="35" spans="1:9" x14ac:dyDescent="0.2">
      <c r="A35" s="20" t="s">
        <v>61</v>
      </c>
      <c r="B35" s="21"/>
      <c r="C35" s="21"/>
      <c r="D35" s="21"/>
      <c r="E35" s="22"/>
      <c r="F35" s="23"/>
      <c r="G35" s="22"/>
    </row>
    <row r="36" spans="1:9" x14ac:dyDescent="0.2">
      <c r="A36" s="21" t="s">
        <v>1090</v>
      </c>
      <c r="B36" s="21" t="s">
        <v>1091</v>
      </c>
      <c r="C36" s="21" t="s">
        <v>64</v>
      </c>
      <c r="D36" s="24">
        <v>3500000</v>
      </c>
      <c r="E36" s="22">
        <v>3562.4551667000001</v>
      </c>
      <c r="F36" s="23">
        <v>5.3384810873436104</v>
      </c>
      <c r="G36" s="22">
        <v>7.28421399805001</v>
      </c>
    </row>
    <row r="37" spans="1:9" x14ac:dyDescent="0.2">
      <c r="A37" s="21" t="s">
        <v>1092</v>
      </c>
      <c r="B37" s="21" t="s">
        <v>1093</v>
      </c>
      <c r="C37" s="21" t="s">
        <v>64</v>
      </c>
      <c r="D37" s="24">
        <v>2502400</v>
      </c>
      <c r="E37" s="22">
        <v>2357.4684990000001</v>
      </c>
      <c r="F37" s="23">
        <v>3.5327605280652401</v>
      </c>
      <c r="G37" s="22">
        <v>7.05630596061249</v>
      </c>
    </row>
    <row r="38" spans="1:9" x14ac:dyDescent="0.2">
      <c r="A38" s="21" t="s">
        <v>70</v>
      </c>
      <c r="B38" s="21" t="s">
        <v>69</v>
      </c>
      <c r="C38" s="21" t="s">
        <v>64</v>
      </c>
      <c r="D38" s="24">
        <v>1500000</v>
      </c>
      <c r="E38" s="22">
        <v>1523.5065</v>
      </c>
      <c r="F38" s="23">
        <v>2.2830352260205702</v>
      </c>
      <c r="G38" s="22">
        <v>7.2872158910125098</v>
      </c>
    </row>
    <row r="39" spans="1:9" x14ac:dyDescent="0.2">
      <c r="A39" s="20" t="s">
        <v>26</v>
      </c>
      <c r="B39" s="20"/>
      <c r="C39" s="20"/>
      <c r="D39" s="20"/>
      <c r="E39" s="25">
        <f>SUM(E36:E38)</f>
        <v>7443.4301656999996</v>
      </c>
      <c r="F39" s="26">
        <f>SUM(F36:F38)</f>
        <v>11.154276841429422</v>
      </c>
      <c r="G39" s="25"/>
      <c r="H39" s="14"/>
      <c r="I39" s="14"/>
    </row>
    <row r="40" spans="1:9" x14ac:dyDescent="0.2">
      <c r="A40" s="21"/>
      <c r="B40" s="21"/>
      <c r="C40" s="21"/>
      <c r="D40" s="21"/>
      <c r="E40" s="22"/>
      <c r="F40" s="23"/>
      <c r="G40" s="22"/>
    </row>
    <row r="41" spans="1:9" x14ac:dyDescent="0.2">
      <c r="A41" s="20" t="s">
        <v>29</v>
      </c>
      <c r="B41" s="20"/>
      <c r="C41" s="20"/>
      <c r="D41" s="20"/>
      <c r="E41" s="25">
        <f>E26+E33+E39</f>
        <v>64829.277982400003</v>
      </c>
      <c r="F41" s="26">
        <f>F26+F33+F39</f>
        <v>97.149257526173116</v>
      </c>
      <c r="G41" s="25"/>
      <c r="H41" s="14"/>
      <c r="I41" s="14"/>
    </row>
    <row r="42" spans="1:9" x14ac:dyDescent="0.2">
      <c r="A42" s="20"/>
      <c r="B42" s="20"/>
      <c r="C42" s="20"/>
      <c r="D42" s="20"/>
      <c r="E42" s="25"/>
      <c r="F42" s="26"/>
      <c r="G42" s="25"/>
      <c r="H42" s="14"/>
      <c r="I42" s="14"/>
    </row>
    <row r="43" spans="1:9" x14ac:dyDescent="0.2">
      <c r="A43" s="20" t="s">
        <v>31</v>
      </c>
      <c r="B43" s="20"/>
      <c r="C43" s="20"/>
      <c r="D43" s="20"/>
      <c r="E43" s="25">
        <f>E45-(E26+E33+E39)</f>
        <v>1902.3467702999915</v>
      </c>
      <c r="F43" s="26">
        <f>F45-(F26+F33+F39)</f>
        <v>2.8507424738268838</v>
      </c>
      <c r="G43" s="25"/>
      <c r="H43" s="14"/>
      <c r="I43" s="14"/>
    </row>
    <row r="44" spans="1:9" x14ac:dyDescent="0.2">
      <c r="A44" s="20"/>
      <c r="B44" s="20"/>
      <c r="C44" s="20"/>
      <c r="D44" s="20"/>
      <c r="E44" s="25"/>
      <c r="F44" s="26"/>
      <c r="G44" s="25"/>
      <c r="H44" s="14"/>
      <c r="I44" s="14"/>
    </row>
    <row r="45" spans="1:9" x14ac:dyDescent="0.2">
      <c r="A45" s="27" t="s">
        <v>30</v>
      </c>
      <c r="B45" s="27"/>
      <c r="C45" s="27"/>
      <c r="D45" s="27"/>
      <c r="E45" s="28">
        <v>66731.624752699994</v>
      </c>
      <c r="F45" s="29">
        <v>100</v>
      </c>
      <c r="G45" s="28"/>
      <c r="H45" s="14"/>
      <c r="I45" s="14"/>
    </row>
    <row r="47" spans="1:9" x14ac:dyDescent="0.2">
      <c r="A47" s="14" t="s">
        <v>33</v>
      </c>
    </row>
    <row r="49" spans="1:5" x14ac:dyDescent="0.2">
      <c r="A49" s="14" t="s">
        <v>34</v>
      </c>
    </row>
    <row r="50" spans="1:5" x14ac:dyDescent="0.2">
      <c r="A50" s="14" t="s">
        <v>35</v>
      </c>
    </row>
    <row r="51" spans="1:5" x14ac:dyDescent="0.2">
      <c r="A51" s="14" t="s">
        <v>36</v>
      </c>
      <c r="B51" s="14"/>
      <c r="C51" s="30" t="s">
        <v>38</v>
      </c>
      <c r="D51" s="14" t="s">
        <v>37</v>
      </c>
    </row>
    <row r="52" spans="1:5" x14ac:dyDescent="0.2">
      <c r="A52" s="7" t="s">
        <v>71</v>
      </c>
      <c r="C52" s="31">
        <v>18.760100000000001</v>
      </c>
      <c r="D52" s="31">
        <v>19.4527</v>
      </c>
    </row>
    <row r="53" spans="1:5" x14ac:dyDescent="0.2">
      <c r="A53" s="7" t="s">
        <v>78</v>
      </c>
      <c r="C53" s="31">
        <v>10.252700000000001</v>
      </c>
      <c r="D53" s="31">
        <v>10.382400000000001</v>
      </c>
    </row>
    <row r="54" spans="1:5" x14ac:dyDescent="0.2">
      <c r="A54" s="7" t="s">
        <v>72</v>
      </c>
      <c r="C54" s="31">
        <v>19.442799999999998</v>
      </c>
      <c r="D54" s="31">
        <v>20.193899999999999</v>
      </c>
    </row>
    <row r="55" spans="1:5" x14ac:dyDescent="0.2">
      <c r="A55" s="7" t="s">
        <v>79</v>
      </c>
      <c r="C55" s="31">
        <v>10.753500000000001</v>
      </c>
      <c r="D55" s="31">
        <v>10.918200000000001</v>
      </c>
    </row>
    <row r="57" spans="1:5" x14ac:dyDescent="0.2">
      <c r="A57" s="14" t="s">
        <v>40</v>
      </c>
    </row>
    <row r="58" spans="1:5" x14ac:dyDescent="0.2">
      <c r="A58" s="86" t="s">
        <v>58</v>
      </c>
      <c r="B58" s="87"/>
      <c r="C58" s="35" t="s">
        <v>59</v>
      </c>
    </row>
    <row r="59" spans="1:5" x14ac:dyDescent="0.2">
      <c r="A59" s="82" t="s">
        <v>78</v>
      </c>
      <c r="B59" s="83"/>
      <c r="C59" s="36">
        <v>0.245</v>
      </c>
    </row>
    <row r="60" spans="1:5" x14ac:dyDescent="0.2">
      <c r="A60" s="82" t="s">
        <v>79</v>
      </c>
      <c r="B60" s="83"/>
      <c r="C60" s="36">
        <v>0.245</v>
      </c>
    </row>
    <row r="61" spans="1:5" x14ac:dyDescent="0.2">
      <c r="A61" s="7" t="s">
        <v>60</v>
      </c>
    </row>
    <row r="62" spans="1:5" x14ac:dyDescent="0.2">
      <c r="A62" s="7" t="s">
        <v>39</v>
      </c>
    </row>
    <row r="64" spans="1:5" x14ac:dyDescent="0.2">
      <c r="A64" s="14" t="s">
        <v>916</v>
      </c>
      <c r="D64" s="33">
        <v>2.2519041835530902</v>
      </c>
      <c r="E64" s="10" t="s">
        <v>44</v>
      </c>
    </row>
    <row r="66" spans="1:4" x14ac:dyDescent="0.2">
      <c r="A66" s="14" t="s">
        <v>1222</v>
      </c>
      <c r="D66" s="30" t="s">
        <v>41</v>
      </c>
    </row>
    <row r="68" spans="1:4" x14ac:dyDescent="0.2">
      <c r="A68" s="14" t="s">
        <v>917</v>
      </c>
    </row>
    <row r="69" spans="1:4" ht="15" x14ac:dyDescent="0.25">
      <c r="A69" s="59"/>
    </row>
    <row r="70" spans="1:4" x14ac:dyDescent="0.2">
      <c r="A70" s="51" t="s">
        <v>811</v>
      </c>
    </row>
    <row r="71" spans="1:4" x14ac:dyDescent="0.2">
      <c r="A71" s="52"/>
    </row>
    <row r="72" spans="1:4" x14ac:dyDescent="0.2">
      <c r="A72" s="53"/>
    </row>
    <row r="73" spans="1:4" x14ac:dyDescent="0.2">
      <c r="A73" s="53"/>
    </row>
    <row r="74" spans="1:4" x14ac:dyDescent="0.2">
      <c r="A74" s="53"/>
    </row>
    <row r="75" spans="1:4" x14ac:dyDescent="0.2">
      <c r="A75" s="53"/>
    </row>
    <row r="76" spans="1:4" x14ac:dyDescent="0.2">
      <c r="A76" s="53"/>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1" t="s">
        <v>1094</v>
      </c>
    </row>
    <row r="85" spans="1:1" x14ac:dyDescent="0.2">
      <c r="A85" s="53"/>
    </row>
    <row r="86" spans="1:1" x14ac:dyDescent="0.2">
      <c r="A86" s="51" t="s">
        <v>812</v>
      </c>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2"/>
    </row>
  </sheetData>
  <mergeCells count="4">
    <mergeCell ref="A1:G1"/>
    <mergeCell ref="A58:B58"/>
    <mergeCell ref="A59:B59"/>
    <mergeCell ref="A60:B60"/>
  </mergeCells>
  <conditionalFormatting sqref="F2:F3">
    <cfRule type="cellIs" dxfId="74" priority="2" stopIfTrue="1" operator="between">
      <formula>0.009</formula>
      <formula>-0.009</formula>
    </cfRule>
  </conditionalFormatting>
  <conditionalFormatting sqref="F5:F65534">
    <cfRule type="cellIs" dxfId="7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0"/>
  <sheetViews>
    <sheetView workbookViewId="0">
      <selection sqref="A1:G1"/>
    </sheetView>
  </sheetViews>
  <sheetFormatPr defaultColWidth="9.28515625" defaultRowHeight="11.25" x14ac:dyDescent="0.2"/>
  <cols>
    <col min="1" max="1" width="31.7109375" style="7" bestFit="1" customWidth="1"/>
    <col min="2" max="2" width="23.28515625" style="7" bestFit="1" customWidth="1"/>
    <col min="3" max="3" width="24.710937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9" s="1" customFormat="1" ht="15" x14ac:dyDescent="0.2">
      <c r="A1" s="84" t="s">
        <v>1095</v>
      </c>
      <c r="B1" s="85"/>
      <c r="C1" s="85"/>
      <c r="D1" s="85"/>
      <c r="E1" s="85"/>
      <c r="F1" s="85"/>
      <c r="G1" s="85"/>
    </row>
    <row r="2" spans="1:9" s="1" customFormat="1" ht="12" x14ac:dyDescent="0.2">
      <c r="E2" s="5"/>
      <c r="F2" s="9"/>
      <c r="G2" s="10"/>
    </row>
    <row r="3" spans="1:9" s="1" customFormat="1" ht="12" x14ac:dyDescent="0.2">
      <c r="A3" s="8" t="s">
        <v>7</v>
      </c>
      <c r="B3" s="2"/>
      <c r="C3" s="3"/>
      <c r="D3" s="3"/>
      <c r="E3" s="4"/>
      <c r="F3" s="9"/>
      <c r="G3" s="10"/>
    </row>
    <row r="4" spans="1:9" s="1" customFormat="1" ht="36.75" customHeight="1" x14ac:dyDescent="0.2">
      <c r="A4" s="6" t="s">
        <v>2</v>
      </c>
      <c r="B4" s="6" t="s">
        <v>0</v>
      </c>
      <c r="C4" s="13" t="s">
        <v>32</v>
      </c>
      <c r="D4" s="13" t="s">
        <v>1</v>
      </c>
      <c r="E4" s="55" t="s">
        <v>6</v>
      </c>
      <c r="F4" s="12" t="s">
        <v>3</v>
      </c>
      <c r="G4" s="12" t="s">
        <v>5</v>
      </c>
    </row>
    <row r="5" spans="1:9" x14ac:dyDescent="0.2">
      <c r="A5" s="16" t="s">
        <v>61</v>
      </c>
      <c r="B5" s="17"/>
      <c r="C5" s="17"/>
      <c r="D5" s="17"/>
      <c r="E5" s="18"/>
      <c r="F5" s="19"/>
      <c r="G5" s="18"/>
    </row>
    <row r="6" spans="1:9" x14ac:dyDescent="0.2">
      <c r="A6" s="21" t="s">
        <v>63</v>
      </c>
      <c r="B6" s="21" t="s">
        <v>62</v>
      </c>
      <c r="C6" s="21" t="s">
        <v>64</v>
      </c>
      <c r="D6" s="24">
        <v>5000000</v>
      </c>
      <c r="E6" s="22">
        <v>4856.5888888999998</v>
      </c>
      <c r="F6" s="23">
        <v>37.678610612830703</v>
      </c>
      <c r="G6" s="22">
        <v>7.2775995500499997</v>
      </c>
    </row>
    <row r="7" spans="1:9" x14ac:dyDescent="0.2">
      <c r="A7" s="21" t="s">
        <v>1096</v>
      </c>
      <c r="B7" s="21" t="s">
        <v>1097</v>
      </c>
      <c r="C7" s="21" t="s">
        <v>64</v>
      </c>
      <c r="D7" s="24">
        <v>3500000</v>
      </c>
      <c r="E7" s="22">
        <v>3644.3668333000001</v>
      </c>
      <c r="F7" s="23">
        <v>28.27389387561</v>
      </c>
      <c r="G7" s="22">
        <v>7.3009023591125004</v>
      </c>
    </row>
    <row r="8" spans="1:9" x14ac:dyDescent="0.2">
      <c r="A8" s="21" t="s">
        <v>1098</v>
      </c>
      <c r="B8" s="21" t="s">
        <v>1099</v>
      </c>
      <c r="C8" s="21" t="s">
        <v>64</v>
      </c>
      <c r="D8" s="24">
        <v>2000000</v>
      </c>
      <c r="E8" s="22">
        <v>1988.9341111000001</v>
      </c>
      <c r="F8" s="23">
        <v>15.430639821705601</v>
      </c>
      <c r="G8" s="22">
        <v>7.5049813857999901</v>
      </c>
    </row>
    <row r="9" spans="1:9" x14ac:dyDescent="0.2">
      <c r="A9" s="21" t="s">
        <v>66</v>
      </c>
      <c r="B9" s="21" t="s">
        <v>65</v>
      </c>
      <c r="C9" s="21" t="s">
        <v>64</v>
      </c>
      <c r="D9" s="24">
        <v>1300000</v>
      </c>
      <c r="E9" s="22">
        <v>1275.2290055999999</v>
      </c>
      <c r="F9" s="23">
        <v>9.8935401458435095</v>
      </c>
      <c r="G9" s="22">
        <v>7.2465144400499897</v>
      </c>
    </row>
    <row r="10" spans="1:9" x14ac:dyDescent="0.2">
      <c r="A10" s="20" t="s">
        <v>26</v>
      </c>
      <c r="B10" s="20"/>
      <c r="C10" s="20"/>
      <c r="D10" s="20"/>
      <c r="E10" s="25">
        <f>SUM(E6:E9)</f>
        <v>11765.1188389</v>
      </c>
      <c r="F10" s="26">
        <f>SUM(F6:F9)</f>
        <v>91.276684455989795</v>
      </c>
      <c r="G10" s="25"/>
      <c r="H10" s="14"/>
      <c r="I10" s="14"/>
    </row>
    <row r="11" spans="1:9" x14ac:dyDescent="0.2">
      <c r="A11" s="21"/>
      <c r="B11" s="21"/>
      <c r="C11" s="21"/>
      <c r="D11" s="21"/>
      <c r="E11" s="22"/>
      <c r="F11" s="23"/>
      <c r="G11" s="22"/>
    </row>
    <row r="12" spans="1:9" x14ac:dyDescent="0.2">
      <c r="A12" s="20" t="s">
        <v>29</v>
      </c>
      <c r="B12" s="20"/>
      <c r="C12" s="20"/>
      <c r="D12" s="20"/>
      <c r="E12" s="25">
        <f>E10</f>
        <v>11765.1188389</v>
      </c>
      <c r="F12" s="26">
        <f>F10</f>
        <v>91.276684455989795</v>
      </c>
      <c r="G12" s="25"/>
      <c r="H12" s="14"/>
      <c r="I12" s="14"/>
    </row>
    <row r="13" spans="1:9" x14ac:dyDescent="0.2">
      <c r="A13" s="20"/>
      <c r="B13" s="20"/>
      <c r="C13" s="20"/>
      <c r="D13" s="20"/>
      <c r="E13" s="25"/>
      <c r="F13" s="26"/>
      <c r="G13" s="25"/>
      <c r="H13" s="14"/>
      <c r="I13" s="14"/>
    </row>
    <row r="14" spans="1:9" x14ac:dyDescent="0.2">
      <c r="A14" s="20" t="s">
        <v>31</v>
      </c>
      <c r="B14" s="20"/>
      <c r="C14" s="20"/>
      <c r="D14" s="20"/>
      <c r="E14" s="25">
        <f>E16-(E10)</f>
        <v>1124.3927696999999</v>
      </c>
      <c r="F14" s="26">
        <f>F16-(F10)</f>
        <v>8.7233155440102053</v>
      </c>
      <c r="G14" s="25"/>
      <c r="H14" s="14"/>
      <c r="I14" s="14"/>
    </row>
    <row r="15" spans="1:9" x14ac:dyDescent="0.2">
      <c r="A15" s="20"/>
      <c r="B15" s="20"/>
      <c r="C15" s="20"/>
      <c r="D15" s="20"/>
      <c r="E15" s="25"/>
      <c r="F15" s="26"/>
      <c r="G15" s="25"/>
      <c r="H15" s="14"/>
      <c r="I15" s="14"/>
    </row>
    <row r="16" spans="1:9" x14ac:dyDescent="0.2">
      <c r="A16" s="27" t="s">
        <v>30</v>
      </c>
      <c r="B16" s="27"/>
      <c r="C16" s="27"/>
      <c r="D16" s="27"/>
      <c r="E16" s="28">
        <v>12889.5116086</v>
      </c>
      <c r="F16" s="29">
        <v>100</v>
      </c>
      <c r="G16" s="28"/>
      <c r="H16" s="14"/>
      <c r="I16" s="14"/>
    </row>
    <row r="18" spans="1:4" x14ac:dyDescent="0.2">
      <c r="A18" s="14" t="s">
        <v>34</v>
      </c>
    </row>
    <row r="19" spans="1:4" x14ac:dyDescent="0.2">
      <c r="A19" s="14" t="s">
        <v>35</v>
      </c>
    </row>
    <row r="20" spans="1:4" x14ac:dyDescent="0.2">
      <c r="A20" s="14" t="s">
        <v>36</v>
      </c>
      <c r="B20" s="14"/>
      <c r="C20" s="30" t="s">
        <v>38</v>
      </c>
      <c r="D20" s="14" t="s">
        <v>37</v>
      </c>
    </row>
    <row r="21" spans="1:4" x14ac:dyDescent="0.2">
      <c r="A21" s="7" t="s">
        <v>1100</v>
      </c>
      <c r="C21" s="31">
        <v>50.048900000000003</v>
      </c>
      <c r="D21" s="31">
        <v>51.380899999999997</v>
      </c>
    </row>
    <row r="22" spans="1:4" x14ac:dyDescent="0.2">
      <c r="A22" s="7" t="s">
        <v>1101</v>
      </c>
      <c r="C22" s="31">
        <v>10.136799999999999</v>
      </c>
      <c r="D22" s="31">
        <v>10.209899999999999</v>
      </c>
    </row>
    <row r="23" spans="1:4" x14ac:dyDescent="0.2">
      <c r="A23" s="7" t="s">
        <v>1102</v>
      </c>
      <c r="C23" s="31">
        <v>54.161999999999999</v>
      </c>
      <c r="D23" s="31">
        <v>55.746200000000002</v>
      </c>
    </row>
    <row r="24" spans="1:4" x14ac:dyDescent="0.2">
      <c r="A24" s="7" t="s">
        <v>1103</v>
      </c>
      <c r="C24" s="31">
        <v>11.3963</v>
      </c>
      <c r="D24" s="31">
        <v>11.5128</v>
      </c>
    </row>
    <row r="26" spans="1:4" x14ac:dyDescent="0.2">
      <c r="A26" s="14" t="s">
        <v>40</v>
      </c>
    </row>
    <row r="27" spans="1:4" x14ac:dyDescent="0.2">
      <c r="A27" s="86" t="s">
        <v>58</v>
      </c>
      <c r="B27" s="87"/>
      <c r="C27" s="35" t="s">
        <v>59</v>
      </c>
    </row>
    <row r="28" spans="1:4" x14ac:dyDescent="0.2">
      <c r="A28" s="82" t="s">
        <v>1101</v>
      </c>
      <c r="B28" s="83"/>
      <c r="C28" s="36">
        <v>0.19500000000000001</v>
      </c>
    </row>
    <row r="29" spans="1:4" x14ac:dyDescent="0.2">
      <c r="A29" s="82" t="s">
        <v>1103</v>
      </c>
      <c r="B29" s="83"/>
      <c r="C29" s="36">
        <v>0.215</v>
      </c>
    </row>
    <row r="30" spans="1:4" x14ac:dyDescent="0.2">
      <c r="A30" s="7" t="s">
        <v>60</v>
      </c>
    </row>
    <row r="31" spans="1:4" x14ac:dyDescent="0.2">
      <c r="A31" s="7" t="s">
        <v>39</v>
      </c>
    </row>
    <row r="33" spans="1:7" x14ac:dyDescent="0.2">
      <c r="A33" s="14" t="s">
        <v>916</v>
      </c>
      <c r="D33" s="33">
        <v>10.330725368695701</v>
      </c>
      <c r="E33" s="10" t="s">
        <v>44</v>
      </c>
    </row>
    <row r="35" spans="1:7" x14ac:dyDescent="0.2">
      <c r="A35" s="14" t="s">
        <v>1222</v>
      </c>
      <c r="D35" s="30" t="s">
        <v>41</v>
      </c>
    </row>
    <row r="37" spans="1:7" x14ac:dyDescent="0.2">
      <c r="A37" s="14" t="s">
        <v>917</v>
      </c>
    </row>
    <row r="38" spans="1:7" x14ac:dyDescent="0.2">
      <c r="A38" s="51"/>
      <c r="B38" s="53"/>
      <c r="C38" s="53"/>
      <c r="D38" s="53"/>
      <c r="E38" s="11"/>
      <c r="G38" s="11"/>
    </row>
    <row r="39" spans="1:7" x14ac:dyDescent="0.2">
      <c r="A39" s="51" t="s">
        <v>811</v>
      </c>
      <c r="B39" s="53"/>
      <c r="C39" s="53"/>
      <c r="D39" s="53"/>
      <c r="E39" s="11"/>
      <c r="G39" s="11"/>
    </row>
    <row r="40" spans="1:7" x14ac:dyDescent="0.2">
      <c r="A40" s="52"/>
      <c r="B40" s="53"/>
      <c r="C40" s="53"/>
      <c r="D40" s="53"/>
      <c r="E40" s="11"/>
      <c r="G40" s="11"/>
    </row>
    <row r="41" spans="1:7" x14ac:dyDescent="0.2">
      <c r="A41" s="53"/>
      <c r="B41" s="53"/>
      <c r="C41" s="53"/>
      <c r="D41" s="53"/>
      <c r="E41" s="11"/>
      <c r="G41" s="11"/>
    </row>
    <row r="42" spans="1:7" x14ac:dyDescent="0.2">
      <c r="A42" s="53"/>
      <c r="B42" s="53"/>
      <c r="C42" s="53"/>
      <c r="D42" s="53"/>
      <c r="E42" s="11"/>
      <c r="G42" s="11"/>
    </row>
    <row r="43" spans="1:7" x14ac:dyDescent="0.2">
      <c r="A43" s="53"/>
      <c r="B43" s="53"/>
      <c r="C43" s="53"/>
      <c r="D43" s="53"/>
      <c r="E43" s="11"/>
      <c r="G43" s="11"/>
    </row>
    <row r="44" spans="1:7" x14ac:dyDescent="0.2">
      <c r="A44" s="53"/>
      <c r="B44" s="53"/>
      <c r="C44" s="53"/>
      <c r="D44" s="53"/>
      <c r="E44" s="11"/>
      <c r="G44" s="11"/>
    </row>
    <row r="45" spans="1:7" x14ac:dyDescent="0.2">
      <c r="A45" s="53"/>
      <c r="B45" s="53"/>
      <c r="C45" s="53"/>
      <c r="D45" s="53"/>
      <c r="E45" s="11"/>
      <c r="G45" s="11"/>
    </row>
    <row r="46" spans="1:7" x14ac:dyDescent="0.2">
      <c r="A46" s="53"/>
      <c r="B46" s="53"/>
      <c r="C46" s="53"/>
      <c r="D46" s="53"/>
      <c r="E46" s="11"/>
      <c r="G46" s="11"/>
    </row>
    <row r="47" spans="1:7" x14ac:dyDescent="0.2">
      <c r="A47" s="53"/>
      <c r="B47" s="53"/>
      <c r="C47" s="53"/>
      <c r="D47" s="53"/>
      <c r="E47" s="11"/>
      <c r="G47" s="11"/>
    </row>
    <row r="48" spans="1:7" x14ac:dyDescent="0.2">
      <c r="A48" s="53"/>
      <c r="B48" s="53"/>
      <c r="C48" s="53"/>
      <c r="D48" s="53"/>
      <c r="E48" s="11"/>
      <c r="G48" s="11"/>
    </row>
    <row r="49" spans="1:7" x14ac:dyDescent="0.2">
      <c r="A49" s="53"/>
      <c r="B49" s="53"/>
      <c r="C49" s="53"/>
      <c r="D49" s="53"/>
      <c r="E49" s="11"/>
      <c r="G49" s="11"/>
    </row>
    <row r="50" spans="1:7" x14ac:dyDescent="0.2">
      <c r="A50" s="53"/>
      <c r="B50" s="53"/>
      <c r="C50" s="53"/>
      <c r="D50" s="53"/>
      <c r="E50" s="11"/>
      <c r="G50" s="11"/>
    </row>
    <row r="51" spans="1:7" x14ac:dyDescent="0.2">
      <c r="A51" s="53"/>
      <c r="B51" s="53"/>
      <c r="C51" s="53"/>
      <c r="D51" s="53"/>
      <c r="E51" s="11"/>
      <c r="G51" s="11"/>
    </row>
    <row r="52" spans="1:7" x14ac:dyDescent="0.2">
      <c r="A52" s="53"/>
      <c r="B52" s="53"/>
      <c r="C52" s="53"/>
      <c r="D52" s="53"/>
      <c r="E52" s="11"/>
      <c r="G52" s="11"/>
    </row>
    <row r="53" spans="1:7" x14ac:dyDescent="0.2">
      <c r="A53" s="60" t="s">
        <v>1104</v>
      </c>
      <c r="B53" s="61"/>
      <c r="C53" s="61"/>
      <c r="D53" s="61"/>
      <c r="E53" s="61"/>
      <c r="F53" s="61"/>
      <c r="G53" s="61"/>
    </row>
    <row r="54" spans="1:7" x14ac:dyDescent="0.2">
      <c r="A54" s="53"/>
      <c r="B54" s="53"/>
      <c r="C54" s="53"/>
      <c r="D54" s="53"/>
      <c r="E54" s="11"/>
      <c r="G54" s="11"/>
    </row>
    <row r="55" spans="1:7" x14ac:dyDescent="0.2">
      <c r="A55" s="51" t="s">
        <v>812</v>
      </c>
      <c r="B55" s="53"/>
      <c r="C55" s="53"/>
      <c r="D55" s="53"/>
      <c r="E55" s="11"/>
      <c r="G55" s="11"/>
    </row>
    <row r="56" spans="1:7" x14ac:dyDescent="0.2">
      <c r="A56" s="53"/>
      <c r="B56" s="53"/>
      <c r="C56" s="53"/>
      <c r="D56" s="53"/>
      <c r="E56" s="11"/>
      <c r="G56" s="11"/>
    </row>
    <row r="57" spans="1:7" x14ac:dyDescent="0.2">
      <c r="A57" s="53"/>
      <c r="B57" s="53"/>
      <c r="C57" s="53"/>
      <c r="D57" s="53"/>
      <c r="E57" s="11"/>
      <c r="G57" s="11"/>
    </row>
    <row r="58" spans="1:7" x14ac:dyDescent="0.2">
      <c r="A58" s="53"/>
      <c r="B58" s="53"/>
      <c r="C58" s="53"/>
      <c r="D58" s="53"/>
      <c r="E58" s="11"/>
      <c r="G58" s="11"/>
    </row>
    <row r="59" spans="1:7" x14ac:dyDescent="0.2">
      <c r="A59" s="53"/>
      <c r="B59" s="53"/>
      <c r="C59" s="53"/>
      <c r="D59" s="53"/>
      <c r="E59" s="11"/>
      <c r="G59" s="11"/>
    </row>
    <row r="60" spans="1:7" x14ac:dyDescent="0.2">
      <c r="A60" s="53"/>
      <c r="B60" s="53"/>
      <c r="C60" s="53"/>
      <c r="D60" s="53"/>
      <c r="E60" s="11"/>
      <c r="G60" s="11"/>
    </row>
    <row r="61" spans="1:7" x14ac:dyDescent="0.2">
      <c r="A61" s="53"/>
      <c r="B61" s="53"/>
      <c r="C61" s="53"/>
      <c r="D61" s="53"/>
      <c r="E61" s="11"/>
      <c r="G61" s="11"/>
    </row>
    <row r="62" spans="1:7" x14ac:dyDescent="0.2">
      <c r="A62" s="53"/>
      <c r="B62" s="53"/>
      <c r="C62" s="53"/>
      <c r="D62" s="53"/>
      <c r="E62" s="11"/>
      <c r="G62" s="11"/>
    </row>
    <row r="63" spans="1:7" x14ac:dyDescent="0.2">
      <c r="A63" s="53"/>
      <c r="B63" s="53"/>
      <c r="C63" s="53"/>
      <c r="D63" s="53"/>
      <c r="E63" s="11"/>
      <c r="G63" s="11"/>
    </row>
    <row r="64" spans="1:7" x14ac:dyDescent="0.2">
      <c r="A64" s="53"/>
      <c r="B64" s="53"/>
      <c r="C64" s="53"/>
      <c r="D64" s="53"/>
      <c r="E64" s="11"/>
      <c r="G64" s="11"/>
    </row>
    <row r="65" spans="1:7" x14ac:dyDescent="0.2">
      <c r="A65" s="53"/>
      <c r="B65" s="53"/>
      <c r="C65" s="53"/>
      <c r="D65" s="53"/>
      <c r="E65" s="11"/>
      <c r="G65" s="11"/>
    </row>
    <row r="66" spans="1:7" x14ac:dyDescent="0.2">
      <c r="A66" s="53"/>
      <c r="B66" s="53"/>
      <c r="C66" s="53"/>
      <c r="D66" s="53"/>
      <c r="E66" s="11"/>
      <c r="G66" s="11"/>
    </row>
    <row r="67" spans="1:7" x14ac:dyDescent="0.2">
      <c r="A67" s="53"/>
      <c r="B67" s="53"/>
      <c r="C67" s="53"/>
      <c r="D67" s="53"/>
      <c r="E67" s="11"/>
      <c r="G67" s="11"/>
    </row>
    <row r="68" spans="1:7" x14ac:dyDescent="0.2">
      <c r="A68" s="53"/>
      <c r="B68" s="53"/>
      <c r="C68" s="53"/>
      <c r="D68" s="53"/>
      <c r="E68" s="11"/>
      <c r="G68" s="11"/>
    </row>
    <row r="69" spans="1:7" x14ac:dyDescent="0.2">
      <c r="A69" s="53"/>
    </row>
    <row r="70" spans="1:7" x14ac:dyDescent="0.2">
      <c r="A70" s="52"/>
    </row>
  </sheetData>
  <mergeCells count="4">
    <mergeCell ref="A1:G1"/>
    <mergeCell ref="A27:B27"/>
    <mergeCell ref="A28:B28"/>
    <mergeCell ref="A29:B29"/>
  </mergeCells>
  <conditionalFormatting sqref="F2:F3">
    <cfRule type="cellIs" dxfId="72" priority="2" stopIfTrue="1" operator="between">
      <formula>0.009</formula>
      <formula>-0.009</formula>
    </cfRule>
  </conditionalFormatting>
  <conditionalFormatting sqref="F5:F52 F54:F65534">
    <cfRule type="cellIs" dxfId="71" priority="1" stopIfTrue="1" operator="between">
      <formula>0.009</formula>
      <formula>-0.009</formula>
    </cfRule>
  </conditionalFormatting>
  <hyperlinks>
    <hyperlink ref="A38"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9"/>
  <sheetViews>
    <sheetView workbookViewId="0">
      <selection sqref="A1:G1"/>
    </sheetView>
  </sheetViews>
  <sheetFormatPr defaultColWidth="9.28515625" defaultRowHeight="11.25" x14ac:dyDescent="0.2"/>
  <cols>
    <col min="1" max="1" width="38.7109375" style="7" bestFit="1" customWidth="1"/>
    <col min="2" max="2" width="40.42578125" style="7" bestFit="1" customWidth="1"/>
    <col min="3" max="3" width="35.4257812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7" s="1" customFormat="1" ht="15" x14ac:dyDescent="0.2">
      <c r="A1" s="84" t="s">
        <v>1105</v>
      </c>
      <c r="B1" s="85"/>
      <c r="C1" s="85"/>
      <c r="D1" s="85"/>
      <c r="E1" s="85"/>
      <c r="F1" s="85"/>
      <c r="G1" s="85"/>
    </row>
    <row r="2" spans="1:7" s="1" customFormat="1" ht="12" x14ac:dyDescent="0.2">
      <c r="E2" s="5"/>
      <c r="F2" s="9"/>
      <c r="G2" s="10"/>
    </row>
    <row r="3" spans="1:7" s="1" customFormat="1" ht="12" x14ac:dyDescent="0.2">
      <c r="A3" s="8" t="s">
        <v>7</v>
      </c>
      <c r="B3" s="2"/>
      <c r="C3" s="3"/>
      <c r="D3" s="3"/>
      <c r="E3" s="4"/>
      <c r="F3" s="9"/>
      <c r="G3" s="10"/>
    </row>
    <row r="4" spans="1:7" s="1" customFormat="1" ht="36.75" customHeight="1" x14ac:dyDescent="0.2">
      <c r="A4" s="6" t="s">
        <v>2</v>
      </c>
      <c r="B4" s="6" t="s">
        <v>0</v>
      </c>
      <c r="C4" s="13" t="s">
        <v>4</v>
      </c>
      <c r="D4" s="13" t="s">
        <v>1</v>
      </c>
      <c r="E4" s="55" t="s">
        <v>6</v>
      </c>
      <c r="F4" s="12" t="s">
        <v>3</v>
      </c>
      <c r="G4" s="12" t="s">
        <v>5</v>
      </c>
    </row>
    <row r="5" spans="1:7" x14ac:dyDescent="0.2">
      <c r="A5" s="16" t="s">
        <v>80</v>
      </c>
      <c r="B5" s="17"/>
      <c r="C5" s="17"/>
      <c r="D5" s="17"/>
      <c r="E5" s="18"/>
      <c r="F5" s="19"/>
      <c r="G5" s="18"/>
    </row>
    <row r="6" spans="1:7" x14ac:dyDescent="0.2">
      <c r="A6" s="20" t="s">
        <v>25</v>
      </c>
      <c r="B6" s="21"/>
      <c r="C6" s="21"/>
      <c r="D6" s="21"/>
      <c r="E6" s="22"/>
      <c r="F6" s="23"/>
      <c r="G6" s="22"/>
    </row>
    <row r="7" spans="1:7" x14ac:dyDescent="0.2">
      <c r="A7" s="21" t="s">
        <v>82</v>
      </c>
      <c r="B7" s="21" t="s">
        <v>81</v>
      </c>
      <c r="C7" s="21" t="s">
        <v>83</v>
      </c>
      <c r="D7" s="24">
        <v>96800</v>
      </c>
      <c r="E7" s="22">
        <v>1598.3616</v>
      </c>
      <c r="F7" s="23">
        <v>3.41816897832115</v>
      </c>
      <c r="G7" s="22"/>
    </row>
    <row r="8" spans="1:7" x14ac:dyDescent="0.2">
      <c r="A8" s="21" t="s">
        <v>85</v>
      </c>
      <c r="B8" s="21" t="s">
        <v>84</v>
      </c>
      <c r="C8" s="21" t="s">
        <v>83</v>
      </c>
      <c r="D8" s="24">
        <v>159300</v>
      </c>
      <c r="E8" s="22">
        <v>1590.2918999999999</v>
      </c>
      <c r="F8" s="23">
        <v>3.4009115578448599</v>
      </c>
      <c r="G8" s="22"/>
    </row>
    <row r="9" spans="1:7" x14ac:dyDescent="0.2">
      <c r="A9" s="21" t="s">
        <v>87</v>
      </c>
      <c r="B9" s="21" t="s">
        <v>86</v>
      </c>
      <c r="C9" s="21" t="s">
        <v>88</v>
      </c>
      <c r="D9" s="24">
        <v>37400</v>
      </c>
      <c r="E9" s="22">
        <v>1002.8249</v>
      </c>
      <c r="F9" s="23">
        <v>2.1445866591564799</v>
      </c>
      <c r="G9" s="22"/>
    </row>
    <row r="10" spans="1:7" x14ac:dyDescent="0.2">
      <c r="A10" s="21" t="s">
        <v>90</v>
      </c>
      <c r="B10" s="21" t="s">
        <v>89</v>
      </c>
      <c r="C10" s="21" t="s">
        <v>91</v>
      </c>
      <c r="D10" s="24">
        <v>67182</v>
      </c>
      <c r="E10" s="22">
        <v>910.78637400000002</v>
      </c>
      <c r="F10" s="23">
        <v>1.947758085207</v>
      </c>
      <c r="G10" s="22"/>
    </row>
    <row r="11" spans="1:7" x14ac:dyDescent="0.2">
      <c r="A11" s="21" t="s">
        <v>93</v>
      </c>
      <c r="B11" s="21" t="s">
        <v>92</v>
      </c>
      <c r="C11" s="21" t="s">
        <v>83</v>
      </c>
      <c r="D11" s="24">
        <v>76500</v>
      </c>
      <c r="E11" s="22">
        <v>729.73350000000005</v>
      </c>
      <c r="F11" s="23">
        <v>1.5605682795067899</v>
      </c>
      <c r="G11" s="22"/>
    </row>
    <row r="12" spans="1:7" x14ac:dyDescent="0.2">
      <c r="A12" s="21" t="s">
        <v>95</v>
      </c>
      <c r="B12" s="21" t="s">
        <v>94</v>
      </c>
      <c r="C12" s="21" t="s">
        <v>83</v>
      </c>
      <c r="D12" s="24">
        <v>100000</v>
      </c>
      <c r="E12" s="22">
        <v>620.20000000000005</v>
      </c>
      <c r="F12" s="23">
        <v>1.32632590795148</v>
      </c>
      <c r="G12" s="22"/>
    </row>
    <row r="13" spans="1:7" x14ac:dyDescent="0.2">
      <c r="A13" s="21" t="s">
        <v>97</v>
      </c>
      <c r="B13" s="21" t="s">
        <v>96</v>
      </c>
      <c r="C13" s="21" t="s">
        <v>98</v>
      </c>
      <c r="D13" s="24">
        <v>24300</v>
      </c>
      <c r="E13" s="22">
        <v>619.46775000000002</v>
      </c>
      <c r="F13" s="23">
        <v>1.32475995802227</v>
      </c>
      <c r="G13" s="22"/>
    </row>
    <row r="14" spans="1:7" x14ac:dyDescent="0.2">
      <c r="A14" s="21" t="s">
        <v>100</v>
      </c>
      <c r="B14" s="21" t="s">
        <v>99</v>
      </c>
      <c r="C14" s="21" t="s">
        <v>101</v>
      </c>
      <c r="D14" s="24">
        <v>50400</v>
      </c>
      <c r="E14" s="22">
        <v>576.27359999999999</v>
      </c>
      <c r="F14" s="23">
        <v>1.23238730368989</v>
      </c>
      <c r="G14" s="22"/>
    </row>
    <row r="15" spans="1:7" x14ac:dyDescent="0.2">
      <c r="A15" s="21" t="s">
        <v>103</v>
      </c>
      <c r="B15" s="21" t="s">
        <v>102</v>
      </c>
      <c r="C15" s="21" t="s">
        <v>104</v>
      </c>
      <c r="D15" s="24">
        <v>246500</v>
      </c>
      <c r="E15" s="22">
        <v>538.23275000000001</v>
      </c>
      <c r="F15" s="23">
        <v>1.1510352157900201</v>
      </c>
      <c r="G15" s="22"/>
    </row>
    <row r="16" spans="1:7" x14ac:dyDescent="0.2">
      <c r="A16" s="21" t="s">
        <v>106</v>
      </c>
      <c r="B16" s="21" t="s">
        <v>105</v>
      </c>
      <c r="C16" s="21" t="s">
        <v>91</v>
      </c>
      <c r="D16" s="24">
        <v>47900</v>
      </c>
      <c r="E16" s="22">
        <v>534.89930000000004</v>
      </c>
      <c r="F16" s="23">
        <v>1.14390648135297</v>
      </c>
      <c r="G16" s="22"/>
    </row>
    <row r="17" spans="1:7" x14ac:dyDescent="0.2">
      <c r="A17" s="21" t="s">
        <v>108</v>
      </c>
      <c r="B17" s="21" t="s">
        <v>107</v>
      </c>
      <c r="C17" s="21" t="s">
        <v>109</v>
      </c>
      <c r="D17" s="24">
        <v>82400</v>
      </c>
      <c r="E17" s="22">
        <v>530.90319999999997</v>
      </c>
      <c r="F17" s="23">
        <v>1.13536063975225</v>
      </c>
      <c r="G17" s="22"/>
    </row>
    <row r="18" spans="1:7" x14ac:dyDescent="0.2">
      <c r="A18" s="21" t="s">
        <v>111</v>
      </c>
      <c r="B18" s="21" t="s">
        <v>110</v>
      </c>
      <c r="C18" s="21" t="s">
        <v>112</v>
      </c>
      <c r="D18" s="24">
        <v>111900</v>
      </c>
      <c r="E18" s="22">
        <v>504.4452</v>
      </c>
      <c r="F18" s="23">
        <v>1.07877900338885</v>
      </c>
      <c r="G18" s="22"/>
    </row>
    <row r="19" spans="1:7" x14ac:dyDescent="0.2">
      <c r="A19" s="21" t="s">
        <v>114</v>
      </c>
      <c r="B19" s="21" t="s">
        <v>113</v>
      </c>
      <c r="C19" s="21" t="s">
        <v>83</v>
      </c>
      <c r="D19" s="24">
        <v>33300</v>
      </c>
      <c r="E19" s="22">
        <v>472.11075</v>
      </c>
      <c r="F19" s="23">
        <v>1.0096303114276099</v>
      </c>
      <c r="G19" s="22"/>
    </row>
    <row r="20" spans="1:7" x14ac:dyDescent="0.2">
      <c r="A20" s="21" t="s">
        <v>116</v>
      </c>
      <c r="B20" s="21" t="s">
        <v>115</v>
      </c>
      <c r="C20" s="21" t="s">
        <v>117</v>
      </c>
      <c r="D20" s="24">
        <v>52500</v>
      </c>
      <c r="E20" s="22">
        <v>467.19749999999999</v>
      </c>
      <c r="F20" s="23">
        <v>0.99912310283805295</v>
      </c>
      <c r="G20" s="22"/>
    </row>
    <row r="21" spans="1:7" x14ac:dyDescent="0.2">
      <c r="A21" s="21" t="s">
        <v>119</v>
      </c>
      <c r="B21" s="21" t="s">
        <v>118</v>
      </c>
      <c r="C21" s="21" t="s">
        <v>120</v>
      </c>
      <c r="D21" s="24">
        <v>382675</v>
      </c>
      <c r="E21" s="22">
        <v>455.76592499999998</v>
      </c>
      <c r="F21" s="23">
        <v>0.97467615976938105</v>
      </c>
      <c r="G21" s="22"/>
    </row>
    <row r="22" spans="1:7" x14ac:dyDescent="0.2">
      <c r="A22" s="21" t="s">
        <v>122</v>
      </c>
      <c r="B22" s="21" t="s">
        <v>121</v>
      </c>
      <c r="C22" s="21" t="s">
        <v>123</v>
      </c>
      <c r="D22" s="24">
        <v>40800</v>
      </c>
      <c r="E22" s="22">
        <v>414.46679999999998</v>
      </c>
      <c r="F22" s="23">
        <v>0.88635610258907405</v>
      </c>
      <c r="G22" s="22"/>
    </row>
    <row r="23" spans="1:7" x14ac:dyDescent="0.2">
      <c r="A23" s="21" t="s">
        <v>125</v>
      </c>
      <c r="B23" s="21" t="s">
        <v>124</v>
      </c>
      <c r="C23" s="21" t="s">
        <v>126</v>
      </c>
      <c r="D23" s="24">
        <v>70000</v>
      </c>
      <c r="E23" s="22">
        <v>392.38499999999999</v>
      </c>
      <c r="F23" s="23">
        <v>0.83913316896410906</v>
      </c>
      <c r="G23" s="22"/>
    </row>
    <row r="24" spans="1:7" x14ac:dyDescent="0.2">
      <c r="A24" s="21" t="s">
        <v>128</v>
      </c>
      <c r="B24" s="21" t="s">
        <v>127</v>
      </c>
      <c r="C24" s="21" t="s">
        <v>129</v>
      </c>
      <c r="D24" s="24">
        <v>311000</v>
      </c>
      <c r="E24" s="22">
        <v>382.99650000000003</v>
      </c>
      <c r="F24" s="23">
        <v>0.81905543470612396</v>
      </c>
      <c r="G24" s="22"/>
    </row>
    <row r="25" spans="1:7" x14ac:dyDescent="0.2">
      <c r="A25" s="21" t="s">
        <v>131</v>
      </c>
      <c r="B25" s="21" t="s">
        <v>130</v>
      </c>
      <c r="C25" s="21" t="s">
        <v>132</v>
      </c>
      <c r="D25" s="24">
        <v>26300</v>
      </c>
      <c r="E25" s="22">
        <v>361.11214999999999</v>
      </c>
      <c r="F25" s="23">
        <v>0.77225475688658496</v>
      </c>
      <c r="G25" s="22"/>
    </row>
    <row r="26" spans="1:7" x14ac:dyDescent="0.2">
      <c r="A26" s="21" t="s">
        <v>134</v>
      </c>
      <c r="B26" s="21" t="s">
        <v>133</v>
      </c>
      <c r="C26" s="21" t="s">
        <v>91</v>
      </c>
      <c r="D26" s="24">
        <v>32000</v>
      </c>
      <c r="E26" s="22">
        <v>356.96</v>
      </c>
      <c r="F26" s="23">
        <v>0.76337519526339803</v>
      </c>
      <c r="G26" s="22"/>
    </row>
    <row r="27" spans="1:7" x14ac:dyDescent="0.2">
      <c r="A27" s="21" t="s">
        <v>136</v>
      </c>
      <c r="B27" s="21" t="s">
        <v>135</v>
      </c>
      <c r="C27" s="21" t="s">
        <v>137</v>
      </c>
      <c r="D27" s="24">
        <v>101900</v>
      </c>
      <c r="E27" s="22">
        <v>299.48410000000001</v>
      </c>
      <c r="F27" s="23">
        <v>0.64046036899311698</v>
      </c>
      <c r="G27" s="22"/>
    </row>
    <row r="28" spans="1:7" x14ac:dyDescent="0.2">
      <c r="A28" s="21" t="s">
        <v>139</v>
      </c>
      <c r="B28" s="21" t="s">
        <v>138</v>
      </c>
      <c r="C28" s="21" t="s">
        <v>140</v>
      </c>
      <c r="D28" s="24">
        <v>94900</v>
      </c>
      <c r="E28" s="22">
        <v>295.89819999999997</v>
      </c>
      <c r="F28" s="23">
        <v>0.63279175874912597</v>
      </c>
      <c r="G28" s="22"/>
    </row>
    <row r="29" spans="1:7" x14ac:dyDescent="0.2">
      <c r="A29" s="21" t="s">
        <v>142</v>
      </c>
      <c r="B29" s="21" t="s">
        <v>141</v>
      </c>
      <c r="C29" s="21" t="s">
        <v>109</v>
      </c>
      <c r="D29" s="24">
        <v>3000</v>
      </c>
      <c r="E29" s="22">
        <v>294.6225</v>
      </c>
      <c r="F29" s="23">
        <v>0.63006361627770802</v>
      </c>
      <c r="G29" s="22"/>
    </row>
    <row r="30" spans="1:7" x14ac:dyDescent="0.2">
      <c r="A30" s="21" t="s">
        <v>144</v>
      </c>
      <c r="B30" s="21" t="s">
        <v>143</v>
      </c>
      <c r="C30" s="21" t="s">
        <v>132</v>
      </c>
      <c r="D30" s="24">
        <v>60000</v>
      </c>
      <c r="E30" s="22">
        <v>287.10000000000002</v>
      </c>
      <c r="F30" s="23">
        <v>0.61397640788917995</v>
      </c>
      <c r="G30" s="22"/>
    </row>
    <row r="31" spans="1:7" x14ac:dyDescent="0.2">
      <c r="A31" s="21" t="s">
        <v>146</v>
      </c>
      <c r="B31" s="21" t="s">
        <v>145</v>
      </c>
      <c r="C31" s="21" t="s">
        <v>147</v>
      </c>
      <c r="D31" s="24">
        <v>336200</v>
      </c>
      <c r="E31" s="22">
        <v>282.74419999999998</v>
      </c>
      <c r="F31" s="23">
        <v>0.60466133147857803</v>
      </c>
      <c r="G31" s="22"/>
    </row>
    <row r="32" spans="1:7" x14ac:dyDescent="0.2">
      <c r="A32" s="21" t="s">
        <v>149</v>
      </c>
      <c r="B32" s="21" t="s">
        <v>148</v>
      </c>
      <c r="C32" s="21" t="s">
        <v>150</v>
      </c>
      <c r="D32" s="24">
        <v>48700</v>
      </c>
      <c r="E32" s="22">
        <v>282.2165</v>
      </c>
      <c r="F32" s="23">
        <v>0.60353282102771399</v>
      </c>
      <c r="G32" s="22"/>
    </row>
    <row r="33" spans="1:7" x14ac:dyDescent="0.2">
      <c r="A33" s="21" t="s">
        <v>152</v>
      </c>
      <c r="B33" s="21" t="s">
        <v>151</v>
      </c>
      <c r="C33" s="21" t="s">
        <v>153</v>
      </c>
      <c r="D33" s="24">
        <v>7000</v>
      </c>
      <c r="E33" s="22">
        <v>277.30500000000001</v>
      </c>
      <c r="F33" s="23">
        <v>0.59302935489275199</v>
      </c>
      <c r="G33" s="22"/>
    </row>
    <row r="34" spans="1:7" x14ac:dyDescent="0.2">
      <c r="A34" s="21" t="s">
        <v>155</v>
      </c>
      <c r="B34" s="21" t="s">
        <v>154</v>
      </c>
      <c r="C34" s="21" t="s">
        <v>156</v>
      </c>
      <c r="D34" s="24">
        <v>10400</v>
      </c>
      <c r="E34" s="22">
        <v>264.1028</v>
      </c>
      <c r="F34" s="23">
        <v>0.56479584972996999</v>
      </c>
      <c r="G34" s="22"/>
    </row>
    <row r="35" spans="1:7" x14ac:dyDescent="0.2">
      <c r="A35" s="21" t="s">
        <v>158</v>
      </c>
      <c r="B35" s="21" t="s">
        <v>157</v>
      </c>
      <c r="C35" s="21" t="s">
        <v>153</v>
      </c>
      <c r="D35" s="24">
        <v>200000</v>
      </c>
      <c r="E35" s="22">
        <v>261.39999999999998</v>
      </c>
      <c r="F35" s="23">
        <v>0.55901578900115501</v>
      </c>
      <c r="G35" s="22"/>
    </row>
    <row r="36" spans="1:7" x14ac:dyDescent="0.2">
      <c r="A36" s="21" t="s">
        <v>160</v>
      </c>
      <c r="B36" s="21" t="s">
        <v>159</v>
      </c>
      <c r="C36" s="21" t="s">
        <v>161</v>
      </c>
      <c r="D36" s="24">
        <v>29900</v>
      </c>
      <c r="E36" s="22">
        <v>255.74965</v>
      </c>
      <c r="F36" s="23">
        <v>0.54693225853679905</v>
      </c>
      <c r="G36" s="22"/>
    </row>
    <row r="37" spans="1:7" x14ac:dyDescent="0.2">
      <c r="A37" s="21" t="s">
        <v>163</v>
      </c>
      <c r="B37" s="21" t="s">
        <v>162</v>
      </c>
      <c r="C37" s="21" t="s">
        <v>164</v>
      </c>
      <c r="D37" s="24">
        <v>63700</v>
      </c>
      <c r="E37" s="22">
        <v>237.09139999999999</v>
      </c>
      <c r="F37" s="23">
        <v>0.50703074229681899</v>
      </c>
      <c r="G37" s="22"/>
    </row>
    <row r="38" spans="1:7" x14ac:dyDescent="0.2">
      <c r="A38" s="21" t="s">
        <v>166</v>
      </c>
      <c r="B38" s="21" t="s">
        <v>165</v>
      </c>
      <c r="C38" s="21" t="s">
        <v>167</v>
      </c>
      <c r="D38" s="24">
        <v>118000</v>
      </c>
      <c r="E38" s="22">
        <v>208.91900000000001</v>
      </c>
      <c r="F38" s="23">
        <v>0.446782783559037</v>
      </c>
      <c r="G38" s="22"/>
    </row>
    <row r="39" spans="1:7" x14ac:dyDescent="0.2">
      <c r="A39" s="21" t="s">
        <v>169</v>
      </c>
      <c r="B39" s="21" t="s">
        <v>168</v>
      </c>
      <c r="C39" s="21" t="s">
        <v>101</v>
      </c>
      <c r="D39" s="24">
        <v>26000</v>
      </c>
      <c r="E39" s="22">
        <v>205.84200000000001</v>
      </c>
      <c r="F39" s="23">
        <v>0.44020247911084798</v>
      </c>
      <c r="G39" s="22"/>
    </row>
    <row r="40" spans="1:7" x14ac:dyDescent="0.2">
      <c r="A40" s="21" t="s">
        <v>171</v>
      </c>
      <c r="B40" s="21" t="s">
        <v>170</v>
      </c>
      <c r="C40" s="21" t="s">
        <v>132</v>
      </c>
      <c r="D40" s="24">
        <v>21500</v>
      </c>
      <c r="E40" s="22">
        <v>201.27225000000001</v>
      </c>
      <c r="F40" s="23">
        <v>0.43042986089436802</v>
      </c>
      <c r="G40" s="22"/>
    </row>
    <row r="41" spans="1:7" x14ac:dyDescent="0.2">
      <c r="A41" s="21" t="s">
        <v>173</v>
      </c>
      <c r="B41" s="21" t="s">
        <v>172</v>
      </c>
      <c r="C41" s="21" t="s">
        <v>98</v>
      </c>
      <c r="D41" s="24">
        <v>70800</v>
      </c>
      <c r="E41" s="22">
        <v>199.9392</v>
      </c>
      <c r="F41" s="23">
        <v>0.42757907283955499</v>
      </c>
      <c r="G41" s="22"/>
    </row>
    <row r="42" spans="1:7" x14ac:dyDescent="0.2">
      <c r="A42" s="21" t="s">
        <v>175</v>
      </c>
      <c r="B42" s="21" t="s">
        <v>174</v>
      </c>
      <c r="C42" s="21" t="s">
        <v>176</v>
      </c>
      <c r="D42" s="24">
        <v>18600</v>
      </c>
      <c r="E42" s="22">
        <v>199.7175</v>
      </c>
      <c r="F42" s="23">
        <v>0.42710495730619003</v>
      </c>
      <c r="G42" s="22"/>
    </row>
    <row r="43" spans="1:7" x14ac:dyDescent="0.2">
      <c r="A43" s="21" t="s">
        <v>178</v>
      </c>
      <c r="B43" s="21" t="s">
        <v>177</v>
      </c>
      <c r="C43" s="21" t="s">
        <v>179</v>
      </c>
      <c r="D43" s="24">
        <v>25900</v>
      </c>
      <c r="E43" s="22">
        <v>189.47145</v>
      </c>
      <c r="F43" s="23">
        <v>0.40519331337009501</v>
      </c>
      <c r="G43" s="22"/>
    </row>
    <row r="44" spans="1:7" x14ac:dyDescent="0.2">
      <c r="A44" s="21" t="s">
        <v>181</v>
      </c>
      <c r="B44" s="21" t="s">
        <v>180</v>
      </c>
      <c r="C44" s="21" t="s">
        <v>182</v>
      </c>
      <c r="D44" s="24">
        <v>32000</v>
      </c>
      <c r="E44" s="22">
        <v>184.19200000000001</v>
      </c>
      <c r="F44" s="23">
        <v>0.39390296942502201</v>
      </c>
      <c r="G44" s="22"/>
    </row>
    <row r="45" spans="1:7" x14ac:dyDescent="0.2">
      <c r="A45" s="21" t="s">
        <v>184</v>
      </c>
      <c r="B45" s="21" t="s">
        <v>183</v>
      </c>
      <c r="C45" s="21" t="s">
        <v>164</v>
      </c>
      <c r="D45" s="24">
        <v>2200</v>
      </c>
      <c r="E45" s="22">
        <v>182.99930000000001</v>
      </c>
      <c r="F45" s="23">
        <v>0.39135232622861199</v>
      </c>
      <c r="G45" s="22"/>
    </row>
    <row r="46" spans="1:7" x14ac:dyDescent="0.2">
      <c r="A46" s="21" t="s">
        <v>186</v>
      </c>
      <c r="B46" s="21" t="s">
        <v>185</v>
      </c>
      <c r="C46" s="21" t="s">
        <v>187</v>
      </c>
      <c r="D46" s="24">
        <v>13300</v>
      </c>
      <c r="E46" s="22">
        <v>182.40950000000001</v>
      </c>
      <c r="F46" s="23">
        <v>0.39009101210331398</v>
      </c>
      <c r="G46" s="22"/>
    </row>
    <row r="47" spans="1:7" x14ac:dyDescent="0.2">
      <c r="A47" s="21" t="s">
        <v>189</v>
      </c>
      <c r="B47" s="21" t="s">
        <v>188</v>
      </c>
      <c r="C47" s="21" t="s">
        <v>190</v>
      </c>
      <c r="D47" s="24">
        <v>7278</v>
      </c>
      <c r="E47" s="22">
        <v>171.60432299999999</v>
      </c>
      <c r="F47" s="23">
        <v>0.36698364964749097</v>
      </c>
      <c r="G47" s="22"/>
    </row>
    <row r="48" spans="1:7" x14ac:dyDescent="0.2">
      <c r="A48" s="21" t="s">
        <v>192</v>
      </c>
      <c r="B48" s="21" t="s">
        <v>191</v>
      </c>
      <c r="C48" s="21" t="s">
        <v>137</v>
      </c>
      <c r="D48" s="24">
        <v>19700</v>
      </c>
      <c r="E48" s="22">
        <v>153.6797</v>
      </c>
      <c r="F48" s="23">
        <v>0.328651028113852</v>
      </c>
      <c r="G48" s="22"/>
    </row>
    <row r="49" spans="1:9" x14ac:dyDescent="0.2">
      <c r="A49" s="21" t="s">
        <v>194</v>
      </c>
      <c r="B49" s="21" t="s">
        <v>193</v>
      </c>
      <c r="C49" s="21" t="s">
        <v>164</v>
      </c>
      <c r="D49" s="24">
        <v>5000</v>
      </c>
      <c r="E49" s="22">
        <v>100.895</v>
      </c>
      <c r="F49" s="23">
        <v>0.21576854640884299</v>
      </c>
      <c r="G49" s="22"/>
    </row>
    <row r="50" spans="1:9" x14ac:dyDescent="0.2">
      <c r="A50" s="21" t="s">
        <v>196</v>
      </c>
      <c r="B50" s="21" t="s">
        <v>195</v>
      </c>
      <c r="C50" s="21" t="s">
        <v>197</v>
      </c>
      <c r="D50" s="24">
        <v>6000</v>
      </c>
      <c r="E50" s="22">
        <v>99.671999999999997</v>
      </c>
      <c r="F50" s="23">
        <v>0.21315310528432699</v>
      </c>
      <c r="G50" s="22"/>
    </row>
    <row r="51" spans="1:9" x14ac:dyDescent="0.2">
      <c r="A51" s="21" t="s">
        <v>199</v>
      </c>
      <c r="B51" s="21" t="s">
        <v>198</v>
      </c>
      <c r="C51" s="21" t="s">
        <v>101</v>
      </c>
      <c r="D51" s="24">
        <v>4277</v>
      </c>
      <c r="E51" s="22">
        <v>74.537417500000004</v>
      </c>
      <c r="F51" s="23">
        <v>0.15940165743638501</v>
      </c>
      <c r="G51" s="22"/>
    </row>
    <row r="52" spans="1:9" x14ac:dyDescent="0.2">
      <c r="A52" s="21" t="s">
        <v>201</v>
      </c>
      <c r="B52" s="21" t="s">
        <v>200</v>
      </c>
      <c r="C52" s="21" t="s">
        <v>112</v>
      </c>
      <c r="D52" s="24">
        <v>28545</v>
      </c>
      <c r="E52" s="22">
        <v>57.004365</v>
      </c>
      <c r="F52" s="23">
        <v>0.121906427226415</v>
      </c>
      <c r="G52" s="22"/>
    </row>
    <row r="53" spans="1:9" x14ac:dyDescent="0.2">
      <c r="A53" s="21" t="s">
        <v>202</v>
      </c>
      <c r="B53" s="21" t="s">
        <v>1106</v>
      </c>
      <c r="C53" s="21" t="s">
        <v>161</v>
      </c>
      <c r="D53" s="24">
        <v>24300</v>
      </c>
      <c r="E53" s="22">
        <v>53.945999999999998</v>
      </c>
      <c r="F53" s="23">
        <v>0.115365974573284</v>
      </c>
      <c r="G53" s="22"/>
    </row>
    <row r="54" spans="1:9" x14ac:dyDescent="0.2">
      <c r="A54" s="20" t="s">
        <v>26</v>
      </c>
      <c r="B54" s="20"/>
      <c r="C54" s="20"/>
      <c r="D54" s="20"/>
      <c r="E54" s="25">
        <f>SUM(E7:E53)</f>
        <v>18563.2300545</v>
      </c>
      <c r="F54" s="26">
        <f>SUM(F7:F53)</f>
        <v>39.698311764828908</v>
      </c>
      <c r="G54" s="25"/>
      <c r="H54" s="14"/>
      <c r="I54" s="14"/>
    </row>
    <row r="55" spans="1:9" x14ac:dyDescent="0.2">
      <c r="A55" s="21"/>
      <c r="B55" s="21"/>
      <c r="C55" s="21"/>
      <c r="D55" s="21"/>
      <c r="E55" s="22"/>
      <c r="F55" s="23"/>
      <c r="G55" s="22"/>
    </row>
    <row r="56" spans="1:9" x14ac:dyDescent="0.2">
      <c r="A56" s="20" t="s">
        <v>24</v>
      </c>
      <c r="B56" s="21"/>
      <c r="C56" s="21"/>
      <c r="D56" s="21"/>
      <c r="E56" s="22"/>
      <c r="F56" s="23"/>
      <c r="G56" s="22"/>
    </row>
    <row r="57" spans="1:9" x14ac:dyDescent="0.2">
      <c r="A57" s="20" t="s">
        <v>25</v>
      </c>
      <c r="B57" s="21"/>
      <c r="C57" s="21"/>
      <c r="D57" s="21"/>
      <c r="E57" s="22"/>
      <c r="F57" s="23"/>
      <c r="G57" s="22"/>
    </row>
    <row r="58" spans="1:9" x14ac:dyDescent="0.2">
      <c r="A58" s="21" t="s">
        <v>204</v>
      </c>
      <c r="B58" s="21" t="s">
        <v>203</v>
      </c>
      <c r="C58" s="21" t="s">
        <v>73</v>
      </c>
      <c r="D58" s="24">
        <v>250</v>
      </c>
      <c r="E58" s="22">
        <v>2567.0336612000001</v>
      </c>
      <c r="F58" s="23">
        <v>5.4897182383635901</v>
      </c>
      <c r="G58" s="22">
        <v>7.7214999999999998</v>
      </c>
    </row>
    <row r="59" spans="1:9" x14ac:dyDescent="0.2">
      <c r="A59" s="21" t="s">
        <v>1107</v>
      </c>
      <c r="B59" s="21" t="s">
        <v>1108</v>
      </c>
      <c r="C59" s="21" t="s">
        <v>73</v>
      </c>
      <c r="D59" s="24">
        <v>150</v>
      </c>
      <c r="E59" s="22">
        <v>1539.4210246</v>
      </c>
      <c r="F59" s="23">
        <v>3.2921218770915699</v>
      </c>
      <c r="G59" s="22">
        <v>7.3849999999999998</v>
      </c>
    </row>
    <row r="60" spans="1:9" x14ac:dyDescent="0.2">
      <c r="A60" s="21" t="s">
        <v>1049</v>
      </c>
      <c r="B60" s="21" t="s">
        <v>1050</v>
      </c>
      <c r="C60" s="21" t="s">
        <v>73</v>
      </c>
      <c r="D60" s="24">
        <v>45</v>
      </c>
      <c r="E60" s="22">
        <v>472.06730659999999</v>
      </c>
      <c r="F60" s="23">
        <v>1.00953740574082</v>
      </c>
      <c r="G60" s="22">
        <v>7.7050000000000001</v>
      </c>
    </row>
    <row r="61" spans="1:9" x14ac:dyDescent="0.2">
      <c r="A61" s="20" t="s">
        <v>26</v>
      </c>
      <c r="B61" s="20"/>
      <c r="C61" s="20"/>
      <c r="D61" s="20"/>
      <c r="E61" s="25">
        <f>SUM(E57:E60)</f>
        <v>4578.5219924000003</v>
      </c>
      <c r="F61" s="26">
        <f>SUM(F57:F60)</f>
        <v>9.7913775211959813</v>
      </c>
      <c r="G61" s="25"/>
      <c r="H61" s="14"/>
      <c r="I61" s="14"/>
    </row>
    <row r="62" spans="1:9" x14ac:dyDescent="0.2">
      <c r="A62" s="21"/>
      <c r="B62" s="21"/>
      <c r="C62" s="21"/>
      <c r="D62" s="21"/>
      <c r="E62" s="22"/>
      <c r="F62" s="23"/>
      <c r="G62" s="22"/>
    </row>
    <row r="63" spans="1:9" x14ac:dyDescent="0.2">
      <c r="A63" s="20" t="s">
        <v>46</v>
      </c>
      <c r="B63" s="21"/>
      <c r="C63" s="21"/>
      <c r="D63" s="21"/>
      <c r="E63" s="22"/>
      <c r="F63" s="23"/>
      <c r="G63" s="22"/>
    </row>
    <row r="64" spans="1:9" x14ac:dyDescent="0.2">
      <c r="A64" s="20" t="s">
        <v>47</v>
      </c>
      <c r="B64" s="21"/>
      <c r="C64" s="21"/>
      <c r="D64" s="21"/>
      <c r="E64" s="22"/>
      <c r="F64" s="23"/>
      <c r="G64" s="22"/>
    </row>
    <row r="65" spans="1:9" x14ac:dyDescent="0.2">
      <c r="A65" s="21" t="s">
        <v>1109</v>
      </c>
      <c r="B65" s="21" t="s">
        <v>1110</v>
      </c>
      <c r="C65" s="21" t="s">
        <v>49</v>
      </c>
      <c r="D65" s="24">
        <v>300</v>
      </c>
      <c r="E65" s="22">
        <v>1491.963</v>
      </c>
      <c r="F65" s="23">
        <v>3.1906307329974402</v>
      </c>
      <c r="G65" s="22">
        <v>6.78</v>
      </c>
    </row>
    <row r="66" spans="1:9" x14ac:dyDescent="0.2">
      <c r="A66" s="20" t="s">
        <v>26</v>
      </c>
      <c r="B66" s="20"/>
      <c r="C66" s="20"/>
      <c r="D66" s="20"/>
      <c r="E66" s="25">
        <f>SUM(E64:E65)</f>
        <v>1491.963</v>
      </c>
      <c r="F66" s="26">
        <f>SUM(F64:F65)</f>
        <v>3.1906307329974402</v>
      </c>
      <c r="G66" s="25"/>
      <c r="H66" s="14"/>
      <c r="I66" s="14"/>
    </row>
    <row r="67" spans="1:9" x14ac:dyDescent="0.2">
      <c r="A67" s="21"/>
      <c r="B67" s="21"/>
      <c r="C67" s="21"/>
      <c r="D67" s="21"/>
      <c r="E67" s="22"/>
      <c r="F67" s="23"/>
      <c r="G67" s="22"/>
    </row>
    <row r="68" spans="1:9" x14ac:dyDescent="0.2">
      <c r="A68" s="20" t="s">
        <v>54</v>
      </c>
      <c r="B68" s="21"/>
      <c r="C68" s="21"/>
      <c r="D68" s="21"/>
      <c r="E68" s="22"/>
      <c r="F68" s="23"/>
      <c r="G68" s="22"/>
    </row>
    <row r="69" spans="1:9" x14ac:dyDescent="0.2">
      <c r="A69" s="21" t="s">
        <v>56</v>
      </c>
      <c r="B69" s="21" t="s">
        <v>55</v>
      </c>
      <c r="C69" s="21" t="s">
        <v>49</v>
      </c>
      <c r="D69" s="24">
        <v>300</v>
      </c>
      <c r="E69" s="22">
        <v>1487.9024999999999</v>
      </c>
      <c r="F69" s="23">
        <v>3.1819471690676799</v>
      </c>
      <c r="G69" s="22">
        <v>7.8095999999999997</v>
      </c>
    </row>
    <row r="70" spans="1:9" x14ac:dyDescent="0.2">
      <c r="A70" s="20" t="s">
        <v>26</v>
      </c>
      <c r="B70" s="20"/>
      <c r="C70" s="20"/>
      <c r="D70" s="20"/>
      <c r="E70" s="25">
        <f>SUM(E68:E69)</f>
        <v>1487.9024999999999</v>
      </c>
      <c r="F70" s="26">
        <f>SUM(F68:F69)</f>
        <v>3.1819471690676799</v>
      </c>
      <c r="G70" s="25"/>
      <c r="H70" s="14"/>
      <c r="I70" s="14"/>
    </row>
    <row r="71" spans="1:9" x14ac:dyDescent="0.2">
      <c r="A71" s="21"/>
      <c r="B71" s="21"/>
      <c r="C71" s="21"/>
      <c r="D71" s="21"/>
      <c r="E71" s="22"/>
      <c r="F71" s="23"/>
      <c r="G71" s="22"/>
    </row>
    <row r="72" spans="1:9" x14ac:dyDescent="0.2">
      <c r="A72" s="20" t="s">
        <v>61</v>
      </c>
      <c r="B72" s="21"/>
      <c r="C72" s="21"/>
      <c r="D72" s="21"/>
      <c r="E72" s="22"/>
      <c r="F72" s="23"/>
      <c r="G72" s="22"/>
    </row>
    <row r="73" spans="1:9" x14ac:dyDescent="0.2">
      <c r="A73" s="21" t="s">
        <v>66</v>
      </c>
      <c r="B73" s="21" t="s">
        <v>65</v>
      </c>
      <c r="C73" s="21" t="s">
        <v>64</v>
      </c>
      <c r="D73" s="24">
        <v>5100000</v>
      </c>
      <c r="E73" s="22">
        <v>5002.8214833000002</v>
      </c>
      <c r="F73" s="23">
        <v>10.6987612804854</v>
      </c>
      <c r="G73" s="22">
        <v>7.2465144400499897</v>
      </c>
    </row>
    <row r="74" spans="1:9" x14ac:dyDescent="0.2">
      <c r="A74" s="21" t="s">
        <v>63</v>
      </c>
      <c r="B74" s="21" t="s">
        <v>62</v>
      </c>
      <c r="C74" s="21" t="s">
        <v>64</v>
      </c>
      <c r="D74" s="24">
        <v>5000000</v>
      </c>
      <c r="E74" s="22">
        <v>4856.5888888999998</v>
      </c>
      <c r="F74" s="23">
        <v>10.386036226406601</v>
      </c>
      <c r="G74" s="22">
        <v>7.2775995500499997</v>
      </c>
    </row>
    <row r="75" spans="1:9" x14ac:dyDescent="0.2">
      <c r="A75" s="21" t="s">
        <v>1111</v>
      </c>
      <c r="B75" s="21" t="s">
        <v>1112</v>
      </c>
      <c r="C75" s="21" t="s">
        <v>64</v>
      </c>
      <c r="D75" s="24">
        <v>3500000</v>
      </c>
      <c r="E75" s="22">
        <v>3500.5623332999999</v>
      </c>
      <c r="F75" s="23">
        <v>7.4861117624232003</v>
      </c>
      <c r="G75" s="22">
        <v>7.5043203324499999</v>
      </c>
    </row>
    <row r="76" spans="1:9" x14ac:dyDescent="0.2">
      <c r="A76" s="21" t="s">
        <v>1096</v>
      </c>
      <c r="B76" s="21" t="s">
        <v>1097</v>
      </c>
      <c r="C76" s="21" t="s">
        <v>64</v>
      </c>
      <c r="D76" s="24">
        <v>500000</v>
      </c>
      <c r="E76" s="22">
        <v>520.6238333</v>
      </c>
      <c r="F76" s="23">
        <v>1.11337774653789</v>
      </c>
      <c r="G76" s="22">
        <v>7.3009023591125004</v>
      </c>
    </row>
    <row r="77" spans="1:9" x14ac:dyDescent="0.2">
      <c r="A77" s="21" t="s">
        <v>206</v>
      </c>
      <c r="B77" s="21" t="s">
        <v>205</v>
      </c>
      <c r="C77" s="21" t="s">
        <v>64</v>
      </c>
      <c r="D77" s="24">
        <v>500000</v>
      </c>
      <c r="E77" s="22">
        <v>485.83677779999999</v>
      </c>
      <c r="F77" s="23">
        <v>1.03898404616544</v>
      </c>
      <c r="G77" s="22">
        <v>7.2096823620499899</v>
      </c>
    </row>
    <row r="78" spans="1:9" x14ac:dyDescent="0.2">
      <c r="A78" s="20" t="s">
        <v>26</v>
      </c>
      <c r="B78" s="20"/>
      <c r="C78" s="20"/>
      <c r="D78" s="20"/>
      <c r="E78" s="25">
        <f>SUM(E73:E77)</f>
        <v>14366.4333166</v>
      </c>
      <c r="F78" s="26">
        <f>SUM(F73:F77)</f>
        <v>30.723271062018529</v>
      </c>
      <c r="G78" s="25"/>
      <c r="H78" s="14"/>
      <c r="I78" s="14"/>
    </row>
    <row r="79" spans="1:9" x14ac:dyDescent="0.2">
      <c r="A79" s="21"/>
      <c r="B79" s="21"/>
      <c r="C79" s="21"/>
      <c r="D79" s="21"/>
      <c r="E79" s="22"/>
      <c r="F79" s="23"/>
      <c r="G79" s="22"/>
    </row>
    <row r="80" spans="1:9" x14ac:dyDescent="0.2">
      <c r="A80" s="20" t="s">
        <v>29</v>
      </c>
      <c r="B80" s="20"/>
      <c r="C80" s="20"/>
      <c r="D80" s="20"/>
      <c r="E80" s="25">
        <f>E54+E61+E66+E70+E78</f>
        <v>40488.050863500001</v>
      </c>
      <c r="F80" s="26">
        <f>F54+F61+F66+F70+F78</f>
        <v>86.585538250108542</v>
      </c>
      <c r="G80" s="25"/>
      <c r="H80" s="14"/>
      <c r="I80" s="14"/>
    </row>
    <row r="81" spans="1:9" x14ac:dyDescent="0.2">
      <c r="A81" s="20"/>
      <c r="B81" s="20"/>
      <c r="C81" s="20"/>
      <c r="D81" s="20"/>
      <c r="E81" s="25"/>
      <c r="F81" s="26"/>
      <c r="G81" s="25"/>
      <c r="H81" s="14"/>
      <c r="I81" s="14"/>
    </row>
    <row r="82" spans="1:9" x14ac:dyDescent="0.2">
      <c r="A82" s="20" t="s">
        <v>31</v>
      </c>
      <c r="B82" s="20"/>
      <c r="C82" s="20"/>
      <c r="D82" s="20"/>
      <c r="E82" s="25">
        <f>E84-(E54+E61+E66+E70+E78)</f>
        <v>6272.7035093000013</v>
      </c>
      <c r="F82" s="26">
        <f>F84-(F54+F61+F66+F70+F78)</f>
        <v>13.414461749891458</v>
      </c>
      <c r="G82" s="25"/>
      <c r="H82" s="14"/>
      <c r="I82" s="14"/>
    </row>
    <row r="83" spans="1:9" x14ac:dyDescent="0.2">
      <c r="A83" s="20"/>
      <c r="B83" s="20"/>
      <c r="C83" s="20"/>
      <c r="D83" s="20"/>
      <c r="E83" s="25"/>
      <c r="F83" s="26"/>
      <c r="G83" s="25"/>
      <c r="H83" s="14"/>
      <c r="I83" s="14"/>
    </row>
    <row r="84" spans="1:9" x14ac:dyDescent="0.2">
      <c r="A84" s="27" t="s">
        <v>30</v>
      </c>
      <c r="B84" s="27"/>
      <c r="C84" s="27"/>
      <c r="D84" s="27"/>
      <c r="E84" s="28">
        <v>46760.754372800002</v>
      </c>
      <c r="F84" s="29">
        <v>100</v>
      </c>
      <c r="G84" s="28"/>
      <c r="H84" s="14"/>
      <c r="I84" s="14"/>
    </row>
    <row r="86" spans="1:9" x14ac:dyDescent="0.2">
      <c r="A86" s="14" t="s">
        <v>57</v>
      </c>
    </row>
    <row r="87" spans="1:9" x14ac:dyDescent="0.2">
      <c r="A87" s="14" t="s">
        <v>33</v>
      </c>
    </row>
    <row r="88" spans="1:9" x14ac:dyDescent="0.2">
      <c r="A88" s="14" t="s">
        <v>1113</v>
      </c>
    </row>
    <row r="89" spans="1:9" x14ac:dyDescent="0.2">
      <c r="A89" s="62"/>
    </row>
    <row r="90" spans="1:9" x14ac:dyDescent="0.2">
      <c r="A90" s="14" t="s">
        <v>34</v>
      </c>
    </row>
    <row r="91" spans="1:9" x14ac:dyDescent="0.2">
      <c r="A91" s="14" t="s">
        <v>35</v>
      </c>
    </row>
    <row r="92" spans="1:9" x14ac:dyDescent="0.2">
      <c r="A92" s="14" t="s">
        <v>36</v>
      </c>
      <c r="B92" s="14"/>
      <c r="C92" s="30" t="s">
        <v>38</v>
      </c>
      <c r="D92" s="14" t="s">
        <v>37</v>
      </c>
    </row>
    <row r="93" spans="1:9" x14ac:dyDescent="0.2">
      <c r="A93" s="7" t="s">
        <v>71</v>
      </c>
      <c r="C93" s="31">
        <v>163.8947</v>
      </c>
      <c r="D93" s="31">
        <v>175.7799</v>
      </c>
    </row>
    <row r="94" spans="1:9" x14ac:dyDescent="0.2">
      <c r="A94" s="7" t="s">
        <v>78</v>
      </c>
      <c r="C94" s="31">
        <v>15.7707</v>
      </c>
      <c r="D94" s="31">
        <v>16.914300000000001</v>
      </c>
    </row>
    <row r="95" spans="1:9" x14ac:dyDescent="0.2">
      <c r="A95" s="7" t="s">
        <v>72</v>
      </c>
      <c r="C95" s="31">
        <v>176.27090000000001</v>
      </c>
      <c r="D95" s="31">
        <v>189.75299999999999</v>
      </c>
    </row>
    <row r="96" spans="1:9" x14ac:dyDescent="0.2">
      <c r="A96" s="7" t="s">
        <v>79</v>
      </c>
      <c r="C96" s="31">
        <v>17.3827</v>
      </c>
      <c r="D96" s="31">
        <v>18.7087</v>
      </c>
    </row>
    <row r="98" spans="1:5" x14ac:dyDescent="0.2">
      <c r="A98" s="7" t="s">
        <v>39</v>
      </c>
    </row>
    <row r="100" spans="1:5" x14ac:dyDescent="0.2">
      <c r="A100" s="14" t="s">
        <v>40</v>
      </c>
      <c r="D100" s="30" t="s">
        <v>41</v>
      </c>
    </row>
    <row r="102" spans="1:5" x14ac:dyDescent="0.2">
      <c r="A102" s="14" t="s">
        <v>916</v>
      </c>
      <c r="D102" s="33">
        <v>5.4488090582574502</v>
      </c>
      <c r="E102" s="10" t="s">
        <v>44</v>
      </c>
    </row>
    <row r="104" spans="1:5" x14ac:dyDescent="0.2">
      <c r="A104" s="14" t="s">
        <v>1222</v>
      </c>
      <c r="D104" s="30" t="s">
        <v>41</v>
      </c>
    </row>
    <row r="106" spans="1:5" x14ac:dyDescent="0.2">
      <c r="A106" s="14" t="s">
        <v>917</v>
      </c>
    </row>
    <row r="107" spans="1:5" x14ac:dyDescent="0.2">
      <c r="A107" s="51"/>
    </row>
    <row r="108" spans="1:5" x14ac:dyDescent="0.2">
      <c r="A108" s="51" t="s">
        <v>811</v>
      </c>
    </row>
    <row r="109" spans="1:5" x14ac:dyDescent="0.2">
      <c r="A109" s="52"/>
    </row>
    <row r="110" spans="1:5" x14ac:dyDescent="0.2">
      <c r="A110" s="53"/>
    </row>
    <row r="111" spans="1:5" x14ac:dyDescent="0.2">
      <c r="A111" s="53"/>
    </row>
    <row r="112" spans="1:5"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1" t="s">
        <v>1114</v>
      </c>
    </row>
    <row r="123" spans="1:1" x14ac:dyDescent="0.2">
      <c r="A123" s="53"/>
    </row>
    <row r="124" spans="1:1" x14ac:dyDescent="0.2">
      <c r="A124" s="51" t="s">
        <v>812</v>
      </c>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2"/>
    </row>
  </sheetData>
  <mergeCells count="1">
    <mergeCell ref="A1:G1"/>
  </mergeCells>
  <conditionalFormatting sqref="F2:F3">
    <cfRule type="cellIs" dxfId="70" priority="2" stopIfTrue="1" operator="between">
      <formula>0.009</formula>
      <formula>-0.009</formula>
    </cfRule>
  </conditionalFormatting>
  <conditionalFormatting sqref="F5:F65535">
    <cfRule type="cellIs" dxfId="69" priority="1" stopIfTrue="1" operator="between">
      <formula>0.009</formula>
      <formula>-0.009</formula>
    </cfRule>
  </conditionalFormatting>
  <hyperlinks>
    <hyperlink ref="A107"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8"/>
  <sheetViews>
    <sheetView workbookViewId="0">
      <selection sqref="A1:G1"/>
    </sheetView>
  </sheetViews>
  <sheetFormatPr defaultColWidth="9.28515625" defaultRowHeight="11.25" x14ac:dyDescent="0.2"/>
  <cols>
    <col min="1" max="1" width="38.7109375" style="7" bestFit="1" customWidth="1"/>
    <col min="2" max="2" width="51.5703125" style="7" bestFit="1" customWidth="1"/>
    <col min="3" max="3" width="35.42578125" style="7" bestFit="1" customWidth="1"/>
    <col min="4" max="4" width="14.7109375" style="7" bestFit="1" customWidth="1"/>
    <col min="5" max="5" width="25.28515625" style="10" customWidth="1"/>
    <col min="6" max="6" width="13.5703125" style="11" bestFit="1" customWidth="1"/>
    <col min="7" max="7" width="13.42578125" style="10" customWidth="1"/>
    <col min="8" max="16384" width="9.28515625" style="7"/>
  </cols>
  <sheetData>
    <row r="1" spans="1:7" s="1" customFormat="1" ht="15" x14ac:dyDescent="0.2">
      <c r="A1" s="84" t="s">
        <v>1115</v>
      </c>
      <c r="B1" s="85"/>
      <c r="C1" s="85"/>
      <c r="D1" s="85"/>
      <c r="E1" s="85"/>
      <c r="F1" s="85"/>
      <c r="G1" s="85"/>
    </row>
    <row r="2" spans="1:7" s="1" customFormat="1" ht="12" x14ac:dyDescent="0.2">
      <c r="A2" s="34" t="s">
        <v>1116</v>
      </c>
      <c r="E2" s="5"/>
      <c r="F2" s="9"/>
      <c r="G2" s="10"/>
    </row>
    <row r="3" spans="1:7" s="1" customFormat="1" ht="12" x14ac:dyDescent="0.2">
      <c r="A3" s="8" t="s">
        <v>7</v>
      </c>
      <c r="B3" s="2"/>
      <c r="C3" s="3"/>
      <c r="D3" s="3"/>
      <c r="E3" s="4"/>
      <c r="F3" s="9"/>
      <c r="G3" s="10"/>
    </row>
    <row r="4" spans="1:7" s="1" customFormat="1" ht="36.75" customHeight="1" x14ac:dyDescent="0.2">
      <c r="A4" s="6" t="s">
        <v>2</v>
      </c>
      <c r="B4" s="6" t="s">
        <v>0</v>
      </c>
      <c r="C4" s="13" t="s">
        <v>4</v>
      </c>
      <c r="D4" s="13" t="s">
        <v>1</v>
      </c>
      <c r="E4" s="55" t="s">
        <v>6</v>
      </c>
      <c r="F4" s="12" t="s">
        <v>3</v>
      </c>
      <c r="G4" s="12" t="s">
        <v>5</v>
      </c>
    </row>
    <row r="5" spans="1:7" x14ac:dyDescent="0.2">
      <c r="A5" s="16" t="s">
        <v>80</v>
      </c>
      <c r="B5" s="17"/>
      <c r="C5" s="17"/>
      <c r="D5" s="17"/>
      <c r="E5" s="18"/>
      <c r="F5" s="19"/>
      <c r="G5" s="18"/>
    </row>
    <row r="6" spans="1:7" x14ac:dyDescent="0.2">
      <c r="A6" s="20" t="s">
        <v>25</v>
      </c>
      <c r="B6" s="21"/>
      <c r="C6" s="21"/>
      <c r="D6" s="21"/>
      <c r="E6" s="22"/>
      <c r="F6" s="23"/>
      <c r="G6" s="22"/>
    </row>
    <row r="7" spans="1:7" x14ac:dyDescent="0.2">
      <c r="A7" s="21" t="s">
        <v>82</v>
      </c>
      <c r="B7" s="21" t="s">
        <v>81</v>
      </c>
      <c r="C7" s="21" t="s">
        <v>83</v>
      </c>
      <c r="D7" s="24">
        <v>29800</v>
      </c>
      <c r="E7" s="22">
        <v>492.05759999999998</v>
      </c>
      <c r="F7" s="23">
        <v>2.0828976431594799</v>
      </c>
      <c r="G7" s="22"/>
    </row>
    <row r="8" spans="1:7" x14ac:dyDescent="0.2">
      <c r="A8" s="21" t="s">
        <v>85</v>
      </c>
      <c r="B8" s="21" t="s">
        <v>84</v>
      </c>
      <c r="C8" s="21" t="s">
        <v>83</v>
      </c>
      <c r="D8" s="24">
        <v>47900</v>
      </c>
      <c r="E8" s="22">
        <v>478.1857</v>
      </c>
      <c r="F8" s="23">
        <v>2.02417738801832</v>
      </c>
      <c r="G8" s="22"/>
    </row>
    <row r="9" spans="1:7" x14ac:dyDescent="0.2">
      <c r="A9" s="21" t="s">
        <v>87</v>
      </c>
      <c r="B9" s="21" t="s">
        <v>86</v>
      </c>
      <c r="C9" s="21" t="s">
        <v>88</v>
      </c>
      <c r="D9" s="24">
        <v>11500</v>
      </c>
      <c r="E9" s="22">
        <v>308.35525000000001</v>
      </c>
      <c r="F9" s="23">
        <v>1.30527894189796</v>
      </c>
      <c r="G9" s="22"/>
    </row>
    <row r="10" spans="1:7" x14ac:dyDescent="0.2">
      <c r="A10" s="21" t="s">
        <v>90</v>
      </c>
      <c r="B10" s="21" t="s">
        <v>89</v>
      </c>
      <c r="C10" s="21" t="s">
        <v>91</v>
      </c>
      <c r="D10" s="24">
        <v>20650</v>
      </c>
      <c r="E10" s="22">
        <v>279.95204999999999</v>
      </c>
      <c r="F10" s="23">
        <v>1.1850471675321399</v>
      </c>
      <c r="G10" s="22"/>
    </row>
    <row r="11" spans="1:7" x14ac:dyDescent="0.2">
      <c r="A11" s="21" t="s">
        <v>93</v>
      </c>
      <c r="B11" s="21" t="s">
        <v>92</v>
      </c>
      <c r="C11" s="21" t="s">
        <v>83</v>
      </c>
      <c r="D11" s="24">
        <v>23300</v>
      </c>
      <c r="E11" s="22">
        <v>222.2587</v>
      </c>
      <c r="F11" s="23">
        <v>0.94082912732511303</v>
      </c>
      <c r="G11" s="22"/>
    </row>
    <row r="12" spans="1:7" x14ac:dyDescent="0.2">
      <c r="A12" s="21" t="s">
        <v>97</v>
      </c>
      <c r="B12" s="21" t="s">
        <v>96</v>
      </c>
      <c r="C12" s="21" t="s">
        <v>98</v>
      </c>
      <c r="D12" s="24">
        <v>8200</v>
      </c>
      <c r="E12" s="22">
        <v>209.0385</v>
      </c>
      <c r="F12" s="23">
        <v>0.88486754188857697</v>
      </c>
      <c r="G12" s="22"/>
    </row>
    <row r="13" spans="1:7" x14ac:dyDescent="0.2">
      <c r="A13" s="21" t="s">
        <v>95</v>
      </c>
      <c r="B13" s="21" t="s">
        <v>94</v>
      </c>
      <c r="C13" s="21" t="s">
        <v>83</v>
      </c>
      <c r="D13" s="24">
        <v>32800</v>
      </c>
      <c r="E13" s="22">
        <v>203.4256</v>
      </c>
      <c r="F13" s="23">
        <v>0.86110793288896004</v>
      </c>
      <c r="G13" s="22"/>
    </row>
    <row r="14" spans="1:7" x14ac:dyDescent="0.2">
      <c r="A14" s="21" t="s">
        <v>103</v>
      </c>
      <c r="B14" s="21" t="s">
        <v>102</v>
      </c>
      <c r="C14" s="21" t="s">
        <v>104</v>
      </c>
      <c r="D14" s="24">
        <v>81900</v>
      </c>
      <c r="E14" s="22">
        <v>178.82865000000001</v>
      </c>
      <c r="F14" s="23">
        <v>0.75698815263577102</v>
      </c>
      <c r="G14" s="22"/>
    </row>
    <row r="15" spans="1:7" x14ac:dyDescent="0.2">
      <c r="A15" s="21" t="s">
        <v>100</v>
      </c>
      <c r="B15" s="21" t="s">
        <v>99</v>
      </c>
      <c r="C15" s="21" t="s">
        <v>101</v>
      </c>
      <c r="D15" s="24">
        <v>15400</v>
      </c>
      <c r="E15" s="22">
        <v>176.08359999999999</v>
      </c>
      <c r="F15" s="23">
        <v>0.74536825655987504</v>
      </c>
      <c r="G15" s="22"/>
    </row>
    <row r="16" spans="1:7" x14ac:dyDescent="0.2">
      <c r="A16" s="21" t="s">
        <v>111</v>
      </c>
      <c r="B16" s="21" t="s">
        <v>110</v>
      </c>
      <c r="C16" s="21" t="s">
        <v>112</v>
      </c>
      <c r="D16" s="24">
        <v>38700</v>
      </c>
      <c r="E16" s="22">
        <v>174.45959999999999</v>
      </c>
      <c r="F16" s="23">
        <v>0.738493805738485</v>
      </c>
      <c r="G16" s="22"/>
    </row>
    <row r="17" spans="1:7" x14ac:dyDescent="0.2">
      <c r="A17" s="21" t="s">
        <v>106</v>
      </c>
      <c r="B17" s="21" t="s">
        <v>105</v>
      </c>
      <c r="C17" s="21" t="s">
        <v>91</v>
      </c>
      <c r="D17" s="24">
        <v>15000</v>
      </c>
      <c r="E17" s="22">
        <v>167.505</v>
      </c>
      <c r="F17" s="23">
        <v>0.70905473204240399</v>
      </c>
      <c r="G17" s="22"/>
    </row>
    <row r="18" spans="1:7" x14ac:dyDescent="0.2">
      <c r="A18" s="21" t="s">
        <v>114</v>
      </c>
      <c r="B18" s="21" t="s">
        <v>113</v>
      </c>
      <c r="C18" s="21" t="s">
        <v>83</v>
      </c>
      <c r="D18" s="24">
        <v>11000</v>
      </c>
      <c r="E18" s="22">
        <v>155.95249999999999</v>
      </c>
      <c r="F18" s="23">
        <v>0.66015258111007402</v>
      </c>
      <c r="G18" s="22"/>
    </row>
    <row r="19" spans="1:7" x14ac:dyDescent="0.2">
      <c r="A19" s="21" t="s">
        <v>119</v>
      </c>
      <c r="B19" s="21" t="s">
        <v>118</v>
      </c>
      <c r="C19" s="21" t="s">
        <v>120</v>
      </c>
      <c r="D19" s="24">
        <v>129042</v>
      </c>
      <c r="E19" s="22">
        <v>153.68902199999999</v>
      </c>
      <c r="F19" s="23">
        <v>0.65057119675274799</v>
      </c>
      <c r="G19" s="22"/>
    </row>
    <row r="20" spans="1:7" x14ac:dyDescent="0.2">
      <c r="A20" s="21" t="s">
        <v>116</v>
      </c>
      <c r="B20" s="21" t="s">
        <v>115</v>
      </c>
      <c r="C20" s="21" t="s">
        <v>117</v>
      </c>
      <c r="D20" s="24">
        <v>16000</v>
      </c>
      <c r="E20" s="22">
        <v>142.38399999999999</v>
      </c>
      <c r="F20" s="23">
        <v>0.60271662915808899</v>
      </c>
      <c r="G20" s="22"/>
    </row>
    <row r="21" spans="1:7" x14ac:dyDescent="0.2">
      <c r="A21" s="21" t="s">
        <v>108</v>
      </c>
      <c r="B21" s="21" t="s">
        <v>107</v>
      </c>
      <c r="C21" s="21" t="s">
        <v>109</v>
      </c>
      <c r="D21" s="24">
        <v>20800</v>
      </c>
      <c r="E21" s="22">
        <v>134.01439999999999</v>
      </c>
      <c r="F21" s="23">
        <v>0.56728780921061195</v>
      </c>
      <c r="G21" s="22"/>
    </row>
    <row r="22" spans="1:7" x14ac:dyDescent="0.2">
      <c r="A22" s="21" t="s">
        <v>122</v>
      </c>
      <c r="B22" s="21" t="s">
        <v>121</v>
      </c>
      <c r="C22" s="21" t="s">
        <v>123</v>
      </c>
      <c r="D22" s="24">
        <v>12800</v>
      </c>
      <c r="E22" s="22">
        <v>130.02879999999999</v>
      </c>
      <c r="F22" s="23">
        <v>0.55041662005191105</v>
      </c>
      <c r="G22" s="22"/>
    </row>
    <row r="23" spans="1:7" x14ac:dyDescent="0.2">
      <c r="A23" s="21" t="s">
        <v>125</v>
      </c>
      <c r="B23" s="21" t="s">
        <v>124</v>
      </c>
      <c r="C23" s="21" t="s">
        <v>126</v>
      </c>
      <c r="D23" s="24">
        <v>22000</v>
      </c>
      <c r="E23" s="22">
        <v>123.321</v>
      </c>
      <c r="F23" s="23">
        <v>0.52202225969494198</v>
      </c>
      <c r="G23" s="22"/>
    </row>
    <row r="24" spans="1:7" x14ac:dyDescent="0.2">
      <c r="A24" s="21" t="s">
        <v>158</v>
      </c>
      <c r="B24" s="21" t="s">
        <v>157</v>
      </c>
      <c r="C24" s="21" t="s">
        <v>153</v>
      </c>
      <c r="D24" s="24">
        <v>90100</v>
      </c>
      <c r="E24" s="22">
        <v>117.7607</v>
      </c>
      <c r="F24" s="23">
        <v>0.49848530840050098</v>
      </c>
      <c r="G24" s="22"/>
    </row>
    <row r="25" spans="1:7" x14ac:dyDescent="0.2">
      <c r="A25" s="21" t="s">
        <v>128</v>
      </c>
      <c r="B25" s="21" t="s">
        <v>127</v>
      </c>
      <c r="C25" s="21" t="s">
        <v>129</v>
      </c>
      <c r="D25" s="24">
        <v>95000</v>
      </c>
      <c r="E25" s="22">
        <v>116.99250000000001</v>
      </c>
      <c r="F25" s="23">
        <v>0.495233489976245</v>
      </c>
      <c r="G25" s="22"/>
    </row>
    <row r="26" spans="1:7" x14ac:dyDescent="0.2">
      <c r="A26" s="21" t="s">
        <v>155</v>
      </c>
      <c r="B26" s="21" t="s">
        <v>154</v>
      </c>
      <c r="C26" s="21" t="s">
        <v>156</v>
      </c>
      <c r="D26" s="24">
        <v>4500</v>
      </c>
      <c r="E26" s="22">
        <v>114.27525</v>
      </c>
      <c r="F26" s="23">
        <v>0.48373127230726698</v>
      </c>
      <c r="G26" s="22"/>
    </row>
    <row r="27" spans="1:7" x14ac:dyDescent="0.2">
      <c r="A27" s="21" t="s">
        <v>131</v>
      </c>
      <c r="B27" s="21" t="s">
        <v>130</v>
      </c>
      <c r="C27" s="21" t="s">
        <v>132</v>
      </c>
      <c r="D27" s="24">
        <v>8100</v>
      </c>
      <c r="E27" s="22">
        <v>111.21705</v>
      </c>
      <c r="F27" s="23">
        <v>0.47078580093905598</v>
      </c>
      <c r="G27" s="22"/>
    </row>
    <row r="28" spans="1:7" x14ac:dyDescent="0.2">
      <c r="A28" s="21" t="s">
        <v>139</v>
      </c>
      <c r="B28" s="21" t="s">
        <v>138</v>
      </c>
      <c r="C28" s="21" t="s">
        <v>140</v>
      </c>
      <c r="D28" s="24">
        <v>33200</v>
      </c>
      <c r="E28" s="22">
        <v>103.5176</v>
      </c>
      <c r="F28" s="23">
        <v>0.438193750214458</v>
      </c>
      <c r="G28" s="22"/>
    </row>
    <row r="29" spans="1:7" x14ac:dyDescent="0.2">
      <c r="A29" s="21" t="s">
        <v>136</v>
      </c>
      <c r="B29" s="21" t="s">
        <v>135</v>
      </c>
      <c r="C29" s="21" t="s">
        <v>137</v>
      </c>
      <c r="D29" s="24">
        <v>33900</v>
      </c>
      <c r="E29" s="22">
        <v>99.632099999999994</v>
      </c>
      <c r="F29" s="23">
        <v>0.42174628798138603</v>
      </c>
      <c r="G29" s="22"/>
    </row>
    <row r="30" spans="1:7" x14ac:dyDescent="0.2">
      <c r="A30" s="21" t="s">
        <v>152</v>
      </c>
      <c r="B30" s="21" t="s">
        <v>151</v>
      </c>
      <c r="C30" s="21" t="s">
        <v>153</v>
      </c>
      <c r="D30" s="24">
        <v>2300</v>
      </c>
      <c r="E30" s="22">
        <v>91.114500000000007</v>
      </c>
      <c r="F30" s="23">
        <v>0.38569097867333901</v>
      </c>
      <c r="G30" s="22"/>
    </row>
    <row r="31" spans="1:7" x14ac:dyDescent="0.2">
      <c r="A31" s="21" t="s">
        <v>142</v>
      </c>
      <c r="B31" s="21" t="s">
        <v>141</v>
      </c>
      <c r="C31" s="21" t="s">
        <v>109</v>
      </c>
      <c r="D31" s="24">
        <v>900</v>
      </c>
      <c r="E31" s="22">
        <v>88.386750000000006</v>
      </c>
      <c r="F31" s="23">
        <v>0.37414431412405003</v>
      </c>
      <c r="G31" s="22"/>
    </row>
    <row r="32" spans="1:7" x14ac:dyDescent="0.2">
      <c r="A32" s="21" t="s">
        <v>134</v>
      </c>
      <c r="B32" s="21" t="s">
        <v>133</v>
      </c>
      <c r="C32" s="21" t="s">
        <v>91</v>
      </c>
      <c r="D32" s="24">
        <v>7900</v>
      </c>
      <c r="E32" s="22">
        <v>88.124499999999998</v>
      </c>
      <c r="F32" s="23">
        <v>0.37303420037533702</v>
      </c>
      <c r="G32" s="22"/>
    </row>
    <row r="33" spans="1:7" x14ac:dyDescent="0.2">
      <c r="A33" s="21" t="s">
        <v>175</v>
      </c>
      <c r="B33" s="21" t="s">
        <v>174</v>
      </c>
      <c r="C33" s="21" t="s">
        <v>176</v>
      </c>
      <c r="D33" s="24">
        <v>8100</v>
      </c>
      <c r="E33" s="22">
        <v>86.973749999999995</v>
      </c>
      <c r="F33" s="23">
        <v>0.36816303394509398</v>
      </c>
      <c r="G33" s="22"/>
    </row>
    <row r="34" spans="1:7" x14ac:dyDescent="0.2">
      <c r="A34" s="21" t="s">
        <v>146</v>
      </c>
      <c r="B34" s="21" t="s">
        <v>145</v>
      </c>
      <c r="C34" s="21" t="s">
        <v>147</v>
      </c>
      <c r="D34" s="24">
        <v>102200</v>
      </c>
      <c r="E34" s="22">
        <v>85.950199999999995</v>
      </c>
      <c r="F34" s="23">
        <v>0.363830309722044</v>
      </c>
      <c r="G34" s="22"/>
    </row>
    <row r="35" spans="1:7" x14ac:dyDescent="0.2">
      <c r="A35" s="21" t="s">
        <v>149</v>
      </c>
      <c r="B35" s="21" t="s">
        <v>148</v>
      </c>
      <c r="C35" s="21" t="s">
        <v>150</v>
      </c>
      <c r="D35" s="24">
        <v>14800</v>
      </c>
      <c r="E35" s="22">
        <v>85.766000000000005</v>
      </c>
      <c r="F35" s="23">
        <v>0.36305058445030802</v>
      </c>
      <c r="G35" s="22"/>
    </row>
    <row r="36" spans="1:7" x14ac:dyDescent="0.2">
      <c r="A36" s="21" t="s">
        <v>160</v>
      </c>
      <c r="B36" s="21" t="s">
        <v>159</v>
      </c>
      <c r="C36" s="21" t="s">
        <v>161</v>
      </c>
      <c r="D36" s="24">
        <v>9400</v>
      </c>
      <c r="E36" s="22">
        <v>80.402900000000002</v>
      </c>
      <c r="F36" s="23">
        <v>0.340348387898464</v>
      </c>
      <c r="G36" s="22"/>
    </row>
    <row r="37" spans="1:7" x14ac:dyDescent="0.2">
      <c r="A37" s="21" t="s">
        <v>163</v>
      </c>
      <c r="B37" s="21" t="s">
        <v>162</v>
      </c>
      <c r="C37" s="21" t="s">
        <v>164</v>
      </c>
      <c r="D37" s="24">
        <v>21500</v>
      </c>
      <c r="E37" s="22">
        <v>80.022999999999996</v>
      </c>
      <c r="F37" s="23">
        <v>0.33874025743845998</v>
      </c>
      <c r="G37" s="22"/>
    </row>
    <row r="38" spans="1:7" x14ac:dyDescent="0.2">
      <c r="A38" s="21" t="s">
        <v>144</v>
      </c>
      <c r="B38" s="21" t="s">
        <v>143</v>
      </c>
      <c r="C38" s="21" t="s">
        <v>132</v>
      </c>
      <c r="D38" s="24">
        <v>15500</v>
      </c>
      <c r="E38" s="22">
        <v>74.167500000000004</v>
      </c>
      <c r="F38" s="23">
        <v>0.313953713851855</v>
      </c>
      <c r="G38" s="22"/>
    </row>
    <row r="39" spans="1:7" x14ac:dyDescent="0.2">
      <c r="A39" s="21" t="s">
        <v>169</v>
      </c>
      <c r="B39" s="21" t="s">
        <v>168</v>
      </c>
      <c r="C39" s="21" t="s">
        <v>101</v>
      </c>
      <c r="D39" s="24">
        <v>8000</v>
      </c>
      <c r="E39" s="22">
        <v>63.335999999999999</v>
      </c>
      <c r="F39" s="23">
        <v>0.26810358203419399</v>
      </c>
      <c r="G39" s="22"/>
    </row>
    <row r="40" spans="1:7" x14ac:dyDescent="0.2">
      <c r="A40" s="21" t="s">
        <v>173</v>
      </c>
      <c r="B40" s="21" t="s">
        <v>172</v>
      </c>
      <c r="C40" s="21" t="s">
        <v>98</v>
      </c>
      <c r="D40" s="24">
        <v>22300</v>
      </c>
      <c r="E40" s="22">
        <v>62.975200000000001</v>
      </c>
      <c r="F40" s="23">
        <v>0.26657630256599402</v>
      </c>
      <c r="G40" s="22"/>
    </row>
    <row r="41" spans="1:7" x14ac:dyDescent="0.2">
      <c r="A41" s="21" t="s">
        <v>171</v>
      </c>
      <c r="B41" s="21" t="s">
        <v>170</v>
      </c>
      <c r="C41" s="21" t="s">
        <v>132</v>
      </c>
      <c r="D41" s="24">
        <v>6600</v>
      </c>
      <c r="E41" s="22">
        <v>61.785899999999998</v>
      </c>
      <c r="F41" s="23">
        <v>0.261541952589468</v>
      </c>
      <c r="G41" s="22"/>
    </row>
    <row r="42" spans="1:7" x14ac:dyDescent="0.2">
      <c r="A42" s="21" t="s">
        <v>186</v>
      </c>
      <c r="B42" s="21" t="s">
        <v>185</v>
      </c>
      <c r="C42" s="21" t="s">
        <v>187</v>
      </c>
      <c r="D42" s="24">
        <v>4500</v>
      </c>
      <c r="E42" s="22">
        <v>61.717500000000001</v>
      </c>
      <c r="F42" s="23">
        <v>0.26125241291201501</v>
      </c>
      <c r="G42" s="22"/>
    </row>
    <row r="43" spans="1:7" x14ac:dyDescent="0.2">
      <c r="A43" s="21" t="s">
        <v>184</v>
      </c>
      <c r="B43" s="21" t="s">
        <v>183</v>
      </c>
      <c r="C43" s="21" t="s">
        <v>164</v>
      </c>
      <c r="D43" s="24">
        <v>700</v>
      </c>
      <c r="E43" s="22">
        <v>58.227049999999998</v>
      </c>
      <c r="F43" s="23">
        <v>0.24647721163767999</v>
      </c>
      <c r="G43" s="22"/>
    </row>
    <row r="44" spans="1:7" x14ac:dyDescent="0.2">
      <c r="A44" s="21" t="s">
        <v>189</v>
      </c>
      <c r="B44" s="21" t="s">
        <v>188</v>
      </c>
      <c r="C44" s="21" t="s">
        <v>190</v>
      </c>
      <c r="D44" s="24">
        <v>2459</v>
      </c>
      <c r="E44" s="22">
        <v>57.9795315</v>
      </c>
      <c r="F44" s="23">
        <v>0.24542945686204401</v>
      </c>
      <c r="G44" s="22"/>
    </row>
    <row r="45" spans="1:7" x14ac:dyDescent="0.2">
      <c r="A45" s="21" t="s">
        <v>178</v>
      </c>
      <c r="B45" s="21" t="s">
        <v>177</v>
      </c>
      <c r="C45" s="21" t="s">
        <v>179</v>
      </c>
      <c r="D45" s="24">
        <v>7900</v>
      </c>
      <c r="E45" s="22">
        <v>57.792450000000002</v>
      </c>
      <c r="F45" s="23">
        <v>0.24463753409643901</v>
      </c>
      <c r="G45" s="22"/>
    </row>
    <row r="46" spans="1:7" x14ac:dyDescent="0.2">
      <c r="A46" s="21" t="s">
        <v>181</v>
      </c>
      <c r="B46" s="21" t="s">
        <v>180</v>
      </c>
      <c r="C46" s="21" t="s">
        <v>182</v>
      </c>
      <c r="D46" s="24">
        <v>9800</v>
      </c>
      <c r="E46" s="22">
        <v>56.408799999999999</v>
      </c>
      <c r="F46" s="23">
        <v>0.23878049353054301</v>
      </c>
      <c r="G46" s="22"/>
    </row>
    <row r="47" spans="1:7" x14ac:dyDescent="0.2">
      <c r="A47" s="21" t="s">
        <v>166</v>
      </c>
      <c r="B47" s="21" t="s">
        <v>165</v>
      </c>
      <c r="C47" s="21" t="s">
        <v>167</v>
      </c>
      <c r="D47" s="24">
        <v>30000</v>
      </c>
      <c r="E47" s="22">
        <v>53.115000000000002</v>
      </c>
      <c r="F47" s="23">
        <v>0.22483771882888401</v>
      </c>
      <c r="G47" s="22"/>
    </row>
    <row r="48" spans="1:7" x14ac:dyDescent="0.2">
      <c r="A48" s="21" t="s">
        <v>192</v>
      </c>
      <c r="B48" s="21" t="s">
        <v>191</v>
      </c>
      <c r="C48" s="21" t="s">
        <v>137</v>
      </c>
      <c r="D48" s="24">
        <v>6600</v>
      </c>
      <c r="E48" s="22">
        <v>51.486600000000003</v>
      </c>
      <c r="F48" s="23">
        <v>0.21794464264812699</v>
      </c>
      <c r="G48" s="22"/>
    </row>
    <row r="49" spans="1:9" x14ac:dyDescent="0.2">
      <c r="A49" s="21" t="s">
        <v>196</v>
      </c>
      <c r="B49" s="21" t="s">
        <v>195</v>
      </c>
      <c r="C49" s="21" t="s">
        <v>197</v>
      </c>
      <c r="D49" s="24">
        <v>1800</v>
      </c>
      <c r="E49" s="22">
        <v>29.901599999999998</v>
      </c>
      <c r="F49" s="23">
        <v>0.12657455583797</v>
      </c>
      <c r="G49" s="22"/>
    </row>
    <row r="50" spans="1:9" x14ac:dyDescent="0.2">
      <c r="A50" s="21" t="s">
        <v>199</v>
      </c>
      <c r="B50" s="21" t="s">
        <v>198</v>
      </c>
      <c r="C50" s="21" t="s">
        <v>101</v>
      </c>
      <c r="D50" s="24">
        <v>1222</v>
      </c>
      <c r="E50" s="22">
        <v>21.296405</v>
      </c>
      <c r="F50" s="23">
        <v>9.0148453722226296E-2</v>
      </c>
      <c r="G50" s="22"/>
    </row>
    <row r="51" spans="1:9" x14ac:dyDescent="0.2">
      <c r="A51" s="21" t="s">
        <v>194</v>
      </c>
      <c r="B51" s="21" t="s">
        <v>193</v>
      </c>
      <c r="C51" s="21" t="s">
        <v>164</v>
      </c>
      <c r="D51" s="24">
        <v>1000</v>
      </c>
      <c r="E51" s="22">
        <v>20.178999999999998</v>
      </c>
      <c r="F51" s="23">
        <v>8.5418437884741794E-2</v>
      </c>
      <c r="G51" s="22"/>
    </row>
    <row r="52" spans="1:9" x14ac:dyDescent="0.2">
      <c r="A52" s="21" t="s">
        <v>202</v>
      </c>
      <c r="B52" s="21" t="s">
        <v>1117</v>
      </c>
      <c r="C52" s="21" t="s">
        <v>161</v>
      </c>
      <c r="D52" s="24">
        <v>8200</v>
      </c>
      <c r="E52" s="22">
        <v>18.204000000000001</v>
      </c>
      <c r="F52" s="23">
        <v>7.7058191350108496E-2</v>
      </c>
      <c r="G52" s="22"/>
    </row>
    <row r="53" spans="1:9" x14ac:dyDescent="0.2">
      <c r="A53" s="21" t="s">
        <v>201</v>
      </c>
      <c r="B53" s="21" t="s">
        <v>200</v>
      </c>
      <c r="C53" s="21" t="s">
        <v>112</v>
      </c>
      <c r="D53" s="24">
        <v>8651</v>
      </c>
      <c r="E53" s="22">
        <v>17.276046999999998</v>
      </c>
      <c r="F53" s="23">
        <v>7.3130132690588198E-2</v>
      </c>
      <c r="G53" s="22"/>
    </row>
    <row r="54" spans="1:9" x14ac:dyDescent="0.2">
      <c r="A54" s="20" t="s">
        <v>26</v>
      </c>
      <c r="B54" s="20"/>
      <c r="C54" s="20"/>
      <c r="D54" s="20"/>
      <c r="E54" s="25">
        <f>SUM(E7:E53)</f>
        <v>5845.525355499999</v>
      </c>
      <c r="F54" s="26">
        <f>SUM(F7:F53)</f>
        <v>24.744320555154335</v>
      </c>
      <c r="G54" s="25"/>
      <c r="H54" s="14"/>
      <c r="I54" s="14"/>
    </row>
    <row r="55" spans="1:9" x14ac:dyDescent="0.2">
      <c r="A55" s="21"/>
      <c r="B55" s="21"/>
      <c r="C55" s="21"/>
      <c r="D55" s="21"/>
      <c r="E55" s="22"/>
      <c r="F55" s="23"/>
      <c r="G55" s="22"/>
    </row>
    <row r="56" spans="1:9" x14ac:dyDescent="0.2">
      <c r="A56" s="20" t="s">
        <v>24</v>
      </c>
      <c r="B56" s="21"/>
      <c r="C56" s="21"/>
      <c r="D56" s="21"/>
      <c r="E56" s="22"/>
      <c r="F56" s="23"/>
      <c r="G56" s="22"/>
    </row>
    <row r="57" spans="1:9" x14ac:dyDescent="0.2">
      <c r="A57" s="20" t="s">
        <v>25</v>
      </c>
      <c r="B57" s="21"/>
      <c r="C57" s="21"/>
      <c r="D57" s="21"/>
      <c r="E57" s="22"/>
      <c r="F57" s="23"/>
      <c r="G57" s="22"/>
    </row>
    <row r="58" spans="1:9" x14ac:dyDescent="0.2">
      <c r="A58" s="21" t="s">
        <v>1118</v>
      </c>
      <c r="B58" s="21" t="s">
        <v>1119</v>
      </c>
      <c r="C58" s="21" t="s">
        <v>1120</v>
      </c>
      <c r="D58" s="24">
        <v>100</v>
      </c>
      <c r="E58" s="22">
        <v>1063.3691096</v>
      </c>
      <c r="F58" s="23">
        <v>4.5012799562377097</v>
      </c>
      <c r="G58" s="22">
        <v>8.3798999999999992</v>
      </c>
    </row>
    <row r="59" spans="1:9" x14ac:dyDescent="0.2">
      <c r="A59" s="21" t="s">
        <v>1121</v>
      </c>
      <c r="B59" s="21" t="s">
        <v>1122</v>
      </c>
      <c r="C59" s="21" t="s">
        <v>73</v>
      </c>
      <c r="D59" s="24">
        <v>1000</v>
      </c>
      <c r="E59" s="22">
        <v>1037.9003287999999</v>
      </c>
      <c r="F59" s="23">
        <v>4.3934696846303503</v>
      </c>
      <c r="G59" s="22">
        <v>8.31</v>
      </c>
    </row>
    <row r="60" spans="1:9" x14ac:dyDescent="0.2">
      <c r="A60" s="21" t="s">
        <v>204</v>
      </c>
      <c r="B60" s="21" t="s">
        <v>203</v>
      </c>
      <c r="C60" s="21" t="s">
        <v>73</v>
      </c>
      <c r="D60" s="24">
        <v>100</v>
      </c>
      <c r="E60" s="22">
        <v>1026.8134645</v>
      </c>
      <c r="F60" s="23">
        <v>4.3465385864814801</v>
      </c>
      <c r="G60" s="22">
        <v>7.7214999999999998</v>
      </c>
    </row>
    <row r="61" spans="1:9" x14ac:dyDescent="0.2">
      <c r="A61" s="21" t="s">
        <v>1049</v>
      </c>
      <c r="B61" s="21" t="s">
        <v>1050</v>
      </c>
      <c r="C61" s="21" t="s">
        <v>73</v>
      </c>
      <c r="D61" s="24">
        <v>50</v>
      </c>
      <c r="E61" s="22">
        <v>524.51922950000005</v>
      </c>
      <c r="F61" s="23">
        <v>2.2203088965953901</v>
      </c>
      <c r="G61" s="22">
        <v>7.7050000000000001</v>
      </c>
    </row>
    <row r="62" spans="1:9" x14ac:dyDescent="0.2">
      <c r="A62" s="21" t="s">
        <v>1123</v>
      </c>
      <c r="B62" s="21" t="s">
        <v>1124</v>
      </c>
      <c r="C62" s="21" t="s">
        <v>1125</v>
      </c>
      <c r="D62" s="24">
        <v>500</v>
      </c>
      <c r="E62" s="22">
        <v>517.18576780000001</v>
      </c>
      <c r="F62" s="23">
        <v>2.1892660876008101</v>
      </c>
      <c r="G62" s="22">
        <v>8.2547999999999995</v>
      </c>
    </row>
    <row r="63" spans="1:9" x14ac:dyDescent="0.2">
      <c r="A63" s="20" t="s">
        <v>26</v>
      </c>
      <c r="B63" s="20"/>
      <c r="C63" s="20"/>
      <c r="D63" s="20"/>
      <c r="E63" s="25">
        <f>SUM(E57:E62)</f>
        <v>4169.7879002</v>
      </c>
      <c r="F63" s="26">
        <f>SUM(F57:F62)</f>
        <v>17.65086321154574</v>
      </c>
      <c r="G63" s="25"/>
      <c r="H63" s="14"/>
      <c r="I63" s="14"/>
    </row>
    <row r="64" spans="1:9" x14ac:dyDescent="0.2">
      <c r="A64" s="21"/>
      <c r="B64" s="21"/>
      <c r="C64" s="21"/>
      <c r="D64" s="21"/>
      <c r="E64" s="22"/>
      <c r="F64" s="23"/>
      <c r="G64" s="22"/>
    </row>
    <row r="65" spans="1:9" x14ac:dyDescent="0.2">
      <c r="A65" s="20" t="s">
        <v>46</v>
      </c>
      <c r="B65" s="21"/>
      <c r="C65" s="21"/>
      <c r="D65" s="21"/>
      <c r="E65" s="22"/>
      <c r="F65" s="23"/>
      <c r="G65" s="22"/>
    </row>
    <row r="66" spans="1:9" x14ac:dyDescent="0.2">
      <c r="A66" s="20" t="s">
        <v>47</v>
      </c>
      <c r="B66" s="21"/>
      <c r="C66" s="21"/>
      <c r="D66" s="21"/>
      <c r="E66" s="22"/>
      <c r="F66" s="23"/>
      <c r="G66" s="22"/>
    </row>
    <row r="67" spans="1:9" x14ac:dyDescent="0.2">
      <c r="A67" s="21" t="s">
        <v>1109</v>
      </c>
      <c r="B67" s="21" t="s">
        <v>1110</v>
      </c>
      <c r="C67" s="21" t="s">
        <v>49</v>
      </c>
      <c r="D67" s="24">
        <v>200</v>
      </c>
      <c r="E67" s="22">
        <v>994.64200000000005</v>
      </c>
      <c r="F67" s="23">
        <v>4.2103556120003596</v>
      </c>
      <c r="G67" s="22">
        <v>6.78</v>
      </c>
    </row>
    <row r="68" spans="1:9" x14ac:dyDescent="0.2">
      <c r="A68" s="21" t="s">
        <v>949</v>
      </c>
      <c r="B68" s="21" t="s">
        <v>950</v>
      </c>
      <c r="C68" s="21" t="s">
        <v>52</v>
      </c>
      <c r="D68" s="24">
        <v>200</v>
      </c>
      <c r="E68" s="22">
        <v>957.40700000000004</v>
      </c>
      <c r="F68" s="23">
        <v>4.0527385083461498</v>
      </c>
      <c r="G68" s="22">
        <v>7.1849999999999996</v>
      </c>
    </row>
    <row r="69" spans="1:9" x14ac:dyDescent="0.2">
      <c r="A69" s="20" t="s">
        <v>26</v>
      </c>
      <c r="B69" s="20"/>
      <c r="C69" s="20"/>
      <c r="D69" s="20"/>
      <c r="E69" s="25">
        <f>SUM(E66:E68)</f>
        <v>1952.049</v>
      </c>
      <c r="F69" s="26">
        <f>SUM(F66:F68)</f>
        <v>8.2630941203465085</v>
      </c>
      <c r="G69" s="25"/>
      <c r="H69" s="14"/>
      <c r="I69" s="14"/>
    </row>
    <row r="70" spans="1:9" x14ac:dyDescent="0.2">
      <c r="A70" s="21"/>
      <c r="B70" s="21"/>
      <c r="C70" s="21"/>
      <c r="D70" s="21"/>
      <c r="E70" s="22"/>
      <c r="F70" s="23"/>
      <c r="G70" s="22"/>
    </row>
    <row r="71" spans="1:9" x14ac:dyDescent="0.2">
      <c r="A71" s="20" t="s">
        <v>54</v>
      </c>
      <c r="B71" s="21"/>
      <c r="C71" s="21"/>
      <c r="D71" s="21"/>
      <c r="E71" s="22"/>
      <c r="F71" s="23"/>
      <c r="G71" s="22"/>
    </row>
    <row r="72" spans="1:9" x14ac:dyDescent="0.2">
      <c r="A72" s="21" t="s">
        <v>56</v>
      </c>
      <c r="B72" s="21" t="s">
        <v>55</v>
      </c>
      <c r="C72" s="21" t="s">
        <v>49</v>
      </c>
      <c r="D72" s="24">
        <v>200</v>
      </c>
      <c r="E72" s="22">
        <v>991.93499999999995</v>
      </c>
      <c r="F72" s="23">
        <v>4.19889678295264</v>
      </c>
      <c r="G72" s="22">
        <v>7.8095999999999997</v>
      </c>
    </row>
    <row r="73" spans="1:9" x14ac:dyDescent="0.2">
      <c r="A73" s="20" t="s">
        <v>26</v>
      </c>
      <c r="B73" s="20"/>
      <c r="C73" s="20"/>
      <c r="D73" s="20"/>
      <c r="E73" s="25">
        <f>SUM(E71:E72)</f>
        <v>991.93499999999995</v>
      </c>
      <c r="F73" s="26">
        <f>SUM(F71:F72)</f>
        <v>4.19889678295264</v>
      </c>
      <c r="G73" s="25"/>
      <c r="H73" s="14"/>
      <c r="I73" s="14"/>
    </row>
    <row r="74" spans="1:9" x14ac:dyDescent="0.2">
      <c r="A74" s="21"/>
      <c r="B74" s="21"/>
      <c r="C74" s="21"/>
      <c r="D74" s="21"/>
      <c r="E74" s="22"/>
      <c r="F74" s="23"/>
      <c r="G74" s="22"/>
    </row>
    <row r="75" spans="1:9" x14ac:dyDescent="0.2">
      <c r="A75" s="20" t="s">
        <v>61</v>
      </c>
      <c r="B75" s="21"/>
      <c r="C75" s="21"/>
      <c r="D75" s="21"/>
      <c r="E75" s="22"/>
      <c r="F75" s="23"/>
      <c r="G75" s="22"/>
    </row>
    <row r="76" spans="1:9" x14ac:dyDescent="0.2">
      <c r="A76" s="21" t="s">
        <v>207</v>
      </c>
      <c r="B76" s="21" t="s">
        <v>838</v>
      </c>
      <c r="C76" s="21" t="s">
        <v>64</v>
      </c>
      <c r="D76" s="24">
        <v>3000000</v>
      </c>
      <c r="E76" s="22">
        <v>3065.52</v>
      </c>
      <c r="F76" s="23">
        <v>12.9764571933413</v>
      </c>
      <c r="G76" s="22">
        <v>7.3844056980125004</v>
      </c>
    </row>
    <row r="77" spans="1:9" x14ac:dyDescent="0.2">
      <c r="A77" s="21" t="s">
        <v>63</v>
      </c>
      <c r="B77" s="21" t="s">
        <v>62</v>
      </c>
      <c r="C77" s="21" t="s">
        <v>64</v>
      </c>
      <c r="D77" s="24">
        <v>3000000</v>
      </c>
      <c r="E77" s="22">
        <v>2913.9533332999999</v>
      </c>
      <c r="F77" s="23">
        <v>12.3348700034453</v>
      </c>
      <c r="G77" s="22">
        <v>7.2775995500499997</v>
      </c>
    </row>
    <row r="78" spans="1:9" x14ac:dyDescent="0.2">
      <c r="A78" s="21" t="s">
        <v>66</v>
      </c>
      <c r="B78" s="21" t="s">
        <v>65</v>
      </c>
      <c r="C78" s="21" t="s">
        <v>64</v>
      </c>
      <c r="D78" s="24">
        <v>900000</v>
      </c>
      <c r="E78" s="22">
        <v>882.85085000000004</v>
      </c>
      <c r="F78" s="23">
        <v>3.7371396249673698</v>
      </c>
      <c r="G78" s="22">
        <v>7.2465144400499897</v>
      </c>
    </row>
    <row r="79" spans="1:9" x14ac:dyDescent="0.2">
      <c r="A79" s="21" t="s">
        <v>206</v>
      </c>
      <c r="B79" s="21" t="s">
        <v>205</v>
      </c>
      <c r="C79" s="21" t="s">
        <v>64</v>
      </c>
      <c r="D79" s="24">
        <v>500000</v>
      </c>
      <c r="E79" s="22">
        <v>485.83677779999999</v>
      </c>
      <c r="F79" s="23">
        <v>2.05656467746828</v>
      </c>
      <c r="G79" s="22">
        <v>7.2096823620499899</v>
      </c>
    </row>
    <row r="80" spans="1:9" x14ac:dyDescent="0.2">
      <c r="A80" s="20" t="s">
        <v>26</v>
      </c>
      <c r="B80" s="20"/>
      <c r="C80" s="20"/>
      <c r="D80" s="20"/>
      <c r="E80" s="25">
        <f>SUM(E76:E79)</f>
        <v>7348.1609611000003</v>
      </c>
      <c r="F80" s="26">
        <f>SUM(F76:F79)</f>
        <v>31.10503149922225</v>
      </c>
      <c r="G80" s="25"/>
      <c r="H80" s="14"/>
      <c r="I80" s="14"/>
    </row>
    <row r="81" spans="1:9" x14ac:dyDescent="0.2">
      <c r="A81" s="21"/>
      <c r="B81" s="21"/>
      <c r="C81" s="21"/>
      <c r="D81" s="21"/>
      <c r="E81" s="22"/>
      <c r="F81" s="23"/>
      <c r="G81" s="22"/>
    </row>
    <row r="82" spans="1:9" x14ac:dyDescent="0.2">
      <c r="A82" s="20" t="s">
        <v>29</v>
      </c>
      <c r="B82" s="20"/>
      <c r="C82" s="20"/>
      <c r="D82" s="20"/>
      <c r="E82" s="25">
        <f>E54+E63+E69+E73+E80</f>
        <v>20307.458216799998</v>
      </c>
      <c r="F82" s="26">
        <f>F54+F63+F69+F73+F80</f>
        <v>85.962206169221474</v>
      </c>
      <c r="G82" s="25"/>
      <c r="H82" s="14"/>
      <c r="I82" s="14"/>
    </row>
    <row r="83" spans="1:9" x14ac:dyDescent="0.2">
      <c r="A83" s="20"/>
      <c r="B83" s="20"/>
      <c r="C83" s="20"/>
      <c r="D83" s="20"/>
      <c r="E83" s="25"/>
      <c r="F83" s="26"/>
      <c r="G83" s="25"/>
      <c r="H83" s="14"/>
      <c r="I83" s="14"/>
    </row>
    <row r="84" spans="1:9" x14ac:dyDescent="0.2">
      <c r="A84" s="20" t="s">
        <v>31</v>
      </c>
      <c r="B84" s="20"/>
      <c r="C84" s="20"/>
      <c r="D84" s="20"/>
      <c r="E84" s="25">
        <f>E86-(E54+E63+E69+E73+E80)</f>
        <v>3316.2470390000017</v>
      </c>
      <c r="F84" s="26">
        <f>F86-(F54+F63+F69+F73+F80)</f>
        <v>14.037793830778526</v>
      </c>
      <c r="G84" s="25"/>
      <c r="H84" s="14"/>
      <c r="I84" s="14"/>
    </row>
    <row r="85" spans="1:9" x14ac:dyDescent="0.2">
      <c r="A85" s="20"/>
      <c r="B85" s="20"/>
      <c r="C85" s="20"/>
      <c r="D85" s="20"/>
      <c r="E85" s="25"/>
      <c r="F85" s="26"/>
      <c r="G85" s="25"/>
      <c r="H85" s="14"/>
      <c r="I85" s="14"/>
    </row>
    <row r="86" spans="1:9" x14ac:dyDescent="0.2">
      <c r="A86" s="27" t="s">
        <v>30</v>
      </c>
      <c r="B86" s="27"/>
      <c r="C86" s="27"/>
      <c r="D86" s="27"/>
      <c r="E86" s="28">
        <v>23623.7052558</v>
      </c>
      <c r="F86" s="29">
        <v>100</v>
      </c>
      <c r="G86" s="28"/>
      <c r="H86" s="14"/>
      <c r="I86" s="14"/>
    </row>
    <row r="88" spans="1:9" x14ac:dyDescent="0.2">
      <c r="A88" s="14" t="s">
        <v>57</v>
      </c>
    </row>
    <row r="89" spans="1:9" x14ac:dyDescent="0.2">
      <c r="A89" s="14" t="s">
        <v>33</v>
      </c>
    </row>
    <row r="90" spans="1:9" x14ac:dyDescent="0.2">
      <c r="A90" s="14" t="s">
        <v>1113</v>
      </c>
    </row>
    <row r="91" spans="1:9" x14ac:dyDescent="0.2">
      <c r="A91" s="62"/>
    </row>
    <row r="92" spans="1:9" x14ac:dyDescent="0.2">
      <c r="A92" s="14" t="s">
        <v>34</v>
      </c>
    </row>
    <row r="93" spans="1:9" x14ac:dyDescent="0.2">
      <c r="A93" s="14" t="s">
        <v>35</v>
      </c>
    </row>
    <row r="94" spans="1:9" x14ac:dyDescent="0.2">
      <c r="A94" s="14" t="s">
        <v>36</v>
      </c>
      <c r="B94" s="14"/>
      <c r="C94" s="30" t="s">
        <v>38</v>
      </c>
      <c r="D94" s="14" t="s">
        <v>37</v>
      </c>
    </row>
    <row r="95" spans="1:9" x14ac:dyDescent="0.2">
      <c r="A95" s="7" t="s">
        <v>71</v>
      </c>
      <c r="C95" s="31">
        <v>70.403800000000004</v>
      </c>
      <c r="D95" s="31">
        <v>74.559200000000004</v>
      </c>
    </row>
    <row r="96" spans="1:9" x14ac:dyDescent="0.2">
      <c r="A96" s="7" t="s">
        <v>74</v>
      </c>
      <c r="C96" s="31">
        <v>12.5044</v>
      </c>
      <c r="D96" s="31">
        <v>12.713699999999999</v>
      </c>
    </row>
    <row r="97" spans="1:5" x14ac:dyDescent="0.2">
      <c r="A97" s="7" t="s">
        <v>75</v>
      </c>
      <c r="C97" s="31">
        <v>11.777200000000001</v>
      </c>
      <c r="D97" s="31">
        <v>11.9315</v>
      </c>
    </row>
    <row r="98" spans="1:5" x14ac:dyDescent="0.2">
      <c r="A98" s="7" t="s">
        <v>72</v>
      </c>
      <c r="C98" s="31">
        <v>76.009399999999999</v>
      </c>
      <c r="D98" s="31">
        <v>80.806100000000001</v>
      </c>
    </row>
    <row r="99" spans="1:5" x14ac:dyDescent="0.2">
      <c r="A99" s="7" t="s">
        <v>76</v>
      </c>
      <c r="C99" s="31">
        <v>13.936</v>
      </c>
      <c r="D99" s="31">
        <v>14.2834</v>
      </c>
    </row>
    <row r="100" spans="1:5" x14ac:dyDescent="0.2">
      <c r="A100" s="7" t="s">
        <v>77</v>
      </c>
      <c r="C100" s="31">
        <v>13.159000000000001</v>
      </c>
      <c r="D100" s="31">
        <v>13.446400000000001</v>
      </c>
    </row>
    <row r="102" spans="1:5" x14ac:dyDescent="0.2">
      <c r="A102" s="14" t="s">
        <v>40</v>
      </c>
    </row>
    <row r="103" spans="1:5" x14ac:dyDescent="0.2">
      <c r="A103" s="86" t="s">
        <v>58</v>
      </c>
      <c r="B103" s="87"/>
      <c r="C103" s="35" t="s">
        <v>59</v>
      </c>
    </row>
    <row r="104" spans="1:5" x14ac:dyDescent="0.2">
      <c r="A104" s="82" t="s">
        <v>74</v>
      </c>
      <c r="B104" s="83"/>
      <c r="C104" s="36">
        <v>0.51</v>
      </c>
    </row>
    <row r="105" spans="1:5" x14ac:dyDescent="0.2">
      <c r="A105" s="82" t="s">
        <v>75</v>
      </c>
      <c r="B105" s="83"/>
      <c r="C105" s="36">
        <v>0.52</v>
      </c>
    </row>
    <row r="106" spans="1:5" x14ac:dyDescent="0.2">
      <c r="A106" s="82" t="s">
        <v>76</v>
      </c>
      <c r="B106" s="83"/>
      <c r="C106" s="36">
        <v>0.51</v>
      </c>
    </row>
    <row r="107" spans="1:5" x14ac:dyDescent="0.2">
      <c r="A107" s="82" t="s">
        <v>77</v>
      </c>
      <c r="B107" s="83"/>
      <c r="C107" s="36">
        <v>0.52</v>
      </c>
    </row>
    <row r="108" spans="1:5" x14ac:dyDescent="0.2">
      <c r="A108" s="7" t="s">
        <v>60</v>
      </c>
    </row>
    <row r="109" spans="1:5" x14ac:dyDescent="0.2">
      <c r="A109" s="7" t="s">
        <v>39</v>
      </c>
    </row>
    <row r="111" spans="1:5" x14ac:dyDescent="0.2">
      <c r="A111" s="14" t="s">
        <v>916</v>
      </c>
      <c r="D111" s="33">
        <v>3.6896763266886001</v>
      </c>
      <c r="E111" s="10" t="s">
        <v>44</v>
      </c>
    </row>
    <row r="113" spans="1:7" x14ac:dyDescent="0.2">
      <c r="A113" s="14" t="s">
        <v>1222</v>
      </c>
      <c r="D113" s="30" t="s">
        <v>41</v>
      </c>
    </row>
    <row r="115" spans="1:7" ht="26.25" customHeight="1" x14ac:dyDescent="0.25">
      <c r="A115" s="91" t="s">
        <v>1126</v>
      </c>
      <c r="B115" s="92"/>
      <c r="C115" s="92"/>
      <c r="D115" s="92"/>
      <c r="E115" s="92"/>
      <c r="F115" s="92"/>
      <c r="G115" s="92"/>
    </row>
    <row r="117" spans="1:7" x14ac:dyDescent="0.2">
      <c r="A117" s="14" t="s">
        <v>1057</v>
      </c>
    </row>
    <row r="118" spans="1:7" x14ac:dyDescent="0.2">
      <c r="A118" s="51"/>
    </row>
    <row r="119" spans="1:7" x14ac:dyDescent="0.2">
      <c r="A119" s="51" t="s">
        <v>811</v>
      </c>
    </row>
    <row r="120" spans="1:7" x14ac:dyDescent="0.2">
      <c r="A120" s="52"/>
    </row>
    <row r="121" spans="1:7" x14ac:dyDescent="0.2">
      <c r="A121" s="53"/>
    </row>
    <row r="122" spans="1:7" x14ac:dyDescent="0.2">
      <c r="A122" s="53"/>
    </row>
    <row r="123" spans="1:7" x14ac:dyDescent="0.2">
      <c r="A123" s="53"/>
    </row>
    <row r="124" spans="1:7" x14ac:dyDescent="0.2">
      <c r="A124" s="53"/>
    </row>
    <row r="125" spans="1:7" x14ac:dyDescent="0.2">
      <c r="A125" s="53"/>
    </row>
    <row r="126" spans="1:7" x14ac:dyDescent="0.2">
      <c r="A126" s="53"/>
    </row>
    <row r="127" spans="1:7" x14ac:dyDescent="0.2">
      <c r="A127" s="53"/>
    </row>
    <row r="128" spans="1:7" x14ac:dyDescent="0.2">
      <c r="A128" s="53"/>
    </row>
    <row r="129" spans="1:1" x14ac:dyDescent="0.2">
      <c r="A129" s="53"/>
    </row>
    <row r="130" spans="1:1" x14ac:dyDescent="0.2">
      <c r="A130" s="53"/>
    </row>
    <row r="131" spans="1:1" x14ac:dyDescent="0.2">
      <c r="A131" s="53"/>
    </row>
    <row r="132" spans="1:1" x14ac:dyDescent="0.2">
      <c r="A132" s="51" t="s">
        <v>1127</v>
      </c>
    </row>
    <row r="133" spans="1:1" x14ac:dyDescent="0.2">
      <c r="A133" s="53"/>
    </row>
    <row r="134" spans="1:1" x14ac:dyDescent="0.2">
      <c r="A134" s="51" t="s">
        <v>812</v>
      </c>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2"/>
    </row>
  </sheetData>
  <mergeCells count="7">
    <mergeCell ref="A115:G115"/>
    <mergeCell ref="A1:G1"/>
    <mergeCell ref="A103:B103"/>
    <mergeCell ref="A104:B104"/>
    <mergeCell ref="A105:B105"/>
    <mergeCell ref="A106:B106"/>
    <mergeCell ref="A107:B107"/>
  </mergeCells>
  <conditionalFormatting sqref="F2:F3 F5:F114">
    <cfRule type="cellIs" dxfId="68" priority="2" stopIfTrue="1" operator="between">
      <formula>0.009</formula>
      <formula>-0.009</formula>
    </cfRule>
  </conditionalFormatting>
  <conditionalFormatting sqref="F116:F65535">
    <cfRule type="cellIs" dxfId="67" priority="1" stopIfTrue="1" operator="between">
      <formula>0.009</formula>
      <formula>-0.009</formula>
    </cfRule>
  </conditionalFormatting>
  <hyperlinks>
    <hyperlink ref="A118"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FIDA!Print_Area</vt:lpstr>
      <vt:lpstr>FIIOF!Print_Area</vt:lpstr>
      <vt:lpstr>FILDF!Print_Area</vt:lpstr>
      <vt:lpstr>FIUBF!Print_Area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31 Jul 2023</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2023-08-09T03:14:53Z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2023-08-08T11:31:51Z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aefd880f-b32b-48cf-a44c-ca30824c94ec</vt:lpwstr>
  </property>
  <property fmtid="{D5CDD505-2E9C-101B-9397-08002B2CF9AE}" pid="10" name="MSIP_Label_3486a02c-2dfb-4efe-823f-aa2d1f0e6ab7_ContentBits">
    <vt:lpwstr>2</vt:lpwstr>
  </property>
  <property fmtid="{D5CDD505-2E9C-101B-9397-08002B2CF9AE}" pid="11" name="Classification">
    <vt:lpwstr>PUBLIC</vt:lpwstr>
  </property>
</Properties>
</file>