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128"/>
  <workbookPr filterPrivacy="1" defaultThemeVersion="124226"/>
  <xr:revisionPtr revIDLastSave="0" documentId="13_ncr:1_{40D28293-5546-49FE-B7CD-08FB343DFAAB}" xr6:coauthVersionLast="47" xr6:coauthVersionMax="47" xr10:uidLastSave="{00000000-0000-0000-0000-000000000000}"/>
  <bookViews>
    <workbookView xWindow="28680" yWindow="-120" windowWidth="29040" windowHeight="17640" xr2:uid="{00000000-000D-0000-FFFF-FFFF00000000}"/>
  </bookViews>
  <sheets>
    <sheet name="FILF" sheetId="46" r:id="rId1"/>
    <sheet name="FIONF" sheetId="47" r:id="rId2"/>
    <sheet name="FISF" sheetId="48" r:id="rId3"/>
    <sheet name="FIFRF" sheetId="49" r:id="rId4"/>
    <sheet name="FICDF" sheetId="50" r:id="rId5"/>
    <sheet name="FBPF" sheetId="51" r:id="rId6"/>
    <sheet name="FIGSF" sheetId="52" r:id="rId7"/>
    <sheet name="FMPS6C" sheetId="53" r:id="rId8"/>
    <sheet name="FMPS5F" sheetId="54" r:id="rId9"/>
    <sheet name="FMPS5E" sheetId="55" r:id="rId10"/>
    <sheet name="FMPS5D" sheetId="56" r:id="rId11"/>
    <sheet name="FMPS5C" sheetId="57" r:id="rId12"/>
    <sheet name="FIPP" sheetId="58" r:id="rId13"/>
    <sheet name="FIDHY" sheetId="59" r:id="rId14"/>
    <sheet name="FIESF" sheetId="21" r:id="rId15"/>
    <sheet name="FIEHF" sheetId="22" r:id="rId16"/>
    <sheet name="TIVF" sheetId="23" r:id="rId17"/>
    <sheet name="TIEIF" sheetId="24" r:id="rId18"/>
    <sheet name="FITF" sheetId="25" r:id="rId19"/>
    <sheet name="FISCF" sheetId="26" r:id="rId20"/>
    <sheet name="FIPF" sheetId="27" r:id="rId21"/>
    <sheet name="FIOF" sheetId="28" r:id="rId22"/>
    <sheet name="FIFEF" sheetId="29" r:id="rId23"/>
    <sheet name="FIEF" sheetId="30" r:id="rId24"/>
    <sheet name="FIEAF" sheetId="31" r:id="rId25"/>
    <sheet name="FIBF" sheetId="32" r:id="rId26"/>
    <sheet name="FBIF" sheetId="33" r:id="rId27"/>
    <sheet name="FAEF" sheetId="34" r:id="rId28"/>
    <sheet name="FIIF-NSE" sheetId="35" r:id="rId29"/>
    <sheet name="FITX" sheetId="36" r:id="rId30"/>
    <sheet name="FIUS" sheetId="37" r:id="rId31"/>
    <sheet name="FEGF" sheetId="38" r:id="rId32"/>
    <sheet name="FIMAS" sheetId="39" r:id="rId33"/>
    <sheet name="FIFOF-50's+" sheetId="40" r:id="rId34"/>
    <sheet name="FIFOF-50's" sheetId="41" r:id="rId35"/>
    <sheet name="FIFOF-40's" sheetId="42" r:id="rId36"/>
    <sheet name="FIFOF-30's" sheetId="43" r:id="rId37"/>
    <sheet name="FIFOF-20's" sheetId="44" r:id="rId38"/>
    <sheet name="FF" sheetId="45" r:id="rId39"/>
    <sheet name="FIDA" sheetId="60" r:id="rId40"/>
    <sheet name="FILDF" sheetId="61" r:id="rId41"/>
    <sheet name="FISTIP" sheetId="62" r:id="rId42"/>
    <sheet name="FIUBF" sheetId="63" r:id="rId43"/>
    <sheet name="FIIOF" sheetId="64" r:id="rId44"/>
    <sheet name="FICRF" sheetId="65" r:id="rId4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34" i="65" l="1"/>
  <c r="F130" i="65"/>
  <c r="F132" i="65" s="1"/>
  <c r="E130" i="65"/>
  <c r="E132" i="65" s="1"/>
  <c r="F98" i="65"/>
  <c r="F100" i="65" s="1"/>
  <c r="E98" i="65"/>
  <c r="E100" i="65" s="1"/>
  <c r="F18" i="65"/>
  <c r="E18" i="65"/>
  <c r="F14" i="65"/>
  <c r="E14" i="65"/>
  <c r="F9" i="65"/>
  <c r="E9" i="65"/>
  <c r="E20" i="65" s="1"/>
  <c r="E68" i="64"/>
  <c r="F68" i="64" s="1"/>
  <c r="F63" i="64"/>
  <c r="F64" i="64" s="1"/>
  <c r="F66" i="64" s="1"/>
  <c r="E20" i="64"/>
  <c r="E14" i="64"/>
  <c r="F13" i="64" s="1"/>
  <c r="F14" i="64" s="1"/>
  <c r="F16" i="64" s="1"/>
  <c r="F18" i="64" s="1"/>
  <c r="F10" i="64"/>
  <c r="E10" i="64"/>
  <c r="E16" i="64" s="1"/>
  <c r="E18" i="64" s="1"/>
  <c r="F11" i="63"/>
  <c r="F7" i="63"/>
  <c r="F9" i="63" s="1"/>
  <c r="E7" i="63"/>
  <c r="E9" i="63" s="1"/>
  <c r="F146" i="62"/>
  <c r="F148" i="62" s="1"/>
  <c r="E146" i="62"/>
  <c r="E148" i="62" s="1"/>
  <c r="F23" i="62"/>
  <c r="F21" i="62"/>
  <c r="E21" i="62"/>
  <c r="F17" i="62"/>
  <c r="E17" i="62"/>
  <c r="F10" i="62"/>
  <c r="E10" i="62"/>
  <c r="E23" i="62" s="1"/>
  <c r="E87" i="61"/>
  <c r="E85" i="61"/>
  <c r="F83" i="61"/>
  <c r="F85" i="61" s="1"/>
  <c r="E83" i="61"/>
  <c r="F7" i="61"/>
  <c r="F11" i="61" s="1"/>
  <c r="E7" i="61"/>
  <c r="E11" i="61" s="1"/>
  <c r="E102" i="60"/>
  <c r="E100" i="60"/>
  <c r="F98" i="60"/>
  <c r="F100" i="60" s="1"/>
  <c r="E98" i="60"/>
  <c r="F18" i="60"/>
  <c r="E18" i="60"/>
  <c r="F14" i="60"/>
  <c r="E14" i="60"/>
  <c r="F8" i="60"/>
  <c r="F22" i="60" s="1"/>
  <c r="E8" i="60"/>
  <c r="F84" i="59"/>
  <c r="E84" i="59"/>
  <c r="F75" i="59"/>
  <c r="E75" i="59"/>
  <c r="F70" i="59"/>
  <c r="E70" i="59"/>
  <c r="F64" i="59"/>
  <c r="E64" i="59"/>
  <c r="F59" i="59"/>
  <c r="E59" i="59"/>
  <c r="F52" i="59"/>
  <c r="E52" i="59"/>
  <c r="F80" i="58"/>
  <c r="E80" i="58"/>
  <c r="F71" i="58"/>
  <c r="E71" i="58"/>
  <c r="F67" i="58"/>
  <c r="E67" i="58"/>
  <c r="F60" i="58"/>
  <c r="E60" i="58"/>
  <c r="F52" i="58"/>
  <c r="E52" i="58"/>
  <c r="E84" i="58" s="1"/>
  <c r="F17" i="52"/>
  <c r="F15" i="52"/>
  <c r="E15" i="52"/>
  <c r="F8" i="52"/>
  <c r="F19" i="52" s="1"/>
  <c r="E8" i="52"/>
  <c r="E17" i="52" s="1"/>
  <c r="F41" i="51"/>
  <c r="E41" i="51"/>
  <c r="F37" i="51"/>
  <c r="F45" i="51" s="1"/>
  <c r="E37" i="51"/>
  <c r="E45" i="51" s="1"/>
  <c r="F29" i="51"/>
  <c r="E29" i="51"/>
  <c r="F45" i="50"/>
  <c r="E45" i="50"/>
  <c r="F40" i="50"/>
  <c r="E40" i="50"/>
  <c r="F36" i="50"/>
  <c r="F47" i="50" s="1"/>
  <c r="E36" i="50"/>
  <c r="F31" i="50"/>
  <c r="E31" i="50"/>
  <c r="E49" i="50" s="1"/>
  <c r="F31" i="49"/>
  <c r="E31" i="49"/>
  <c r="F21" i="49"/>
  <c r="E21" i="49"/>
  <c r="E35" i="49" s="1"/>
  <c r="F17" i="49"/>
  <c r="F33" i="49" s="1"/>
  <c r="E17" i="49"/>
  <c r="F12" i="49"/>
  <c r="E12" i="49"/>
  <c r="F31" i="48"/>
  <c r="E31" i="48"/>
  <c r="F22" i="48"/>
  <c r="E22" i="48"/>
  <c r="E35" i="48" s="1"/>
  <c r="F12" i="48"/>
  <c r="F35" i="48" s="1"/>
  <c r="E12" i="48"/>
  <c r="F41" i="46"/>
  <c r="E41" i="46"/>
  <c r="F29" i="46"/>
  <c r="E29" i="46"/>
  <c r="F16" i="46"/>
  <c r="E16" i="46"/>
  <c r="E43" i="46" s="1"/>
  <c r="F10" i="46"/>
  <c r="F45" i="46" s="1"/>
  <c r="E10" i="46"/>
  <c r="F84" i="58" l="1"/>
  <c r="F86" i="59"/>
  <c r="F25" i="62"/>
  <c r="F22" i="65"/>
  <c r="E102" i="65"/>
  <c r="E86" i="59"/>
  <c r="E9" i="61"/>
  <c r="E25" i="62"/>
  <c r="E150" i="62"/>
  <c r="E22" i="65"/>
  <c r="F102" i="65"/>
  <c r="F82" i="58"/>
  <c r="F88" i="59"/>
  <c r="E82" i="58"/>
  <c r="E88" i="59"/>
  <c r="E43" i="51"/>
  <c r="E11" i="63"/>
  <c r="E45" i="46"/>
  <c r="E33" i="48"/>
  <c r="E33" i="49"/>
  <c r="E47" i="50"/>
  <c r="F43" i="51"/>
  <c r="E22" i="60"/>
  <c r="F20" i="65"/>
  <c r="F20" i="60"/>
  <c r="F9" i="61"/>
  <c r="F102" i="60"/>
  <c r="F87" i="61"/>
  <c r="E20" i="60"/>
  <c r="F33" i="48"/>
  <c r="F35" i="49"/>
  <c r="F49" i="50"/>
  <c r="F43" i="46"/>
  <c r="E19" i="52"/>
  <c r="E10" i="45"/>
  <c r="E14" i="45" s="1"/>
  <c r="D10" i="45"/>
  <c r="D14" i="45" s="1"/>
  <c r="E13" i="44"/>
  <c r="E15" i="44" s="1"/>
  <c r="D13" i="44"/>
  <c r="D17" i="44" s="1"/>
  <c r="E13" i="43"/>
  <c r="E17" i="43" s="1"/>
  <c r="D13" i="43"/>
  <c r="D15" i="43" s="1"/>
  <c r="E13" i="42"/>
  <c r="E17" i="42" s="1"/>
  <c r="D13" i="42"/>
  <c r="D15" i="42" s="1"/>
  <c r="E12" i="41"/>
  <c r="E16" i="41" s="1"/>
  <c r="D12" i="41"/>
  <c r="D16" i="41" s="1"/>
  <c r="E9" i="40"/>
  <c r="E13" i="40" s="1"/>
  <c r="D9" i="40"/>
  <c r="D11" i="40" s="1"/>
  <c r="E12" i="39"/>
  <c r="E14" i="39" s="1"/>
  <c r="D12" i="39"/>
  <c r="D14" i="39" s="1"/>
  <c r="E7" i="38"/>
  <c r="E9" i="38" s="1"/>
  <c r="D7" i="38"/>
  <c r="D11" i="38" s="1"/>
  <c r="E7" i="37"/>
  <c r="E11" i="37" s="1"/>
  <c r="D7" i="37"/>
  <c r="D11" i="37" s="1"/>
  <c r="H71" i="27"/>
  <c r="D102" i="27" s="1"/>
  <c r="G71" i="27"/>
  <c r="E12" i="45" l="1"/>
  <c r="D12" i="45"/>
  <c r="E17" i="44"/>
  <c r="D15" i="44"/>
  <c r="E15" i="43"/>
  <c r="D17" i="43"/>
  <c r="E15" i="42"/>
  <c r="D17" i="42"/>
  <c r="E14" i="41"/>
  <c r="D14" i="41"/>
  <c r="E11" i="40"/>
  <c r="D13" i="40"/>
  <c r="D16" i="39"/>
  <c r="E16" i="39"/>
  <c r="E11" i="38"/>
  <c r="D9" i="38"/>
  <c r="D9" i="37"/>
  <c r="E9" i="37"/>
  <c r="H58" i="21" l="1"/>
  <c r="D103" i="21" s="1"/>
  <c r="G58" i="21"/>
  <c r="F65" i="36" l="1"/>
  <c r="E65" i="36"/>
  <c r="F59" i="36"/>
  <c r="F69" i="36" s="1"/>
  <c r="E59" i="36"/>
  <c r="E69" i="36" s="1"/>
  <c r="F58" i="35"/>
  <c r="F62" i="35" s="1"/>
  <c r="E58" i="35"/>
  <c r="E62" i="35" s="1"/>
  <c r="F70" i="34"/>
  <c r="E70" i="34"/>
  <c r="F66" i="34"/>
  <c r="E66" i="34"/>
  <c r="F20" i="34"/>
  <c r="F68" i="34" s="1"/>
  <c r="E20" i="34"/>
  <c r="E68" i="34" s="1"/>
  <c r="F41" i="33"/>
  <c r="F43" i="33" s="1"/>
  <c r="F45" i="33"/>
  <c r="E41" i="33"/>
  <c r="E45" i="33" s="1"/>
  <c r="F50" i="32"/>
  <c r="E50" i="32"/>
  <c r="F46" i="32"/>
  <c r="F54" i="32" s="1"/>
  <c r="E46" i="32"/>
  <c r="E52" i="32" s="1"/>
  <c r="F65" i="31"/>
  <c r="E65" i="31"/>
  <c r="E69" i="31" s="1"/>
  <c r="F60" i="31"/>
  <c r="F69" i="31" s="1"/>
  <c r="E60" i="31"/>
  <c r="E67" i="31" s="1"/>
  <c r="F64" i="30"/>
  <c r="E64" i="30"/>
  <c r="F58" i="30"/>
  <c r="F68" i="30" s="1"/>
  <c r="E58" i="30"/>
  <c r="E66" i="30" s="1"/>
  <c r="F36" i="29"/>
  <c r="F40" i="29" s="1"/>
  <c r="E36" i="29"/>
  <c r="E40" i="29" s="1"/>
  <c r="E38" i="29"/>
  <c r="F41" i="28"/>
  <c r="E41" i="28"/>
  <c r="F35" i="28"/>
  <c r="F45" i="28" s="1"/>
  <c r="E35" i="28"/>
  <c r="E45" i="28" s="1"/>
  <c r="F75" i="27"/>
  <c r="E75" i="27"/>
  <c r="F71" i="27"/>
  <c r="E71" i="27"/>
  <c r="F78" i="26"/>
  <c r="F82" i="26" s="1"/>
  <c r="E78" i="26"/>
  <c r="E82" i="26" s="1"/>
  <c r="F50" i="25"/>
  <c r="E50" i="25"/>
  <c r="F48" i="25"/>
  <c r="E48" i="25"/>
  <c r="F44" i="25"/>
  <c r="E44" i="25"/>
  <c r="F22" i="25"/>
  <c r="F52" i="25" s="1"/>
  <c r="E22" i="25"/>
  <c r="E52" i="25"/>
  <c r="F51" i="24"/>
  <c r="E51" i="24"/>
  <c r="F42" i="24"/>
  <c r="E42" i="24"/>
  <c r="F37" i="24"/>
  <c r="F53" i="24" s="1"/>
  <c r="F55" i="24"/>
  <c r="E37" i="24"/>
  <c r="E55" i="24" s="1"/>
  <c r="F45" i="23"/>
  <c r="E45" i="23"/>
  <c r="F41" i="23"/>
  <c r="F49" i="23" s="1"/>
  <c r="E41" i="23"/>
  <c r="E47" i="23" s="1"/>
  <c r="E49" i="23"/>
  <c r="F83" i="22"/>
  <c r="E83" i="22"/>
  <c r="F74" i="22"/>
  <c r="E74" i="22"/>
  <c r="F70" i="22"/>
  <c r="E70" i="22"/>
  <c r="F63" i="22"/>
  <c r="F85" i="22" s="1"/>
  <c r="E63" i="22"/>
  <c r="F57" i="22"/>
  <c r="E57" i="22"/>
  <c r="F52" i="22"/>
  <c r="E52" i="22"/>
  <c r="F69" i="21"/>
  <c r="E69" i="21"/>
  <c r="F64" i="21"/>
  <c r="E64" i="21"/>
  <c r="F58" i="21"/>
  <c r="E58" i="21"/>
  <c r="E43" i="33"/>
  <c r="E43" i="28"/>
  <c r="F43" i="28"/>
  <c r="E80" i="26"/>
  <c r="F80" i="26"/>
  <c r="F47" i="23"/>
  <c r="E53" i="24" l="1"/>
  <c r="F38" i="29"/>
  <c r="E60" i="35"/>
  <c r="F66" i="30"/>
  <c r="F67" i="31"/>
  <c r="F52" i="32"/>
  <c r="E87" i="22"/>
  <c r="E68" i="30"/>
  <c r="E54" i="32"/>
  <c r="E67" i="36"/>
  <c r="F87" i="22"/>
  <c r="F60" i="35"/>
  <c r="F67" i="36"/>
  <c r="E75" i="21"/>
  <c r="E77" i="27"/>
  <c r="E81" i="27"/>
  <c r="F75" i="21"/>
  <c r="F81" i="27"/>
  <c r="E71" i="21"/>
  <c r="F77" i="27"/>
  <c r="E85" i="22"/>
  <c r="F71" i="21"/>
</calcChain>
</file>

<file path=xl/sharedStrings.xml><?xml version="1.0" encoding="utf-8"?>
<sst xmlns="http://schemas.openxmlformats.org/spreadsheetml/2006/main" count="5357" uniqueCount="1203">
  <si>
    <t>Name of the Instrument</t>
  </si>
  <si>
    <t>Quantity</t>
  </si>
  <si>
    <t>ISIN Number</t>
  </si>
  <si>
    <t xml:space="preserve">Market Value(Rs. in Lakhs) </t>
  </si>
  <si>
    <t>% to Net Assets</t>
  </si>
  <si>
    <t>Industry Classification / Rating</t>
  </si>
  <si>
    <t>YTM</t>
  </si>
  <si>
    <t>Portfolio Statement as on May 31,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</si>
  <si>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</si>
  <si>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</si>
  <si>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</si>
  <si>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</si>
  <si>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</si>
  <si>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</si>
  <si>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</si>
  <si>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</si>
  <si>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</si>
  <si>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</si>
  <si>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</si>
  <si>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</si>
  <si>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</si>
  <si>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Index Fund NSE Nifty Plan</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</si>
  <si>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</si>
  <si>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</si>
  <si>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</si>
  <si>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</si>
  <si>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</si>
  <si>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</si>
  <si>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</si>
  <si>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</si>
  <si>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Mutual Fund Units</t>
  </si>
  <si>
    <t>Sub Total</t>
  </si>
  <si>
    <t>Total</t>
  </si>
  <si>
    <t>Net Assets</t>
  </si>
  <si>
    <t>Call, Cash &amp; Other Assets</t>
  </si>
  <si>
    <t>** Non- Traded Scrips</t>
  </si>
  <si>
    <t>Notes</t>
  </si>
  <si>
    <t>a) NAV at the beginning and at the end of the Half-year ended 31-May-2022</t>
  </si>
  <si>
    <t xml:space="preserve">      Plan/Option</t>
  </si>
  <si>
    <t>As on 31-May-2022</t>
  </si>
  <si>
    <t>As on 30-Nov-2021</t>
  </si>
  <si>
    <t>IDCW - Income Distribution cum capital withdrawal</t>
  </si>
  <si>
    <t>b) Aggregate Distributions declared during the Half - year ended 31-May-2022</t>
  </si>
  <si>
    <t>Nil</t>
  </si>
  <si>
    <t>(In Years)</t>
  </si>
  <si>
    <t>Debt Instruments</t>
  </si>
  <si>
    <t>(a) Listed / awaiting listing on Stock Exchanges</t>
  </si>
  <si>
    <t>Money Market Instruments</t>
  </si>
  <si>
    <t>CRISIL A1+</t>
  </si>
  <si>
    <t>Commercial Paper</t>
  </si>
  <si>
    <t>Treasury Bill</t>
  </si>
  <si>
    <t>91 DTB (30-Jun-2022)</t>
  </si>
  <si>
    <t>IN002021X595</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</si>
  <si>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</si>
  <si>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</si>
  <si>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</si>
  <si>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</si>
  <si>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</si>
  <si>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</si>
  <si>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</si>
  <si>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</si>
  <si>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</si>
  <si>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</si>
  <si>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Government Securities</t>
  </si>
  <si>
    <t>5.74% GOI 2026 (15-Nov-2026)</t>
  </si>
  <si>
    <t>IN0020210186</t>
  </si>
  <si>
    <t>SOVEREIGN</t>
  </si>
  <si>
    <t>5.63% GOI 2026 (12-Apr-2026)</t>
  </si>
  <si>
    <t>IN0020210012</t>
  </si>
  <si>
    <t>5.15% GOI 2025 (09-Nov-2025)</t>
  </si>
  <si>
    <t>IN0020200278</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</si>
  <si>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</si>
  <si>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</si>
  <si>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</si>
  <si>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</si>
  <si>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</si>
  <si>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</si>
  <si>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</si>
  <si>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</si>
  <si>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</si>
  <si>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</si>
  <si>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7.32% GOI 2024 (28-Jan-2024)</t>
  </si>
  <si>
    <t>IN0020180488</t>
  </si>
  <si>
    <t>ICRA A1+</t>
  </si>
  <si>
    <t>Axis Securities Ltd (13-Jul-2022) **@</t>
  </si>
  <si>
    <t>INE110O14583</t>
  </si>
  <si>
    <t>Equity &amp; Equity related</t>
  </si>
  <si>
    <t>ICICI Bank Ltd</t>
  </si>
  <si>
    <t>INE090A01021</t>
  </si>
  <si>
    <t>Banks</t>
  </si>
  <si>
    <t>HDFC Bank Ltd</t>
  </si>
  <si>
    <t>INE040A01034</t>
  </si>
  <si>
    <t>Infosys Ltd</t>
  </si>
  <si>
    <t>INE009A01021</t>
  </si>
  <si>
    <t>IT - Software</t>
  </si>
  <si>
    <t>Axis Bank Ltd</t>
  </si>
  <si>
    <t>INE238A01034</t>
  </si>
  <si>
    <t>Larsen &amp; Toubro Ltd</t>
  </si>
  <si>
    <t>INE018A01030</t>
  </si>
  <si>
    <t>Construction</t>
  </si>
  <si>
    <t>Bharti Airtel Ltd</t>
  </si>
  <si>
    <t>INE397D01024</t>
  </si>
  <si>
    <t>Telecom - Services</t>
  </si>
  <si>
    <t>Reliance Industries Ltd</t>
  </si>
  <si>
    <t>INE002A01018</t>
  </si>
  <si>
    <t>Petroleum Products</t>
  </si>
  <si>
    <t>HCL Technologies Ltd</t>
  </si>
  <si>
    <t>INE860A01027</t>
  </si>
  <si>
    <t>State Bank of India</t>
  </si>
  <si>
    <t>INE062A01020</t>
  </si>
  <si>
    <t>Kotak Mahindra Bank Ltd</t>
  </si>
  <si>
    <t>INE237A01028</t>
  </si>
  <si>
    <t>NTPC Ltd</t>
  </si>
  <si>
    <t>INE733E01010</t>
  </si>
  <si>
    <t>Power</t>
  </si>
  <si>
    <t>Ambuja Cements Ltd</t>
  </si>
  <si>
    <t>INE079A01024</t>
  </si>
  <si>
    <t>Cement &amp; Cement Products</t>
  </si>
  <si>
    <t>Bajaj Auto Ltd</t>
  </si>
  <si>
    <t>INE917I01010</t>
  </si>
  <si>
    <t>Automobiles</t>
  </si>
  <si>
    <t>GAIL (India) Ltd</t>
  </si>
  <si>
    <t>INE129A01019</t>
  </si>
  <si>
    <t>Gas</t>
  </si>
  <si>
    <t>Dr. Reddy's Laboratories Ltd</t>
  </si>
  <si>
    <t>INE089A01023</t>
  </si>
  <si>
    <t>Pharmaceuticals &amp; Biotechnology</t>
  </si>
  <si>
    <t>Hindustan Aeronautics Ltd</t>
  </si>
  <si>
    <t>INE066F01012</t>
  </si>
  <si>
    <t>Aerospace &amp; Defense</t>
  </si>
  <si>
    <t>Grasim Industries Ltd</t>
  </si>
  <si>
    <t>INE047A01021</t>
  </si>
  <si>
    <t>SBI Cards and Payment Services Ltd</t>
  </si>
  <si>
    <t>INE018E01016</t>
  </si>
  <si>
    <t>Finance</t>
  </si>
  <si>
    <t>Aditya Birla Fashion and Retail Ltd</t>
  </si>
  <si>
    <t>INE647O01011</t>
  </si>
  <si>
    <t>Retailing</t>
  </si>
  <si>
    <t>Voltas Ltd</t>
  </si>
  <si>
    <t>INE226A01021</t>
  </si>
  <si>
    <t>Consumer Durables</t>
  </si>
  <si>
    <t>Blue Star Ltd</t>
  </si>
  <si>
    <t>INE472A01039</t>
  </si>
  <si>
    <t>Hindustan Unilever Ltd</t>
  </si>
  <si>
    <t>INE030A01027</t>
  </si>
  <si>
    <t>Diversified Fmcg</t>
  </si>
  <si>
    <t>Crompton Greaves Consumer Electricals Ltd</t>
  </si>
  <si>
    <t>INE299U01018</t>
  </si>
  <si>
    <t>Jubilant Foodworks Ltd</t>
  </si>
  <si>
    <t>INE797F01020</t>
  </si>
  <si>
    <t>Leisure Services</t>
  </si>
  <si>
    <t>Tata Motors Ltd</t>
  </si>
  <si>
    <t>INE155A01022</t>
  </si>
  <si>
    <t>Ultratech Cement Ltd</t>
  </si>
  <si>
    <t>INE481G01011</t>
  </si>
  <si>
    <t>City Union Bank Ltd</t>
  </si>
  <si>
    <t>INE491A01021</t>
  </si>
  <si>
    <t>United Spirits Ltd</t>
  </si>
  <si>
    <t>INE854D01024</t>
  </si>
  <si>
    <t>Beverages</t>
  </si>
  <si>
    <t>Jyothy Labs Ltd</t>
  </si>
  <si>
    <t>INE668F01031</t>
  </si>
  <si>
    <t>Household Products</t>
  </si>
  <si>
    <t>ICICI Prudential Life Insurance Co Ltd</t>
  </si>
  <si>
    <t>INE726G01019</t>
  </si>
  <si>
    <t>Insurance</t>
  </si>
  <si>
    <t>Westlife Development Ltd</t>
  </si>
  <si>
    <t>INE274F01020</t>
  </si>
  <si>
    <t>Exide Industries Ltd</t>
  </si>
  <si>
    <t>INE302A01020</t>
  </si>
  <si>
    <t>Auto Components</t>
  </si>
  <si>
    <t>Cyient Ltd</t>
  </si>
  <si>
    <t>INE136B01020</t>
  </si>
  <si>
    <t>IT - Services</t>
  </si>
  <si>
    <t>Gujarat State Petronet Ltd</t>
  </si>
  <si>
    <t>INE246F01010</t>
  </si>
  <si>
    <t>Sapphire Foods India Ltd</t>
  </si>
  <si>
    <t>INE806T01012</t>
  </si>
  <si>
    <t>United Breweries Ltd</t>
  </si>
  <si>
    <t>INE686F01025</t>
  </si>
  <si>
    <t>Zydus Lifesciences Ltd</t>
  </si>
  <si>
    <t>INE010B01027</t>
  </si>
  <si>
    <t>Tata Power Co Ltd</t>
  </si>
  <si>
    <t>INE245A01021</t>
  </si>
  <si>
    <t>Kirloskar Oil Engines Ltd</t>
  </si>
  <si>
    <t>INE146L01010</t>
  </si>
  <si>
    <t>Industrial Products</t>
  </si>
  <si>
    <t>Zomato Ltd</t>
  </si>
  <si>
    <t>INE758T01015</t>
  </si>
  <si>
    <t>Nuvoco Vistas Corporation Ltd</t>
  </si>
  <si>
    <t>INE118D01016</t>
  </si>
  <si>
    <t>Multi Commodity Exchange Of India Ltd</t>
  </si>
  <si>
    <t>INE745G01035</t>
  </si>
  <si>
    <t>Capital Markets</t>
  </si>
  <si>
    <t>Kansai Nerolac Paints Ltd</t>
  </si>
  <si>
    <t>INE531A01024</t>
  </si>
  <si>
    <t>PB Fintech Ltd</t>
  </si>
  <si>
    <t>INE417T01026</t>
  </si>
  <si>
    <t>Financial Technology (Fintech)</t>
  </si>
  <si>
    <t>Himatsingka Seide Ltd</t>
  </si>
  <si>
    <t>INE049A01027</t>
  </si>
  <si>
    <t>Textiles &amp; Apparels</t>
  </si>
  <si>
    <t>6.95% Housing Development Finance Corporation Ltd (27-Apr-2023) **</t>
  </si>
  <si>
    <t>INE001A07SK8</t>
  </si>
  <si>
    <t>Kotak Mahindra Prime Ltd (03-Jun-2022) **@</t>
  </si>
  <si>
    <t>INE916D140Y6</t>
  </si>
  <si>
    <t>Tata Capital Financial Services Ltd (28-Sep-2022) **@</t>
  </si>
  <si>
    <t>INE306N14UG4</t>
  </si>
  <si>
    <t>364 DTB (11-May-2023)</t>
  </si>
  <si>
    <t>IN002022Z069</t>
  </si>
  <si>
    <t>6.18% GOI 2024 (04-Nov-2024)</t>
  </si>
  <si>
    <t>IN0020190396</t>
  </si>
  <si>
    <t>Mahindra &amp; Mahindra Ltd</t>
  </si>
  <si>
    <t>INE101A01026</t>
  </si>
  <si>
    <t>MindTree Ltd</t>
  </si>
  <si>
    <t>INE018I01017</t>
  </si>
  <si>
    <t>Dabur India Ltd</t>
  </si>
  <si>
    <t>INE016A01026</t>
  </si>
  <si>
    <t>Personal Products</t>
  </si>
  <si>
    <t>Asian Paints Ltd</t>
  </si>
  <si>
    <t>INE021A01026</t>
  </si>
  <si>
    <t>Shriram Transport Finance Co Ltd</t>
  </si>
  <si>
    <t>INE721A01013</t>
  </si>
  <si>
    <t>Marico Ltd</t>
  </si>
  <si>
    <t>INE196A01026</t>
  </si>
  <si>
    <t>c) Portfolio Turnover Ratio during the Half - year 31-May-2022</t>
  </si>
  <si>
    <t>d) Average Maturity as on 31-May-2022</t>
  </si>
  <si>
    <t xml:space="preserve">e) During the month additional instances of fair valuation/deviation from valuation price provided by the valuation agencies </t>
  </si>
  <si>
    <t xml:space="preserve">(b) Unlisted </t>
  </si>
  <si>
    <t>INE671B01018</t>
  </si>
  <si>
    <t>Tata Motors Ltd DVR</t>
  </si>
  <si>
    <t>IN9155A01020</t>
  </si>
  <si>
    <t>Tech Mahindra Ltd</t>
  </si>
  <si>
    <t>INE669C01036</t>
  </si>
  <si>
    <t>Bharat Electronics Ltd</t>
  </si>
  <si>
    <t>INE263A01024</t>
  </si>
  <si>
    <t>Coal India Ltd</t>
  </si>
  <si>
    <t>INE522F01014</t>
  </si>
  <si>
    <t>Consumable Fuels</t>
  </si>
  <si>
    <t>ITC Ltd</t>
  </si>
  <si>
    <t>INE154A01025</t>
  </si>
  <si>
    <t>Godrej Consumer Products Ltd</t>
  </si>
  <si>
    <t>INE102D01028</t>
  </si>
  <si>
    <t>Indian Oil Corporation Ltd</t>
  </si>
  <si>
    <t>INE242A01010</t>
  </si>
  <si>
    <t>Housing Development Finance Corporation Ltd</t>
  </si>
  <si>
    <t>INE001A01036</t>
  </si>
  <si>
    <t>ACC Ltd</t>
  </si>
  <si>
    <t>INE012A01025</t>
  </si>
  <si>
    <t>Century Textile &amp; Industries Ltd</t>
  </si>
  <si>
    <t>INE055A01016</t>
  </si>
  <si>
    <t>Paper, Forest &amp; Jute Products</t>
  </si>
  <si>
    <t>Finolex Cables Ltd</t>
  </si>
  <si>
    <t>INE235A01022</t>
  </si>
  <si>
    <t>Power Grid Corporation of India Ltd</t>
  </si>
  <si>
    <t>INE752E01010</t>
  </si>
  <si>
    <t>Federal Bank Ltd</t>
  </si>
  <si>
    <t>INE171A01029</t>
  </si>
  <si>
    <t>Indraprastha Gas Ltd</t>
  </si>
  <si>
    <t>INE203G01027</t>
  </si>
  <si>
    <t>Lupin Ltd</t>
  </si>
  <si>
    <t>INE326A01037</t>
  </si>
  <si>
    <t>Rallis India Ltd</t>
  </si>
  <si>
    <t>INE613A01020</t>
  </si>
  <si>
    <t>Fertilizers &amp; Agrochemicals</t>
  </si>
  <si>
    <t>(b) Units of Real Estate Investment Trusts (REITs)</t>
  </si>
  <si>
    <t>Embassy Office Parks REIT</t>
  </si>
  <si>
    <t>INE041025011</t>
  </si>
  <si>
    <t>Industry Classification</t>
  </si>
  <si>
    <t>NHPC Ltd</t>
  </si>
  <si>
    <t>INE848E01016</t>
  </si>
  <si>
    <t>Petronet LNG Ltd</t>
  </si>
  <si>
    <t>INE347G01014</t>
  </si>
  <si>
    <t>Finolex Industries Ltd</t>
  </si>
  <si>
    <t>INE183A01024</t>
  </si>
  <si>
    <t>Hero MotoCorp Ltd</t>
  </si>
  <si>
    <t>INE158A01026</t>
  </si>
  <si>
    <t>Tata Consultancy Services Ltd</t>
  </si>
  <si>
    <t>INE467B01029</t>
  </si>
  <si>
    <t>Hindustan Petroleum Corporation Ltd</t>
  </si>
  <si>
    <t>INE094A01015</t>
  </si>
  <si>
    <t>Colgate Palmolive (India) Ltd</t>
  </si>
  <si>
    <t>INE259A01022</t>
  </si>
  <si>
    <t>Oil &amp; Natural Gas Corporation Ltd</t>
  </si>
  <si>
    <t>INE213A01029</t>
  </si>
  <si>
    <t>Oil</t>
  </si>
  <si>
    <t>ICICI Securities Ltd</t>
  </si>
  <si>
    <t>INE763G01038</t>
  </si>
  <si>
    <t>CESC Ltd</t>
  </si>
  <si>
    <t>INE486A01021</t>
  </si>
  <si>
    <t>Brookfield India Real Estate Trust</t>
  </si>
  <si>
    <t>INE0FDU25010</t>
  </si>
  <si>
    <t>Foreign Equity Securities</t>
  </si>
  <si>
    <t>Unilever PLC, (ADR)</t>
  </si>
  <si>
    <t>US9047677045</t>
  </si>
  <si>
    <t>Food Products</t>
  </si>
  <si>
    <t>Xtep International Holdings Ltd</t>
  </si>
  <si>
    <t>KYG982771092</t>
  </si>
  <si>
    <t>Xinyi Solar Holdings Ltd</t>
  </si>
  <si>
    <t>KYG9829N1025</t>
  </si>
  <si>
    <t>Industrial Manufacturing</t>
  </si>
  <si>
    <t>Novatek Microelectronics Corp. Ltd</t>
  </si>
  <si>
    <t>TW0003034005</t>
  </si>
  <si>
    <t>IT - Hardware</t>
  </si>
  <si>
    <t>Mediatek Inc</t>
  </si>
  <si>
    <t>TW0002454006</t>
  </si>
  <si>
    <t>Primax Electronics Ltd</t>
  </si>
  <si>
    <t>TW0004915004</t>
  </si>
  <si>
    <t>Info Edge (India) Ltd</t>
  </si>
  <si>
    <t>INE663F01024</t>
  </si>
  <si>
    <t>FSN E-Commerce Ventures Ltd</t>
  </si>
  <si>
    <t>INE388Y01029</t>
  </si>
  <si>
    <t>Affle India Ltd</t>
  </si>
  <si>
    <t>INE00WC01027</t>
  </si>
  <si>
    <t>Indiamart Intermesh Ltd</t>
  </si>
  <si>
    <t>INE933S01016</t>
  </si>
  <si>
    <t>Firstsource Solutions Ltd</t>
  </si>
  <si>
    <t>INE684F01012</t>
  </si>
  <si>
    <t>Rategain Travel Technologies Ltd</t>
  </si>
  <si>
    <t>INE0CLI01024</t>
  </si>
  <si>
    <t>Xelpmoc Design and Tech Ltd</t>
  </si>
  <si>
    <t>INE01P501012</t>
  </si>
  <si>
    <t>Makemytrip Ltd</t>
  </si>
  <si>
    <t>MU0295S00016</t>
  </si>
  <si>
    <t>Freshworks Inc</t>
  </si>
  <si>
    <t>US3580541049</t>
  </si>
  <si>
    <t>Samsung Electronics Co. Ltd</t>
  </si>
  <si>
    <t>KR7005930003</t>
  </si>
  <si>
    <t>Qualcomm Inc.</t>
  </si>
  <si>
    <t>US7475251036</t>
  </si>
  <si>
    <t>Telecom -  Equipment &amp; Accessories</t>
  </si>
  <si>
    <t>Amazon.com INC</t>
  </si>
  <si>
    <t>US0231351067</t>
  </si>
  <si>
    <t>Twitter Inc.</t>
  </si>
  <si>
    <t>US90184L1026</t>
  </si>
  <si>
    <t>Microsoft Corp</t>
  </si>
  <si>
    <t>US5949181045</t>
  </si>
  <si>
    <t>Salesforce.Com Inc</t>
  </si>
  <si>
    <t>US79466L3024</t>
  </si>
  <si>
    <t>Zoom Video Communications Inc</t>
  </si>
  <si>
    <t>US98980L1017</t>
  </si>
  <si>
    <t>Intel Corp</t>
  </si>
  <si>
    <t>US4581401001</t>
  </si>
  <si>
    <t>Alphabet Inc</t>
  </si>
  <si>
    <t>US02079K3059</t>
  </si>
  <si>
    <t>LG Chem Ltd</t>
  </si>
  <si>
    <t>KR7051910008</t>
  </si>
  <si>
    <t>Chemicals &amp; Petrochemicals</t>
  </si>
  <si>
    <t>Alibaba Group Holding Ltd</t>
  </si>
  <si>
    <t>KYG017191142</t>
  </si>
  <si>
    <t>Uber Technologies Inc</t>
  </si>
  <si>
    <t>US90353T1007</t>
  </si>
  <si>
    <t>Transport Services</t>
  </si>
  <si>
    <t>Samsung Sdi Co Ltd</t>
  </si>
  <si>
    <t>KR7006400006</t>
  </si>
  <si>
    <t>Tencent Holdings Ltd</t>
  </si>
  <si>
    <t>KYG875721634</t>
  </si>
  <si>
    <t>PayPal Holdings Inc</t>
  </si>
  <si>
    <t>US70450Y1038</t>
  </si>
  <si>
    <t>JD.Com Inc</t>
  </si>
  <si>
    <t>KYG8208B1014</t>
  </si>
  <si>
    <t>Foreign Mutual Fund Units</t>
  </si>
  <si>
    <t>Franklin Technology Fund, Class I (Acc)</t>
  </si>
  <si>
    <t>LU0626261944</t>
  </si>
  <si>
    <t>Foreign Mutual Fund</t>
  </si>
  <si>
    <t>Brigade Enterprises Ltd</t>
  </si>
  <si>
    <t>INE791I01019</t>
  </si>
  <si>
    <t>Realty</t>
  </si>
  <si>
    <t>Deepak Nitrite Ltd</t>
  </si>
  <si>
    <t>INE288B01029</t>
  </si>
  <si>
    <t>KPIT Technologies Ltd</t>
  </si>
  <si>
    <t>INE04I401011</t>
  </si>
  <si>
    <t>GHCL Ltd</t>
  </si>
  <si>
    <t>INE539A01019</t>
  </si>
  <si>
    <t>J.B. Chemicals &amp; Pharmaceuticals Ltd</t>
  </si>
  <si>
    <t>INE572A01028</t>
  </si>
  <si>
    <t>CCL Products (India) Ltd</t>
  </si>
  <si>
    <t>INE421D01022</t>
  </si>
  <si>
    <t>Agricultural Food &amp; Other Products</t>
  </si>
  <si>
    <t>Quess Corp Ltd</t>
  </si>
  <si>
    <t>INE615P01015</t>
  </si>
  <si>
    <t>Commercial Services &amp; Supplies</t>
  </si>
  <si>
    <t>Equitas Holdings Ltd</t>
  </si>
  <si>
    <t>INE988K01017</t>
  </si>
  <si>
    <t>Tube Investments of India Ltd</t>
  </si>
  <si>
    <t>INE974X01010</t>
  </si>
  <si>
    <t>K.P.R. Mill Ltd</t>
  </si>
  <si>
    <t>INE930H01031</t>
  </si>
  <si>
    <t>Carborundum Universal Ltd</t>
  </si>
  <si>
    <t>INE120A01034</t>
  </si>
  <si>
    <t>KNR Constructions Ltd</t>
  </si>
  <si>
    <t>INE634I01029</t>
  </si>
  <si>
    <t>Ahluwalia Contracts (India) Ltd</t>
  </si>
  <si>
    <t>INE758C01029</t>
  </si>
  <si>
    <t>Eris Lifesciences Ltd</t>
  </si>
  <si>
    <t>INE406M01024</t>
  </si>
  <si>
    <t>Nesco Ltd</t>
  </si>
  <si>
    <t>INE317F01035</t>
  </si>
  <si>
    <t>Lemon Tree Hotels Ltd</t>
  </si>
  <si>
    <t>INE970X01018</t>
  </si>
  <si>
    <t>Sobha Ltd</t>
  </si>
  <si>
    <t>INE671H01015</t>
  </si>
  <si>
    <t>V.I.P. Industries Ltd</t>
  </si>
  <si>
    <t>INE054A01027</t>
  </si>
  <si>
    <t>Teamlease Services Ltd</t>
  </si>
  <si>
    <t>INE985S01024</t>
  </si>
  <si>
    <t>M M Forgings Ltd</t>
  </si>
  <si>
    <t>INE227C01017</t>
  </si>
  <si>
    <t>Karur Vysya Bank Ltd</t>
  </si>
  <si>
    <t>INE036D01028</t>
  </si>
  <si>
    <t>DCB Bank Ltd</t>
  </si>
  <si>
    <t>INE503A01015</t>
  </si>
  <si>
    <t>Gateway Distriparks Ltd</t>
  </si>
  <si>
    <t>INE079J01017</t>
  </si>
  <si>
    <t>TTK Prestige Ltd</t>
  </si>
  <si>
    <t>INE690A01028</t>
  </si>
  <si>
    <t>Cholamandalam Investment and Finance Co Ltd</t>
  </si>
  <si>
    <t>INE121A01024</t>
  </si>
  <si>
    <t>TV Today Network Ltd</t>
  </si>
  <si>
    <t>INE038F01029</t>
  </si>
  <si>
    <t>Entertainment</t>
  </si>
  <si>
    <t>Chemplast Sanmar Ltd</t>
  </si>
  <si>
    <t>INE488A01050</t>
  </si>
  <si>
    <t>Atul Ltd</t>
  </si>
  <si>
    <t>INE100A01010</t>
  </si>
  <si>
    <t>Shankara Building Products Ltd</t>
  </si>
  <si>
    <t>INE274V01019</t>
  </si>
  <si>
    <t>Metropolis Healthcare Ltd</t>
  </si>
  <si>
    <t>INE112L01020</t>
  </si>
  <si>
    <t>Healthcare Services</t>
  </si>
  <si>
    <t>HeidelbergCement India Ltd</t>
  </si>
  <si>
    <t>INE578A01017</t>
  </si>
  <si>
    <t>Equitas Small Finance Bank Ltd</t>
  </si>
  <si>
    <t>INE063P01018</t>
  </si>
  <si>
    <t>Techno Electric &amp; Engineering Co Ltd</t>
  </si>
  <si>
    <t>INE285K01026</t>
  </si>
  <si>
    <t>Anand Rathi Wealth Ltd</t>
  </si>
  <si>
    <t>INE463V01026</t>
  </si>
  <si>
    <t>Ion Exchange (India) Ltd</t>
  </si>
  <si>
    <t>INE570A01014</t>
  </si>
  <si>
    <t>S J S Enterprises Ltd</t>
  </si>
  <si>
    <t>INE284S01014</t>
  </si>
  <si>
    <t>JK Lakshmi Cement Ltd</t>
  </si>
  <si>
    <t>INE786A01032</t>
  </si>
  <si>
    <t>Mrs Bectors Food Specialities Ltd</t>
  </si>
  <si>
    <t>INE495P01012</t>
  </si>
  <si>
    <t>Music Broadcast Ltd</t>
  </si>
  <si>
    <t>INE919I01024</t>
  </si>
  <si>
    <t>Gulf Oil Lubricants India Ltd</t>
  </si>
  <si>
    <t>INE635Q01029</t>
  </si>
  <si>
    <t>Ashoka Buildcon Ltd</t>
  </si>
  <si>
    <t>INE442H01029</t>
  </si>
  <si>
    <t>Symphony Ltd</t>
  </si>
  <si>
    <t>INE225D01027</t>
  </si>
  <si>
    <t>G R Infraprojects Ltd</t>
  </si>
  <si>
    <t>INE201P01022</t>
  </si>
  <si>
    <t>IDFC Ltd</t>
  </si>
  <si>
    <t>INE043D01016</t>
  </si>
  <si>
    <t>Data Patterns India Ltd</t>
  </si>
  <si>
    <t>INE0IX101010</t>
  </si>
  <si>
    <t>Campus Activewear Ltd</t>
  </si>
  <si>
    <t>INE278Y01022</t>
  </si>
  <si>
    <t>Indoco Remedies Ltd</t>
  </si>
  <si>
    <t>INE873D01024</t>
  </si>
  <si>
    <t>Hindustan Oil Exploration Co Ltd</t>
  </si>
  <si>
    <t>INE345A01011</t>
  </si>
  <si>
    <t>Latent View Analytics Ltd</t>
  </si>
  <si>
    <t>INE0I7C01011</t>
  </si>
  <si>
    <t>Hitachi Energy India Ltd</t>
  </si>
  <si>
    <t>INE07Y701011</t>
  </si>
  <si>
    <t>Electrical Equipment</t>
  </si>
  <si>
    <t>Vijaya Diagnostic Centre Ltd</t>
  </si>
  <si>
    <t>INE043W01024</t>
  </si>
  <si>
    <t>Ramco Systems Ltd</t>
  </si>
  <si>
    <t>INE246B01019</t>
  </si>
  <si>
    <t>Kalyan Jewellers India Ltd</t>
  </si>
  <si>
    <t>INE303R01014</t>
  </si>
  <si>
    <t>Ashok Leyland Ltd</t>
  </si>
  <si>
    <t>INE208A01029</t>
  </si>
  <si>
    <t>Agricultural, Commercial &amp; Construction Vehicles</t>
  </si>
  <si>
    <t>Coromandel International Ltd</t>
  </si>
  <si>
    <t>INE169A01031</t>
  </si>
  <si>
    <t>The Ramco Cements Ltd</t>
  </si>
  <si>
    <t>INE331A01037</t>
  </si>
  <si>
    <t>Trent Ltd</t>
  </si>
  <si>
    <t>INE849A01020</t>
  </si>
  <si>
    <t>Emami Ltd</t>
  </si>
  <si>
    <t>INE548C01032</t>
  </si>
  <si>
    <t>IPCA Laboratories Ltd</t>
  </si>
  <si>
    <t>INE571A01038</t>
  </si>
  <si>
    <t>Oberoi Realty Ltd</t>
  </si>
  <si>
    <t>INE093I01010</t>
  </si>
  <si>
    <t>Apollo Tyres Ltd</t>
  </si>
  <si>
    <t>INE438A01022</t>
  </si>
  <si>
    <t>Sundram Fasteners Ltd</t>
  </si>
  <si>
    <t>INE387A01021</t>
  </si>
  <si>
    <t>Container Corporation Of India Ltd</t>
  </si>
  <si>
    <t>INE111A01025</t>
  </si>
  <si>
    <t>Mphasis Ltd</t>
  </si>
  <si>
    <t>INE356A01018</t>
  </si>
  <si>
    <t>Indian Hotels Co Ltd</t>
  </si>
  <si>
    <t>INE053A01029</t>
  </si>
  <si>
    <t>Apollo Hospitals Enterprise Ltd</t>
  </si>
  <si>
    <t>INE437A01024</t>
  </si>
  <si>
    <t>Max Healthcare Institute Ltd</t>
  </si>
  <si>
    <t>INE027H01010</t>
  </si>
  <si>
    <t>CG Power and Industrial Solutions Ltd</t>
  </si>
  <si>
    <t>INE067A01029</t>
  </si>
  <si>
    <t>J.K. Cement Ltd</t>
  </si>
  <si>
    <t>INE823G01014</t>
  </si>
  <si>
    <t>Max Financial Services Ltd</t>
  </si>
  <si>
    <t>INE180A01020</t>
  </si>
  <si>
    <t>Bosch Ltd</t>
  </si>
  <si>
    <t>INE323A01026</t>
  </si>
  <si>
    <t>Abbott India Ltd</t>
  </si>
  <si>
    <t>INE358A01014</t>
  </si>
  <si>
    <t>Bharat Forge Ltd</t>
  </si>
  <si>
    <t>INE465A01025</t>
  </si>
  <si>
    <t>Sundaram Finance Ltd</t>
  </si>
  <si>
    <t>INE660A01013</t>
  </si>
  <si>
    <t>Balkrishna Industries Ltd</t>
  </si>
  <si>
    <t>INE787D01026</t>
  </si>
  <si>
    <t>Phoenix Mills Ltd</t>
  </si>
  <si>
    <t>INE211B01039</t>
  </si>
  <si>
    <t>Prestige Estates Projects Ltd</t>
  </si>
  <si>
    <t>INE811K01011</t>
  </si>
  <si>
    <t>Cummins India Ltd</t>
  </si>
  <si>
    <t>INE298A01020</t>
  </si>
  <si>
    <t>Whirlpool Of India Ltd</t>
  </si>
  <si>
    <t>INE716A01013</t>
  </si>
  <si>
    <t>Motherson Sumi Wiring India Ltd</t>
  </si>
  <si>
    <t>INE0FS801015</t>
  </si>
  <si>
    <t>Aarti Industries Ltd</t>
  </si>
  <si>
    <t>INE769A01020</t>
  </si>
  <si>
    <t>PI Industries Ltd</t>
  </si>
  <si>
    <t>INE603J01030</t>
  </si>
  <si>
    <t>Persistent Systems Ltd</t>
  </si>
  <si>
    <t>INE262H01013</t>
  </si>
  <si>
    <t>RBL Bank Ltd</t>
  </si>
  <si>
    <t>INE976G01028</t>
  </si>
  <si>
    <t>Bata India Ltd</t>
  </si>
  <si>
    <t>INE176A01028</t>
  </si>
  <si>
    <t>Honeywell Automation India Ltd</t>
  </si>
  <si>
    <t>INE671A01010</t>
  </si>
  <si>
    <t>Kajaria Ceramics Ltd</t>
  </si>
  <si>
    <t>INE217B01036</t>
  </si>
  <si>
    <t>EPL Ltd</t>
  </si>
  <si>
    <t>INE255A01020</t>
  </si>
  <si>
    <t>APL Apollo Tubes Ltd</t>
  </si>
  <si>
    <t>INE702C01027</t>
  </si>
  <si>
    <t>Devyani International Ltd</t>
  </si>
  <si>
    <t>INE872J01023</t>
  </si>
  <si>
    <t>Cholamandalam Financial Holdings Ltd</t>
  </si>
  <si>
    <t>INE149A01033</t>
  </si>
  <si>
    <t>* Less than 0.01%</t>
  </si>
  <si>
    <t>AIA Engineering Ltd</t>
  </si>
  <si>
    <t>INE212H01026</t>
  </si>
  <si>
    <t>TVS Motor Co Ltd</t>
  </si>
  <si>
    <t>INE494B01023</t>
  </si>
  <si>
    <t>GTPL Hathway Ltd</t>
  </si>
  <si>
    <t>INE869I01013</t>
  </si>
  <si>
    <t>INE696201123</t>
  </si>
  <si>
    <t>Cipla Ltd</t>
  </si>
  <si>
    <t>INE059A01026</t>
  </si>
  <si>
    <t>KEI Industries Ltd</t>
  </si>
  <si>
    <t>INE878B01027</t>
  </si>
  <si>
    <t>Maruti Suzuki India Ltd</t>
  </si>
  <si>
    <t>INE585B01010</t>
  </si>
  <si>
    <t>Interglobe Aviation Ltd</t>
  </si>
  <si>
    <t>INE646L01027</t>
  </si>
  <si>
    <t>SBI Life Insurance Co Ltd</t>
  </si>
  <si>
    <t>INE123W01016</t>
  </si>
  <si>
    <t>IndusInd Bank Ltd</t>
  </si>
  <si>
    <t>INE095A01012</t>
  </si>
  <si>
    <t>Bharat Petroleum Corporation Ltd</t>
  </si>
  <si>
    <t>INE029A01011</t>
  </si>
  <si>
    <t>Orient Cement Ltd</t>
  </si>
  <si>
    <t>INE876N01018</t>
  </si>
  <si>
    <t>Somany Ceramics Ltd</t>
  </si>
  <si>
    <t>INE355A01028</t>
  </si>
  <si>
    <t>ITD Cementation India Ltd</t>
  </si>
  <si>
    <t>INE686A01026</t>
  </si>
  <si>
    <t>Life Insurance Corporation Of India</t>
  </si>
  <si>
    <t>INE0J1Y01017</t>
  </si>
  <si>
    <t>Arvind Fashions Ltd</t>
  </si>
  <si>
    <t>INE955V01021</t>
  </si>
  <si>
    <t>Aditya Birla Capital Ltd</t>
  </si>
  <si>
    <t>INE674K01013</t>
  </si>
  <si>
    <t>Dalmia Bharat Ltd</t>
  </si>
  <si>
    <t>INE00R701025</t>
  </si>
  <si>
    <t>LIC Housing Finance Ltd</t>
  </si>
  <si>
    <t>INE115A01026</t>
  </si>
  <si>
    <t>Mahindra &amp; Mahindra Financial Services Ltd</t>
  </si>
  <si>
    <t>INE774D01024</t>
  </si>
  <si>
    <t>Nippon Life India Asset Management Ltd</t>
  </si>
  <si>
    <t>INE298J01013</t>
  </si>
  <si>
    <t>Alkem Laboratories Ltd</t>
  </si>
  <si>
    <t>INE540L01014</t>
  </si>
  <si>
    <t>Laurus Labs Ltd</t>
  </si>
  <si>
    <t>INE947Q01028</t>
  </si>
  <si>
    <t>Torrent Pharmaceuticals Ltd</t>
  </si>
  <si>
    <t>INE685A01028</t>
  </si>
  <si>
    <t>Coforge Ltd</t>
  </si>
  <si>
    <t>INE591G01017</t>
  </si>
  <si>
    <t>AU Small Finance Bank Ltd</t>
  </si>
  <si>
    <t>INE949L01017</t>
  </si>
  <si>
    <t>Gland Pharma Ltd</t>
  </si>
  <si>
    <t>INE068V01023</t>
  </si>
  <si>
    <t>Larsen &amp; Toubro Infotech Ltd</t>
  </si>
  <si>
    <t>INE214T01019</t>
  </si>
  <si>
    <t>Delhivery Ltd</t>
  </si>
  <si>
    <t>INE148O01028</t>
  </si>
  <si>
    <t>Endurance Technologies Ltd</t>
  </si>
  <si>
    <t>INE913H01037</t>
  </si>
  <si>
    <t>Motherson Sumi Systems Ltd</t>
  </si>
  <si>
    <t>INE775A01035</t>
  </si>
  <si>
    <t>HDFC Life Insurance Co Ltd</t>
  </si>
  <si>
    <t>INE795G01014</t>
  </si>
  <si>
    <t>HDFC Asset Management Company Ltd</t>
  </si>
  <si>
    <t>INE127D01025</t>
  </si>
  <si>
    <t>Puravankara Ltd</t>
  </si>
  <si>
    <t>INE323I01011</t>
  </si>
  <si>
    <t>NRB Bearings Ltd</t>
  </si>
  <si>
    <t>INE349A01021</t>
  </si>
  <si>
    <t>Tata Consumer Products Ltd</t>
  </si>
  <si>
    <t>INE192A01025</t>
  </si>
  <si>
    <t>Motilal Oswal Financial Services Ltd</t>
  </si>
  <si>
    <t>INE338I01027</t>
  </si>
  <si>
    <t>Godrej Properties Ltd</t>
  </si>
  <si>
    <t>INE484J01027</t>
  </si>
  <si>
    <t>Taiwan Semiconductor Manufacturing Co. Ltd</t>
  </si>
  <si>
    <t>TW0002330008</t>
  </si>
  <si>
    <t>AIA Group Ltd</t>
  </si>
  <si>
    <t>HK0000069689</t>
  </si>
  <si>
    <t>Bank Central Asia Tbk Pt</t>
  </si>
  <si>
    <t>ID1000109507</t>
  </si>
  <si>
    <t>Naver Corp</t>
  </si>
  <si>
    <t>KR7035420009</t>
  </si>
  <si>
    <t>Meituan Dianping</t>
  </si>
  <si>
    <t>KYG596691041</t>
  </si>
  <si>
    <t>Longi Green Energy Technology Co Ltd</t>
  </si>
  <si>
    <t>CNE100001FR6</t>
  </si>
  <si>
    <t>DBS Group Holdings Ltd</t>
  </si>
  <si>
    <t>SG1L01001701</t>
  </si>
  <si>
    <t>China Mengniu Dairy Co. Ltd</t>
  </si>
  <si>
    <t>KYG210961051</t>
  </si>
  <si>
    <t>Agricultural Food &amp; other Products</t>
  </si>
  <si>
    <t>Techtronic Industries Co. Ltd</t>
  </si>
  <si>
    <t>HK0669013440</t>
  </si>
  <si>
    <t>SK Hynix Inc</t>
  </si>
  <si>
    <t>KR7000660001</t>
  </si>
  <si>
    <t>China Merchants Bank Co Ltd</t>
  </si>
  <si>
    <t>CNE1000002M1</t>
  </si>
  <si>
    <t>Yum China Holdings INC</t>
  </si>
  <si>
    <t>US98850P1093</t>
  </si>
  <si>
    <t>China Resources Land Ltd</t>
  </si>
  <si>
    <t>KYG2108Y1052</t>
  </si>
  <si>
    <t>Budweiser Brewing Co APAC Ltd</t>
  </si>
  <si>
    <t>KYG1674K1013</t>
  </si>
  <si>
    <t>Guangzhou Tinci Materials Technology Co Ltd</t>
  </si>
  <si>
    <t>CNE100001RG4</t>
  </si>
  <si>
    <t>Ping An Insurance (Group) Co. Of China Ltd, H</t>
  </si>
  <si>
    <t>CNE1000003X6</t>
  </si>
  <si>
    <t>Midea Group Co Ltd</t>
  </si>
  <si>
    <t>CNE100001QQ5</t>
  </si>
  <si>
    <t>Bangkok Dusit Medical Services Pcl</t>
  </si>
  <si>
    <t>TH0264A10Z12</t>
  </si>
  <si>
    <t>Kweichow Moutai Co. Ltd, A</t>
  </si>
  <si>
    <t>CNE0000018R8</t>
  </si>
  <si>
    <t>Country Garden Services Holdings Co Ltd</t>
  </si>
  <si>
    <t>KYG2453A1085</t>
  </si>
  <si>
    <t>Indocement Tunggal Prakarsa Tbk Pt</t>
  </si>
  <si>
    <t>ID1000061302</t>
  </si>
  <si>
    <t>Beijing Oriental Yuhong Waterproof Technology Co Ltd</t>
  </si>
  <si>
    <t>CNE100000CS3</t>
  </si>
  <si>
    <t>Semen Indonesia (Persero) Tbk PT</t>
  </si>
  <si>
    <t>ID1000106800</t>
  </si>
  <si>
    <t>SM Investments Corp</t>
  </si>
  <si>
    <t>PHY806761029</t>
  </si>
  <si>
    <t>Hua Hong Semiconductor Ltd</t>
  </si>
  <si>
    <t>HK0000218211</t>
  </si>
  <si>
    <t>The Siam Cement PCL, Fgn.</t>
  </si>
  <si>
    <t>TH0003010Z12</t>
  </si>
  <si>
    <t>Minor International Pcl, Fgn.</t>
  </si>
  <si>
    <t>TH0128B10Z17</t>
  </si>
  <si>
    <t>Trip.Com Group Ltd, (ADR)</t>
  </si>
  <si>
    <t>US89677Q1076</t>
  </si>
  <si>
    <t>Weichai Power Co Ltd</t>
  </si>
  <si>
    <t>CNE1000004L9</t>
  </si>
  <si>
    <t>Jiangsu Hengrui Medicine Co Ltd</t>
  </si>
  <si>
    <t>CNE0000014W7</t>
  </si>
  <si>
    <t>Wuxi Biologics Cayman Inc</t>
  </si>
  <si>
    <t>KYG970081173</t>
  </si>
  <si>
    <t>Will Semiconductor Co Ltd</t>
  </si>
  <si>
    <t>CNE100002XM8</t>
  </si>
  <si>
    <t>Sea Ltd (ADR)</t>
  </si>
  <si>
    <t>US81141R1005</t>
  </si>
  <si>
    <t>Minor International PCL- Warrants (31-July-2023)</t>
  </si>
  <si>
    <t>TH0128053707</t>
  </si>
  <si>
    <t>TH0128053509</t>
  </si>
  <si>
    <t>TH0128054200</t>
  </si>
  <si>
    <t>Bajaj Finance Ltd</t>
  </si>
  <si>
    <t>INE296A01024</t>
  </si>
  <si>
    <t>Titan Co Ltd</t>
  </si>
  <si>
    <t>INE280A01028</t>
  </si>
  <si>
    <t>Sun Pharmaceutical Industries Ltd</t>
  </si>
  <si>
    <t>INE044A01036</t>
  </si>
  <si>
    <t>Tata Steel Ltd</t>
  </si>
  <si>
    <t>INE081A01012</t>
  </si>
  <si>
    <t>Ferrous Metals</t>
  </si>
  <si>
    <t>Bajaj Finserv Ltd</t>
  </si>
  <si>
    <t>INE918I01018</t>
  </si>
  <si>
    <t>Wipro Ltd</t>
  </si>
  <si>
    <t>INE075A01022</t>
  </si>
  <si>
    <t>Nestle India Ltd</t>
  </si>
  <si>
    <t>INE239A01016</t>
  </si>
  <si>
    <t>Hindalco Industries Ltd</t>
  </si>
  <si>
    <t>INE038A01020</t>
  </si>
  <si>
    <t>Non - Ferrous Metals</t>
  </si>
  <si>
    <t>Adani Ports and Special Economic Zone Ltd</t>
  </si>
  <si>
    <t>INE742F01042</t>
  </si>
  <si>
    <t>Transport Infrastructure</t>
  </si>
  <si>
    <t>JSW Steel Ltd</t>
  </si>
  <si>
    <t>INE019A01038</t>
  </si>
  <si>
    <t>Divi's Laboratories Ltd</t>
  </si>
  <si>
    <t>INE361B01024</t>
  </si>
  <si>
    <t>Britannia Industries Ltd</t>
  </si>
  <si>
    <t>INE216A01030</t>
  </si>
  <si>
    <t>UPL Ltd</t>
  </si>
  <si>
    <t>INE628A01036</t>
  </si>
  <si>
    <t>Eicher Motors Ltd</t>
  </si>
  <si>
    <t>INE066A01021</t>
  </si>
  <si>
    <t>Shree Cement Ltd</t>
  </si>
  <si>
    <t>INE070A01015</t>
  </si>
  <si>
    <t>Yes Bank Ltd</t>
  </si>
  <si>
    <t>INE528G01035</t>
  </si>
  <si>
    <t>PNB Housing Finance Ltd</t>
  </si>
  <si>
    <t>INE572E01012</t>
  </si>
  <si>
    <t>Mahindra CIE Automotive Ltd</t>
  </si>
  <si>
    <t>INE536H01010</t>
  </si>
  <si>
    <t>Franklin U.S. Opportunities Fund, Class I (Acc)</t>
  </si>
  <si>
    <t>LU0195948665</t>
  </si>
  <si>
    <t>Templeton European Opportunities Fund, Class I (Acc)</t>
  </si>
  <si>
    <t>LU0195949390</t>
  </si>
  <si>
    <t>Nippon India ETF Gold Bees</t>
  </si>
  <si>
    <t>INF204KB17I5</t>
  </si>
  <si>
    <t>Franklin India Bluechip Fund Direct-Growth Plan</t>
  </si>
  <si>
    <t>INF090I01FN7</t>
  </si>
  <si>
    <t>Franklin India Liquid Fund Direct-Growth Plan</t>
  </si>
  <si>
    <t>INF090I01JV2</t>
  </si>
  <si>
    <t>INF090I01GK1</t>
  </si>
  <si>
    <t>INF090I01UY3</t>
  </si>
  <si>
    <t>INF090I01VS3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</si>
  <si>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</si>
  <si>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</si>
  <si>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</si>
  <si>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</si>
  <si>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</si>
  <si>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</si>
  <si>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</si>
  <si>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</si>
  <si>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INF090I01HB8</t>
  </si>
  <si>
    <t>INF090I01TX7</t>
  </si>
  <si>
    <t>INF090I01WD3</t>
  </si>
  <si>
    <t>Franklin India Prima Fund Direct-Growth Plan</t>
  </si>
  <si>
    <t>INF090I01FH9</t>
  </si>
  <si>
    <t>Franklin India Flexi Cap Fund-Direct Growth Plan (Formerly known as Franklin India Equity Fund)</t>
  </si>
  <si>
    <t>INF090I01FK3</t>
  </si>
  <si>
    <t>Primary Benchmark: Nifty Equity Savings Index</t>
  </si>
  <si>
    <t>Risk level based on portfolio as on May 31, 2022</t>
  </si>
  <si>
    <t>Risk level of primary benchmark as on May 31, 2022</t>
  </si>
  <si>
    <t>d) Outstanding derivative exposure as % to net assets</t>
  </si>
  <si>
    <t>e) Portfolio Turnover Ratio during the Half - year 31-May-2022</t>
  </si>
  <si>
    <t>f) Average Maturity as on 31-May-2022</t>
  </si>
  <si>
    <t xml:space="preserve">g) During the month additional instances of fair valuation/deviation from valuation price provided by the valuation agencies </t>
  </si>
  <si>
    <t xml:space="preserve">c) Total outstanding position (as at May 31, 2022) in Derivative Instruments (Gross Notional) </t>
  </si>
  <si>
    <t>% to Net Assets(Hedged &amp; Unhedged)</t>
  </si>
  <si>
    <t>Outstanding position in Derivative Instruments (Rs. in Lakhs)
Long / (Short)</t>
  </si>
  <si>
    <t>Outstanding derivative exposure as % to net assets
Long / (Short )</t>
  </si>
  <si>
    <t>Rs. 4,645.47 Lacs</t>
  </si>
  <si>
    <t>Globsyn Technologies Ltd ** ^^</t>
  </si>
  <si>
    <t>Numero Uno International Ltd ** ^^</t>
  </si>
  <si>
    <t>^^ Securities are fair valued</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</si>
  <si>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</si>
  <si>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Refer below link for rationale of devation under Valuation policy</t>
  </si>
  <si>
    <t>https://www.franklintempletonindia.com/investor/reports?firstFilter-4</t>
  </si>
  <si>
    <t>Primary Benchmark: CRISIL Hybrid 35+65 - Aggressive Index</t>
  </si>
  <si>
    <t>Primary Benchmark: NIFTY500 Value 50 (The Benchmark of the fund has been changed from S&amp;P BSE 500 effective December 1, 2021)</t>
  </si>
  <si>
    <t>Primary Benchmark: Nifty Dividend Opportunities 50</t>
  </si>
  <si>
    <t xml:space="preserve">d) During the month additional instances of fair valuation/deviation from valuation price provided by the valuation agencies </t>
  </si>
  <si>
    <t>Primary Benchmark: S&amp;P BSE Teck</t>
  </si>
  <si>
    <t>Primary Benchmark: Nifty Smallcap 250</t>
  </si>
  <si>
    <t>Primary Benchmark: Nifty Midcap 150</t>
  </si>
  <si>
    <t xml:space="preserve">f) During the month additional instances of fair valuation/deviation from valuation price provided by the valuation agencies </t>
  </si>
  <si>
    <t>Rs. 1,489.91 Lacs</t>
  </si>
  <si>
    <t>Quantum Information Services ** ^^</t>
  </si>
  <si>
    <t>Chennai Interactive Business Services Pvt Ltd **  ^^</t>
  </si>
  <si>
    <t>Primary Benchmark: NIFTY 500</t>
  </si>
  <si>
    <t>Franklin India Flexi Cap Fund ^</t>
  </si>
  <si>
    <t>Quantum Information Systems ** ^^</t>
  </si>
  <si>
    <t>^ Franklin India Equity Fund is renamed as Franklin India Flexi Cap Fund effective Jan 29, 2021.</t>
  </si>
  <si>
    <t>Primary Benchmark: NIFTY LargeMidcap 250</t>
  </si>
  <si>
    <t>Primary Benchmark: Nifty 100</t>
  </si>
  <si>
    <t>Primary Benchmark: S&amp;P BSE India Infrastructure Index</t>
  </si>
  <si>
    <t>Minor International PCL - Warrants (05-May-2023)</t>
  </si>
  <si>
    <t>Minor International PCL - Warrants (15-Feb-2024)</t>
  </si>
  <si>
    <t>Primary Benchmark: MSCI Asia (ex-Japan) Standard Index</t>
  </si>
  <si>
    <t>Primary Benchmark: Nifty 50</t>
  </si>
  <si>
    <t>NIL</t>
  </si>
  <si>
    <t>Primary Benchmark: Russell 3000 Growth Index</t>
  </si>
  <si>
    <t>Franklin India Feeder - Templeton European Opportunities Fund ^</t>
  </si>
  <si>
    <t>Primary Benchmark: MSCI Europe Index</t>
  </si>
  <si>
    <t>^ Franklin India Feeder - Franklin European Growth Fund is renamed as Franklin India Feeder - Templeton European Opportunities Fund effective Aug 18, 2020.</t>
  </si>
  <si>
    <t>Franklin India Short-Term Income Plan (No. of Segregated Portfolios in the Scheme- 3) - (under winding up) Direct-Growth Plan ^^ $$$</t>
  </si>
  <si>
    <t>Franklin India Dynamic Accrual Fund - Segregated Portfolio 2 - 10.90% Vodafone Idea Ltd 02 Sep 2023 - Direct - Growth Plan ^^</t>
  </si>
  <si>
    <t>Franklin India Short Term Income Plan-Segregated Portfolio 3- 9.50% Yes Bank Ltd CO 23 Dec 2021-Direct-Growth Plan</t>
  </si>
  <si>
    <t>^^ Securities are fair Valued</t>
  </si>
  <si>
    <t>$$$ This scheme is under winding-up and SBI Funds Management Private Limited has been appointed as the liquidator as per the order of Hon'ble Supreme Court dated February 12, 2021.</t>
  </si>
  <si>
    <t>Primary Benchmark:  20% S&amp;P BSE Sensex + 80% Crisil Liquid Fund Index</t>
  </si>
  <si>
    <t>Primary Benchmark: 20% S&amp;P BSE Sensex+ 80% Crisil Composite Bond Fund Index;</t>
  </si>
  <si>
    <t>Franklin India Dynamic Accrual Fund (No. of Segregated Portfolios in the Scheme- 3) - (under winding up) Direct-Growth Plan ^^ $$$</t>
  </si>
  <si>
    <t>Franklin India Dynamic Accrual Fund- Segregated Portfolio 3- 9.50% Yes Bank Ltd CO 23 Dec 2021-Direct-Growth Plan</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</si>
  <si>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</si>
  <si>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</si>
  <si>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</si>
  <si>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Effective October 21, 2019, scheme name of Franklin India Dynamic PE Ratio Fund of Funds was changed to Franklin India Dynamic Asset Allocation Fund of Funds.</t>
  </si>
  <si>
    <t>Franklin India Dynamic Asset Allocation Fund Of Funds ^</t>
  </si>
  <si>
    <t>Franklin India Short Term Income Plan - Segregated Portfolio 2 - 10.90% Vodafone Idea Ltd 02 Sep 2023 - Direct - Growth Plan ^^</t>
  </si>
  <si>
    <t>Franklin India Liquid Fund</t>
  </si>
  <si>
    <t>Rating</t>
  </si>
  <si>
    <t>INE115A07OD0</t>
  </si>
  <si>
    <t>8.50% LIC Housing Finance Ltd (20-Jun-2022) **</t>
  </si>
  <si>
    <t>INE121A07PK0</t>
  </si>
  <si>
    <t>7.20% Cholamandalam Investment and Finance Co Ltd (17-Jun-2022) **</t>
  </si>
  <si>
    <t>ICRA AA+</t>
  </si>
  <si>
    <t>INE752E07HK1</t>
  </si>
  <si>
    <t>8.64% Power Grid Corporation of India Ltd (08-Jul-2022) **</t>
  </si>
  <si>
    <t>Certificate of Deposit</t>
  </si>
  <si>
    <t>INE238A161Y6</t>
  </si>
  <si>
    <t>Axis Bank Ltd (20-Jun-2022) **</t>
  </si>
  <si>
    <t>INE562A16KE0</t>
  </si>
  <si>
    <t>Indian Bank (01-Jun-2022)</t>
  </si>
  <si>
    <t>INE261F14IQ1</t>
  </si>
  <si>
    <t>National Bank For Agriculture &amp; Rural Development (06-Jun-2022) **@</t>
  </si>
  <si>
    <t>INE929O14602</t>
  </si>
  <si>
    <t>Reliance Retail Ventures Ltd (10-Jun-2022) **@</t>
  </si>
  <si>
    <t>INE860H14X34</t>
  </si>
  <si>
    <t>Aditya Birla Finance Ltd (26-Jul-2022)@</t>
  </si>
  <si>
    <t>INE001A14YM8</t>
  </si>
  <si>
    <t>Housing Development Finance Corporation Ltd (23-Jun-2022) **@</t>
  </si>
  <si>
    <t>INE763G14LZ9</t>
  </si>
  <si>
    <t>ICICI Securities Ltd (24-Jun-2022) **@</t>
  </si>
  <si>
    <t>INE556F14IC4</t>
  </si>
  <si>
    <t>Small Industries Development Bank Of India (06-Jun-2022)@</t>
  </si>
  <si>
    <t>CARE A1+</t>
  </si>
  <si>
    <t>INE110O14617</t>
  </si>
  <si>
    <t>Axis Securities Ltd (25-Jul-2022) **@</t>
  </si>
  <si>
    <t>INE700G14BR9</t>
  </si>
  <si>
    <t>HDFC Securities Ltd (27-Jul-2022) **@</t>
  </si>
  <si>
    <t>INE763G14LP0</t>
  </si>
  <si>
    <t>ICICI Securities Ltd (17-Jun-2022)@</t>
  </si>
  <si>
    <t>IN002021X561</t>
  </si>
  <si>
    <t>91 DTB (09-Jun-2022)</t>
  </si>
  <si>
    <t>IN002021X579</t>
  </si>
  <si>
    <t>91 DTB (16-Jun-2022)</t>
  </si>
  <si>
    <t>IN002021Y445</t>
  </si>
  <si>
    <t>182 DTB (14-Jul-2022)</t>
  </si>
  <si>
    <t>IN002022X080</t>
  </si>
  <si>
    <t>91 DTB (25-Aug-2022)</t>
  </si>
  <si>
    <t>IN002022X015</t>
  </si>
  <si>
    <t>91 DTB (7-Jul-2022)</t>
  </si>
  <si>
    <t>IN002021Y452</t>
  </si>
  <si>
    <t>182 DTB (21-Jul-2022)</t>
  </si>
  <si>
    <t>IN002021X553</t>
  </si>
  <si>
    <t>91 DTB (02-Jun-2022)</t>
  </si>
  <si>
    <t>IN002021Y403</t>
  </si>
  <si>
    <t>182 DTB (30-Jun-2022)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</si>
  <si>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</si>
  <si>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</si>
  <si>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</si>
  <si>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</si>
  <si>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</si>
  <si>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</si>
  <si>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</si>
  <si>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</si>
  <si>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</si>
  <si>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</si>
  <si>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</si>
  <si>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</si>
  <si>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</si>
  <si>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</si>
  <si>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</si>
  <si>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Average Maturity as on 31-May-2022</t>
  </si>
  <si>
    <t xml:space="preserve">e) Risk-o-meter </t>
  </si>
  <si>
    <t>Primary Benchmark: Tier-1 Index: CRISIL Liquid Fund BI Index (Effective Apri 1, 2022, the benchmark of the scheme has been changed from Crisil Liquid Fund Index)</t>
  </si>
  <si>
    <t>Risk level of tier-1 benchmark as on May 31, 2022</t>
  </si>
  <si>
    <t>Tier-2 Index: CRISIL Liquid Fund AI Index</t>
  </si>
  <si>
    <t>Risk level of tier-2 benchmark as on May 31, 2022</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</si>
  <si>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</si>
  <si>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</si>
  <si>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</si>
  <si>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</si>
  <si>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</si>
  <si>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</si>
  <si>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NA*</t>
  </si>
  <si>
    <t xml:space="preserve">      Unclaimed IDCW Plan</t>
  </si>
  <si>
    <t xml:space="preserve">      Unclaimed Redemption Investor Education Plan</t>
  </si>
  <si>
    <t xml:space="preserve">      Unclaimed IDCW Investor Education Plan</t>
  </si>
  <si>
    <t>*Allotment date for the plans was January 06, 2022.</t>
  </si>
  <si>
    <t>Primary Benchmark: Tier-1 Index: CRISIL Overnight Fund AI Index (Effective Apri 1, 2022, the benchmark of the scheme has been changed from CRISIL Overnight Index)</t>
  </si>
  <si>
    <t>Franklin India Savings Fund</t>
  </si>
  <si>
    <t>INE040A16CI5</t>
  </si>
  <si>
    <t>HDFC Bank Ltd (17-Aug-2022) **</t>
  </si>
  <si>
    <t>INE238A165X9</t>
  </si>
  <si>
    <t>Axis Bank Ltd (07-Dec-2022) **</t>
  </si>
  <si>
    <t>INE261F16629</t>
  </si>
  <si>
    <t>National Bank For Agriculture &amp; Rural Development (03-Feb-2023) **</t>
  </si>
  <si>
    <t>INE237A167N7</t>
  </si>
  <si>
    <t>Kotak Mahindra Bank Ltd (10-Feb-2023) **</t>
  </si>
  <si>
    <t>INE476A16SX6</t>
  </si>
  <si>
    <t>Canara Bank (14-Mar-2023) **</t>
  </si>
  <si>
    <t>INE700G14BQ1</t>
  </si>
  <si>
    <t>HDFC Securities Ltd (25-Jul-2022) **@</t>
  </si>
  <si>
    <t>INE929O14586</t>
  </si>
  <si>
    <t>Reliance Retail Ventures Ltd (07-Sep-2022) **@</t>
  </si>
  <si>
    <t>INE001A14YI6</t>
  </si>
  <si>
    <t>Housing Development Finance Corporation Ltd (03-Mar-2023) **@</t>
  </si>
  <si>
    <t>INE306N14UI0</t>
  </si>
  <si>
    <t>Tata Capital Financial Services Ltd (24-Mar-2023) **@</t>
  </si>
  <si>
    <t>INE028E14JY9</t>
  </si>
  <si>
    <t>Kotak Securities Ltd (23-Sep-2022) **@</t>
  </si>
  <si>
    <t>INE018E14PJ8</t>
  </si>
  <si>
    <t>SBI Cards and Payment Services Ltd (28-Sep-2022) **@</t>
  </si>
  <si>
    <t>IN002021Y536</t>
  </si>
  <si>
    <t>182 DTB (15-Sep-2022)</t>
  </si>
  <si>
    <t>IN002021Y544</t>
  </si>
  <si>
    <t>182 DTB (22-Sep-2022)</t>
  </si>
  <si>
    <t>IN002021Z434</t>
  </si>
  <si>
    <t>364 DTB (12-Jan-2023)</t>
  </si>
  <si>
    <t>IN002021Z467</t>
  </si>
  <si>
    <t>364 DTB (02-Feb-2023)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</si>
  <si>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</si>
  <si>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</si>
  <si>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</si>
  <si>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</si>
  <si>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</si>
  <si>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</si>
  <si>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</si>
  <si>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</si>
  <si>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Tier-1 Index: NIFTY Money Market Index B-I (Effective Apri 1, 2022, the benchmark of the scheme has been changed from NIFTY Money Market Index)</t>
  </si>
  <si>
    <t>Tier-2 Index: NIFTY Money Market Index A-I</t>
  </si>
  <si>
    <t>Franklin India Floating Rate Fund</t>
  </si>
  <si>
    <t>INE831R07268</t>
  </si>
  <si>
    <t>Aditya Birla Housing Finance Ltd (364DTB +250 Bps) (17-Feb-2023) **</t>
  </si>
  <si>
    <t>ICRA AAA</t>
  </si>
  <si>
    <t>INE115A07PC9</t>
  </si>
  <si>
    <t>5.35% LIC Housing Finance Ltd (20-Mar-2023) **</t>
  </si>
  <si>
    <t>CARE AAA</t>
  </si>
  <si>
    <t>INE261F08BQ8</t>
  </si>
  <si>
    <t>6.70% National Bank For Agriculture &amp; Rural Development (11-Nov-2022)</t>
  </si>
  <si>
    <t>INE651J07739</t>
  </si>
  <si>
    <t>JM Financial Credit Solutions Ltd (1Y SBI MCLR + 460 Bps) (23-Jul-2024) **</t>
  </si>
  <si>
    <t>ICRA AA</t>
  </si>
  <si>
    <t>INE238A166X7</t>
  </si>
  <si>
    <t>Axis Bank Ltd (09-Dec-2022) **</t>
  </si>
  <si>
    <t>INE296A14TE1</t>
  </si>
  <si>
    <t>Bajaj Finance Ltd (26-Aug-2022) **@</t>
  </si>
  <si>
    <t>IN0020160084</t>
  </si>
  <si>
    <t>GOI FRB 2024 (07-Nov-2024)</t>
  </si>
  <si>
    <t>IN0020180041</t>
  </si>
  <si>
    <t>GOI FRB 2031 (07-Dec-2031)</t>
  </si>
  <si>
    <t>IN0020210160</t>
  </si>
  <si>
    <t>GOI FRB 2028 (04-Oct-2028)</t>
  </si>
  <si>
    <t>IN0020200120</t>
  </si>
  <si>
    <t>GOI FRB 2033 (22-Sep-2033)</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</si>
  <si>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</si>
  <si>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</si>
  <si>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</si>
  <si>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</si>
  <si>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</si>
  <si>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</si>
  <si>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</si>
  <si>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INE941D07133</t>
  </si>
  <si>
    <t>8.45% Sikka Ports &amp; Terminals Ltd (12-Jun-2023) **</t>
  </si>
  <si>
    <t>INE001A07SE1</t>
  </si>
  <si>
    <t>7.50% Housing Development Finance Corporation Ltd (08-Jan-2025) **</t>
  </si>
  <si>
    <t>INE733E08148</t>
  </si>
  <si>
    <t>6.55% NTPC Ltd (17-Apr-2023)</t>
  </si>
  <si>
    <t>INE261F08CK9</t>
  </si>
  <si>
    <t>5.14% National Bank For Agriculture &amp; Rural Development (31-Jan-2024) **</t>
  </si>
  <si>
    <t>INE660A07QA6</t>
  </si>
  <si>
    <t>0.00% Sundaram Finance Ltd (28-Jun-2022) **</t>
  </si>
  <si>
    <t>INE020B08AT3</t>
  </si>
  <si>
    <t>7.99% REC Ltd (23-Feb-2023) **</t>
  </si>
  <si>
    <t>INE906B07FX6</t>
  </si>
  <si>
    <t>7.11% National Highways Authority Of India (05-Nov-2022) **</t>
  </si>
  <si>
    <t>INE094A08044</t>
  </si>
  <si>
    <t>6.80% Hindustan Petroleum Corporation Ltd (15-Dec-2022) **</t>
  </si>
  <si>
    <t>INE020B08CM4</t>
  </si>
  <si>
    <t>6.99% REC Ltd (30-Sep-2024) **</t>
  </si>
  <si>
    <t>INE053F07CC9</t>
  </si>
  <si>
    <t>6.19% Indian Railway Finance Corporation Ltd (28-Apr-2023)</t>
  </si>
  <si>
    <t>INE242A08460</t>
  </si>
  <si>
    <t>5.05% Indian Oil Corporation Ltd (25-Nov-2022)</t>
  </si>
  <si>
    <t>INE557F08FJ5</t>
  </si>
  <si>
    <t>5.80% National Housing Bank (15-May-2023) **</t>
  </si>
  <si>
    <t>INE213A08040</t>
  </si>
  <si>
    <t>4.50% Oil &amp; Natural Gas Corporation Ltd (09-Feb-2024) **</t>
  </si>
  <si>
    <t>INE848E07989</t>
  </si>
  <si>
    <t>7.52% NHPC Ltd (06-Jun-2023) **</t>
  </si>
  <si>
    <t>INE094A08036</t>
  </si>
  <si>
    <t>7.00% Hindustan Petroleum Corporation Ltd (14-Aug-2024) **</t>
  </si>
  <si>
    <t>INE295J08022</t>
  </si>
  <si>
    <t>9.90% Tata Power Co Ltd (25-Aug-2028) **</t>
  </si>
  <si>
    <t>CARE AA(CE)</t>
  </si>
  <si>
    <t>INE115A07PA3</t>
  </si>
  <si>
    <t>5.23% LIC Housing Finance Ltd (26-Jul-2023) **</t>
  </si>
  <si>
    <t>INE053F07CU1</t>
  </si>
  <si>
    <t>5.04% Indian Railway Finance Corporation Ltd (05-May-2023) **</t>
  </si>
  <si>
    <t>INE721A08DC8</t>
  </si>
  <si>
    <t>10.25% Shriram Transport Finance Co Ltd (26-Apr-2024) **</t>
  </si>
  <si>
    <t>CRISIL AA+</t>
  </si>
  <si>
    <t>INE020B08930</t>
  </si>
  <si>
    <t>8.30% REC Ltd (10-Apr-2025) **</t>
  </si>
  <si>
    <t>INE134E08KH0</t>
  </si>
  <si>
    <t>7.42% Power Finance Corporation Ltd (19-Nov-2024) **</t>
  </si>
  <si>
    <t>INE134E08KN8</t>
  </si>
  <si>
    <t>6.98% Power Finance Corporation Ltd (20-Apr-2023) **</t>
  </si>
  <si>
    <t>INE134E08JY7</t>
  </si>
  <si>
    <t>9.25% Power Finance Corporation Ltd (25-Sep-2024) **</t>
  </si>
  <si>
    <t>IN002021Y551</t>
  </si>
  <si>
    <t>182 DTB (29-Sep-2022)</t>
  </si>
  <si>
    <t>IN0020180025</t>
  </si>
  <si>
    <t>7.37% GOI 2023 (16-Apr-2023)</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</si>
  <si>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</si>
  <si>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</si>
  <si>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</si>
  <si>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</si>
  <si>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</si>
  <si>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https://www.franklintempletonindia.com/downloadsServlet/pdf/franklin-templeton-update-on-reliance-broadcast-july-23-2020-kcg9m1gq</t>
  </si>
  <si>
    <t xml:space="preserve">f) Risk-o-meter </t>
  </si>
  <si>
    <t>Primary Benchmark: Tier-1 Index: NIFTY Corporate Bond Index B-III (Effective Apri 1, 2022, the benchmark of the scheme has been changed from NIFTY Corporate Bond Index)</t>
  </si>
  <si>
    <t>Franklin India Banking &amp; PSU Debt Fund</t>
  </si>
  <si>
    <t>INE031A08756</t>
  </si>
  <si>
    <t>6.99% Housing &amp; Urban Development Corporation Ltd (11-Nov-2022) **</t>
  </si>
  <si>
    <t>IND AAA</t>
  </si>
  <si>
    <t>INE261F08CI3</t>
  </si>
  <si>
    <t>5.47% National Bank For Agriculture &amp; Rural Development (11-Apr-2025) **</t>
  </si>
  <si>
    <t>INE556F08JM3</t>
  </si>
  <si>
    <t>7.29% Small Industries Development Bank Of India (01-Aug-2022) **</t>
  </si>
  <si>
    <t>INE733E07JO9</t>
  </si>
  <si>
    <t>9.17% NTPC Ltd (21-Sep-2024) **</t>
  </si>
  <si>
    <t>INE020B08CK8</t>
  </si>
  <si>
    <t>6.88% REC Ltd (20-Mar-2025) **</t>
  </si>
  <si>
    <t>INE242A08452</t>
  </si>
  <si>
    <t>6.39% Indian Oil Corporation Ltd (06-Mar-2025) **</t>
  </si>
  <si>
    <t>INE094A08077</t>
  </si>
  <si>
    <t>5.36% Hindustan Petroleum Corporation Ltd (11-Apr-2025) **</t>
  </si>
  <si>
    <t>INE020B08DH2</t>
  </si>
  <si>
    <t>5.81% REC Ltd (31-Dec-2025) **</t>
  </si>
  <si>
    <t>INE206D08261</t>
  </si>
  <si>
    <t>8.14% Nuclear Power Corporation of India Ltd (25-Mar-2026) **</t>
  </si>
  <si>
    <t>INE020B08906</t>
  </si>
  <si>
    <t>8.27% REC Ltd (06-Feb-2025) **</t>
  </si>
  <si>
    <t>INE976G08064</t>
  </si>
  <si>
    <t>10.20% RBL Bank Ltd (15-Apr-2023) **</t>
  </si>
  <si>
    <t>ICRA AA-</t>
  </si>
  <si>
    <t>INE733E07JX0</t>
  </si>
  <si>
    <t>8.19% NTPC Ltd (15-Dec-2025) **</t>
  </si>
  <si>
    <t>INE514E08EP9</t>
  </si>
  <si>
    <t>8.25% Export-Import Bank of India (28-Sep-2025) **</t>
  </si>
  <si>
    <t>INE752E07MQ8</t>
  </si>
  <si>
    <t>8.40% Power Grid Corporation of India Ltd (27-May-2024) **</t>
  </si>
  <si>
    <t>INE476A16ST4</t>
  </si>
  <si>
    <t>Canara Bank (22-Aug-2022) **</t>
  </si>
  <si>
    <t>INE238A161Z3</t>
  </si>
  <si>
    <t>Axis Bank Ltd (07-Mar-2023) **</t>
  </si>
  <si>
    <t>INE556F16952</t>
  </si>
  <si>
    <t>Small Industries Development Bank of India (23-Mar-2023) **</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</si>
  <si>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</si>
  <si>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</si>
  <si>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</si>
  <si>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</si>
  <si>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</si>
  <si>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Fixed Maturity Plans - Series 6 - Plan C (1169 days)</t>
  </si>
  <si>
    <t xml:space="preserve">      IDCW Plan </t>
  </si>
  <si>
    <t>Primary Benchmark: CRISIL Composite Bond Fund Index</t>
  </si>
  <si>
    <t>Franklin India Fixed Maturity Plans - Series 5 - Plan F (1203 days)</t>
  </si>
  <si>
    <t>Franklin India Fixed Maturity Plans - Series 5 - Plan E (1224 days)</t>
  </si>
  <si>
    <t>Franklin India Fixed Maturity Plans - Series 5 - Plan D (1238 days)</t>
  </si>
  <si>
    <t xml:space="preserve"> ,jk</t>
  </si>
  <si>
    <t>Franklin India Fixed Maturity Plans - Series 5 - Plan C (1259 days)</t>
  </si>
  <si>
    <t>Franklin India Pension Plan</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</si>
  <si>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</si>
  <si>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</si>
  <si>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</si>
  <si>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</si>
  <si>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</si>
  <si>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</si>
  <si>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</si>
  <si>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</si>
  <si>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</si>
  <si>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</si>
  <si>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INE01E708040</t>
  </si>
  <si>
    <t>10.32% Andhra Pradesh Capital Region Development Authority (16-Aug-2027) **</t>
  </si>
  <si>
    <t>CRISIL A+(CE)</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</si>
  <si>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</si>
  <si>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</si>
  <si>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</si>
  <si>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</si>
  <si>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</si>
  <si>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</si>
  <si>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</si>
  <si>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</si>
  <si>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INF200K01TK5</t>
  </si>
  <si>
    <t>SBI Overnight Fund - Direct Plan - Growth</t>
  </si>
  <si>
    <t>Mutual Fund</t>
  </si>
  <si>
    <t>$$ Indicates securties below investment grade or default</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</si>
  <si>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</si>
  <si>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</si>
  <si>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</si>
  <si>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</si>
  <si>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</si>
  <si>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</si>
  <si>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i) Risk-o-meter </t>
  </si>
  <si>
    <t>Franklin India Dynamic Accrual Fund - Segregated Portfolio 2 - 10.90% Vodafone Idea Ltd (02-Sep-2023)</t>
  </si>
  <si>
    <t>INE669E08318</t>
  </si>
  <si>
    <t>10.90% Vodafone Idea Ltd (02-Sep-2023) $$ ^^ **</t>
  </si>
  <si>
    <t>CARE B+</t>
  </si>
  <si>
    <t xml:space="preserve"> $$ Indicates securties below investment grade or default</t>
  </si>
  <si>
    <t>^^ Effective March 2, 2022 the security is valued at average of the price provided by AMFI designated valuation agencies (currently at 35% of face value), prior to which this security was fair valued at Zero. Interest is also being accrued after applying the same haircut i.e. currently at 65%, in accordance with the SEBI regulations and forms a part of Call, Cash &amp; Other Assets.</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</si>
  <si>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</si>
  <si>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</si>
  <si>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</si>
  <si>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</si>
  <si>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</si>
  <si>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</si>
  <si>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</si>
  <si>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</si>
  <si>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</si>
  <si>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h) Risk-o-meter </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</si>
  <si>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</si>
  <si>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</si>
  <si>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</si>
  <si>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</si>
  <si>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</si>
  <si>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INE01E708016</t>
  </si>
  <si>
    <t>10.32% Andhra Pradesh Capital Region Development Authority (16-Aug-2024) **</t>
  </si>
  <si>
    <t>INE01E708032</t>
  </si>
  <si>
    <t>10.32% Andhra Pradesh Capital Region Development Authority (16-Aug-2026) **</t>
  </si>
  <si>
    <t>INE971Z07125</t>
  </si>
  <si>
    <t>12.25% Rivaaz Trade Ventures Pvt Ltd (30-Jun-2022) $$ @@@ **</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</si>
  <si>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</si>
  <si>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</si>
  <si>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</si>
  <si>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</si>
  <si>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</si>
  <si>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</si>
  <si>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</si>
  <si>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</si>
  <si>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</si>
  <si>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and by Rivaaz Trade Ventures Pvt Ltd on July 31, 2020, August 31, 2020, September 30, 2020, October 31, 2020, November 7, 2020, December 30, 2020, June 30,2021, December 30, 2021.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</si>
  <si>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</si>
  <si>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</si>
  <si>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j) Risk-o-meter </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</si>
  <si>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</si>
  <si>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</si>
  <si>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</si>
  <si>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</si>
  <si>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</si>
  <si>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</si>
  <si>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</si>
  <si>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</si>
  <si>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</si>
  <si>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</si>
  <si>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</si>
  <si>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</si>
  <si>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</si>
  <si>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</si>
  <si>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</si>
  <si>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</si>
  <si>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NA</t>
  </si>
  <si>
    <t>This metric is computed basis market value of the securities held in the portfolio. Since the value of the securities held by the portfolio is currently zero, this metric is not applicable.</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</si>
  <si>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</si>
  <si>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</si>
  <si>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</si>
  <si>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</si>
  <si>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</si>
  <si>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</si>
  <si>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</si>
  <si>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</si>
  <si>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</si>
  <si>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</si>
  <si>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</si>
  <si>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</si>
  <si>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</si>
  <si>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</si>
  <si>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 **</t>
  </si>
  <si>
    <t xml:space="preserve">b) During the month additional instances of fair valuation/deviation from valuation price provided by the valuation agencies </t>
  </si>
  <si>
    <t>Margin on Derivatives</t>
  </si>
  <si>
    <t>e) Risk-o-meter</t>
  </si>
  <si>
    <t xml:space="preserve">d) Risk-o-meter </t>
  </si>
  <si>
    <t xml:space="preserve">g) Risk-o-meter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</si>
</sst>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0%"/>
    <numFmt numFmtId="166" formatCode="#,##0.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97">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0" fontId="6" fillId="2" borderId="4" xfId="0"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7" fillId="2"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9" fillId="2" borderId="0" xfId="1" applyFont="1" applyFill="1"/>
    <xf numFmtId="0" fontId="6" fillId="3" borderId="0" xfId="0" applyFont="1" applyFill="1"/>
    <xf numFmtId="0" fontId="9" fillId="3" borderId="0" xfId="1" applyFont="1" applyFill="1"/>
    <xf numFmtId="0" fontId="7" fillId="3" borderId="0" xfId="0" applyFont="1" applyFill="1"/>
    <xf numFmtId="0" fontId="10" fillId="3" borderId="0" xfId="0" applyFont="1" applyFill="1" applyAlignment="1">
      <alignment horizontal="right"/>
    </xf>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7" fillId="2" borderId="0" xfId="0" applyFont="1" applyFill="1" applyAlignment="1">
      <alignment wrapText="1"/>
    </xf>
    <xf numFmtId="0" fontId="7" fillId="2" borderId="0" xfId="0" applyFont="1" applyFill="1" applyBorder="1"/>
    <xf numFmtId="0" fontId="7" fillId="2" borderId="0" xfId="0" applyNumberFormat="1" applyFont="1" applyFill="1" applyBorder="1"/>
    <xf numFmtId="0" fontId="6" fillId="0" borderId="0" xfId="0" applyFont="1" applyFill="1"/>
    <xf numFmtId="0" fontId="7" fillId="2" borderId="4" xfId="0" applyFont="1" applyFill="1" applyBorder="1" applyAlignment="1">
      <alignment wrapText="1"/>
    </xf>
    <xf numFmtId="0" fontId="7" fillId="2" borderId="4" xfId="0" applyFont="1" applyFill="1" applyBorder="1" applyAlignment="1">
      <alignment horizontal="justify" wrapText="1"/>
    </xf>
    <xf numFmtId="0" fontId="6" fillId="3" borderId="0" xfId="0" applyFont="1" applyFill="1" applyAlignment="1">
      <alignment wrapText="1"/>
    </xf>
    <xf numFmtId="0" fontId="7" fillId="0" borderId="4" xfId="0" applyFont="1" applyFill="1" applyBorder="1" applyAlignment="1">
      <alignment wrapText="1"/>
    </xf>
    <xf numFmtId="164" fontId="7" fillId="2" borderId="0" xfId="0" applyNumberFormat="1" applyFont="1" applyFill="1" applyAlignment="1">
      <alignment horizontal="right"/>
    </xf>
    <xf numFmtId="166" fontId="7" fillId="2" borderId="0" xfId="0" applyNumberFormat="1" applyFont="1" applyFill="1"/>
    <xf numFmtId="0" fontId="8" fillId="2" borderId="0" xfId="1" applyFill="1"/>
    <xf numFmtId="39" fontId="7" fillId="3" borderId="0" xfId="0" applyNumberFormat="1" applyFont="1" applyFill="1"/>
    <xf numFmtId="0" fontId="11" fillId="2" borderId="0" xfId="0" applyFont="1" applyFill="1"/>
    <xf numFmtId="0" fontId="4" fillId="0" borderId="0" xfId="0" applyFont="1" applyFill="1" applyBorder="1" applyAlignment="1">
      <alignment vertical="center" wrapText="1"/>
    </xf>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7" fillId="2" borderId="0" xfId="0" applyFont="1" applyFill="1" applyAlignment="1">
      <alignment wrapText="1"/>
    </xf>
    <xf numFmtId="0" fontId="6" fillId="3" borderId="0" xfId="0" applyFont="1" applyFill="1" applyAlignment="1">
      <alignment horizontal="left" vertical="top" wrapText="1"/>
    </xf>
    <xf numFmtId="0" fontId="6" fillId="2" borderId="0" xfId="0" applyFont="1" applyFill="1" applyAlignment="1">
      <alignment wrapText="1"/>
    </xf>
    <xf numFmtId="0" fontId="0" fillId="0" borderId="0" xfId="0" applyAlignment="1">
      <alignment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vertical="top" wrapText="1"/>
    </xf>
    <xf numFmtId="0" fontId="0" fillId="0" borderId="0" xfId="0" applyAlignment="1">
      <alignment vertical="top" wrapText="1"/>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justify" vertical="center" wrapText="1"/>
    </xf>
    <xf numFmtId="0" fontId="0" fillId="0" borderId="0" xfId="0" applyAlignment="1">
      <alignment horizontal="justify" vertical="center" wrapText="1"/>
    </xf>
    <xf numFmtId="0" fontId="7" fillId="3" borderId="0" xfId="0" applyFont="1" applyFill="1" applyAlignment="1">
      <alignment vertical="top" wrapText="1"/>
    </xf>
  </cellXfs>
  <cellStyles count="2">
    <cellStyle name="Hyperlink" xfId="1" builtinId="8"/>
    <cellStyle name="Normal" xfId="0" builtinId="0"/>
  </cellStyles>
  <dxfs count="81">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
      <numFmt numFmtId="167"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6.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9.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2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26.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3.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image" Target="../media/image2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90</xdr:row>
      <xdr:rowOff>83820</xdr:rowOff>
    </xdr:from>
    <xdr:to>
      <xdr:col>0</xdr:col>
      <xdr:colOff>2260600</xdr:colOff>
      <xdr:row>101</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085445"/>
          <a:ext cx="2216150" cy="1609725"/>
        </a:xfrm>
        <a:prstGeom prst="rect">
          <a:avLst/>
        </a:prstGeom>
        <a:noFill/>
        <a:ln>
          <a:noFill/>
        </a:ln>
      </xdr:spPr>
    </xdr:pic>
    <xdr:clientData/>
  </xdr:twoCellAnchor>
  <xdr:twoCellAnchor editAs="oneCell">
    <xdr:from>
      <xdr:col>0</xdr:col>
      <xdr:colOff>57150</xdr:colOff>
      <xdr:row>123</xdr:row>
      <xdr:rowOff>76200</xdr:rowOff>
    </xdr:from>
    <xdr:to>
      <xdr:col>0</xdr:col>
      <xdr:colOff>2266950</xdr:colOff>
      <xdr:row>134</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779270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106</xdr:row>
      <xdr:rowOff>52070</xdr:rowOff>
    </xdr:from>
    <xdr:to>
      <xdr:col>0</xdr:col>
      <xdr:colOff>2311400</xdr:colOff>
      <xdr:row>117</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33969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88900</xdr:colOff>
      <xdr:row>50</xdr:row>
      <xdr:rowOff>107950</xdr:rowOff>
    </xdr:from>
    <xdr:to>
      <xdr:col>1</xdr:col>
      <xdr:colOff>260350</xdr:colOff>
      <xdr:row>62</xdr:row>
      <xdr:rowOff>19050</xdr:rowOff>
    </xdr:to>
    <xdr:pic>
      <xdr:nvPicPr>
        <xdr:cNvPr id="2" name="Picture 1">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42200"/>
          <a:ext cx="2276475" cy="1625600"/>
        </a:xfrm>
        <a:prstGeom prst="rect">
          <a:avLst/>
        </a:prstGeom>
        <a:noFill/>
        <a:ln>
          <a:noFill/>
        </a:ln>
      </xdr:spPr>
    </xdr:pic>
    <xdr:clientData/>
  </xdr:twoCellAnchor>
  <xdr:twoCellAnchor editAs="oneCell">
    <xdr:from>
      <xdr:col>0</xdr:col>
      <xdr:colOff>95250</xdr:colOff>
      <xdr:row>34</xdr:row>
      <xdr:rowOff>76200</xdr:rowOff>
    </xdr:from>
    <xdr:to>
      <xdr:col>1</xdr:col>
      <xdr:colOff>317500</xdr:colOff>
      <xdr:row>45</xdr:row>
      <xdr:rowOff>108585</xdr:rowOff>
    </xdr:to>
    <xdr:pic>
      <xdr:nvPicPr>
        <xdr:cNvPr id="3" name="Picture 2">
          <a:extLst>
            <a:ext uri="{FF2B5EF4-FFF2-40B4-BE49-F238E27FC236}">
              <a16:creationId xmlns:a16="http://schemas.microsoft.com/office/drawing/2014/main" id="{8A0D33AB-E80F-4823-B681-A7DD86359AC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5124450"/>
          <a:ext cx="2327275" cy="160401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101600</xdr:colOff>
      <xdr:row>48</xdr:row>
      <xdr:rowOff>107950</xdr:rowOff>
    </xdr:from>
    <xdr:to>
      <xdr:col>1</xdr:col>
      <xdr:colOff>273050</xdr:colOff>
      <xdr:row>60</xdr:row>
      <xdr:rowOff>19050</xdr:rowOff>
    </xdr:to>
    <xdr:pic>
      <xdr:nvPicPr>
        <xdr:cNvPr id="2" name="Picture 1">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156450"/>
          <a:ext cx="2276475" cy="1625600"/>
        </a:xfrm>
        <a:prstGeom prst="rect">
          <a:avLst/>
        </a:prstGeom>
        <a:noFill/>
        <a:ln>
          <a:noFill/>
        </a:ln>
      </xdr:spPr>
    </xdr:pic>
    <xdr:clientData/>
  </xdr:twoCellAnchor>
  <xdr:twoCellAnchor editAs="oneCell">
    <xdr:from>
      <xdr:col>0</xdr:col>
      <xdr:colOff>69850</xdr:colOff>
      <xdr:row>32</xdr:row>
      <xdr:rowOff>95250</xdr:rowOff>
    </xdr:from>
    <xdr:to>
      <xdr:col>1</xdr:col>
      <xdr:colOff>292100</xdr:colOff>
      <xdr:row>44</xdr:row>
      <xdr:rowOff>635</xdr:rowOff>
    </xdr:to>
    <xdr:pic>
      <xdr:nvPicPr>
        <xdr:cNvPr id="3" name="Picture 2">
          <a:extLst>
            <a:ext uri="{FF2B5EF4-FFF2-40B4-BE49-F238E27FC236}">
              <a16:creationId xmlns:a16="http://schemas.microsoft.com/office/drawing/2014/main" id="{D56AA65E-066F-47DA-ACEC-7EF0650784C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4857750"/>
          <a:ext cx="2327275" cy="161988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50</xdr:row>
      <xdr:rowOff>120650</xdr:rowOff>
    </xdr:from>
    <xdr:to>
      <xdr:col>1</xdr:col>
      <xdr:colOff>247650</xdr:colOff>
      <xdr:row>62</xdr:row>
      <xdr:rowOff>31750</xdr:rowOff>
    </xdr:to>
    <xdr:pic>
      <xdr:nvPicPr>
        <xdr:cNvPr id="2" name="Picture 1">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454900"/>
          <a:ext cx="2276475" cy="1625600"/>
        </a:xfrm>
        <a:prstGeom prst="rect">
          <a:avLst/>
        </a:prstGeom>
        <a:noFill/>
        <a:ln>
          <a:noFill/>
        </a:ln>
      </xdr:spPr>
    </xdr:pic>
    <xdr:clientData/>
  </xdr:twoCellAnchor>
  <xdr:twoCellAnchor editAs="oneCell">
    <xdr:from>
      <xdr:col>0</xdr:col>
      <xdr:colOff>82550</xdr:colOff>
      <xdr:row>34</xdr:row>
      <xdr:rowOff>57150</xdr:rowOff>
    </xdr:from>
    <xdr:to>
      <xdr:col>1</xdr:col>
      <xdr:colOff>304800</xdr:colOff>
      <xdr:row>45</xdr:row>
      <xdr:rowOff>89535</xdr:rowOff>
    </xdr:to>
    <xdr:pic>
      <xdr:nvPicPr>
        <xdr:cNvPr id="3" name="Picture 2">
          <a:extLst>
            <a:ext uri="{FF2B5EF4-FFF2-40B4-BE49-F238E27FC236}">
              <a16:creationId xmlns:a16="http://schemas.microsoft.com/office/drawing/2014/main" id="{61001024-6A41-4558-B4E8-66905626ECE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5105400"/>
          <a:ext cx="2327275" cy="160401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69850</xdr:colOff>
      <xdr:row>130</xdr:row>
      <xdr:rowOff>107950</xdr:rowOff>
    </xdr:from>
    <xdr:to>
      <xdr:col>0</xdr:col>
      <xdr:colOff>2439670</xdr:colOff>
      <xdr:row>141</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9262725"/>
          <a:ext cx="2369820" cy="1536065"/>
        </a:xfrm>
        <a:prstGeom prst="rect">
          <a:avLst/>
        </a:prstGeom>
        <a:noFill/>
        <a:ln>
          <a:noFill/>
        </a:ln>
      </xdr:spPr>
    </xdr:pic>
    <xdr:clientData/>
  </xdr:twoCellAnchor>
  <xdr:twoCellAnchor editAs="oneCell">
    <xdr:from>
      <xdr:col>0</xdr:col>
      <xdr:colOff>71442</xdr:colOff>
      <xdr:row>115</xdr:row>
      <xdr:rowOff>0</xdr:rowOff>
    </xdr:from>
    <xdr:to>
      <xdr:col>0</xdr:col>
      <xdr:colOff>2441262</xdr:colOff>
      <xdr:row>125</xdr:row>
      <xdr:rowOff>91440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868775"/>
          <a:ext cx="2369820" cy="152019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142875</xdr:colOff>
      <xdr:row>137</xdr:row>
      <xdr:rowOff>63500</xdr:rowOff>
    </xdr:from>
    <xdr:to>
      <xdr:col>0</xdr:col>
      <xdr:colOff>2320290</xdr:colOff>
      <xdr:row>148</xdr:row>
      <xdr:rowOff>12700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951700"/>
          <a:ext cx="2177415" cy="1520825"/>
        </a:xfrm>
        <a:prstGeom prst="rect">
          <a:avLst/>
        </a:prstGeom>
        <a:noFill/>
        <a:ln>
          <a:noFill/>
        </a:ln>
      </xdr:spPr>
    </xdr:pic>
    <xdr:clientData/>
  </xdr:twoCellAnchor>
  <xdr:oneCellAnchor>
    <xdr:from>
      <xdr:col>0</xdr:col>
      <xdr:colOff>114300</xdr:colOff>
      <xdr:row>122</xdr:row>
      <xdr:rowOff>19050</xdr:rowOff>
    </xdr:from>
    <xdr:ext cx="2286000" cy="1463040"/>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17764125"/>
          <a:ext cx="2286000" cy="1463040"/>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55566</xdr:colOff>
      <xdr:row>129</xdr:row>
      <xdr:rowOff>0</xdr:rowOff>
    </xdr:from>
    <xdr:to>
      <xdr:col>0</xdr:col>
      <xdr:colOff>2341566</xdr:colOff>
      <xdr:row>140</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18926175"/>
          <a:ext cx="2286000" cy="1637665"/>
        </a:xfrm>
        <a:prstGeom prst="rect">
          <a:avLst/>
        </a:prstGeom>
        <a:noFill/>
        <a:ln>
          <a:noFill/>
        </a:ln>
      </xdr:spPr>
    </xdr:pic>
    <xdr:clientData/>
  </xdr:twoCellAnchor>
  <xdr:twoCellAnchor editAs="oneCell">
    <xdr:from>
      <xdr:col>0</xdr:col>
      <xdr:colOff>133350</xdr:colOff>
      <xdr:row>113</xdr:row>
      <xdr:rowOff>19050</xdr:rowOff>
    </xdr:from>
    <xdr:to>
      <xdr:col>0</xdr:col>
      <xdr:colOff>2419350</xdr:colOff>
      <xdr:row>124</xdr:row>
      <xdr:rowOff>83185</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6659225"/>
          <a:ext cx="2286000" cy="163576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79380</xdr:colOff>
      <xdr:row>122</xdr:row>
      <xdr:rowOff>71434</xdr:rowOff>
    </xdr:from>
    <xdr:to>
      <xdr:col>0</xdr:col>
      <xdr:colOff>2346965</xdr:colOff>
      <xdr:row>133</xdr:row>
      <xdr:rowOff>67624</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511709"/>
          <a:ext cx="2267585" cy="1567815"/>
        </a:xfrm>
        <a:prstGeom prst="rect">
          <a:avLst/>
        </a:prstGeom>
        <a:noFill/>
        <a:ln>
          <a:noFill/>
        </a:ln>
      </xdr:spPr>
    </xdr:pic>
    <xdr:clientData/>
  </xdr:twoCellAnchor>
  <xdr:twoCellAnchor editAs="oneCell">
    <xdr:from>
      <xdr:col>0</xdr:col>
      <xdr:colOff>119063</xdr:colOff>
      <xdr:row>137</xdr:row>
      <xdr:rowOff>87313</xdr:rowOff>
    </xdr:from>
    <xdr:to>
      <xdr:col>0</xdr:col>
      <xdr:colOff>2386648</xdr:colOff>
      <xdr:row>148</xdr:row>
      <xdr:rowOff>83503</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9670713"/>
          <a:ext cx="2267585" cy="156781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79380</xdr:colOff>
      <xdr:row>73</xdr:row>
      <xdr:rowOff>55558</xdr:rowOff>
    </xdr:from>
    <xdr:to>
      <xdr:col>0</xdr:col>
      <xdr:colOff>2346965</xdr:colOff>
      <xdr:row>84</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628308"/>
          <a:ext cx="2267585" cy="1637665"/>
        </a:xfrm>
        <a:prstGeom prst="rect">
          <a:avLst/>
        </a:prstGeom>
        <a:noFill/>
        <a:ln>
          <a:noFill/>
        </a:ln>
      </xdr:spPr>
    </xdr:pic>
    <xdr:clientData/>
  </xdr:twoCellAnchor>
  <xdr:twoCellAnchor editAs="oneCell">
    <xdr:from>
      <xdr:col>0</xdr:col>
      <xdr:colOff>95251</xdr:colOff>
      <xdr:row>90</xdr:row>
      <xdr:rowOff>0</xdr:rowOff>
    </xdr:from>
    <xdr:to>
      <xdr:col>0</xdr:col>
      <xdr:colOff>2362836</xdr:colOff>
      <xdr:row>101</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3001625"/>
          <a:ext cx="2267585" cy="163766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79380</xdr:colOff>
      <xdr:row>79</xdr:row>
      <xdr:rowOff>55558</xdr:rowOff>
    </xdr:from>
    <xdr:to>
      <xdr:col>0</xdr:col>
      <xdr:colOff>2346965</xdr:colOff>
      <xdr:row>90</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485558"/>
          <a:ext cx="2267585" cy="1532890"/>
        </a:xfrm>
        <a:prstGeom prst="rect">
          <a:avLst/>
        </a:prstGeom>
        <a:noFill/>
        <a:ln>
          <a:noFill/>
        </a:ln>
      </xdr:spPr>
    </xdr:pic>
    <xdr:clientData/>
  </xdr:twoCellAnchor>
  <xdr:twoCellAnchor editAs="oneCell">
    <xdr:from>
      <xdr:col>0</xdr:col>
      <xdr:colOff>79375</xdr:colOff>
      <xdr:row>94</xdr:row>
      <xdr:rowOff>119062</xdr:rowOff>
    </xdr:from>
    <xdr:to>
      <xdr:col>0</xdr:col>
      <xdr:colOff>2346960</xdr:colOff>
      <xdr:row>106</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692187"/>
          <a:ext cx="2267585" cy="165354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95256</xdr:colOff>
      <xdr:row>78</xdr:row>
      <xdr:rowOff>0</xdr:rowOff>
    </xdr:from>
    <xdr:to>
      <xdr:col>0</xdr:col>
      <xdr:colOff>2362841</xdr:colOff>
      <xdr:row>89</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572875"/>
          <a:ext cx="2267585" cy="1574165"/>
        </a:xfrm>
        <a:prstGeom prst="rect">
          <a:avLst/>
        </a:prstGeom>
        <a:noFill/>
        <a:ln>
          <a:noFill/>
        </a:ln>
      </xdr:spPr>
    </xdr:pic>
    <xdr:clientData/>
  </xdr:twoCellAnchor>
  <xdr:twoCellAnchor editAs="oneCell">
    <xdr:from>
      <xdr:col>0</xdr:col>
      <xdr:colOff>95256</xdr:colOff>
      <xdr:row>94</xdr:row>
      <xdr:rowOff>0</xdr:rowOff>
    </xdr:from>
    <xdr:to>
      <xdr:col>0</xdr:col>
      <xdr:colOff>2362841</xdr:colOff>
      <xdr:row>105</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858875"/>
          <a:ext cx="2267585" cy="15741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40</xdr:row>
      <xdr:rowOff>95250</xdr:rowOff>
    </xdr:from>
    <xdr:to>
      <xdr:col>1</xdr:col>
      <xdr:colOff>327025</xdr:colOff>
      <xdr:row>52</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34100"/>
          <a:ext cx="2343150" cy="1619885"/>
        </a:xfrm>
        <a:prstGeom prst="rect">
          <a:avLst/>
        </a:prstGeom>
        <a:noFill/>
        <a:ln>
          <a:noFill/>
        </a:ln>
      </xdr:spPr>
    </xdr:pic>
    <xdr:clientData/>
  </xdr:twoCellAnchor>
  <xdr:twoCellAnchor editAs="oneCell">
    <xdr:from>
      <xdr:col>0</xdr:col>
      <xdr:colOff>76200</xdr:colOff>
      <xdr:row>56</xdr:row>
      <xdr:rowOff>76200</xdr:rowOff>
    </xdr:from>
    <xdr:to>
      <xdr:col>1</xdr:col>
      <xdr:colOff>323850</xdr:colOff>
      <xdr:row>67</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01050"/>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63504</xdr:colOff>
      <xdr:row>107</xdr:row>
      <xdr:rowOff>0</xdr:rowOff>
    </xdr:from>
    <xdr:to>
      <xdr:col>0</xdr:col>
      <xdr:colOff>2331089</xdr:colOff>
      <xdr:row>118</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430500"/>
          <a:ext cx="2267585" cy="1637665"/>
        </a:xfrm>
        <a:prstGeom prst="rect">
          <a:avLst/>
        </a:prstGeom>
        <a:noFill/>
        <a:ln>
          <a:noFill/>
        </a:ln>
      </xdr:spPr>
    </xdr:pic>
    <xdr:clientData/>
  </xdr:twoCellAnchor>
  <xdr:twoCellAnchor editAs="oneCell">
    <xdr:from>
      <xdr:col>0</xdr:col>
      <xdr:colOff>79376</xdr:colOff>
      <xdr:row>123</xdr:row>
      <xdr:rowOff>0</xdr:rowOff>
    </xdr:from>
    <xdr:to>
      <xdr:col>0</xdr:col>
      <xdr:colOff>2346961</xdr:colOff>
      <xdr:row>134</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716500"/>
          <a:ext cx="2267585" cy="1637665"/>
        </a:xfrm>
        <a:prstGeom prst="rect">
          <a:avLst/>
        </a:prstGeom>
        <a:noFill/>
        <a:ln>
          <a:noFill/>
        </a:ln>
      </xdr:spPr>
    </xdr:pic>
    <xdr:clientData/>
  </xdr:twoCellAnchor>
  <xdr:twoCellAnchor editAs="oneCell">
    <xdr:from>
      <xdr:col>0</xdr:col>
      <xdr:colOff>63504</xdr:colOff>
      <xdr:row>107</xdr:row>
      <xdr:rowOff>0</xdr:rowOff>
    </xdr:from>
    <xdr:to>
      <xdr:col>0</xdr:col>
      <xdr:colOff>2331089</xdr:colOff>
      <xdr:row>118</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430500"/>
          <a:ext cx="2267585" cy="1637665"/>
        </a:xfrm>
        <a:prstGeom prst="rect">
          <a:avLst/>
        </a:prstGeom>
        <a:noFill/>
        <a:ln>
          <a:noFill/>
        </a:ln>
      </xdr:spPr>
    </xdr:pic>
    <xdr:clientData/>
  </xdr:twoCellAnchor>
  <xdr:twoCellAnchor editAs="oneCell">
    <xdr:from>
      <xdr:col>0</xdr:col>
      <xdr:colOff>79376</xdr:colOff>
      <xdr:row>123</xdr:row>
      <xdr:rowOff>0</xdr:rowOff>
    </xdr:from>
    <xdr:to>
      <xdr:col>0</xdr:col>
      <xdr:colOff>2346961</xdr:colOff>
      <xdr:row>134</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716500"/>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113</xdr:row>
      <xdr:rowOff>0</xdr:rowOff>
    </xdr:from>
    <xdr:to>
      <xdr:col>0</xdr:col>
      <xdr:colOff>2362841</xdr:colOff>
      <xdr:row>124</xdr:row>
      <xdr:rowOff>2540</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430500"/>
          <a:ext cx="2267585" cy="1574165"/>
        </a:xfrm>
        <a:prstGeom prst="rect">
          <a:avLst/>
        </a:prstGeom>
        <a:noFill/>
        <a:ln>
          <a:noFill/>
        </a:ln>
      </xdr:spPr>
    </xdr:pic>
    <xdr:clientData/>
  </xdr:twoCellAnchor>
  <xdr:twoCellAnchor editAs="oneCell">
    <xdr:from>
      <xdr:col>0</xdr:col>
      <xdr:colOff>71437</xdr:colOff>
      <xdr:row>129</xdr:row>
      <xdr:rowOff>0</xdr:rowOff>
    </xdr:from>
    <xdr:to>
      <xdr:col>0</xdr:col>
      <xdr:colOff>2339022</xdr:colOff>
      <xdr:row>140</xdr:row>
      <xdr:rowOff>2540</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7716500"/>
          <a:ext cx="2267585" cy="15741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95256</xdr:colOff>
      <xdr:row>73</xdr:row>
      <xdr:rowOff>0</xdr:rowOff>
    </xdr:from>
    <xdr:to>
      <xdr:col>0</xdr:col>
      <xdr:colOff>2362841</xdr:colOff>
      <xdr:row>84</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144250"/>
          <a:ext cx="2267585" cy="1574165"/>
        </a:xfrm>
        <a:prstGeom prst="rect">
          <a:avLst/>
        </a:prstGeom>
        <a:noFill/>
        <a:ln>
          <a:noFill/>
        </a:ln>
      </xdr:spPr>
    </xdr:pic>
    <xdr:clientData/>
  </xdr:twoCellAnchor>
  <xdr:twoCellAnchor editAs="oneCell">
    <xdr:from>
      <xdr:col>0</xdr:col>
      <xdr:colOff>87318</xdr:colOff>
      <xdr:row>89</xdr:row>
      <xdr:rowOff>0</xdr:rowOff>
    </xdr:from>
    <xdr:to>
      <xdr:col>0</xdr:col>
      <xdr:colOff>2354903</xdr:colOff>
      <xdr:row>100</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430250"/>
          <a:ext cx="2267585" cy="15741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87315</xdr:colOff>
      <xdr:row>62</xdr:row>
      <xdr:rowOff>0</xdr:rowOff>
    </xdr:from>
    <xdr:to>
      <xdr:col>0</xdr:col>
      <xdr:colOff>2354900</xdr:colOff>
      <xdr:row>73</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8715375"/>
          <a:ext cx="2267585" cy="1637665"/>
        </a:xfrm>
        <a:prstGeom prst="rect">
          <a:avLst/>
        </a:prstGeom>
        <a:noFill/>
        <a:ln>
          <a:noFill/>
        </a:ln>
      </xdr:spPr>
    </xdr:pic>
    <xdr:clientData/>
  </xdr:twoCellAnchor>
  <xdr:twoCellAnchor editAs="oneCell">
    <xdr:from>
      <xdr:col>0</xdr:col>
      <xdr:colOff>79378</xdr:colOff>
      <xdr:row>78</xdr:row>
      <xdr:rowOff>0</xdr:rowOff>
    </xdr:from>
    <xdr:to>
      <xdr:col>0</xdr:col>
      <xdr:colOff>2346963</xdr:colOff>
      <xdr:row>89</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001375"/>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103194</xdr:colOff>
      <xdr:row>99</xdr:row>
      <xdr:rowOff>0</xdr:rowOff>
    </xdr:from>
    <xdr:to>
      <xdr:col>0</xdr:col>
      <xdr:colOff>2370779</xdr:colOff>
      <xdr:row>110</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144625"/>
          <a:ext cx="2267585" cy="1574165"/>
        </a:xfrm>
        <a:prstGeom prst="rect">
          <a:avLst/>
        </a:prstGeom>
        <a:noFill/>
        <a:ln>
          <a:noFill/>
        </a:ln>
      </xdr:spPr>
    </xdr:pic>
    <xdr:clientData/>
  </xdr:twoCellAnchor>
  <xdr:twoCellAnchor editAs="oneCell">
    <xdr:from>
      <xdr:col>0</xdr:col>
      <xdr:colOff>95256</xdr:colOff>
      <xdr:row>115</xdr:row>
      <xdr:rowOff>0</xdr:rowOff>
    </xdr:from>
    <xdr:to>
      <xdr:col>0</xdr:col>
      <xdr:colOff>2362841</xdr:colOff>
      <xdr:row>126</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430625"/>
          <a:ext cx="2267585" cy="15741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95256</xdr:colOff>
      <xdr:row>94</xdr:row>
      <xdr:rowOff>0</xdr:rowOff>
    </xdr:from>
    <xdr:to>
      <xdr:col>0</xdr:col>
      <xdr:colOff>2362841</xdr:colOff>
      <xdr:row>105</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3573125"/>
          <a:ext cx="2267585" cy="1637665"/>
        </a:xfrm>
        <a:prstGeom prst="rect">
          <a:avLst/>
        </a:prstGeom>
        <a:noFill/>
        <a:ln>
          <a:noFill/>
        </a:ln>
      </xdr:spPr>
    </xdr:pic>
    <xdr:clientData/>
  </xdr:twoCellAnchor>
  <xdr:twoCellAnchor editAs="oneCell">
    <xdr:from>
      <xdr:col>0</xdr:col>
      <xdr:colOff>95256</xdr:colOff>
      <xdr:row>110</xdr:row>
      <xdr:rowOff>0</xdr:rowOff>
    </xdr:from>
    <xdr:to>
      <xdr:col>0</xdr:col>
      <xdr:colOff>2362841</xdr:colOff>
      <xdr:row>121</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85912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134938</xdr:colOff>
      <xdr:row>79</xdr:row>
      <xdr:rowOff>0</xdr:rowOff>
    </xdr:from>
    <xdr:to>
      <xdr:col>0</xdr:col>
      <xdr:colOff>2402523</xdr:colOff>
      <xdr:row>90</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144250"/>
          <a:ext cx="2267585" cy="1637665"/>
        </a:xfrm>
        <a:prstGeom prst="rect">
          <a:avLst/>
        </a:prstGeom>
        <a:noFill/>
        <a:ln>
          <a:noFill/>
        </a:ln>
      </xdr:spPr>
    </xdr:pic>
    <xdr:clientData/>
  </xdr:twoCellAnchor>
  <xdr:twoCellAnchor editAs="oneCell">
    <xdr:from>
      <xdr:col>0</xdr:col>
      <xdr:colOff>119070</xdr:colOff>
      <xdr:row>94</xdr:row>
      <xdr:rowOff>111124</xdr:rowOff>
    </xdr:from>
    <xdr:to>
      <xdr:col>0</xdr:col>
      <xdr:colOff>2386655</xdr:colOff>
      <xdr:row>106</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3398499"/>
          <a:ext cx="2267585" cy="165354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79380</xdr:colOff>
      <xdr:row>70</xdr:row>
      <xdr:rowOff>0</xdr:rowOff>
    </xdr:from>
    <xdr:to>
      <xdr:col>0</xdr:col>
      <xdr:colOff>2346965</xdr:colOff>
      <xdr:row>81</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144125"/>
          <a:ext cx="2267585" cy="1637665"/>
        </a:xfrm>
        <a:prstGeom prst="rect">
          <a:avLst/>
        </a:prstGeom>
        <a:noFill/>
        <a:ln>
          <a:noFill/>
        </a:ln>
      </xdr:spPr>
    </xdr:pic>
    <xdr:clientData/>
  </xdr:twoCellAnchor>
  <xdr:twoCellAnchor editAs="oneCell">
    <xdr:from>
      <xdr:col>0</xdr:col>
      <xdr:colOff>87318</xdr:colOff>
      <xdr:row>86</xdr:row>
      <xdr:rowOff>0</xdr:rowOff>
    </xdr:from>
    <xdr:to>
      <xdr:col>0</xdr:col>
      <xdr:colOff>2354903</xdr:colOff>
      <xdr:row>97</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43012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71442</xdr:colOff>
      <xdr:row>95</xdr:row>
      <xdr:rowOff>0</xdr:rowOff>
    </xdr:from>
    <xdr:to>
      <xdr:col>0</xdr:col>
      <xdr:colOff>2246317</xdr:colOff>
      <xdr:row>106</xdr:row>
      <xdr:rowOff>6350</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716000"/>
          <a:ext cx="2174875" cy="1577975"/>
        </a:xfrm>
        <a:prstGeom prst="rect">
          <a:avLst/>
        </a:prstGeom>
        <a:noFill/>
        <a:ln>
          <a:noFill/>
        </a:ln>
      </xdr:spPr>
    </xdr:pic>
    <xdr:clientData/>
  </xdr:twoCellAnchor>
  <xdr:twoCellAnchor editAs="oneCell">
    <xdr:from>
      <xdr:col>0</xdr:col>
      <xdr:colOff>95251</xdr:colOff>
      <xdr:row>111</xdr:row>
      <xdr:rowOff>0</xdr:rowOff>
    </xdr:from>
    <xdr:to>
      <xdr:col>0</xdr:col>
      <xdr:colOff>2270126</xdr:colOff>
      <xdr:row>122</xdr:row>
      <xdr:rowOff>6350</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6002000"/>
          <a:ext cx="2174875" cy="157797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14437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30375"/>
          <a:ext cx="2267585" cy="163766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71</xdr:row>
      <xdr:rowOff>83820</xdr:rowOff>
    </xdr:from>
    <xdr:to>
      <xdr:col>1</xdr:col>
      <xdr:colOff>155575</xdr:colOff>
      <xdr:row>82</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0370820"/>
          <a:ext cx="2216150" cy="1609725"/>
        </a:xfrm>
        <a:prstGeom prst="rect">
          <a:avLst/>
        </a:prstGeom>
        <a:noFill/>
        <a:ln>
          <a:noFill/>
        </a:ln>
      </xdr:spPr>
    </xdr:pic>
    <xdr:clientData/>
  </xdr:twoCellAnchor>
  <xdr:twoCellAnchor editAs="oneCell">
    <xdr:from>
      <xdr:col>0</xdr:col>
      <xdr:colOff>38100</xdr:colOff>
      <xdr:row>88</xdr:row>
      <xdr:rowOff>12700</xdr:rowOff>
    </xdr:from>
    <xdr:to>
      <xdr:col>1</xdr:col>
      <xdr:colOff>187325</xdr:colOff>
      <xdr:row>99</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2728575"/>
          <a:ext cx="2254250" cy="1609725"/>
        </a:xfrm>
        <a:prstGeom prst="rect">
          <a:avLst/>
        </a:prstGeom>
        <a:noFill/>
        <a:ln>
          <a:noFill/>
        </a:ln>
      </xdr:spPr>
    </xdr:pic>
    <xdr:clientData/>
  </xdr:twoCellAnchor>
  <xdr:twoCellAnchor editAs="oneCell">
    <xdr:from>
      <xdr:col>0</xdr:col>
      <xdr:colOff>57150</xdr:colOff>
      <xdr:row>103</xdr:row>
      <xdr:rowOff>114300</xdr:rowOff>
    </xdr:from>
    <xdr:to>
      <xdr:col>1</xdr:col>
      <xdr:colOff>158750</xdr:colOff>
      <xdr:row>115</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4973300"/>
          <a:ext cx="22066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79380</xdr:colOff>
      <xdr:row>100</xdr:row>
      <xdr:rowOff>0</xdr:rowOff>
    </xdr:from>
    <xdr:to>
      <xdr:col>0</xdr:col>
      <xdr:colOff>2346965</xdr:colOff>
      <xdr:row>111</xdr:row>
      <xdr:rowOff>66040</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430375"/>
          <a:ext cx="2267585" cy="1637665"/>
        </a:xfrm>
        <a:prstGeom prst="rect">
          <a:avLst/>
        </a:prstGeom>
        <a:noFill/>
        <a:ln>
          <a:noFill/>
        </a:ln>
      </xdr:spPr>
    </xdr:pic>
    <xdr:clientData/>
  </xdr:twoCellAnchor>
  <xdr:twoCellAnchor editAs="oneCell">
    <xdr:from>
      <xdr:col>0</xdr:col>
      <xdr:colOff>71442</xdr:colOff>
      <xdr:row>116</xdr:row>
      <xdr:rowOff>0</xdr:rowOff>
    </xdr:from>
    <xdr:to>
      <xdr:col>0</xdr:col>
      <xdr:colOff>2339027</xdr:colOff>
      <xdr:row>127</xdr:row>
      <xdr:rowOff>66040</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6716375"/>
          <a:ext cx="2267585"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1</xdr:col>
      <xdr:colOff>256225</xdr:colOff>
      <xdr:row>44</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857750"/>
          <a:ext cx="2267585" cy="1637665"/>
        </a:xfrm>
        <a:prstGeom prst="rect">
          <a:avLst/>
        </a:prstGeom>
        <a:noFill/>
        <a:ln>
          <a:noFill/>
        </a:ln>
      </xdr:spPr>
    </xdr:pic>
    <xdr:clientData/>
  </xdr:twoCellAnchor>
  <xdr:twoCellAnchor editAs="oneCell">
    <xdr:from>
      <xdr:col>0</xdr:col>
      <xdr:colOff>95256</xdr:colOff>
      <xdr:row>49</xdr:row>
      <xdr:rowOff>0</xdr:rowOff>
    </xdr:from>
    <xdr:to>
      <xdr:col>1</xdr:col>
      <xdr:colOff>248291</xdr:colOff>
      <xdr:row>60</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67585" cy="163766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1</xdr:col>
      <xdr:colOff>248291</xdr:colOff>
      <xdr:row>60</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67585" cy="1637665"/>
        </a:xfrm>
        <a:prstGeom prst="rect">
          <a:avLst/>
        </a:prstGeom>
        <a:noFill/>
        <a:ln>
          <a:noFill/>
        </a:ln>
      </xdr:spPr>
    </xdr:pic>
    <xdr:clientData/>
  </xdr:twoCellAnchor>
  <xdr:twoCellAnchor editAs="oneCell">
    <xdr:from>
      <xdr:col>0</xdr:col>
      <xdr:colOff>87316</xdr:colOff>
      <xdr:row>33</xdr:row>
      <xdr:rowOff>0</xdr:rowOff>
    </xdr:from>
    <xdr:to>
      <xdr:col>1</xdr:col>
      <xdr:colOff>147641</xdr:colOff>
      <xdr:row>44</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857750"/>
          <a:ext cx="2174875" cy="15716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1</xdr:col>
      <xdr:colOff>55249</xdr:colOff>
      <xdr:row>54</xdr:row>
      <xdr:rowOff>50800</xdr:rowOff>
    </xdr:to>
    <xdr:pic>
      <xdr:nvPicPr>
        <xdr:cNvPr id="2" name="Picture 1">
          <a:extLst>
            <a:ext uri="{FF2B5EF4-FFF2-40B4-BE49-F238E27FC236}">
              <a16:creationId xmlns:a16="http://schemas.microsoft.com/office/drawing/2014/main" id="{00000000-0008-0000-2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6905625"/>
          <a:ext cx="2106295" cy="1479550"/>
        </a:xfrm>
        <a:prstGeom prst="rect">
          <a:avLst/>
        </a:prstGeom>
        <a:noFill/>
        <a:ln>
          <a:noFill/>
        </a:ln>
      </xdr:spPr>
    </xdr:pic>
    <xdr:clientData/>
  </xdr:twoCellAnchor>
  <xdr:twoCellAnchor editAs="oneCell">
    <xdr:from>
      <xdr:col>0</xdr:col>
      <xdr:colOff>103188</xdr:colOff>
      <xdr:row>59</xdr:row>
      <xdr:rowOff>111125</xdr:rowOff>
    </xdr:from>
    <xdr:to>
      <xdr:col>1</xdr:col>
      <xdr:colOff>256223</xdr:colOff>
      <xdr:row>71</xdr:row>
      <xdr:rowOff>50165</xdr:rowOff>
    </xdr:to>
    <xdr:pic>
      <xdr:nvPicPr>
        <xdr:cNvPr id="3" name="Picture 2">
          <a:extLst>
            <a:ext uri="{FF2B5EF4-FFF2-40B4-BE49-F238E27FC236}">
              <a16:creationId xmlns:a16="http://schemas.microsoft.com/office/drawing/2014/main" id="{00000000-0008-0000-2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159875"/>
          <a:ext cx="2267585" cy="1653540"/>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55566</xdr:colOff>
      <xdr:row>37</xdr:row>
      <xdr:rowOff>0</xdr:rowOff>
    </xdr:from>
    <xdr:to>
      <xdr:col>1</xdr:col>
      <xdr:colOff>227016</xdr:colOff>
      <xdr:row>48</xdr:row>
      <xdr:rowOff>66040</xdr:rowOff>
    </xdr:to>
    <xdr:pic>
      <xdr:nvPicPr>
        <xdr:cNvPr id="2" name="Picture 1">
          <a:extLst>
            <a:ext uri="{FF2B5EF4-FFF2-40B4-BE49-F238E27FC236}">
              <a16:creationId xmlns:a16="http://schemas.microsoft.com/office/drawing/2014/main" id="{00000000-0008-0000-2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429250"/>
          <a:ext cx="2286000" cy="1637665"/>
        </a:xfrm>
        <a:prstGeom prst="rect">
          <a:avLst/>
        </a:prstGeom>
        <a:noFill/>
        <a:ln>
          <a:noFill/>
        </a:ln>
      </xdr:spPr>
    </xdr:pic>
    <xdr:clientData/>
  </xdr:twoCellAnchor>
  <xdr:twoCellAnchor editAs="oneCell">
    <xdr:from>
      <xdr:col>0</xdr:col>
      <xdr:colOff>69850</xdr:colOff>
      <xdr:row>52</xdr:row>
      <xdr:rowOff>120650</xdr:rowOff>
    </xdr:from>
    <xdr:to>
      <xdr:col>1</xdr:col>
      <xdr:colOff>241300</xdr:colOff>
      <xdr:row>64</xdr:row>
      <xdr:rowOff>59690</xdr:rowOff>
    </xdr:to>
    <xdr:pic>
      <xdr:nvPicPr>
        <xdr:cNvPr id="4" name="Picture 3">
          <a:extLst>
            <a:ext uri="{FF2B5EF4-FFF2-40B4-BE49-F238E27FC236}">
              <a16:creationId xmlns:a16="http://schemas.microsoft.com/office/drawing/2014/main" id="{359B124D-E187-42C1-B912-8E76223A809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7150100"/>
          <a:ext cx="2387600" cy="1463040"/>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47628</xdr:colOff>
      <xdr:row>63</xdr:row>
      <xdr:rowOff>0</xdr:rowOff>
    </xdr:from>
    <xdr:to>
      <xdr:col>1</xdr:col>
      <xdr:colOff>29848</xdr:colOff>
      <xdr:row>73</xdr:row>
      <xdr:rowOff>50800</xdr:rowOff>
    </xdr:to>
    <xdr:pic>
      <xdr:nvPicPr>
        <xdr:cNvPr id="2" name="Picture 1">
          <a:extLst>
            <a:ext uri="{FF2B5EF4-FFF2-40B4-BE49-F238E27FC236}">
              <a16:creationId xmlns:a16="http://schemas.microsoft.com/office/drawing/2014/main" id="{00000000-0008-0000-2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953625"/>
          <a:ext cx="2096770" cy="1479550"/>
        </a:xfrm>
        <a:prstGeom prst="rect">
          <a:avLst/>
        </a:prstGeom>
        <a:noFill/>
        <a:ln>
          <a:noFill/>
        </a:ln>
      </xdr:spPr>
    </xdr:pic>
    <xdr:clientData/>
  </xdr:twoCellAnchor>
  <xdr:twoCellAnchor editAs="oneCell">
    <xdr:from>
      <xdr:col>0</xdr:col>
      <xdr:colOff>55550</xdr:colOff>
      <xdr:row>47</xdr:row>
      <xdr:rowOff>0</xdr:rowOff>
    </xdr:from>
    <xdr:to>
      <xdr:col>1</xdr:col>
      <xdr:colOff>227000</xdr:colOff>
      <xdr:row>58</xdr:row>
      <xdr:rowOff>66040</xdr:rowOff>
    </xdr:to>
    <xdr:pic>
      <xdr:nvPicPr>
        <xdr:cNvPr id="3" name="Picture 2">
          <a:extLst>
            <a:ext uri="{FF2B5EF4-FFF2-40B4-BE49-F238E27FC236}">
              <a16:creationId xmlns:a16="http://schemas.microsoft.com/office/drawing/2014/main" id="{00000000-0008-0000-2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381875"/>
          <a:ext cx="2286000" cy="163766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49392</xdr:colOff>
      <xdr:row>45</xdr:row>
      <xdr:rowOff>0</xdr:rowOff>
    </xdr:from>
    <xdr:to>
      <xdr:col>1</xdr:col>
      <xdr:colOff>31612</xdr:colOff>
      <xdr:row>55</xdr:row>
      <xdr:rowOff>50800</xdr:rowOff>
    </xdr:to>
    <xdr:pic>
      <xdr:nvPicPr>
        <xdr:cNvPr id="2" name="Picture 1">
          <a:extLst>
            <a:ext uri="{FF2B5EF4-FFF2-40B4-BE49-F238E27FC236}">
              <a16:creationId xmlns:a16="http://schemas.microsoft.com/office/drawing/2014/main" id="{00000000-0008-0000-2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115175"/>
          <a:ext cx="2096770" cy="1479550"/>
        </a:xfrm>
        <a:prstGeom prst="rect">
          <a:avLst/>
        </a:prstGeom>
        <a:noFill/>
        <a:ln>
          <a:noFill/>
        </a:ln>
      </xdr:spPr>
    </xdr:pic>
    <xdr:clientData/>
  </xdr:twoCellAnchor>
  <xdr:twoCellAnchor editAs="oneCell">
    <xdr:from>
      <xdr:col>0</xdr:col>
      <xdr:colOff>49392</xdr:colOff>
      <xdr:row>61</xdr:row>
      <xdr:rowOff>0</xdr:rowOff>
    </xdr:from>
    <xdr:to>
      <xdr:col>1</xdr:col>
      <xdr:colOff>31612</xdr:colOff>
      <xdr:row>71</xdr:row>
      <xdr:rowOff>50800</xdr:rowOff>
    </xdr:to>
    <xdr:pic>
      <xdr:nvPicPr>
        <xdr:cNvPr id="3" name="Picture 2">
          <a:extLst>
            <a:ext uri="{FF2B5EF4-FFF2-40B4-BE49-F238E27FC236}">
              <a16:creationId xmlns:a16="http://schemas.microsoft.com/office/drawing/2014/main" id="{00000000-0008-0000-2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9686925"/>
          <a:ext cx="2096770" cy="147955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47628</xdr:colOff>
      <xdr:row>45</xdr:row>
      <xdr:rowOff>0</xdr:rowOff>
    </xdr:from>
    <xdr:to>
      <xdr:col>1</xdr:col>
      <xdr:colOff>233683</xdr:colOff>
      <xdr:row>56</xdr:row>
      <xdr:rowOff>57150</xdr:rowOff>
    </xdr:to>
    <xdr:pic>
      <xdr:nvPicPr>
        <xdr:cNvPr id="2" name="Picture 1">
          <a:extLst>
            <a:ext uri="{FF2B5EF4-FFF2-40B4-BE49-F238E27FC236}">
              <a16:creationId xmlns:a16="http://schemas.microsoft.com/office/drawing/2014/main" id="{00000000-0008-0000-2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096125"/>
          <a:ext cx="2300605" cy="1628775"/>
        </a:xfrm>
        <a:prstGeom prst="rect">
          <a:avLst/>
        </a:prstGeom>
        <a:noFill/>
        <a:ln>
          <a:noFill/>
        </a:ln>
      </xdr:spPr>
    </xdr:pic>
    <xdr:clientData/>
  </xdr:twoCellAnchor>
  <xdr:twoCellAnchor editAs="oneCell">
    <xdr:from>
      <xdr:col>0</xdr:col>
      <xdr:colOff>39690</xdr:colOff>
      <xdr:row>61</xdr:row>
      <xdr:rowOff>0</xdr:rowOff>
    </xdr:from>
    <xdr:to>
      <xdr:col>1</xdr:col>
      <xdr:colOff>225745</xdr:colOff>
      <xdr:row>72</xdr:row>
      <xdr:rowOff>57150</xdr:rowOff>
    </xdr:to>
    <xdr:pic>
      <xdr:nvPicPr>
        <xdr:cNvPr id="3" name="Picture 2">
          <a:extLst>
            <a:ext uri="{FF2B5EF4-FFF2-40B4-BE49-F238E27FC236}">
              <a16:creationId xmlns:a16="http://schemas.microsoft.com/office/drawing/2014/main" id="{00000000-0008-0000-2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9667875"/>
          <a:ext cx="2300605" cy="162877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63503</xdr:colOff>
      <xdr:row>45</xdr:row>
      <xdr:rowOff>0</xdr:rowOff>
    </xdr:from>
    <xdr:to>
      <xdr:col>1</xdr:col>
      <xdr:colOff>216538</xdr:colOff>
      <xdr:row>56</xdr:row>
      <xdr:rowOff>66040</xdr:rowOff>
    </xdr:to>
    <xdr:pic>
      <xdr:nvPicPr>
        <xdr:cNvPr id="2" name="Picture 1">
          <a:extLst>
            <a:ext uri="{FF2B5EF4-FFF2-40B4-BE49-F238E27FC236}">
              <a16:creationId xmlns:a16="http://schemas.microsoft.com/office/drawing/2014/main" id="{00000000-0008-0000-2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048500"/>
          <a:ext cx="2267585" cy="1637665"/>
        </a:xfrm>
        <a:prstGeom prst="rect">
          <a:avLst/>
        </a:prstGeom>
        <a:noFill/>
        <a:ln>
          <a:noFill/>
        </a:ln>
      </xdr:spPr>
    </xdr:pic>
    <xdr:clientData/>
  </xdr:twoCellAnchor>
  <xdr:twoCellAnchor editAs="oneCell">
    <xdr:from>
      <xdr:col>0</xdr:col>
      <xdr:colOff>71442</xdr:colOff>
      <xdr:row>61</xdr:row>
      <xdr:rowOff>0</xdr:rowOff>
    </xdr:from>
    <xdr:to>
      <xdr:col>1</xdr:col>
      <xdr:colOff>224477</xdr:colOff>
      <xdr:row>72</xdr:row>
      <xdr:rowOff>66040</xdr:rowOff>
    </xdr:to>
    <xdr:pic>
      <xdr:nvPicPr>
        <xdr:cNvPr id="3" name="Picture 2">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9620250"/>
          <a:ext cx="2267585" cy="163766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95251</xdr:colOff>
      <xdr:row>45</xdr:row>
      <xdr:rowOff>0</xdr:rowOff>
    </xdr:from>
    <xdr:to>
      <xdr:col>1</xdr:col>
      <xdr:colOff>86996</xdr:colOff>
      <xdr:row>55</xdr:row>
      <xdr:rowOff>50800</xdr:rowOff>
    </xdr:to>
    <xdr:pic>
      <xdr:nvPicPr>
        <xdr:cNvPr id="2" name="Picture 1">
          <a:extLst>
            <a:ext uri="{FF2B5EF4-FFF2-40B4-BE49-F238E27FC236}">
              <a16:creationId xmlns:a16="http://schemas.microsoft.com/office/drawing/2014/main" id="{00000000-0008-0000-2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7191375"/>
          <a:ext cx="2106295" cy="1479550"/>
        </a:xfrm>
        <a:prstGeom prst="rect">
          <a:avLst/>
        </a:prstGeom>
        <a:noFill/>
        <a:ln>
          <a:noFill/>
        </a:ln>
      </xdr:spPr>
    </xdr:pic>
    <xdr:clientData/>
  </xdr:twoCellAnchor>
  <xdr:twoCellAnchor editAs="oneCell">
    <xdr:from>
      <xdr:col>0</xdr:col>
      <xdr:colOff>103188</xdr:colOff>
      <xdr:row>60</xdr:row>
      <xdr:rowOff>79375</xdr:rowOff>
    </xdr:from>
    <xdr:to>
      <xdr:col>1</xdr:col>
      <xdr:colOff>136525</xdr:colOff>
      <xdr:row>72</xdr:row>
      <xdr:rowOff>18415</xdr:rowOff>
    </xdr:to>
    <xdr:pic>
      <xdr:nvPicPr>
        <xdr:cNvPr id="3" name="Picture 2">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413875"/>
          <a:ext cx="2147887" cy="165354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65</xdr:row>
      <xdr:rowOff>83820</xdr:rowOff>
    </xdr:from>
    <xdr:to>
      <xdr:col>0</xdr:col>
      <xdr:colOff>2260600</xdr:colOff>
      <xdr:row>76</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875520"/>
          <a:ext cx="2216150" cy="1562100"/>
        </a:xfrm>
        <a:prstGeom prst="rect">
          <a:avLst/>
        </a:prstGeom>
        <a:noFill/>
        <a:ln>
          <a:noFill/>
        </a:ln>
      </xdr:spPr>
    </xdr:pic>
    <xdr:clientData/>
  </xdr:twoCellAnchor>
  <xdr:twoCellAnchor editAs="oneCell">
    <xdr:from>
      <xdr:col>0</xdr:col>
      <xdr:colOff>50800</xdr:colOff>
      <xdr:row>81</xdr:row>
      <xdr:rowOff>101600</xdr:rowOff>
    </xdr:from>
    <xdr:to>
      <xdr:col>0</xdr:col>
      <xdr:colOff>2336800</xdr:colOff>
      <xdr:row>93</xdr:row>
      <xdr:rowOff>12700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2179300"/>
          <a:ext cx="2286000" cy="16256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69850</xdr:colOff>
      <xdr:row>74</xdr:row>
      <xdr:rowOff>106680</xdr:rowOff>
    </xdr:from>
    <xdr:ext cx="2286000" cy="1463040"/>
    <xdr:pic>
      <xdr:nvPicPr>
        <xdr:cNvPr id="2" name="Picture 1">
          <a:extLst>
            <a:ext uri="{FF2B5EF4-FFF2-40B4-BE49-F238E27FC236}">
              <a16:creationId xmlns:a16="http://schemas.microsoft.com/office/drawing/2014/main" id="{00000000-0008-0000-2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965305"/>
          <a:ext cx="2286000" cy="1463040"/>
        </a:xfrm>
        <a:prstGeom prst="rect">
          <a:avLst/>
        </a:prstGeom>
        <a:noFill/>
        <a:ln>
          <a:noFill/>
        </a:ln>
      </xdr:spPr>
    </xdr:pic>
    <xdr:clientData/>
  </xdr:oneCellAnchor>
  <xdr:oneCellAnchor>
    <xdr:from>
      <xdr:col>0</xdr:col>
      <xdr:colOff>69850</xdr:colOff>
      <xdr:row>74</xdr:row>
      <xdr:rowOff>106680</xdr:rowOff>
    </xdr:from>
    <xdr:ext cx="2286000" cy="1463040"/>
    <xdr:pic>
      <xdr:nvPicPr>
        <xdr:cNvPr id="3" name="Picture 2">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965305"/>
          <a:ext cx="2286000" cy="1463040"/>
        </a:xfrm>
        <a:prstGeom prst="rect">
          <a:avLst/>
        </a:prstGeom>
        <a:noFill/>
        <a:ln>
          <a:noFill/>
        </a:ln>
      </xdr:spPr>
    </xdr:pic>
    <xdr:clientData/>
  </xdr:oneCellAnchor>
  <xdr:twoCellAnchor editAs="oneCell">
    <xdr:from>
      <xdr:col>0</xdr:col>
      <xdr:colOff>88900</xdr:colOff>
      <xdr:row>58</xdr:row>
      <xdr:rowOff>69850</xdr:rowOff>
    </xdr:from>
    <xdr:to>
      <xdr:col>0</xdr:col>
      <xdr:colOff>2354580</xdr:colOff>
      <xdr:row>69</xdr:row>
      <xdr:rowOff>105410</xdr:rowOff>
    </xdr:to>
    <xdr:pic>
      <xdr:nvPicPr>
        <xdr:cNvPr id="5" name="Picture 4">
          <a:extLst>
            <a:ext uri="{FF2B5EF4-FFF2-40B4-BE49-F238E27FC236}">
              <a16:creationId xmlns:a16="http://schemas.microsoft.com/office/drawing/2014/main" id="{E560F7BD-9F2A-4CD5-AB6D-CF0CBD2BA66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8978900"/>
          <a:ext cx="2265680" cy="1438910"/>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76200</xdr:colOff>
      <xdr:row>60</xdr:row>
      <xdr:rowOff>25400</xdr:rowOff>
    </xdr:from>
    <xdr:to>
      <xdr:col>0</xdr:col>
      <xdr:colOff>2362200</xdr:colOff>
      <xdr:row>70</xdr:row>
      <xdr:rowOff>95250</xdr:rowOff>
    </xdr:to>
    <xdr:pic>
      <xdr:nvPicPr>
        <xdr:cNvPr id="2" name="Picture 1">
          <a:extLst>
            <a:ext uri="{FF2B5EF4-FFF2-40B4-BE49-F238E27FC236}">
              <a16:creationId xmlns:a16="http://schemas.microsoft.com/office/drawing/2014/main" id="{00000000-0008-0000-2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550400"/>
          <a:ext cx="2286000" cy="1498600"/>
        </a:xfrm>
        <a:prstGeom prst="rect">
          <a:avLst/>
        </a:prstGeom>
        <a:noFill/>
        <a:ln>
          <a:noFill/>
        </a:ln>
      </xdr:spPr>
    </xdr:pic>
    <xdr:clientData/>
  </xdr:twoCellAnchor>
  <xdr:twoCellAnchor editAs="oneCell">
    <xdr:from>
      <xdr:col>0</xdr:col>
      <xdr:colOff>69850</xdr:colOff>
      <xdr:row>44</xdr:row>
      <xdr:rowOff>82550</xdr:rowOff>
    </xdr:from>
    <xdr:to>
      <xdr:col>0</xdr:col>
      <xdr:colOff>2381250</xdr:colOff>
      <xdr:row>55</xdr:row>
      <xdr:rowOff>114935</xdr:rowOff>
    </xdr:to>
    <xdr:pic>
      <xdr:nvPicPr>
        <xdr:cNvPr id="3" name="Picture 2">
          <a:extLst>
            <a:ext uri="{FF2B5EF4-FFF2-40B4-BE49-F238E27FC236}">
              <a16:creationId xmlns:a16="http://schemas.microsoft.com/office/drawing/2014/main" id="{B9D6D011-CF3D-4C18-856C-7E1ADE88A8A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7321550"/>
          <a:ext cx="2311400" cy="1604010"/>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oneCellAnchor>
    <xdr:from>
      <xdr:col>0</xdr:col>
      <xdr:colOff>82550</xdr:colOff>
      <xdr:row>85</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800455"/>
          <a:ext cx="2286000" cy="1463040"/>
        </a:xfrm>
        <a:prstGeom prst="rect">
          <a:avLst/>
        </a:prstGeom>
        <a:noFill/>
        <a:ln>
          <a:noFill/>
        </a:ln>
      </xdr:spPr>
    </xdr:pic>
    <xdr:clientData/>
  </xdr:oneCellAnchor>
  <xdr:twoCellAnchor editAs="oneCell">
    <xdr:from>
      <xdr:col>0</xdr:col>
      <xdr:colOff>63500</xdr:colOff>
      <xdr:row>69</xdr:row>
      <xdr:rowOff>50800</xdr:rowOff>
    </xdr:from>
    <xdr:to>
      <xdr:col>0</xdr:col>
      <xdr:colOff>2331085</xdr:colOff>
      <xdr:row>80</xdr:row>
      <xdr:rowOff>63500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509375"/>
          <a:ext cx="2267585" cy="15843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31750</xdr:colOff>
      <xdr:row>42</xdr:row>
      <xdr:rowOff>50800</xdr:rowOff>
    </xdr:from>
    <xdr:to>
      <xdr:col>0</xdr:col>
      <xdr:colOff>2244725</xdr:colOff>
      <xdr:row>53</xdr:row>
      <xdr:rowOff>83185</xdr:rowOff>
    </xdr:to>
    <xdr:pic>
      <xdr:nvPicPr>
        <xdr:cNvPr id="2" name="Picture 1">
          <a:extLst>
            <a:ext uri="{FF2B5EF4-FFF2-40B4-BE49-F238E27FC236}">
              <a16:creationId xmlns:a16="http://schemas.microsoft.com/office/drawing/2014/main" id="{4B4C3FE8-EA9E-47E9-9F25-DFB9C9918C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750" y="6508750"/>
          <a:ext cx="2212975" cy="1604010"/>
        </a:xfrm>
        <a:prstGeom prst="rect">
          <a:avLst/>
        </a:prstGeom>
        <a:noFill/>
        <a:ln>
          <a:noFill/>
        </a:ln>
      </xdr:spPr>
    </xdr:pic>
    <xdr:clientData/>
  </xdr:twoCellAnchor>
  <xdr:oneCellAnchor>
    <xdr:from>
      <xdr:col>0</xdr:col>
      <xdr:colOff>50800</xdr:colOff>
      <xdr:row>58</xdr:row>
      <xdr:rowOff>6350</xdr:rowOff>
    </xdr:from>
    <xdr:ext cx="2286000" cy="1463040"/>
    <xdr:pic>
      <xdr:nvPicPr>
        <xdr:cNvPr id="4" name="Picture 3">
          <a:extLst>
            <a:ext uri="{FF2B5EF4-FFF2-40B4-BE49-F238E27FC236}">
              <a16:creationId xmlns:a16="http://schemas.microsoft.com/office/drawing/2014/main" id="{BF6F6B9F-2730-4388-A8E4-CE9227742C9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8007350"/>
          <a:ext cx="2286000" cy="1463040"/>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88900</xdr:colOff>
      <xdr:row>74</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1936730"/>
          <a:ext cx="2300605" cy="1454150"/>
        </a:xfrm>
        <a:prstGeom prst="rect">
          <a:avLst/>
        </a:prstGeom>
        <a:noFill/>
        <a:ln>
          <a:noFill/>
        </a:ln>
      </xdr:spPr>
    </xdr:pic>
    <xdr:clientData/>
  </xdr:oneCellAnchor>
  <xdr:twoCellAnchor editAs="oneCell">
    <xdr:from>
      <xdr:col>0</xdr:col>
      <xdr:colOff>31750</xdr:colOff>
      <xdr:row>58</xdr:row>
      <xdr:rowOff>63500</xdr:rowOff>
    </xdr:from>
    <xdr:to>
      <xdr:col>0</xdr:col>
      <xdr:colOff>2433955</xdr:colOff>
      <xdr:row>69</xdr:row>
      <xdr:rowOff>114300</xdr:rowOff>
    </xdr:to>
    <xdr:pic>
      <xdr:nvPicPr>
        <xdr:cNvPr id="4" name="Picture 3">
          <a:extLst>
            <a:ext uri="{FF2B5EF4-FFF2-40B4-BE49-F238E27FC236}">
              <a16:creationId xmlns:a16="http://schemas.microsoft.com/office/drawing/2014/main" id="{EF195268-99D5-4E83-B410-562FFA4A4FF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750" y="8991600"/>
          <a:ext cx="2402205" cy="14541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108</xdr:row>
      <xdr:rowOff>96520</xdr:rowOff>
    </xdr:from>
    <xdr:to>
      <xdr:col>0</xdr:col>
      <xdr:colOff>2362200</xdr:colOff>
      <xdr:row>120</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669895"/>
          <a:ext cx="2286000" cy="1625600"/>
        </a:xfrm>
        <a:prstGeom prst="rect">
          <a:avLst/>
        </a:prstGeom>
        <a:noFill/>
        <a:ln>
          <a:noFill/>
        </a:ln>
      </xdr:spPr>
    </xdr:pic>
    <xdr:clientData/>
  </xdr:twoCellAnchor>
  <xdr:twoCellAnchor editAs="oneCell">
    <xdr:from>
      <xdr:col>0</xdr:col>
      <xdr:colOff>79380</xdr:colOff>
      <xdr:row>93</xdr:row>
      <xdr:rowOff>0</xdr:rowOff>
    </xdr:from>
    <xdr:to>
      <xdr:col>0</xdr:col>
      <xdr:colOff>2345060</xdr:colOff>
      <xdr:row>104</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3430250"/>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88</xdr:row>
      <xdr:rowOff>88900</xdr:rowOff>
    </xdr:from>
    <xdr:to>
      <xdr:col>0</xdr:col>
      <xdr:colOff>2387600</xdr:colOff>
      <xdr:row>100</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852400"/>
          <a:ext cx="2286000" cy="1625600"/>
        </a:xfrm>
        <a:prstGeom prst="rect">
          <a:avLst/>
        </a:prstGeom>
        <a:noFill/>
        <a:ln>
          <a:noFill/>
        </a:ln>
      </xdr:spPr>
    </xdr:pic>
    <xdr:clientData/>
  </xdr:twoCellAnchor>
  <xdr:twoCellAnchor editAs="oneCell">
    <xdr:from>
      <xdr:col>0</xdr:col>
      <xdr:colOff>127000</xdr:colOff>
      <xdr:row>73</xdr:row>
      <xdr:rowOff>0</xdr:rowOff>
    </xdr:from>
    <xdr:to>
      <xdr:col>0</xdr:col>
      <xdr:colOff>2392680</xdr:colOff>
      <xdr:row>84</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0620375"/>
          <a:ext cx="226568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60</xdr:row>
      <xdr:rowOff>95250</xdr:rowOff>
    </xdr:from>
    <xdr:to>
      <xdr:col>1</xdr:col>
      <xdr:colOff>327025</xdr:colOff>
      <xdr:row>72</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9001125"/>
          <a:ext cx="2324100" cy="1625600"/>
        </a:xfrm>
        <a:prstGeom prst="rect">
          <a:avLst/>
        </a:prstGeom>
        <a:noFill/>
        <a:ln>
          <a:noFill/>
        </a:ln>
      </xdr:spPr>
    </xdr:pic>
    <xdr:clientData/>
  </xdr:twoCellAnchor>
  <xdr:twoCellAnchor editAs="oneCell">
    <xdr:from>
      <xdr:col>0</xdr:col>
      <xdr:colOff>139700</xdr:colOff>
      <xdr:row>45</xdr:row>
      <xdr:rowOff>0</xdr:rowOff>
    </xdr:from>
    <xdr:to>
      <xdr:col>1</xdr:col>
      <xdr:colOff>323850</xdr:colOff>
      <xdr:row>56</xdr:row>
      <xdr:rowOff>41910</xdr:rowOff>
    </xdr:to>
    <xdr:pic>
      <xdr:nvPicPr>
        <xdr:cNvPr id="3" name="Picture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6762750"/>
          <a:ext cx="228917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46</xdr:row>
      <xdr:rowOff>114300</xdr:rowOff>
    </xdr:from>
    <xdr:to>
      <xdr:col>1</xdr:col>
      <xdr:colOff>266700</xdr:colOff>
      <xdr:row>58</xdr:row>
      <xdr:rowOff>25400</xdr:rowOff>
    </xdr:to>
    <xdr:pic>
      <xdr:nvPicPr>
        <xdr:cNvPr id="2" name="Picture 1">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6877050"/>
          <a:ext cx="2276475" cy="1625600"/>
        </a:xfrm>
        <a:prstGeom prst="rect">
          <a:avLst/>
        </a:prstGeom>
        <a:noFill/>
        <a:ln>
          <a:noFill/>
        </a:ln>
      </xdr:spPr>
    </xdr:pic>
    <xdr:clientData/>
  </xdr:twoCellAnchor>
  <xdr:twoCellAnchor editAs="oneCell">
    <xdr:from>
      <xdr:col>0</xdr:col>
      <xdr:colOff>82550</xdr:colOff>
      <xdr:row>30</xdr:row>
      <xdr:rowOff>120650</xdr:rowOff>
    </xdr:from>
    <xdr:to>
      <xdr:col>1</xdr:col>
      <xdr:colOff>320675</xdr:colOff>
      <xdr:row>42</xdr:row>
      <xdr:rowOff>26035</xdr:rowOff>
    </xdr:to>
    <xdr:pic>
      <xdr:nvPicPr>
        <xdr:cNvPr id="3" name="Picture 2">
          <a:extLst>
            <a:ext uri="{FF2B5EF4-FFF2-40B4-BE49-F238E27FC236}">
              <a16:creationId xmlns:a16="http://schemas.microsoft.com/office/drawing/2014/main" id="{BDEEA4FF-A7A9-4A98-9257-4016D15CBF5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4597400"/>
          <a:ext cx="2343150" cy="16198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88900</xdr:colOff>
      <xdr:row>50</xdr:row>
      <xdr:rowOff>101600</xdr:rowOff>
    </xdr:from>
    <xdr:to>
      <xdr:col>1</xdr:col>
      <xdr:colOff>260350</xdr:colOff>
      <xdr:row>62</xdr:row>
      <xdr:rowOff>12700</xdr:rowOff>
    </xdr:to>
    <xdr:pic>
      <xdr:nvPicPr>
        <xdr:cNvPr id="2" name="Picture 1">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35850"/>
          <a:ext cx="2276475" cy="1625600"/>
        </a:xfrm>
        <a:prstGeom prst="rect">
          <a:avLst/>
        </a:prstGeom>
        <a:noFill/>
        <a:ln>
          <a:noFill/>
        </a:ln>
      </xdr:spPr>
    </xdr:pic>
    <xdr:clientData/>
  </xdr:twoCellAnchor>
  <xdr:twoCellAnchor editAs="oneCell">
    <xdr:from>
      <xdr:col>0</xdr:col>
      <xdr:colOff>69851</xdr:colOff>
      <xdr:row>34</xdr:row>
      <xdr:rowOff>88900</xdr:rowOff>
    </xdr:from>
    <xdr:to>
      <xdr:col>1</xdr:col>
      <xdr:colOff>292101</xdr:colOff>
      <xdr:row>45</xdr:row>
      <xdr:rowOff>121285</xdr:rowOff>
    </xdr:to>
    <xdr:pic>
      <xdr:nvPicPr>
        <xdr:cNvPr id="3" name="Picture 2">
          <a:extLst>
            <a:ext uri="{FF2B5EF4-FFF2-40B4-BE49-F238E27FC236}">
              <a16:creationId xmlns:a16="http://schemas.microsoft.com/office/drawing/2014/main" id="{73646737-D727-4875-95C5-1F9ECEBA1F2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1" y="5137150"/>
          <a:ext cx="2327275" cy="160401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investor/reports?firstFilter-4"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sServlet/pdf/product-labels-jg9o5k7l"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downloadsServlet/pdf/product-labels-jg9o5k7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ranklintempletonindia.com/downloadsServlet/pdf/product-labels-jg9o5k7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investor/reports?firstFilter-4"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investor/reports?firstFilter-4"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investor/reports?firstFilter-4"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firstFilter-4"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sServlet/pdf/product-labels-jg9o5k7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investor/reports?firstFilter-4"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franklintempletonindia.com/investor/reports?firstFilter-4"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franklintempletonindia.com/investor/reports?firstFilter-4"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franklintempletonindia.com/investor/reports?firstFilter-4"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franklintempletonindia.com/investor/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0.xml"/><Relationship Id="rId5" Type="http://schemas.openxmlformats.org/officeDocument/2006/relationships/printerSettings" Target="../printerSettings/printerSettings40.bin"/><Relationship Id="rId4" Type="http://schemas.openxmlformats.org/officeDocument/2006/relationships/hyperlink" Target="https://www.franklintempletonindia.com/investor/reports"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41.xml"/><Relationship Id="rId4"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42.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42.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fair-valuation-reliance-big-reliance-infra-november-4-2020-kgox4tfq" TargetMode="Externa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4.xml"/><Relationship Id="rId5" Type="http://schemas.openxmlformats.org/officeDocument/2006/relationships/printerSettings" Target="../printerSettings/printerSettings45.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36"/>
  <sheetViews>
    <sheetView tabSelected="1" workbookViewId="0">
      <selection sqref="A1:G1"/>
    </sheetView>
  </sheetViews>
  <sheetFormatPr defaultColWidth="9.140625" defaultRowHeight="11.25" x14ac:dyDescent="0.2"/>
  <cols>
    <col min="1" max="1" width="38.5703125" style="9" bestFit="1" customWidth="1"/>
    <col min="2" max="2" width="51.42578125"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828</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830</v>
      </c>
      <c r="B7" s="26" t="s">
        <v>831</v>
      </c>
      <c r="C7" s="26" t="s">
        <v>75</v>
      </c>
      <c r="D7" s="27">
        <v>500</v>
      </c>
      <c r="E7" s="28">
        <v>5008.5749999999998</v>
      </c>
      <c r="F7" s="29">
        <v>3.37909075224771</v>
      </c>
      <c r="G7" s="28">
        <v>4.8095999999999997</v>
      </c>
    </row>
    <row r="8" spans="1:9" x14ac:dyDescent="0.2">
      <c r="A8" s="26" t="s">
        <v>832</v>
      </c>
      <c r="B8" s="26" t="s">
        <v>833</v>
      </c>
      <c r="C8" s="26" t="s">
        <v>834</v>
      </c>
      <c r="D8" s="27">
        <v>350</v>
      </c>
      <c r="E8" s="28">
        <v>3502.2539999999999</v>
      </c>
      <c r="F8" s="29">
        <v>2.3628345594151101</v>
      </c>
      <c r="G8" s="28">
        <v>5.3596000000000004</v>
      </c>
    </row>
    <row r="9" spans="1:9" x14ac:dyDescent="0.2">
      <c r="A9" s="26" t="s">
        <v>835</v>
      </c>
      <c r="B9" s="26" t="s">
        <v>836</v>
      </c>
      <c r="C9" s="26" t="s">
        <v>75</v>
      </c>
      <c r="D9" s="27">
        <v>200</v>
      </c>
      <c r="E9" s="28">
        <v>2508.65</v>
      </c>
      <c r="F9" s="29">
        <v>1.69248858520162</v>
      </c>
      <c r="G9" s="28">
        <v>4.8350999999999997</v>
      </c>
    </row>
    <row r="10" spans="1:9" x14ac:dyDescent="0.2">
      <c r="A10" s="30" t="s">
        <v>31</v>
      </c>
      <c r="B10" s="30"/>
      <c r="C10" s="30"/>
      <c r="D10" s="31"/>
      <c r="E10" s="32">
        <f>SUM(E6:E9)</f>
        <v>11019.478999999999</v>
      </c>
      <c r="F10" s="33">
        <f>SUM(F6:F9)</f>
        <v>7.4344138968644398</v>
      </c>
      <c r="G10" s="32"/>
      <c r="H10" s="18"/>
      <c r="I10" s="18"/>
    </row>
    <row r="11" spans="1:9" x14ac:dyDescent="0.2">
      <c r="A11" s="26"/>
      <c r="B11" s="26"/>
      <c r="C11" s="26"/>
      <c r="D11" s="34"/>
      <c r="E11" s="28"/>
      <c r="F11" s="29"/>
      <c r="G11" s="28"/>
    </row>
    <row r="12" spans="1:9" x14ac:dyDescent="0.2">
      <c r="A12" s="30" t="s">
        <v>47</v>
      </c>
      <c r="B12" s="26"/>
      <c r="C12" s="26"/>
      <c r="D12" s="34"/>
      <c r="E12" s="28"/>
      <c r="F12" s="29"/>
      <c r="G12" s="28"/>
    </row>
    <row r="13" spans="1:9" x14ac:dyDescent="0.2">
      <c r="A13" s="30" t="s">
        <v>837</v>
      </c>
      <c r="B13" s="26"/>
      <c r="C13" s="26"/>
      <c r="D13" s="34"/>
      <c r="E13" s="28"/>
      <c r="F13" s="29"/>
      <c r="G13" s="28"/>
    </row>
    <row r="14" spans="1:9" x14ac:dyDescent="0.2">
      <c r="A14" s="26" t="s">
        <v>838</v>
      </c>
      <c r="B14" s="26" t="s">
        <v>839</v>
      </c>
      <c r="C14" s="26" t="s">
        <v>48</v>
      </c>
      <c r="D14" s="27">
        <v>1200</v>
      </c>
      <c r="E14" s="28">
        <v>5985.6360000000004</v>
      </c>
      <c r="F14" s="29">
        <v>4.0382758077738599</v>
      </c>
      <c r="G14" s="28">
        <v>4.6100000000000003</v>
      </c>
    </row>
    <row r="15" spans="1:9" x14ac:dyDescent="0.2">
      <c r="A15" s="26" t="s">
        <v>840</v>
      </c>
      <c r="B15" s="26" t="s">
        <v>841</v>
      </c>
      <c r="C15" s="26" t="s">
        <v>48</v>
      </c>
      <c r="D15" s="27">
        <v>500</v>
      </c>
      <c r="E15" s="28">
        <v>2500</v>
      </c>
      <c r="F15" s="29">
        <v>1.68665276662909</v>
      </c>
      <c r="G15" s="28">
        <v>4.3075000000000001</v>
      </c>
    </row>
    <row r="16" spans="1:9" x14ac:dyDescent="0.2">
      <c r="A16" s="30" t="s">
        <v>31</v>
      </c>
      <c r="B16" s="30"/>
      <c r="C16" s="30"/>
      <c r="D16" s="31"/>
      <c r="E16" s="32">
        <f>SUM(E13:E15)</f>
        <v>8485.6360000000004</v>
      </c>
      <c r="F16" s="33">
        <f>SUM(F13:F15)</f>
        <v>5.7249285744029503</v>
      </c>
      <c r="G16" s="32"/>
      <c r="H16" s="18"/>
      <c r="I16" s="18"/>
    </row>
    <row r="17" spans="1:9" x14ac:dyDescent="0.2">
      <c r="A17" s="26"/>
      <c r="B17" s="26"/>
      <c r="C17" s="26"/>
      <c r="D17" s="34"/>
      <c r="E17" s="28"/>
      <c r="F17" s="29"/>
      <c r="G17" s="28"/>
    </row>
    <row r="18" spans="1:9" x14ac:dyDescent="0.2">
      <c r="A18" s="30" t="s">
        <v>49</v>
      </c>
      <c r="B18" s="26"/>
      <c r="C18" s="26"/>
      <c r="D18" s="34"/>
      <c r="E18" s="28"/>
      <c r="F18" s="29"/>
      <c r="G18" s="28"/>
    </row>
    <row r="19" spans="1:9" x14ac:dyDescent="0.2">
      <c r="A19" s="26" t="s">
        <v>842</v>
      </c>
      <c r="B19" s="26" t="s">
        <v>843</v>
      </c>
      <c r="C19" s="26" t="s">
        <v>83</v>
      </c>
      <c r="D19" s="27">
        <v>1500</v>
      </c>
      <c r="E19" s="28">
        <v>7495.5</v>
      </c>
      <c r="F19" s="29">
        <v>5.0569223249073296</v>
      </c>
      <c r="G19" s="28">
        <v>4.3863000000000003</v>
      </c>
    </row>
    <row r="20" spans="1:9" x14ac:dyDescent="0.2">
      <c r="A20" s="26" t="s">
        <v>844</v>
      </c>
      <c r="B20" s="26" t="s">
        <v>845</v>
      </c>
      <c r="C20" s="26" t="s">
        <v>48</v>
      </c>
      <c r="D20" s="27">
        <v>1500</v>
      </c>
      <c r="E20" s="28">
        <v>7491.1949999999997</v>
      </c>
      <c r="F20" s="29">
        <v>5.05401790884319</v>
      </c>
      <c r="G20" s="28">
        <v>4.7667999999999999</v>
      </c>
    </row>
    <row r="21" spans="1:9" x14ac:dyDescent="0.2">
      <c r="A21" s="26" t="s">
        <v>846</v>
      </c>
      <c r="B21" s="26" t="s">
        <v>847</v>
      </c>
      <c r="C21" s="26" t="s">
        <v>83</v>
      </c>
      <c r="D21" s="27">
        <v>1500</v>
      </c>
      <c r="E21" s="28">
        <v>7440.8549999999996</v>
      </c>
      <c r="F21" s="29">
        <v>5.0200554687343502</v>
      </c>
      <c r="G21" s="28">
        <v>5.2750000000000004</v>
      </c>
    </row>
    <row r="22" spans="1:9" x14ac:dyDescent="0.2">
      <c r="A22" s="26" t="s">
        <v>848</v>
      </c>
      <c r="B22" s="26" t="s">
        <v>849</v>
      </c>
      <c r="C22" s="26" t="s">
        <v>48</v>
      </c>
      <c r="D22" s="27">
        <v>1400</v>
      </c>
      <c r="E22" s="28">
        <v>6979.8050000000003</v>
      </c>
      <c r="F22" s="29">
        <v>4.7090029655126102</v>
      </c>
      <c r="G22" s="28">
        <v>4.8003</v>
      </c>
    </row>
    <row r="23" spans="1:9" x14ac:dyDescent="0.2">
      <c r="A23" s="26" t="s">
        <v>850</v>
      </c>
      <c r="B23" s="26" t="s">
        <v>851</v>
      </c>
      <c r="C23" s="26" t="s">
        <v>48</v>
      </c>
      <c r="D23" s="27">
        <v>1400</v>
      </c>
      <c r="E23" s="28">
        <v>6977.866</v>
      </c>
      <c r="F23" s="29">
        <v>4.70769479762681</v>
      </c>
      <c r="G23" s="28">
        <v>5.0347</v>
      </c>
    </row>
    <row r="24" spans="1:9" x14ac:dyDescent="0.2">
      <c r="A24" s="26" t="s">
        <v>852</v>
      </c>
      <c r="B24" s="26" t="s">
        <v>853</v>
      </c>
      <c r="C24" s="26" t="s">
        <v>854</v>
      </c>
      <c r="D24" s="27">
        <v>1000</v>
      </c>
      <c r="E24" s="28">
        <v>4997.0050000000001</v>
      </c>
      <c r="F24" s="29">
        <v>3.3712849232437501</v>
      </c>
      <c r="G24" s="28">
        <v>4.3753000000000002</v>
      </c>
    </row>
    <row r="25" spans="1:9" x14ac:dyDescent="0.2">
      <c r="A25" s="26" t="s">
        <v>855</v>
      </c>
      <c r="B25" s="26" t="s">
        <v>856</v>
      </c>
      <c r="C25" s="26" t="s">
        <v>83</v>
      </c>
      <c r="D25" s="27">
        <v>1000</v>
      </c>
      <c r="E25" s="28">
        <v>4960.0450000000001</v>
      </c>
      <c r="F25" s="29">
        <v>3.3463494487419099</v>
      </c>
      <c r="G25" s="28">
        <v>5.4447999999999999</v>
      </c>
    </row>
    <row r="26" spans="1:9" x14ac:dyDescent="0.2">
      <c r="A26" s="26" t="s">
        <v>857</v>
      </c>
      <c r="B26" s="26" t="s">
        <v>858</v>
      </c>
      <c r="C26" s="26" t="s">
        <v>48</v>
      </c>
      <c r="D26" s="27">
        <v>1000</v>
      </c>
      <c r="E26" s="28">
        <v>4959.2950000000001</v>
      </c>
      <c r="F26" s="29">
        <v>3.3458434529119199</v>
      </c>
      <c r="G26" s="28">
        <v>5.3501000000000003</v>
      </c>
    </row>
    <row r="27" spans="1:9" x14ac:dyDescent="0.2">
      <c r="A27" s="26" t="s">
        <v>85</v>
      </c>
      <c r="B27" s="26" t="s">
        <v>84</v>
      </c>
      <c r="C27" s="26" t="s">
        <v>83</v>
      </c>
      <c r="D27" s="27">
        <v>300</v>
      </c>
      <c r="E27" s="28">
        <v>1490.6865</v>
      </c>
      <c r="F27" s="29">
        <v>1.00570820376065</v>
      </c>
      <c r="G27" s="28">
        <v>5.4295999999999998</v>
      </c>
    </row>
    <row r="28" spans="1:9" x14ac:dyDescent="0.2">
      <c r="A28" s="26" t="s">
        <v>859</v>
      </c>
      <c r="B28" s="26" t="s">
        <v>860</v>
      </c>
      <c r="C28" s="26" t="s">
        <v>48</v>
      </c>
      <c r="D28" s="27">
        <v>100</v>
      </c>
      <c r="E28" s="28">
        <v>498.92849999999999</v>
      </c>
      <c r="F28" s="29">
        <v>0.33660765395004</v>
      </c>
      <c r="G28" s="28">
        <v>4.8992000000000004</v>
      </c>
    </row>
    <row r="29" spans="1:9" x14ac:dyDescent="0.2">
      <c r="A29" s="30" t="s">
        <v>31</v>
      </c>
      <c r="B29" s="30"/>
      <c r="C29" s="30"/>
      <c r="D29" s="31"/>
      <c r="E29" s="32">
        <f>SUM(E18:E28)</f>
        <v>53291.180999999997</v>
      </c>
      <c r="F29" s="33">
        <f>SUM(F18:F28)</f>
        <v>35.953487148232554</v>
      </c>
      <c r="G29" s="32"/>
      <c r="H29" s="18"/>
      <c r="I29" s="18"/>
    </row>
    <row r="30" spans="1:9" x14ac:dyDescent="0.2">
      <c r="A30" s="26"/>
      <c r="B30" s="26"/>
      <c r="C30" s="26"/>
      <c r="D30" s="34"/>
      <c r="E30" s="28"/>
      <c r="F30" s="29"/>
      <c r="G30" s="28"/>
    </row>
    <row r="31" spans="1:9" x14ac:dyDescent="0.2">
      <c r="A31" s="30" t="s">
        <v>50</v>
      </c>
      <c r="B31" s="26"/>
      <c r="C31" s="26"/>
      <c r="D31" s="34"/>
      <c r="E31" s="28"/>
      <c r="F31" s="29"/>
      <c r="G31" s="28"/>
    </row>
    <row r="32" spans="1:9" x14ac:dyDescent="0.2">
      <c r="A32" s="26" t="s">
        <v>861</v>
      </c>
      <c r="B32" s="26" t="s">
        <v>862</v>
      </c>
      <c r="C32" s="26" t="s">
        <v>66</v>
      </c>
      <c r="D32" s="27">
        <v>10000000</v>
      </c>
      <c r="E32" s="28">
        <v>9991.16</v>
      </c>
      <c r="F32" s="29">
        <v>6.7406470623335402</v>
      </c>
      <c r="G32" s="28">
        <v>4.0368000000000004</v>
      </c>
    </row>
    <row r="33" spans="1:9" x14ac:dyDescent="0.2">
      <c r="A33" s="26" t="s">
        <v>863</v>
      </c>
      <c r="B33" s="26" t="s">
        <v>864</v>
      </c>
      <c r="C33" s="26" t="s">
        <v>66</v>
      </c>
      <c r="D33" s="27">
        <v>10000000</v>
      </c>
      <c r="E33" s="28">
        <v>9983.18</v>
      </c>
      <c r="F33" s="29">
        <v>6.7352632667024599</v>
      </c>
      <c r="G33" s="28">
        <v>4.101</v>
      </c>
    </row>
    <row r="34" spans="1:9" x14ac:dyDescent="0.2">
      <c r="A34" s="26" t="s">
        <v>865</v>
      </c>
      <c r="B34" s="26" t="s">
        <v>866</v>
      </c>
      <c r="C34" s="26" t="s">
        <v>66</v>
      </c>
      <c r="D34" s="27">
        <v>7500000</v>
      </c>
      <c r="E34" s="28">
        <v>7459.14</v>
      </c>
      <c r="F34" s="29">
        <v>5.0323916470694696</v>
      </c>
      <c r="G34" s="28">
        <v>4.6497999999999999</v>
      </c>
    </row>
    <row r="35" spans="1:9" x14ac:dyDescent="0.2">
      <c r="A35" s="26" t="s">
        <v>867</v>
      </c>
      <c r="B35" s="26" t="s">
        <v>868</v>
      </c>
      <c r="C35" s="26" t="s">
        <v>66</v>
      </c>
      <c r="D35" s="27">
        <v>7500000</v>
      </c>
      <c r="E35" s="28">
        <v>7416.24</v>
      </c>
      <c r="F35" s="29">
        <v>5.0034486855941198</v>
      </c>
      <c r="G35" s="28">
        <v>4.8498000000000001</v>
      </c>
    </row>
    <row r="36" spans="1:9" x14ac:dyDescent="0.2">
      <c r="A36" s="26" t="s">
        <v>869</v>
      </c>
      <c r="B36" s="26" t="s">
        <v>870</v>
      </c>
      <c r="C36" s="26" t="s">
        <v>66</v>
      </c>
      <c r="D36" s="27">
        <v>5000000</v>
      </c>
      <c r="E36" s="28">
        <v>4977.4250000000002</v>
      </c>
      <c r="F36" s="29">
        <v>3.3580750587755102</v>
      </c>
      <c r="G36" s="28">
        <v>4.5984999999999996</v>
      </c>
    </row>
    <row r="37" spans="1:9" x14ac:dyDescent="0.2">
      <c r="A37" s="26" t="s">
        <v>871</v>
      </c>
      <c r="B37" s="26" t="s">
        <v>872</v>
      </c>
      <c r="C37" s="26" t="s">
        <v>66</v>
      </c>
      <c r="D37" s="27">
        <v>4500000</v>
      </c>
      <c r="E37" s="28">
        <v>4471.2</v>
      </c>
      <c r="F37" s="29">
        <v>3.0165447400607901</v>
      </c>
      <c r="G37" s="28">
        <v>4.7020999999999997</v>
      </c>
    </row>
    <row r="38" spans="1:9" x14ac:dyDescent="0.2">
      <c r="A38" s="26" t="s">
        <v>873</v>
      </c>
      <c r="B38" s="26" t="s">
        <v>874</v>
      </c>
      <c r="C38" s="26" t="s">
        <v>66</v>
      </c>
      <c r="D38" s="27">
        <v>3000000</v>
      </c>
      <c r="E38" s="28">
        <v>2999.6550000000002</v>
      </c>
      <c r="F38" s="29">
        <v>2.02375056187311</v>
      </c>
      <c r="G38" s="28">
        <v>4.1980000000000004</v>
      </c>
    </row>
    <row r="39" spans="1:9" x14ac:dyDescent="0.2">
      <c r="A39" s="26" t="s">
        <v>875</v>
      </c>
      <c r="B39" s="26" t="s">
        <v>876</v>
      </c>
      <c r="C39" s="26" t="s">
        <v>66</v>
      </c>
      <c r="D39" s="27">
        <v>2500000</v>
      </c>
      <c r="E39" s="28">
        <v>2491.5875000000001</v>
      </c>
      <c r="F39" s="29">
        <v>1.68097718006938</v>
      </c>
      <c r="G39" s="28">
        <v>4.2496</v>
      </c>
    </row>
    <row r="40" spans="1:9" x14ac:dyDescent="0.2">
      <c r="A40" s="26" t="s">
        <v>52</v>
      </c>
      <c r="B40" s="26" t="s">
        <v>51</v>
      </c>
      <c r="C40" s="26" t="s">
        <v>66</v>
      </c>
      <c r="D40" s="27">
        <v>2500000</v>
      </c>
      <c r="E40" s="28">
        <v>2491.5875000000001</v>
      </c>
      <c r="F40" s="29">
        <v>1.68097718006938</v>
      </c>
      <c r="G40" s="28">
        <v>4.2496</v>
      </c>
    </row>
    <row r="41" spans="1:9" x14ac:dyDescent="0.2">
      <c r="A41" s="30" t="s">
        <v>31</v>
      </c>
      <c r="B41" s="30"/>
      <c r="C41" s="30"/>
      <c r="D41" s="31"/>
      <c r="E41" s="32">
        <f>SUM(E31:E40)</f>
        <v>52281.175000000003</v>
      </c>
      <c r="F41" s="33">
        <f>SUM(F31:F40)</f>
        <v>35.272075382547754</v>
      </c>
      <c r="G41" s="32"/>
      <c r="H41" s="18"/>
      <c r="I41" s="18"/>
    </row>
    <row r="42" spans="1:9" x14ac:dyDescent="0.2">
      <c r="A42" s="26"/>
      <c r="B42" s="26"/>
      <c r="C42" s="26"/>
      <c r="D42" s="34"/>
      <c r="E42" s="28"/>
      <c r="F42" s="29"/>
      <c r="G42" s="28"/>
    </row>
    <row r="43" spans="1:9" x14ac:dyDescent="0.2">
      <c r="A43" s="30" t="s">
        <v>32</v>
      </c>
      <c r="B43" s="30"/>
      <c r="C43" s="30"/>
      <c r="D43" s="31"/>
      <c r="E43" s="32">
        <f>E10+E16+E29+E41</f>
        <v>125077.47100000001</v>
      </c>
      <c r="F43" s="33">
        <f>F10+F16+F29+F41</f>
        <v>84.384905002047702</v>
      </c>
      <c r="G43" s="32"/>
      <c r="H43" s="18"/>
      <c r="I43" s="18"/>
    </row>
    <row r="44" spans="1:9" x14ac:dyDescent="0.2">
      <c r="A44" s="30"/>
      <c r="B44" s="30"/>
      <c r="C44" s="30"/>
      <c r="D44" s="31"/>
      <c r="E44" s="32"/>
      <c r="F44" s="33"/>
      <c r="G44" s="32"/>
      <c r="H44" s="18"/>
      <c r="I44" s="18"/>
    </row>
    <row r="45" spans="1:9" x14ac:dyDescent="0.2">
      <c r="A45" s="30" t="s">
        <v>34</v>
      </c>
      <c r="B45" s="30"/>
      <c r="C45" s="30"/>
      <c r="D45" s="31"/>
      <c r="E45" s="32">
        <f>E47-(E10+E16+E29+E41)</f>
        <v>23145.094394800006</v>
      </c>
      <c r="F45" s="33">
        <f>F47-(F10+F16+F29+F41)</f>
        <v>15.615094997952298</v>
      </c>
      <c r="G45" s="32"/>
      <c r="H45" s="18"/>
      <c r="I45" s="18"/>
    </row>
    <row r="46" spans="1:9" x14ac:dyDescent="0.2">
      <c r="A46" s="30"/>
      <c r="B46" s="30"/>
      <c r="C46" s="30"/>
      <c r="D46" s="31"/>
      <c r="E46" s="32"/>
      <c r="F46" s="33"/>
      <c r="G46" s="32"/>
      <c r="H46" s="18"/>
      <c r="I46" s="18"/>
    </row>
    <row r="47" spans="1:9" x14ac:dyDescent="0.2">
      <c r="A47" s="35" t="s">
        <v>33</v>
      </c>
      <c r="B47" s="35"/>
      <c r="C47" s="35"/>
      <c r="D47" s="36"/>
      <c r="E47" s="37">
        <v>148222.56539480001</v>
      </c>
      <c r="F47" s="38">
        <v>100</v>
      </c>
      <c r="G47" s="37"/>
      <c r="H47" s="18"/>
      <c r="I47" s="18"/>
    </row>
    <row r="49" spans="1:4" x14ac:dyDescent="0.2">
      <c r="A49" s="18" t="s">
        <v>53</v>
      </c>
    </row>
    <row r="50" spans="1:4" x14ac:dyDescent="0.2">
      <c r="A50" s="18" t="s">
        <v>35</v>
      </c>
    </row>
    <row r="52" spans="1:4" x14ac:dyDescent="0.2">
      <c r="A52" s="18" t="s">
        <v>36</v>
      </c>
    </row>
    <row r="53" spans="1:4" x14ac:dyDescent="0.2">
      <c r="A53" s="18" t="s">
        <v>37</v>
      </c>
    </row>
    <row r="54" spans="1:4" x14ac:dyDescent="0.2">
      <c r="A54" s="18" t="s">
        <v>38</v>
      </c>
      <c r="B54" s="18"/>
      <c r="C54" s="39" t="s">
        <v>40</v>
      </c>
      <c r="D54" s="19" t="s">
        <v>39</v>
      </c>
    </row>
    <row r="55" spans="1:4" x14ac:dyDescent="0.2">
      <c r="A55" s="9" t="s">
        <v>877</v>
      </c>
      <c r="C55" s="40">
        <v>4840.9799000000003</v>
      </c>
      <c r="D55" s="40">
        <v>4911.1324999999997</v>
      </c>
    </row>
    <row r="56" spans="1:4" x14ac:dyDescent="0.2">
      <c r="A56" s="9" t="s">
        <v>878</v>
      </c>
      <c r="C56" s="40">
        <v>1510.4105999999999</v>
      </c>
      <c r="D56" s="40">
        <v>1509.62</v>
      </c>
    </row>
    <row r="57" spans="1:4" x14ac:dyDescent="0.2">
      <c r="A57" s="9" t="s">
        <v>879</v>
      </c>
      <c r="C57" s="40">
        <v>1244.4983999999999</v>
      </c>
      <c r="D57" s="40">
        <v>1244.5709999999999</v>
      </c>
    </row>
    <row r="58" spans="1:4" x14ac:dyDescent="0.2">
      <c r="A58" s="9" t="s">
        <v>880</v>
      </c>
      <c r="C58" s="40">
        <v>1000</v>
      </c>
      <c r="D58" s="40">
        <v>1000</v>
      </c>
    </row>
    <row r="59" spans="1:4" x14ac:dyDescent="0.2">
      <c r="A59" s="9" t="s">
        <v>881</v>
      </c>
      <c r="C59" s="40">
        <v>1054.9032</v>
      </c>
      <c r="D59" s="40">
        <v>1054.9662000000001</v>
      </c>
    </row>
    <row r="60" spans="1:4" x14ac:dyDescent="0.2">
      <c r="A60" s="9" t="s">
        <v>882</v>
      </c>
      <c r="C60" s="40">
        <v>3143.0796</v>
      </c>
      <c r="D60" s="40">
        <v>3199.1269000000002</v>
      </c>
    </row>
    <row r="61" spans="1:4" x14ac:dyDescent="0.2">
      <c r="A61" s="9" t="s">
        <v>883</v>
      </c>
      <c r="C61" s="40">
        <v>1000</v>
      </c>
      <c r="D61" s="40">
        <v>1000</v>
      </c>
    </row>
    <row r="62" spans="1:4" x14ac:dyDescent="0.2">
      <c r="A62" s="9" t="s">
        <v>884</v>
      </c>
      <c r="C62" s="40">
        <v>1022.1267</v>
      </c>
      <c r="D62" s="40">
        <v>1022.1863</v>
      </c>
    </row>
    <row r="63" spans="1:4" x14ac:dyDescent="0.2">
      <c r="A63" s="9" t="s">
        <v>885</v>
      </c>
      <c r="C63" s="40">
        <v>3160.9416000000001</v>
      </c>
      <c r="D63" s="40">
        <v>3218.4901</v>
      </c>
    </row>
    <row r="64" spans="1:4" x14ac:dyDescent="0.2">
      <c r="A64" s="9" t="s">
        <v>886</v>
      </c>
      <c r="C64" s="40">
        <v>1002.1876999999999</v>
      </c>
      <c r="D64" s="40">
        <v>1001.7365</v>
      </c>
    </row>
    <row r="65" spans="1:4" x14ac:dyDescent="0.2">
      <c r="A65" s="9" t="s">
        <v>887</v>
      </c>
      <c r="C65" s="40">
        <v>1021.5956</v>
      </c>
      <c r="D65" s="40">
        <v>1021.655</v>
      </c>
    </row>
    <row r="66" spans="1:4" x14ac:dyDescent="0.2">
      <c r="A66" s="9" t="s">
        <v>888</v>
      </c>
      <c r="C66" s="40">
        <v>13.343400000000001</v>
      </c>
      <c r="D66" s="40">
        <v>13.586399999999999</v>
      </c>
    </row>
    <row r="67" spans="1:4" x14ac:dyDescent="0.2">
      <c r="A67" s="9" t="s">
        <v>889</v>
      </c>
      <c r="C67" s="40">
        <v>13.343400000000001</v>
      </c>
      <c r="D67" s="40">
        <v>13.586399999999999</v>
      </c>
    </row>
    <row r="68" spans="1:4" x14ac:dyDescent="0.2">
      <c r="A68" s="9" t="s">
        <v>890</v>
      </c>
      <c r="C68" s="40">
        <v>10</v>
      </c>
      <c r="D68" s="40">
        <v>10</v>
      </c>
    </row>
    <row r="69" spans="1:4" x14ac:dyDescent="0.2">
      <c r="A69" s="9" t="s">
        <v>891</v>
      </c>
      <c r="C69" s="40">
        <v>10</v>
      </c>
      <c r="D69" s="40">
        <v>10</v>
      </c>
    </row>
    <row r="71" spans="1:4" x14ac:dyDescent="0.2">
      <c r="A71" s="18" t="s">
        <v>42</v>
      </c>
    </row>
    <row r="72" spans="1:4" x14ac:dyDescent="0.2">
      <c r="A72" s="80" t="s">
        <v>54</v>
      </c>
      <c r="B72" s="81"/>
      <c r="C72" s="43" t="s">
        <v>55</v>
      </c>
    </row>
    <row r="73" spans="1:4" x14ac:dyDescent="0.2">
      <c r="A73" s="76" t="s">
        <v>878</v>
      </c>
      <c r="B73" s="77"/>
      <c r="C73" s="44">
        <v>22.76151188</v>
      </c>
    </row>
    <row r="74" spans="1:4" x14ac:dyDescent="0.2">
      <c r="A74" s="76" t="s">
        <v>879</v>
      </c>
      <c r="B74" s="77"/>
      <c r="C74" s="44">
        <v>18.464389570000002</v>
      </c>
    </row>
    <row r="75" spans="1:4" x14ac:dyDescent="0.2">
      <c r="A75" s="76" t="s">
        <v>880</v>
      </c>
      <c r="B75" s="77"/>
      <c r="C75" s="44">
        <v>15.810165619999999</v>
      </c>
    </row>
    <row r="76" spans="1:4" x14ac:dyDescent="0.2">
      <c r="A76" s="76" t="s">
        <v>881</v>
      </c>
      <c r="B76" s="77"/>
      <c r="C76" s="44">
        <v>17.10939617</v>
      </c>
    </row>
    <row r="77" spans="1:4" x14ac:dyDescent="0.2">
      <c r="A77" s="76" t="s">
        <v>883</v>
      </c>
      <c r="B77" s="77"/>
      <c r="C77" s="44">
        <v>17.85968772</v>
      </c>
    </row>
    <row r="78" spans="1:4" x14ac:dyDescent="0.2">
      <c r="A78" s="76" t="s">
        <v>884</v>
      </c>
      <c r="B78" s="77"/>
      <c r="C78" s="44">
        <v>18.651636289999999</v>
      </c>
    </row>
    <row r="79" spans="1:4" x14ac:dyDescent="0.2">
      <c r="A79" s="76" t="s">
        <v>886</v>
      </c>
      <c r="B79" s="77"/>
      <c r="C79" s="44">
        <v>18.706592180000001</v>
      </c>
    </row>
    <row r="80" spans="1:4" x14ac:dyDescent="0.2">
      <c r="A80" s="76" t="s">
        <v>887</v>
      </c>
      <c r="B80" s="77"/>
      <c r="C80" s="44">
        <v>19.01860439</v>
      </c>
    </row>
    <row r="81" spans="1:5" x14ac:dyDescent="0.2">
      <c r="A81" s="9" t="s">
        <v>56</v>
      </c>
    </row>
    <row r="82" spans="1:5" x14ac:dyDescent="0.2">
      <c r="A82" s="9" t="s">
        <v>41</v>
      </c>
    </row>
    <row r="84" spans="1:5" x14ac:dyDescent="0.2">
      <c r="A84" s="18" t="s">
        <v>892</v>
      </c>
      <c r="D84" s="42">
        <v>6.8080044712328799E-2</v>
      </c>
      <c r="E84" s="13" t="s">
        <v>44</v>
      </c>
    </row>
    <row r="86" spans="1:5" x14ac:dyDescent="0.2">
      <c r="A86" s="18" t="s">
        <v>789</v>
      </c>
      <c r="D86" s="41" t="s">
        <v>43</v>
      </c>
    </row>
    <row r="88" spans="1:5" x14ac:dyDescent="0.2">
      <c r="A88" s="18" t="s">
        <v>893</v>
      </c>
    </row>
    <row r="90" spans="1:5" x14ac:dyDescent="0.2">
      <c r="A90" s="47" t="s">
        <v>769</v>
      </c>
    </row>
    <row r="91" spans="1:5" x14ac:dyDescent="0.2">
      <c r="A91" s="49"/>
    </row>
    <row r="92" spans="1:5" x14ac:dyDescent="0.2">
      <c r="A92" s="49"/>
    </row>
    <row r="93" spans="1:5" x14ac:dyDescent="0.2">
      <c r="A93" s="49"/>
    </row>
    <row r="94" spans="1:5" x14ac:dyDescent="0.2">
      <c r="A94" s="49"/>
    </row>
    <row r="95" spans="1:5" x14ac:dyDescent="0.2">
      <c r="A95" s="49"/>
    </row>
    <row r="96" spans="1:5"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7" t="s">
        <v>894</v>
      </c>
    </row>
    <row r="105" spans="1:1" x14ac:dyDescent="0.2">
      <c r="A105" s="49"/>
    </row>
    <row r="106" spans="1:1" x14ac:dyDescent="0.2">
      <c r="A106" s="47" t="s">
        <v>895</v>
      </c>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1" spans="1:1" x14ac:dyDescent="0.2">
      <c r="A121" s="47" t="s">
        <v>896</v>
      </c>
    </row>
    <row r="122" spans="1:1" x14ac:dyDescent="0.2">
      <c r="A122" s="49"/>
    </row>
    <row r="123" spans="1:1" x14ac:dyDescent="0.2">
      <c r="A123" s="47" t="s">
        <v>897</v>
      </c>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sheetData>
  <mergeCells count="10">
    <mergeCell ref="A77:B77"/>
    <mergeCell ref="A78:B78"/>
    <mergeCell ref="A79:B79"/>
    <mergeCell ref="A80:B80"/>
    <mergeCell ref="A1:G1"/>
    <mergeCell ref="A72:B72"/>
    <mergeCell ref="A73:B73"/>
    <mergeCell ref="A74:B74"/>
    <mergeCell ref="A75:B75"/>
    <mergeCell ref="A76:B76"/>
  </mergeCells>
  <conditionalFormatting sqref="F2:F3 F5:F87 F139:F65536">
    <cfRule type="cellIs" dxfId="80" priority="2" stopIfTrue="1" operator="between">
      <formula>0.009</formula>
      <formula>-0.009</formula>
    </cfRule>
  </conditionalFormatting>
  <conditionalFormatting sqref="F88:F121">
    <cfRule type="cellIs" dxfId="7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63"/>
  <sheetViews>
    <sheetView workbookViewId="0">
      <selection sqref="A1:G1"/>
    </sheetView>
  </sheetViews>
  <sheetFormatPr defaultColWidth="9.140625" defaultRowHeight="11.25" x14ac:dyDescent="0.2"/>
  <cols>
    <col min="1" max="1" width="31.5703125" style="9" bestFit="1" customWidth="1"/>
    <col min="2" max="2" width="33.5703125" style="9"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1088</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30" t="s">
        <v>34</v>
      </c>
      <c r="B5" s="30"/>
      <c r="C5" s="30"/>
      <c r="D5" s="31"/>
      <c r="E5" s="32">
        <v>2586.2861647</v>
      </c>
      <c r="F5" s="33">
        <v>100</v>
      </c>
      <c r="G5" s="32"/>
      <c r="H5" s="18"/>
      <c r="I5" s="18"/>
    </row>
    <row r="6" spans="1:9" x14ac:dyDescent="0.2">
      <c r="A6" s="30"/>
      <c r="B6" s="30"/>
      <c r="C6" s="30"/>
      <c r="D6" s="31"/>
      <c r="E6" s="32"/>
      <c r="F6" s="33"/>
      <c r="G6" s="32"/>
      <c r="H6" s="18"/>
      <c r="I6" s="18"/>
    </row>
    <row r="7" spans="1:9" x14ac:dyDescent="0.2">
      <c r="A7" s="35" t="s">
        <v>33</v>
      </c>
      <c r="B7" s="35"/>
      <c r="C7" s="35"/>
      <c r="D7" s="36"/>
      <c r="E7" s="37">
        <v>2586.2861647</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12.6136</v>
      </c>
      <c r="D12" s="40">
        <v>12.8551</v>
      </c>
    </row>
    <row r="13" spans="1:9" x14ac:dyDescent="0.2">
      <c r="A13" s="9" t="s">
        <v>1085</v>
      </c>
      <c r="C13" s="40">
        <v>10.8523</v>
      </c>
      <c r="D13" s="40">
        <v>10.3004</v>
      </c>
    </row>
    <row r="14" spans="1:9" x14ac:dyDescent="0.2">
      <c r="A14" s="9" t="s">
        <v>59</v>
      </c>
      <c r="C14" s="40">
        <v>10.273</v>
      </c>
      <c r="D14" s="40">
        <v>10.1518</v>
      </c>
    </row>
    <row r="15" spans="1:9" x14ac:dyDescent="0.2">
      <c r="A15" s="9" t="s">
        <v>60</v>
      </c>
      <c r="C15" s="40">
        <v>12.703900000000001</v>
      </c>
      <c r="D15" s="40">
        <v>12.9633</v>
      </c>
    </row>
    <row r="16" spans="1:9" x14ac:dyDescent="0.2">
      <c r="A16" s="9" t="s">
        <v>80</v>
      </c>
      <c r="C16" s="40">
        <v>10.9369</v>
      </c>
      <c r="D16" s="40">
        <v>10.4</v>
      </c>
    </row>
    <row r="17" spans="1:5" x14ac:dyDescent="0.2">
      <c r="A17" s="9" t="s">
        <v>62</v>
      </c>
      <c r="C17" s="40">
        <v>10.3551</v>
      </c>
      <c r="D17" s="40">
        <v>10.2484</v>
      </c>
    </row>
    <row r="19" spans="1:5" x14ac:dyDescent="0.2">
      <c r="A19" s="18" t="s">
        <v>42</v>
      </c>
    </row>
    <row r="20" spans="1:5" x14ac:dyDescent="0.2">
      <c r="A20" s="80" t="s">
        <v>54</v>
      </c>
      <c r="B20" s="81"/>
      <c r="C20" s="43" t="s">
        <v>55</v>
      </c>
    </row>
    <row r="21" spans="1:5" x14ac:dyDescent="0.2">
      <c r="A21" s="76" t="s">
        <v>1085</v>
      </c>
      <c r="B21" s="77"/>
      <c r="C21" s="44">
        <v>0.75</v>
      </c>
    </row>
    <row r="22" spans="1:5" x14ac:dyDescent="0.2">
      <c r="A22" s="76" t="s">
        <v>59</v>
      </c>
      <c r="B22" s="77"/>
      <c r="C22" s="44">
        <v>0.315</v>
      </c>
    </row>
    <row r="23" spans="1:5" x14ac:dyDescent="0.2">
      <c r="A23" s="76" t="s">
        <v>80</v>
      </c>
      <c r="B23" s="77"/>
      <c r="C23" s="44">
        <v>0.75</v>
      </c>
    </row>
    <row r="24" spans="1:5" x14ac:dyDescent="0.2">
      <c r="A24" s="76" t="s">
        <v>62</v>
      </c>
      <c r="B24" s="77"/>
      <c r="C24" s="44">
        <v>0.315</v>
      </c>
    </row>
    <row r="25" spans="1:5" x14ac:dyDescent="0.2">
      <c r="A25" s="9" t="s">
        <v>56</v>
      </c>
    </row>
    <row r="26" spans="1:5" x14ac:dyDescent="0.2">
      <c r="A26" s="9" t="s">
        <v>41</v>
      </c>
    </row>
    <row r="28" spans="1:5" x14ac:dyDescent="0.2">
      <c r="A28" s="18" t="s">
        <v>892</v>
      </c>
      <c r="D28" s="62">
        <v>2.7397260273972599E-3</v>
      </c>
      <c r="E28" s="13" t="s">
        <v>44</v>
      </c>
    </row>
    <row r="30" spans="1:5" ht="24.75" customHeight="1" x14ac:dyDescent="0.25">
      <c r="A30" s="86" t="s">
        <v>789</v>
      </c>
      <c r="B30" s="87"/>
      <c r="C30" s="87"/>
      <c r="D30" s="41" t="s">
        <v>43</v>
      </c>
    </row>
    <row r="32" spans="1:5" x14ac:dyDescent="0.2">
      <c r="A32" s="18" t="s">
        <v>893</v>
      </c>
    </row>
    <row r="33" spans="1:1" x14ac:dyDescent="0.2">
      <c r="A33" s="47"/>
    </row>
    <row r="34" spans="1:1" x14ac:dyDescent="0.2">
      <c r="A34" s="47" t="s">
        <v>769</v>
      </c>
    </row>
    <row r="35" spans="1:1" x14ac:dyDescent="0.2">
      <c r="A35" s="48"/>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7" t="s">
        <v>1086</v>
      </c>
    </row>
    <row r="49" spans="1:1" x14ac:dyDescent="0.2">
      <c r="A49" s="49"/>
    </row>
    <row r="50" spans="1:1" x14ac:dyDescent="0.2">
      <c r="A50" s="47" t="s">
        <v>770</v>
      </c>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sheetData>
  <mergeCells count="7">
    <mergeCell ref="A30:C30"/>
    <mergeCell ref="A1:G1"/>
    <mergeCell ref="A20:B20"/>
    <mergeCell ref="A21:B21"/>
    <mergeCell ref="A22:B22"/>
    <mergeCell ref="A23:B23"/>
    <mergeCell ref="A24:B24"/>
  </mergeCells>
  <conditionalFormatting sqref="F2:F3 F66:F65532 F5:F31">
    <cfRule type="cellIs" dxfId="61" priority="2" stopIfTrue="1" operator="between">
      <formula>0.009</formula>
      <formula>-0.009</formula>
    </cfRule>
  </conditionalFormatting>
  <conditionalFormatting sqref="F32:F65">
    <cfRule type="cellIs" dxfId="60"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61"/>
  <sheetViews>
    <sheetView workbookViewId="0">
      <selection sqref="A1:G1"/>
    </sheetView>
  </sheetViews>
  <sheetFormatPr defaultColWidth="9.140625" defaultRowHeight="11.25" x14ac:dyDescent="0.2"/>
  <cols>
    <col min="1" max="1" width="31.5703125" style="9" bestFit="1" customWidth="1"/>
    <col min="2" max="2" width="34.5703125" style="9"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1089</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30" t="s">
        <v>34</v>
      </c>
      <c r="B5" s="30"/>
      <c r="C5" s="30"/>
      <c r="D5" s="31"/>
      <c r="E5" s="32">
        <v>7754.359066</v>
      </c>
      <c r="F5" s="33">
        <v>100</v>
      </c>
      <c r="G5" s="32"/>
      <c r="H5" s="18"/>
      <c r="I5" s="18"/>
    </row>
    <row r="6" spans="1:9" x14ac:dyDescent="0.2">
      <c r="A6" s="30"/>
      <c r="B6" s="30"/>
      <c r="C6" s="30"/>
      <c r="D6" s="31"/>
      <c r="E6" s="32"/>
      <c r="F6" s="33"/>
      <c r="G6" s="32"/>
      <c r="H6" s="18"/>
      <c r="I6" s="18"/>
    </row>
    <row r="7" spans="1:9" x14ac:dyDescent="0.2">
      <c r="A7" s="35" t="s">
        <v>33</v>
      </c>
      <c r="B7" s="35"/>
      <c r="C7" s="35"/>
      <c r="D7" s="36"/>
      <c r="E7" s="37">
        <v>7754.359066</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12.6389</v>
      </c>
      <c r="D12" s="40">
        <v>12.879300000000001</v>
      </c>
    </row>
    <row r="13" spans="1:9" x14ac:dyDescent="0.2">
      <c r="A13" s="9" t="s">
        <v>1085</v>
      </c>
      <c r="C13" s="40">
        <v>10.8551</v>
      </c>
      <c r="D13" s="40">
        <v>10.302</v>
      </c>
    </row>
    <row r="14" spans="1:9" x14ac:dyDescent="0.2">
      <c r="A14" s="9" t="s">
        <v>59</v>
      </c>
      <c r="C14" s="40">
        <v>10.2799</v>
      </c>
      <c r="D14" s="40">
        <v>10.152699999999999</v>
      </c>
    </row>
    <row r="15" spans="1:9" x14ac:dyDescent="0.2">
      <c r="A15" s="9" t="s">
        <v>60</v>
      </c>
      <c r="C15" s="40">
        <v>12.730499999999999</v>
      </c>
      <c r="D15" s="40">
        <v>12.988899999999999</v>
      </c>
    </row>
    <row r="16" spans="1:9" x14ac:dyDescent="0.2">
      <c r="A16" s="9" t="s">
        <v>80</v>
      </c>
      <c r="C16" s="40">
        <v>10.940799999999999</v>
      </c>
      <c r="D16" s="40">
        <v>10.402699999999999</v>
      </c>
    </row>
    <row r="18" spans="1:5" x14ac:dyDescent="0.2">
      <c r="A18" s="18" t="s">
        <v>42</v>
      </c>
    </row>
    <row r="19" spans="1:5" x14ac:dyDescent="0.2">
      <c r="A19" s="80" t="s">
        <v>54</v>
      </c>
      <c r="B19" s="81"/>
      <c r="C19" s="43" t="s">
        <v>55</v>
      </c>
    </row>
    <row r="20" spans="1:5" x14ac:dyDescent="0.2">
      <c r="A20" s="76" t="s">
        <v>1085</v>
      </c>
      <c r="B20" s="77"/>
      <c r="C20" s="44">
        <v>0.75</v>
      </c>
    </row>
    <row r="21" spans="1:5" x14ac:dyDescent="0.2">
      <c r="A21" s="76" t="s">
        <v>59</v>
      </c>
      <c r="B21" s="77"/>
      <c r="C21" s="44">
        <v>0.32</v>
      </c>
    </row>
    <row r="22" spans="1:5" x14ac:dyDescent="0.2">
      <c r="A22" s="76" t="s">
        <v>80</v>
      </c>
      <c r="B22" s="77"/>
      <c r="C22" s="44">
        <v>0.75</v>
      </c>
    </row>
    <row r="23" spans="1:5" x14ac:dyDescent="0.2">
      <c r="A23" s="9" t="s">
        <v>56</v>
      </c>
    </row>
    <row r="24" spans="1:5" x14ac:dyDescent="0.2">
      <c r="A24" s="9" t="s">
        <v>41</v>
      </c>
    </row>
    <row r="26" spans="1:5" x14ac:dyDescent="0.2">
      <c r="A26" s="18" t="s">
        <v>892</v>
      </c>
      <c r="D26" s="62">
        <v>2.7397260273972599E-3</v>
      </c>
      <c r="E26" s="13" t="s">
        <v>44</v>
      </c>
    </row>
    <row r="28" spans="1:5" ht="21.75" customHeight="1" x14ac:dyDescent="0.25">
      <c r="A28" s="86" t="s">
        <v>789</v>
      </c>
      <c r="B28" s="87"/>
      <c r="C28" s="87"/>
      <c r="D28" s="41" t="s">
        <v>43</v>
      </c>
    </row>
    <row r="30" spans="1:5" x14ac:dyDescent="0.2">
      <c r="A30" s="18" t="s">
        <v>893</v>
      </c>
    </row>
    <row r="31" spans="1:5" x14ac:dyDescent="0.2">
      <c r="A31" s="47"/>
    </row>
    <row r="32" spans="1:5" x14ac:dyDescent="0.2">
      <c r="A32" s="47" t="s">
        <v>769</v>
      </c>
    </row>
    <row r="33" spans="1:2" x14ac:dyDescent="0.2">
      <c r="A33" s="48"/>
    </row>
    <row r="34" spans="1:2" x14ac:dyDescent="0.2">
      <c r="A34" s="49"/>
    </row>
    <row r="35" spans="1:2" x14ac:dyDescent="0.2">
      <c r="A35" s="49"/>
    </row>
    <row r="36" spans="1:2" x14ac:dyDescent="0.2">
      <c r="A36" s="49"/>
    </row>
    <row r="37" spans="1:2" x14ac:dyDescent="0.2">
      <c r="A37" s="49"/>
    </row>
    <row r="38" spans="1:2" x14ac:dyDescent="0.2">
      <c r="A38" s="49"/>
    </row>
    <row r="39" spans="1:2" x14ac:dyDescent="0.2">
      <c r="A39" s="49"/>
    </row>
    <row r="40" spans="1:2" x14ac:dyDescent="0.2">
      <c r="A40" s="49"/>
    </row>
    <row r="41" spans="1:2" x14ac:dyDescent="0.2">
      <c r="A41" s="49"/>
      <c r="B41" s="9" t="s">
        <v>1090</v>
      </c>
    </row>
    <row r="42" spans="1:2" x14ac:dyDescent="0.2">
      <c r="A42" s="49"/>
    </row>
    <row r="43" spans="1:2" x14ac:dyDescent="0.2">
      <c r="A43" s="49"/>
    </row>
    <row r="44" spans="1:2" x14ac:dyDescent="0.2">
      <c r="A44" s="49"/>
    </row>
    <row r="45" spans="1:2" x14ac:dyDescent="0.2">
      <c r="A45" s="49"/>
    </row>
    <row r="46" spans="1:2" x14ac:dyDescent="0.2">
      <c r="A46" s="47" t="s">
        <v>1086</v>
      </c>
    </row>
    <row r="47" spans="1:2" x14ac:dyDescent="0.2">
      <c r="A47" s="49"/>
    </row>
    <row r="48" spans="1:2" x14ac:dyDescent="0.2">
      <c r="A48" s="47" t="s">
        <v>770</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sheetData>
  <mergeCells count="6">
    <mergeCell ref="A28:C28"/>
    <mergeCell ref="A1:G1"/>
    <mergeCell ref="A19:B19"/>
    <mergeCell ref="A20:B20"/>
    <mergeCell ref="A21:B21"/>
    <mergeCell ref="A22:B22"/>
  </mergeCells>
  <conditionalFormatting sqref="F2:F3 F64:F65532 F5:F29">
    <cfRule type="cellIs" dxfId="59" priority="2" stopIfTrue="1" operator="between">
      <formula>0.009</formula>
      <formula>-0.009</formula>
    </cfRule>
  </conditionalFormatting>
  <conditionalFormatting sqref="F30:F63">
    <cfRule type="cellIs" dxfId="58" priority="1" stopIfTrue="1" operator="between">
      <formula>0.009</formula>
      <formula>-0.009</formula>
    </cfRule>
  </conditionalFormatting>
  <hyperlinks>
    <hyperlink ref="A31"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64"/>
  <sheetViews>
    <sheetView workbookViewId="0">
      <selection sqref="A1:G1"/>
    </sheetView>
  </sheetViews>
  <sheetFormatPr defaultColWidth="9.140625" defaultRowHeight="11.25" x14ac:dyDescent="0.2"/>
  <cols>
    <col min="1" max="1" width="31.5703125" style="9" bestFit="1" customWidth="1"/>
    <col min="2" max="2" width="34.85546875" style="9"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1091</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30" t="s">
        <v>34</v>
      </c>
      <c r="B5" s="30"/>
      <c r="C5" s="30"/>
      <c r="D5" s="31"/>
      <c r="E5" s="32">
        <v>4124.9251345000002</v>
      </c>
      <c r="F5" s="33">
        <v>100</v>
      </c>
      <c r="G5" s="32"/>
      <c r="H5" s="18"/>
      <c r="I5" s="18"/>
    </row>
    <row r="6" spans="1:9" x14ac:dyDescent="0.2">
      <c r="A6" s="30"/>
      <c r="B6" s="30"/>
      <c r="C6" s="30"/>
      <c r="D6" s="31"/>
      <c r="E6" s="32"/>
      <c r="F6" s="33"/>
      <c r="G6" s="32"/>
      <c r="H6" s="18"/>
      <c r="I6" s="18"/>
    </row>
    <row r="7" spans="1:9" x14ac:dyDescent="0.2">
      <c r="A7" s="35" t="s">
        <v>33</v>
      </c>
      <c r="B7" s="35"/>
      <c r="C7" s="35"/>
      <c r="D7" s="36"/>
      <c r="E7" s="37">
        <v>4124.9251345000002</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12.7227</v>
      </c>
      <c r="D12" s="40">
        <v>12.957100000000001</v>
      </c>
    </row>
    <row r="13" spans="1:9" x14ac:dyDescent="0.2">
      <c r="A13" s="9" t="s">
        <v>1085</v>
      </c>
      <c r="C13" s="40">
        <v>10.951599999999999</v>
      </c>
      <c r="D13" s="40">
        <v>10.345499999999999</v>
      </c>
    </row>
    <row r="14" spans="1:9" x14ac:dyDescent="0.2">
      <c r="A14" s="9" t="s">
        <v>59</v>
      </c>
      <c r="C14" s="40">
        <v>10.359500000000001</v>
      </c>
      <c r="D14" s="40">
        <v>10.180999999999999</v>
      </c>
    </row>
    <row r="15" spans="1:9" x14ac:dyDescent="0.2">
      <c r="A15" s="9" t="s">
        <v>60</v>
      </c>
      <c r="C15" s="40">
        <v>12.8169</v>
      </c>
      <c r="D15" s="40">
        <v>13.0692</v>
      </c>
    </row>
    <row r="16" spans="1:9" x14ac:dyDescent="0.2">
      <c r="A16" s="9" t="s">
        <v>80</v>
      </c>
      <c r="C16" s="40">
        <v>11.0397</v>
      </c>
      <c r="D16" s="40">
        <v>10.4488</v>
      </c>
    </row>
    <row r="17" spans="1:5" x14ac:dyDescent="0.2">
      <c r="A17" s="9" t="s">
        <v>62</v>
      </c>
      <c r="C17" s="40">
        <v>10.451599999999999</v>
      </c>
      <c r="D17" s="40">
        <v>10.2895</v>
      </c>
    </row>
    <row r="19" spans="1:5" x14ac:dyDescent="0.2">
      <c r="A19" s="18" t="s">
        <v>42</v>
      </c>
    </row>
    <row r="20" spans="1:5" x14ac:dyDescent="0.2">
      <c r="A20" s="80" t="s">
        <v>54</v>
      </c>
      <c r="B20" s="81"/>
      <c r="C20" s="43" t="s">
        <v>55</v>
      </c>
    </row>
    <row r="21" spans="1:5" x14ac:dyDescent="0.2">
      <c r="A21" s="76" t="s">
        <v>1085</v>
      </c>
      <c r="B21" s="77"/>
      <c r="C21" s="44">
        <v>0.79500000000000004</v>
      </c>
    </row>
    <row r="22" spans="1:5" x14ac:dyDescent="0.2">
      <c r="A22" s="76" t="s">
        <v>59</v>
      </c>
      <c r="B22" s="77"/>
      <c r="C22" s="44">
        <v>0.36499999999999999</v>
      </c>
    </row>
    <row r="23" spans="1:5" x14ac:dyDescent="0.2">
      <c r="A23" s="76" t="s">
        <v>80</v>
      </c>
      <c r="B23" s="77"/>
      <c r="C23" s="44">
        <v>0.79500000000000004</v>
      </c>
    </row>
    <row r="24" spans="1:5" x14ac:dyDescent="0.2">
      <c r="A24" s="76" t="s">
        <v>62</v>
      </c>
      <c r="B24" s="77"/>
      <c r="C24" s="44">
        <v>0.36499999999999999</v>
      </c>
    </row>
    <row r="25" spans="1:5" x14ac:dyDescent="0.2">
      <c r="A25" s="9" t="s">
        <v>56</v>
      </c>
    </row>
    <row r="26" spans="1:5" x14ac:dyDescent="0.2">
      <c r="A26" s="9" t="s">
        <v>41</v>
      </c>
    </row>
    <row r="28" spans="1:5" x14ac:dyDescent="0.2">
      <c r="A28" s="18" t="s">
        <v>892</v>
      </c>
      <c r="D28" s="62">
        <v>2.7397260273972599E-3</v>
      </c>
      <c r="E28" s="13" t="s">
        <v>44</v>
      </c>
    </row>
    <row r="30" spans="1:5" ht="24" customHeight="1" x14ac:dyDescent="0.25">
      <c r="A30" s="86" t="s">
        <v>789</v>
      </c>
      <c r="B30" s="87"/>
      <c r="C30" s="87"/>
      <c r="D30" s="41" t="s">
        <v>43</v>
      </c>
    </row>
    <row r="32" spans="1:5" x14ac:dyDescent="0.2">
      <c r="A32" s="18" t="s">
        <v>893</v>
      </c>
    </row>
    <row r="33" spans="1:1" x14ac:dyDescent="0.2">
      <c r="A33" s="47"/>
    </row>
    <row r="34" spans="1:1" x14ac:dyDescent="0.2">
      <c r="A34" s="47" t="s">
        <v>769</v>
      </c>
    </row>
    <row r="35" spans="1:1" x14ac:dyDescent="0.2">
      <c r="A35" s="48"/>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7" t="s">
        <v>1086</v>
      </c>
    </row>
    <row r="49" spans="1:1" x14ac:dyDescent="0.2">
      <c r="A49" s="49"/>
    </row>
    <row r="50" spans="1:1" x14ac:dyDescent="0.2">
      <c r="A50" s="47" t="s">
        <v>770</v>
      </c>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sheetData>
  <mergeCells count="7">
    <mergeCell ref="A30:C30"/>
    <mergeCell ref="A1:G1"/>
    <mergeCell ref="A20:B20"/>
    <mergeCell ref="A21:B21"/>
    <mergeCell ref="A22:B22"/>
    <mergeCell ref="A23:B23"/>
    <mergeCell ref="A24:B24"/>
  </mergeCells>
  <conditionalFormatting sqref="F2:F3 F67:F65532 F5:F31">
    <cfRule type="cellIs" dxfId="57" priority="2" stopIfTrue="1" operator="between">
      <formula>0.009</formula>
      <formula>-0.009</formula>
    </cfRule>
  </conditionalFormatting>
  <conditionalFormatting sqref="F32:F66">
    <cfRule type="cellIs" dxfId="56"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42"/>
  <sheetViews>
    <sheetView workbookViewId="0">
      <selection sqref="A1:G1"/>
    </sheetView>
  </sheetViews>
  <sheetFormatPr defaultColWidth="9.140625" defaultRowHeight="11.25" x14ac:dyDescent="0.2"/>
  <cols>
    <col min="1" max="1" width="38.5703125" style="9" bestFit="1" customWidth="1"/>
    <col min="2" max="2" width="51.85546875" style="9" bestFit="1" customWidth="1"/>
    <col min="3" max="3" width="25.1406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7" s="1" customFormat="1" ht="15" x14ac:dyDescent="0.2">
      <c r="A1" s="78" t="s">
        <v>1092</v>
      </c>
      <c r="B1" s="79"/>
      <c r="C1" s="79"/>
      <c r="D1" s="79"/>
      <c r="E1" s="79"/>
      <c r="F1" s="79"/>
      <c r="G1" s="79"/>
    </row>
    <row r="2" spans="1:7" s="1" customFormat="1" ht="12" x14ac:dyDescent="0.2">
      <c r="D2" s="6"/>
      <c r="E2" s="7"/>
      <c r="F2" s="12"/>
      <c r="G2" s="13"/>
    </row>
    <row r="3" spans="1:7" s="1" customFormat="1" ht="12" x14ac:dyDescent="0.2">
      <c r="A3" s="11" t="s">
        <v>7</v>
      </c>
      <c r="B3" s="2"/>
      <c r="C3" s="3"/>
      <c r="D3" s="4"/>
      <c r="E3" s="5"/>
      <c r="F3" s="12"/>
      <c r="G3" s="13"/>
    </row>
    <row r="4" spans="1:7" s="1" customFormat="1" ht="17.45" customHeight="1" x14ac:dyDescent="0.2">
      <c r="A4" s="8" t="s">
        <v>2</v>
      </c>
      <c r="B4" s="8" t="s">
        <v>0</v>
      </c>
      <c r="C4" s="17" t="s">
        <v>5</v>
      </c>
      <c r="D4" s="16" t="s">
        <v>1</v>
      </c>
      <c r="E4" s="15" t="s">
        <v>3</v>
      </c>
      <c r="F4" s="15" t="s">
        <v>4</v>
      </c>
      <c r="G4" s="15" t="s">
        <v>6</v>
      </c>
    </row>
    <row r="5" spans="1:7" x14ac:dyDescent="0.2">
      <c r="A5" s="21" t="s">
        <v>86</v>
      </c>
      <c r="B5" s="22"/>
      <c r="C5" s="22"/>
      <c r="D5" s="23"/>
      <c r="E5" s="24"/>
      <c r="F5" s="25"/>
      <c r="G5" s="24"/>
    </row>
    <row r="6" spans="1:7" x14ac:dyDescent="0.2">
      <c r="A6" s="30" t="s">
        <v>46</v>
      </c>
      <c r="B6" s="26"/>
      <c r="C6" s="26"/>
      <c r="D6" s="34"/>
      <c r="E6" s="28"/>
      <c r="F6" s="29"/>
      <c r="G6" s="28"/>
    </row>
    <row r="7" spans="1:7" x14ac:dyDescent="0.2">
      <c r="A7" s="26" t="s">
        <v>88</v>
      </c>
      <c r="B7" s="26" t="s">
        <v>87</v>
      </c>
      <c r="C7" s="26" t="s">
        <v>89</v>
      </c>
      <c r="D7" s="27">
        <v>181400</v>
      </c>
      <c r="E7" s="28">
        <v>1365.6699000000001</v>
      </c>
      <c r="F7" s="29">
        <v>3.1398675485418202</v>
      </c>
      <c r="G7" s="28"/>
    </row>
    <row r="8" spans="1:7" x14ac:dyDescent="0.2">
      <c r="A8" s="26" t="s">
        <v>91</v>
      </c>
      <c r="B8" s="26" t="s">
        <v>90</v>
      </c>
      <c r="C8" s="26" t="s">
        <v>89</v>
      </c>
      <c r="D8" s="27">
        <v>97800</v>
      </c>
      <c r="E8" s="28">
        <v>1358.3931</v>
      </c>
      <c r="F8" s="29">
        <v>3.1231371599045401</v>
      </c>
      <c r="G8" s="28"/>
    </row>
    <row r="9" spans="1:7" x14ac:dyDescent="0.2">
      <c r="A9" s="26" t="s">
        <v>93</v>
      </c>
      <c r="B9" s="26" t="s">
        <v>92</v>
      </c>
      <c r="C9" s="26" t="s">
        <v>94</v>
      </c>
      <c r="D9" s="27">
        <v>78800</v>
      </c>
      <c r="E9" s="28">
        <v>1184.8368</v>
      </c>
      <c r="F9" s="29">
        <v>2.72410676887448</v>
      </c>
      <c r="G9" s="28"/>
    </row>
    <row r="10" spans="1:7" x14ac:dyDescent="0.2">
      <c r="A10" s="26" t="s">
        <v>96</v>
      </c>
      <c r="B10" s="26" t="s">
        <v>95</v>
      </c>
      <c r="C10" s="26" t="s">
        <v>89</v>
      </c>
      <c r="D10" s="27">
        <v>137100</v>
      </c>
      <c r="E10" s="28">
        <v>939.40920000000006</v>
      </c>
      <c r="F10" s="29">
        <v>2.1598341311334699</v>
      </c>
      <c r="G10" s="28"/>
    </row>
    <row r="11" spans="1:7" x14ac:dyDescent="0.2">
      <c r="A11" s="26" t="s">
        <v>98</v>
      </c>
      <c r="B11" s="26" t="s">
        <v>97</v>
      </c>
      <c r="C11" s="26" t="s">
        <v>99</v>
      </c>
      <c r="D11" s="27">
        <v>54500</v>
      </c>
      <c r="E11" s="28">
        <v>901.70249999999999</v>
      </c>
      <c r="F11" s="29">
        <v>2.07314111425391</v>
      </c>
      <c r="G11" s="28"/>
    </row>
    <row r="12" spans="1:7" x14ac:dyDescent="0.2">
      <c r="A12" s="26" t="s">
        <v>101</v>
      </c>
      <c r="B12" s="26" t="s">
        <v>100</v>
      </c>
      <c r="C12" s="26" t="s">
        <v>102</v>
      </c>
      <c r="D12" s="27">
        <v>118700</v>
      </c>
      <c r="E12" s="28">
        <v>831.13739999999996</v>
      </c>
      <c r="F12" s="29">
        <v>1.91090200541099</v>
      </c>
      <c r="G12" s="28"/>
    </row>
    <row r="13" spans="1:7" x14ac:dyDescent="0.2">
      <c r="A13" s="26" t="s">
        <v>104</v>
      </c>
      <c r="B13" s="26" t="s">
        <v>103</v>
      </c>
      <c r="C13" s="26" t="s">
        <v>105</v>
      </c>
      <c r="D13" s="27">
        <v>24300</v>
      </c>
      <c r="E13" s="28">
        <v>639.73395000000005</v>
      </c>
      <c r="F13" s="29">
        <v>1.4708385015335499</v>
      </c>
      <c r="G13" s="28"/>
    </row>
    <row r="14" spans="1:7" x14ac:dyDescent="0.2">
      <c r="A14" s="26" t="s">
        <v>107</v>
      </c>
      <c r="B14" s="26" t="s">
        <v>106</v>
      </c>
      <c r="C14" s="26" t="s">
        <v>94</v>
      </c>
      <c r="D14" s="27">
        <v>48900</v>
      </c>
      <c r="E14" s="28">
        <v>508.92675000000003</v>
      </c>
      <c r="F14" s="29">
        <v>1.17009431555155</v>
      </c>
      <c r="G14" s="28"/>
    </row>
    <row r="15" spans="1:7" x14ac:dyDescent="0.2">
      <c r="A15" s="26" t="s">
        <v>109</v>
      </c>
      <c r="B15" s="26" t="s">
        <v>108</v>
      </c>
      <c r="C15" s="26" t="s">
        <v>89</v>
      </c>
      <c r="D15" s="27">
        <v>105500</v>
      </c>
      <c r="E15" s="28">
        <v>493.84550000000002</v>
      </c>
      <c r="F15" s="29">
        <v>1.1354203965712399</v>
      </c>
      <c r="G15" s="28"/>
    </row>
    <row r="16" spans="1:7" x14ac:dyDescent="0.2">
      <c r="A16" s="26" t="s">
        <v>111</v>
      </c>
      <c r="B16" s="26" t="s">
        <v>110</v>
      </c>
      <c r="C16" s="26" t="s">
        <v>89</v>
      </c>
      <c r="D16" s="27">
        <v>25900</v>
      </c>
      <c r="E16" s="28">
        <v>478.33415000000002</v>
      </c>
      <c r="F16" s="29">
        <v>1.0997576170818</v>
      </c>
      <c r="G16" s="28"/>
    </row>
    <row r="17" spans="1:7" x14ac:dyDescent="0.2">
      <c r="A17" s="26" t="s">
        <v>113</v>
      </c>
      <c r="B17" s="26" t="s">
        <v>112</v>
      </c>
      <c r="C17" s="26" t="s">
        <v>114</v>
      </c>
      <c r="D17" s="27">
        <v>293300</v>
      </c>
      <c r="E17" s="28">
        <v>457.548</v>
      </c>
      <c r="F17" s="29">
        <v>1.0519673290743301</v>
      </c>
      <c r="G17" s="28"/>
    </row>
    <row r="18" spans="1:7" x14ac:dyDescent="0.2">
      <c r="A18" s="26" t="s">
        <v>116</v>
      </c>
      <c r="B18" s="26" t="s">
        <v>115</v>
      </c>
      <c r="C18" s="26" t="s">
        <v>117</v>
      </c>
      <c r="D18" s="27">
        <v>119500</v>
      </c>
      <c r="E18" s="28">
        <v>441.43299999999999</v>
      </c>
      <c r="F18" s="29">
        <v>1.01491667316931</v>
      </c>
      <c r="G18" s="28"/>
    </row>
    <row r="19" spans="1:7" x14ac:dyDescent="0.2">
      <c r="A19" s="26" t="s">
        <v>119</v>
      </c>
      <c r="B19" s="26" t="s">
        <v>118</v>
      </c>
      <c r="C19" s="26" t="s">
        <v>120</v>
      </c>
      <c r="D19" s="27">
        <v>11300</v>
      </c>
      <c r="E19" s="28">
        <v>436.64330000000001</v>
      </c>
      <c r="F19" s="29">
        <v>1.00390447791096</v>
      </c>
      <c r="G19" s="28"/>
    </row>
    <row r="20" spans="1:7" x14ac:dyDescent="0.2">
      <c r="A20" s="26" t="s">
        <v>122</v>
      </c>
      <c r="B20" s="26" t="s">
        <v>121</v>
      </c>
      <c r="C20" s="26" t="s">
        <v>123</v>
      </c>
      <c r="D20" s="27">
        <v>258000</v>
      </c>
      <c r="E20" s="28">
        <v>379.77600000000001</v>
      </c>
      <c r="F20" s="29">
        <v>0.87315854154434902</v>
      </c>
      <c r="G20" s="28"/>
    </row>
    <row r="21" spans="1:7" x14ac:dyDescent="0.2">
      <c r="A21" s="26" t="s">
        <v>125</v>
      </c>
      <c r="B21" s="26" t="s">
        <v>124</v>
      </c>
      <c r="C21" s="26" t="s">
        <v>126</v>
      </c>
      <c r="D21" s="27">
        <v>8000</v>
      </c>
      <c r="E21" s="28">
        <v>349.572</v>
      </c>
      <c r="F21" s="29">
        <v>0.80371528923560498</v>
      </c>
      <c r="G21" s="28"/>
    </row>
    <row r="22" spans="1:7" x14ac:dyDescent="0.2">
      <c r="A22" s="26" t="s">
        <v>128</v>
      </c>
      <c r="B22" s="26" t="s">
        <v>127</v>
      </c>
      <c r="C22" s="26" t="s">
        <v>129</v>
      </c>
      <c r="D22" s="27">
        <v>17000</v>
      </c>
      <c r="E22" s="28">
        <v>312.51100000000002</v>
      </c>
      <c r="F22" s="29">
        <v>0.71850682764726104</v>
      </c>
      <c r="G22" s="28"/>
    </row>
    <row r="23" spans="1:7" x14ac:dyDescent="0.2">
      <c r="A23" s="26" t="s">
        <v>131</v>
      </c>
      <c r="B23" s="26" t="s">
        <v>130</v>
      </c>
      <c r="C23" s="26" t="s">
        <v>117</v>
      </c>
      <c r="D23" s="27">
        <v>21600</v>
      </c>
      <c r="E23" s="28">
        <v>308.57760000000002</v>
      </c>
      <c r="F23" s="29">
        <v>0.70946338675760301</v>
      </c>
      <c r="G23" s="28"/>
    </row>
    <row r="24" spans="1:7" x14ac:dyDescent="0.2">
      <c r="A24" s="26" t="s">
        <v>133</v>
      </c>
      <c r="B24" s="26" t="s">
        <v>132</v>
      </c>
      <c r="C24" s="26" t="s">
        <v>134</v>
      </c>
      <c r="D24" s="27">
        <v>38800</v>
      </c>
      <c r="E24" s="28">
        <v>302.64</v>
      </c>
      <c r="F24" s="29">
        <v>0.69581200763866502</v>
      </c>
      <c r="G24" s="28"/>
    </row>
    <row r="25" spans="1:7" x14ac:dyDescent="0.2">
      <c r="A25" s="26" t="s">
        <v>136</v>
      </c>
      <c r="B25" s="26" t="s">
        <v>135</v>
      </c>
      <c r="C25" s="26" t="s">
        <v>137</v>
      </c>
      <c r="D25" s="27">
        <v>107200</v>
      </c>
      <c r="E25" s="28">
        <v>290.83359999999999</v>
      </c>
      <c r="F25" s="29">
        <v>0.66866743029599696</v>
      </c>
      <c r="G25" s="28"/>
    </row>
    <row r="26" spans="1:7" x14ac:dyDescent="0.2">
      <c r="A26" s="26" t="s">
        <v>139</v>
      </c>
      <c r="B26" s="26" t="s">
        <v>138</v>
      </c>
      <c r="C26" s="26" t="s">
        <v>140</v>
      </c>
      <c r="D26" s="27">
        <v>28300</v>
      </c>
      <c r="E26" s="28">
        <v>288.10815000000002</v>
      </c>
      <c r="F26" s="29">
        <v>0.66240123667909701</v>
      </c>
      <c r="G26" s="28"/>
    </row>
    <row r="27" spans="1:7" x14ac:dyDescent="0.2">
      <c r="A27" s="26" t="s">
        <v>142</v>
      </c>
      <c r="B27" s="26" t="s">
        <v>141</v>
      </c>
      <c r="C27" s="26" t="s">
        <v>140</v>
      </c>
      <c r="D27" s="27">
        <v>26800</v>
      </c>
      <c r="E27" s="28">
        <v>274.53919999999999</v>
      </c>
      <c r="F27" s="29">
        <v>0.63120430851015397</v>
      </c>
      <c r="G27" s="28"/>
    </row>
    <row r="28" spans="1:7" x14ac:dyDescent="0.2">
      <c r="A28" s="26" t="s">
        <v>144</v>
      </c>
      <c r="B28" s="26" t="s">
        <v>143</v>
      </c>
      <c r="C28" s="26" t="s">
        <v>145</v>
      </c>
      <c r="D28" s="27">
        <v>11300</v>
      </c>
      <c r="E28" s="28">
        <v>265.91725000000002</v>
      </c>
      <c r="F28" s="29">
        <v>0.61138123046607495</v>
      </c>
      <c r="G28" s="28"/>
    </row>
    <row r="29" spans="1:7" x14ac:dyDescent="0.2">
      <c r="A29" s="26" t="s">
        <v>147</v>
      </c>
      <c r="B29" s="26" t="s">
        <v>146</v>
      </c>
      <c r="C29" s="26" t="s">
        <v>140</v>
      </c>
      <c r="D29" s="27">
        <v>70400</v>
      </c>
      <c r="E29" s="28">
        <v>254.46080000000001</v>
      </c>
      <c r="F29" s="29">
        <v>0.58504123748790904</v>
      </c>
      <c r="G29" s="28"/>
    </row>
    <row r="30" spans="1:7" x14ac:dyDescent="0.2">
      <c r="A30" s="26" t="s">
        <v>149</v>
      </c>
      <c r="B30" s="26" t="s">
        <v>148</v>
      </c>
      <c r="C30" s="26" t="s">
        <v>150</v>
      </c>
      <c r="D30" s="27">
        <v>45000</v>
      </c>
      <c r="E30" s="28">
        <v>247.92750000000001</v>
      </c>
      <c r="F30" s="29">
        <v>0.570020260123696</v>
      </c>
      <c r="G30" s="28"/>
    </row>
    <row r="31" spans="1:7" x14ac:dyDescent="0.2">
      <c r="A31" s="26" t="s">
        <v>152</v>
      </c>
      <c r="B31" s="26" t="s">
        <v>151</v>
      </c>
      <c r="C31" s="26" t="s">
        <v>120</v>
      </c>
      <c r="D31" s="27">
        <v>55000</v>
      </c>
      <c r="E31" s="28">
        <v>243.95249999999999</v>
      </c>
      <c r="F31" s="29">
        <v>0.56088117497182</v>
      </c>
      <c r="G31" s="28"/>
    </row>
    <row r="32" spans="1:7" x14ac:dyDescent="0.2">
      <c r="A32" s="26" t="s">
        <v>154</v>
      </c>
      <c r="B32" s="26" t="s">
        <v>153</v>
      </c>
      <c r="C32" s="26" t="s">
        <v>117</v>
      </c>
      <c r="D32" s="27">
        <v>4000</v>
      </c>
      <c r="E32" s="28">
        <v>243.304</v>
      </c>
      <c r="F32" s="29">
        <v>0.55939018208603597</v>
      </c>
      <c r="G32" s="28"/>
    </row>
    <row r="33" spans="1:7" x14ac:dyDescent="0.2">
      <c r="A33" s="26" t="s">
        <v>156</v>
      </c>
      <c r="B33" s="26" t="s">
        <v>155</v>
      </c>
      <c r="C33" s="26" t="s">
        <v>89</v>
      </c>
      <c r="D33" s="27">
        <v>166200</v>
      </c>
      <c r="E33" s="28">
        <v>232.84620000000001</v>
      </c>
      <c r="F33" s="29">
        <v>0.53534622618634098</v>
      </c>
      <c r="G33" s="28"/>
    </row>
    <row r="34" spans="1:7" x14ac:dyDescent="0.2">
      <c r="A34" s="26" t="s">
        <v>158</v>
      </c>
      <c r="B34" s="26" t="s">
        <v>157</v>
      </c>
      <c r="C34" s="26" t="s">
        <v>159</v>
      </c>
      <c r="D34" s="27">
        <v>28000</v>
      </c>
      <c r="E34" s="28">
        <v>226.63200000000001</v>
      </c>
      <c r="F34" s="29">
        <v>0.52105890468928795</v>
      </c>
      <c r="G34" s="28"/>
    </row>
    <row r="35" spans="1:7" x14ac:dyDescent="0.2">
      <c r="A35" s="26" t="s">
        <v>161</v>
      </c>
      <c r="B35" s="26" t="s">
        <v>160</v>
      </c>
      <c r="C35" s="26" t="s">
        <v>162</v>
      </c>
      <c r="D35" s="27">
        <v>150000</v>
      </c>
      <c r="E35" s="28">
        <v>223.5</v>
      </c>
      <c r="F35" s="29">
        <v>0.51385799533188503</v>
      </c>
      <c r="G35" s="28"/>
    </row>
    <row r="36" spans="1:7" x14ac:dyDescent="0.2">
      <c r="A36" s="26" t="s">
        <v>164</v>
      </c>
      <c r="B36" s="26" t="s">
        <v>163</v>
      </c>
      <c r="C36" s="26" t="s">
        <v>165</v>
      </c>
      <c r="D36" s="27">
        <v>40000</v>
      </c>
      <c r="E36" s="28">
        <v>208.64</v>
      </c>
      <c r="F36" s="29">
        <v>0.47969276127984101</v>
      </c>
      <c r="G36" s="28"/>
    </row>
    <row r="37" spans="1:7" x14ac:dyDescent="0.2">
      <c r="A37" s="26" t="s">
        <v>167</v>
      </c>
      <c r="B37" s="26" t="s">
        <v>166</v>
      </c>
      <c r="C37" s="26" t="s">
        <v>150</v>
      </c>
      <c r="D37" s="27">
        <v>45400</v>
      </c>
      <c r="E37" s="28">
        <v>206.66079999999999</v>
      </c>
      <c r="F37" s="29">
        <v>0.47514230157352899</v>
      </c>
      <c r="G37" s="28"/>
    </row>
    <row r="38" spans="1:7" x14ac:dyDescent="0.2">
      <c r="A38" s="26" t="s">
        <v>169</v>
      </c>
      <c r="B38" s="26" t="s">
        <v>168</v>
      </c>
      <c r="C38" s="26" t="s">
        <v>170</v>
      </c>
      <c r="D38" s="27">
        <v>137000</v>
      </c>
      <c r="E38" s="28">
        <v>200.63650000000001</v>
      </c>
      <c r="F38" s="29">
        <v>0.461291586936939</v>
      </c>
      <c r="G38" s="28"/>
    </row>
    <row r="39" spans="1:7" x14ac:dyDescent="0.2">
      <c r="A39" s="26" t="s">
        <v>172</v>
      </c>
      <c r="B39" s="26" t="s">
        <v>171</v>
      </c>
      <c r="C39" s="26" t="s">
        <v>173</v>
      </c>
      <c r="D39" s="27">
        <v>24774</v>
      </c>
      <c r="E39" s="28">
        <v>194.07951600000001</v>
      </c>
      <c r="F39" s="29">
        <v>0.446216156719206</v>
      </c>
      <c r="G39" s="28"/>
    </row>
    <row r="40" spans="1:7" x14ac:dyDescent="0.2">
      <c r="A40" s="26" t="s">
        <v>175</v>
      </c>
      <c r="B40" s="26" t="s">
        <v>174</v>
      </c>
      <c r="C40" s="26" t="s">
        <v>123</v>
      </c>
      <c r="D40" s="27">
        <v>76200</v>
      </c>
      <c r="E40" s="28">
        <v>193.929</v>
      </c>
      <c r="F40" s="29">
        <v>0.44587009922468501</v>
      </c>
      <c r="G40" s="28"/>
    </row>
    <row r="41" spans="1:7" x14ac:dyDescent="0.2">
      <c r="A41" s="26" t="s">
        <v>177</v>
      </c>
      <c r="B41" s="26" t="s">
        <v>176</v>
      </c>
      <c r="C41" s="26" t="s">
        <v>150</v>
      </c>
      <c r="D41" s="27">
        <v>18100</v>
      </c>
      <c r="E41" s="28">
        <v>192.35775000000001</v>
      </c>
      <c r="F41" s="29">
        <v>0.44225757405616101</v>
      </c>
      <c r="G41" s="28"/>
    </row>
    <row r="42" spans="1:7" x14ac:dyDescent="0.2">
      <c r="A42" s="26" t="s">
        <v>179</v>
      </c>
      <c r="B42" s="26" t="s">
        <v>178</v>
      </c>
      <c r="C42" s="26" t="s">
        <v>159</v>
      </c>
      <c r="D42" s="27">
        <v>12400</v>
      </c>
      <c r="E42" s="28">
        <v>191.2576</v>
      </c>
      <c r="F42" s="29">
        <v>0.43972817417444099</v>
      </c>
      <c r="G42" s="28"/>
    </row>
    <row r="43" spans="1:7" x14ac:dyDescent="0.2">
      <c r="A43" s="26" t="s">
        <v>181</v>
      </c>
      <c r="B43" s="26" t="s">
        <v>180</v>
      </c>
      <c r="C43" s="26" t="s">
        <v>126</v>
      </c>
      <c r="D43" s="27">
        <v>50000</v>
      </c>
      <c r="E43" s="28">
        <v>189.17500000000001</v>
      </c>
      <c r="F43" s="29">
        <v>0.43493998329713401</v>
      </c>
      <c r="G43" s="28"/>
    </row>
    <row r="44" spans="1:7" x14ac:dyDescent="0.2">
      <c r="A44" s="26" t="s">
        <v>183</v>
      </c>
      <c r="B44" s="26" t="s">
        <v>182</v>
      </c>
      <c r="C44" s="26" t="s">
        <v>114</v>
      </c>
      <c r="D44" s="27">
        <v>73700</v>
      </c>
      <c r="E44" s="28">
        <v>173.30555000000001</v>
      </c>
      <c r="F44" s="29">
        <v>0.39845388144469701</v>
      </c>
      <c r="G44" s="28"/>
    </row>
    <row r="45" spans="1:7" x14ac:dyDescent="0.2">
      <c r="A45" s="26" t="s">
        <v>185</v>
      </c>
      <c r="B45" s="26" t="s">
        <v>184</v>
      </c>
      <c r="C45" s="26" t="s">
        <v>186</v>
      </c>
      <c r="D45" s="27">
        <v>111900</v>
      </c>
      <c r="E45" s="28">
        <v>172.04624999999999</v>
      </c>
      <c r="F45" s="29">
        <v>0.39555857328576399</v>
      </c>
      <c r="G45" s="28"/>
    </row>
    <row r="46" spans="1:7" x14ac:dyDescent="0.2">
      <c r="A46" s="26" t="s">
        <v>188</v>
      </c>
      <c r="B46" s="26" t="s">
        <v>187</v>
      </c>
      <c r="C46" s="26" t="s">
        <v>137</v>
      </c>
      <c r="D46" s="27">
        <v>193000</v>
      </c>
      <c r="E46" s="28">
        <v>144.0745</v>
      </c>
      <c r="F46" s="29">
        <v>0.33124757829281298</v>
      </c>
      <c r="G46" s="28"/>
    </row>
    <row r="47" spans="1:7" x14ac:dyDescent="0.2">
      <c r="A47" s="26" t="s">
        <v>190</v>
      </c>
      <c r="B47" s="26" t="s">
        <v>189</v>
      </c>
      <c r="C47" s="26" t="s">
        <v>117</v>
      </c>
      <c r="D47" s="27">
        <v>42700</v>
      </c>
      <c r="E47" s="28">
        <v>128.7405</v>
      </c>
      <c r="F47" s="29">
        <v>0.29599255144530001</v>
      </c>
      <c r="G47" s="28"/>
    </row>
    <row r="48" spans="1:7" x14ac:dyDescent="0.2">
      <c r="A48" s="26" t="s">
        <v>192</v>
      </c>
      <c r="B48" s="26" t="s">
        <v>191</v>
      </c>
      <c r="C48" s="26" t="s">
        <v>193</v>
      </c>
      <c r="D48" s="27">
        <v>9000</v>
      </c>
      <c r="E48" s="28">
        <v>123.4485</v>
      </c>
      <c r="F48" s="29">
        <v>0.28382549770348198</v>
      </c>
      <c r="G48" s="28"/>
    </row>
    <row r="49" spans="1:9" x14ac:dyDescent="0.2">
      <c r="A49" s="26" t="s">
        <v>195</v>
      </c>
      <c r="B49" s="26" t="s">
        <v>194</v>
      </c>
      <c r="C49" s="26" t="s">
        <v>140</v>
      </c>
      <c r="D49" s="27">
        <v>30700</v>
      </c>
      <c r="E49" s="28">
        <v>122.8614</v>
      </c>
      <c r="F49" s="29">
        <v>0.28247567207010699</v>
      </c>
      <c r="G49" s="28"/>
    </row>
    <row r="50" spans="1:9" x14ac:dyDescent="0.2">
      <c r="A50" s="26" t="s">
        <v>197</v>
      </c>
      <c r="B50" s="26" t="s">
        <v>196</v>
      </c>
      <c r="C50" s="26" t="s">
        <v>198</v>
      </c>
      <c r="D50" s="27">
        <v>17000</v>
      </c>
      <c r="E50" s="28">
        <v>112.8205</v>
      </c>
      <c r="F50" s="29">
        <v>0.25939022801942302</v>
      </c>
      <c r="G50" s="28"/>
    </row>
    <row r="51" spans="1:9" x14ac:dyDescent="0.2">
      <c r="A51" s="26" t="s">
        <v>200</v>
      </c>
      <c r="B51" s="26" t="s">
        <v>199</v>
      </c>
      <c r="C51" s="26" t="s">
        <v>201</v>
      </c>
      <c r="D51" s="27">
        <v>87900</v>
      </c>
      <c r="E51" s="28">
        <v>104.29335</v>
      </c>
      <c r="F51" s="29">
        <v>0.23978510853443699</v>
      </c>
      <c r="G51" s="28"/>
    </row>
    <row r="52" spans="1:9" x14ac:dyDescent="0.2">
      <c r="A52" s="30" t="s">
        <v>31</v>
      </c>
      <c r="B52" s="30"/>
      <c r="C52" s="30"/>
      <c r="D52" s="31"/>
      <c r="E52" s="32">
        <f>SUM(E7:E51)</f>
        <v>17141.038066000001</v>
      </c>
      <c r="F52" s="33">
        <f>SUM(F7:F51)</f>
        <v>39.409662006721675</v>
      </c>
      <c r="G52" s="32"/>
      <c r="H52" s="18"/>
      <c r="I52" s="18"/>
    </row>
    <row r="53" spans="1:9" x14ac:dyDescent="0.2">
      <c r="A53" s="26"/>
      <c r="B53" s="26"/>
      <c r="C53" s="26"/>
      <c r="D53" s="34"/>
      <c r="E53" s="28"/>
      <c r="F53" s="29"/>
      <c r="G53" s="28"/>
    </row>
    <row r="54" spans="1:9" x14ac:dyDescent="0.2">
      <c r="A54" s="30" t="s">
        <v>45</v>
      </c>
      <c r="B54" s="26"/>
      <c r="C54" s="26"/>
      <c r="D54" s="34"/>
      <c r="E54" s="28"/>
      <c r="F54" s="29"/>
      <c r="G54" s="28"/>
    </row>
    <row r="55" spans="1:9" x14ac:dyDescent="0.2">
      <c r="A55" s="30" t="s">
        <v>46</v>
      </c>
      <c r="B55" s="26"/>
      <c r="C55" s="26"/>
      <c r="D55" s="34"/>
      <c r="E55" s="28"/>
      <c r="F55" s="29"/>
      <c r="G55" s="28"/>
    </row>
    <row r="56" spans="1:9" x14ac:dyDescent="0.2">
      <c r="A56" s="26" t="s">
        <v>203</v>
      </c>
      <c r="B56" s="26" t="s">
        <v>202</v>
      </c>
      <c r="C56" s="26" t="s">
        <v>75</v>
      </c>
      <c r="D56" s="27">
        <v>200</v>
      </c>
      <c r="E56" s="28">
        <v>2008.932</v>
      </c>
      <c r="F56" s="29">
        <v>4.6188177641077202</v>
      </c>
      <c r="G56" s="28">
        <v>6.3849999999999998</v>
      </c>
    </row>
    <row r="57" spans="1:9" x14ac:dyDescent="0.2">
      <c r="A57" s="26" t="s">
        <v>1093</v>
      </c>
      <c r="B57" s="26" t="s">
        <v>1094</v>
      </c>
      <c r="C57" s="26" t="s">
        <v>75</v>
      </c>
      <c r="D57" s="27">
        <v>150</v>
      </c>
      <c r="E57" s="28">
        <v>1564.9349999999999</v>
      </c>
      <c r="F57" s="29">
        <v>3.59800609362284</v>
      </c>
      <c r="G57" s="28">
        <v>6.8998999999999997</v>
      </c>
    </row>
    <row r="58" spans="1:9" x14ac:dyDescent="0.2">
      <c r="A58" s="26" t="s">
        <v>77</v>
      </c>
      <c r="B58" s="26" t="s">
        <v>76</v>
      </c>
      <c r="C58" s="26" t="s">
        <v>78</v>
      </c>
      <c r="D58" s="27">
        <v>50</v>
      </c>
      <c r="E58" s="28">
        <v>497.53250000000003</v>
      </c>
      <c r="F58" s="29">
        <v>1.1438973291385299</v>
      </c>
      <c r="G58" s="28">
        <v>9.0769042523240007</v>
      </c>
    </row>
    <row r="59" spans="1:9" x14ac:dyDescent="0.2">
      <c r="A59" s="26" t="s">
        <v>1028</v>
      </c>
      <c r="B59" s="26" t="s">
        <v>1029</v>
      </c>
      <c r="C59" s="26" t="s">
        <v>75</v>
      </c>
      <c r="D59" s="27">
        <v>45</v>
      </c>
      <c r="E59" s="28">
        <v>468.34604999999999</v>
      </c>
      <c r="F59" s="29">
        <v>1.07679356767162</v>
      </c>
      <c r="G59" s="28">
        <v>7.2850000000000001</v>
      </c>
    </row>
    <row r="60" spans="1:9" x14ac:dyDescent="0.2">
      <c r="A60" s="30" t="s">
        <v>31</v>
      </c>
      <c r="B60" s="30"/>
      <c r="C60" s="30"/>
      <c r="D60" s="31"/>
      <c r="E60" s="32">
        <f>SUM(E55:E59)</f>
        <v>4539.7455500000005</v>
      </c>
      <c r="F60" s="33">
        <f>SUM(F55:F59)</f>
        <v>10.437514754540711</v>
      </c>
      <c r="G60" s="32"/>
      <c r="H60" s="18"/>
      <c r="I60" s="18"/>
    </row>
    <row r="61" spans="1:9" x14ac:dyDescent="0.2">
      <c r="A61" s="26"/>
      <c r="B61" s="26"/>
      <c r="C61" s="26"/>
      <c r="D61" s="34"/>
      <c r="E61" s="28"/>
      <c r="F61" s="29"/>
      <c r="G61" s="28"/>
    </row>
    <row r="62" spans="1:9" x14ac:dyDescent="0.2">
      <c r="A62" s="30" t="s">
        <v>47</v>
      </c>
      <c r="B62" s="26"/>
      <c r="C62" s="26"/>
      <c r="D62" s="34"/>
      <c r="E62" s="28"/>
      <c r="F62" s="29"/>
      <c r="G62" s="28"/>
    </row>
    <row r="63" spans="1:9" x14ac:dyDescent="0.2">
      <c r="A63" s="30" t="s">
        <v>49</v>
      </c>
      <c r="B63" s="26"/>
      <c r="C63" s="26"/>
      <c r="D63" s="34"/>
      <c r="E63" s="28"/>
      <c r="F63" s="29"/>
      <c r="G63" s="28"/>
    </row>
    <row r="64" spans="1:9" x14ac:dyDescent="0.2">
      <c r="A64" s="26" t="s">
        <v>859</v>
      </c>
      <c r="B64" s="26" t="s">
        <v>860</v>
      </c>
      <c r="C64" s="26" t="s">
        <v>48</v>
      </c>
      <c r="D64" s="27">
        <v>500</v>
      </c>
      <c r="E64" s="28">
        <v>2494.6424999999999</v>
      </c>
      <c r="F64" s="29">
        <v>5.7355346493052499</v>
      </c>
      <c r="G64" s="28">
        <v>4.8992000000000004</v>
      </c>
    </row>
    <row r="65" spans="1:9" x14ac:dyDescent="0.2">
      <c r="A65" s="26" t="s">
        <v>205</v>
      </c>
      <c r="B65" s="26" t="s">
        <v>204</v>
      </c>
      <c r="C65" s="26" t="s">
        <v>48</v>
      </c>
      <c r="D65" s="27">
        <v>400</v>
      </c>
      <c r="E65" s="28">
        <v>1999.4839999999999</v>
      </c>
      <c r="F65" s="29">
        <v>4.5970954807077398</v>
      </c>
      <c r="G65" s="28">
        <v>4.7096999999999998</v>
      </c>
    </row>
    <row r="66" spans="1:9" x14ac:dyDescent="0.2">
      <c r="A66" s="26" t="s">
        <v>207</v>
      </c>
      <c r="B66" s="26" t="s">
        <v>206</v>
      </c>
      <c r="C66" s="26" t="s">
        <v>48</v>
      </c>
      <c r="D66" s="27">
        <v>300</v>
      </c>
      <c r="E66" s="28">
        <v>1473.1755000000001</v>
      </c>
      <c r="F66" s="29">
        <v>3.3870380724923801</v>
      </c>
      <c r="G66" s="28">
        <v>5.585</v>
      </c>
    </row>
    <row r="67" spans="1:9" x14ac:dyDescent="0.2">
      <c r="A67" s="30" t="s">
        <v>31</v>
      </c>
      <c r="B67" s="30"/>
      <c r="C67" s="30"/>
      <c r="D67" s="31"/>
      <c r="E67" s="32">
        <f>SUM(E63:E66)</f>
        <v>5967.3020000000006</v>
      </c>
      <c r="F67" s="33">
        <f>SUM(F63:F66)</f>
        <v>13.719668202505371</v>
      </c>
      <c r="G67" s="32"/>
      <c r="H67" s="18"/>
      <c r="I67" s="18"/>
    </row>
    <row r="68" spans="1:9" x14ac:dyDescent="0.2">
      <c r="A68" s="26"/>
      <c r="B68" s="26"/>
      <c r="C68" s="26"/>
      <c r="D68" s="34"/>
      <c r="E68" s="28"/>
      <c r="F68" s="29"/>
      <c r="G68" s="28"/>
    </row>
    <row r="69" spans="1:9" x14ac:dyDescent="0.2">
      <c r="A69" s="30" t="s">
        <v>50</v>
      </c>
      <c r="B69" s="26"/>
      <c r="C69" s="26"/>
      <c r="D69" s="34"/>
      <c r="E69" s="28"/>
      <c r="F69" s="29"/>
      <c r="G69" s="28"/>
    </row>
    <row r="70" spans="1:9" x14ac:dyDescent="0.2">
      <c r="A70" s="26" t="s">
        <v>209</v>
      </c>
      <c r="B70" s="26" t="s">
        <v>208</v>
      </c>
      <c r="C70" s="26" t="s">
        <v>66</v>
      </c>
      <c r="D70" s="27">
        <v>1000000</v>
      </c>
      <c r="E70" s="28">
        <v>947.15499999999997</v>
      </c>
      <c r="F70" s="29">
        <v>2.1776428168616202</v>
      </c>
      <c r="G70" s="28">
        <v>5.92</v>
      </c>
    </row>
    <row r="71" spans="1:9" x14ac:dyDescent="0.2">
      <c r="A71" s="30" t="s">
        <v>31</v>
      </c>
      <c r="B71" s="30"/>
      <c r="C71" s="30"/>
      <c r="D71" s="31"/>
      <c r="E71" s="32">
        <f>SUM(E69:E70)</f>
        <v>947.15499999999997</v>
      </c>
      <c r="F71" s="33">
        <f>SUM(F69:F70)</f>
        <v>2.1776428168616202</v>
      </c>
      <c r="G71" s="32"/>
      <c r="H71" s="18"/>
      <c r="I71" s="18"/>
    </row>
    <row r="72" spans="1:9" x14ac:dyDescent="0.2">
      <c r="A72" s="26"/>
      <c r="B72" s="26"/>
      <c r="C72" s="26"/>
      <c r="D72" s="34"/>
      <c r="E72" s="28"/>
      <c r="F72" s="29"/>
      <c r="G72" s="28"/>
    </row>
    <row r="73" spans="1:9" x14ac:dyDescent="0.2">
      <c r="A73" s="30" t="s">
        <v>63</v>
      </c>
      <c r="B73" s="26"/>
      <c r="C73" s="26"/>
      <c r="D73" s="34"/>
      <c r="E73" s="28"/>
      <c r="F73" s="29"/>
      <c r="G73" s="28"/>
    </row>
    <row r="74" spans="1:9" x14ac:dyDescent="0.2">
      <c r="A74" s="26" t="s">
        <v>70</v>
      </c>
      <c r="B74" s="26" t="s">
        <v>69</v>
      </c>
      <c r="C74" s="26" t="s">
        <v>66</v>
      </c>
      <c r="D74" s="27">
        <v>5500000</v>
      </c>
      <c r="E74" s="28">
        <v>5197.0874999999996</v>
      </c>
      <c r="F74" s="29">
        <v>11.948836529370899</v>
      </c>
      <c r="G74" s="28">
        <v>6.9774000000000003</v>
      </c>
    </row>
    <row r="75" spans="1:9" x14ac:dyDescent="0.2">
      <c r="A75" s="26" t="s">
        <v>68</v>
      </c>
      <c r="B75" s="26" t="s">
        <v>67</v>
      </c>
      <c r="C75" s="26" t="s">
        <v>66</v>
      </c>
      <c r="D75" s="27">
        <v>5100000</v>
      </c>
      <c r="E75" s="28">
        <v>4855.1693999999998</v>
      </c>
      <c r="F75" s="29">
        <v>11.162718634813</v>
      </c>
      <c r="G75" s="28">
        <v>7.0686</v>
      </c>
    </row>
    <row r="76" spans="1:9" x14ac:dyDescent="0.2">
      <c r="A76" s="26" t="s">
        <v>65</v>
      </c>
      <c r="B76" s="26" t="s">
        <v>64</v>
      </c>
      <c r="C76" s="26" t="s">
        <v>66</v>
      </c>
      <c r="D76" s="27">
        <v>2500000</v>
      </c>
      <c r="E76" s="28">
        <v>2368.91</v>
      </c>
      <c r="F76" s="29">
        <v>5.4464579137434299</v>
      </c>
      <c r="G76" s="28">
        <v>7.1334</v>
      </c>
    </row>
    <row r="77" spans="1:9" x14ac:dyDescent="0.2">
      <c r="A77" s="26" t="s">
        <v>211</v>
      </c>
      <c r="B77" s="26" t="s">
        <v>210</v>
      </c>
      <c r="C77" s="26" t="s">
        <v>66</v>
      </c>
      <c r="D77" s="27">
        <v>400000</v>
      </c>
      <c r="E77" s="28">
        <v>396</v>
      </c>
      <c r="F77" s="29">
        <v>0.91045980380951497</v>
      </c>
      <c r="G77" s="28">
        <v>6.6303000000000001</v>
      </c>
    </row>
    <row r="78" spans="1:9" x14ac:dyDescent="0.2">
      <c r="A78" s="26" t="s">
        <v>82</v>
      </c>
      <c r="B78" s="26" t="s">
        <v>81</v>
      </c>
      <c r="C78" s="26" t="s">
        <v>66</v>
      </c>
      <c r="D78" s="27">
        <v>200000</v>
      </c>
      <c r="E78" s="28">
        <v>202.91319999999999</v>
      </c>
      <c r="F78" s="29">
        <v>0.46652604106656798</v>
      </c>
      <c r="G78" s="28">
        <v>6.3724999999999996</v>
      </c>
    </row>
    <row r="79" spans="1:9" x14ac:dyDescent="0.2">
      <c r="A79" s="26" t="s">
        <v>72</v>
      </c>
      <c r="B79" s="26" t="s">
        <v>71</v>
      </c>
      <c r="C79" s="26" t="s">
        <v>66</v>
      </c>
      <c r="D79" s="27">
        <v>100000</v>
      </c>
      <c r="E79" s="28">
        <v>95.384</v>
      </c>
      <c r="F79" s="29">
        <v>0.21930125739032</v>
      </c>
      <c r="G79" s="28">
        <v>6.9294000000000002</v>
      </c>
    </row>
    <row r="80" spans="1:9" x14ac:dyDescent="0.2">
      <c r="A80" s="30" t="s">
        <v>31</v>
      </c>
      <c r="B80" s="30"/>
      <c r="C80" s="30"/>
      <c r="D80" s="31"/>
      <c r="E80" s="32">
        <f>SUM(E74:E79)</f>
        <v>13115.464100000001</v>
      </c>
      <c r="F80" s="33">
        <f>SUM(F74:F79)</f>
        <v>30.154300180193733</v>
      </c>
      <c r="G80" s="32"/>
      <c r="H80" s="18"/>
      <c r="I80" s="18"/>
    </row>
    <row r="81" spans="1:9" x14ac:dyDescent="0.2">
      <c r="A81" s="26"/>
      <c r="B81" s="26"/>
      <c r="C81" s="26"/>
      <c r="D81" s="34"/>
      <c r="E81" s="28"/>
      <c r="F81" s="29"/>
      <c r="G81" s="28"/>
    </row>
    <row r="82" spans="1:9" x14ac:dyDescent="0.2">
      <c r="A82" s="30" t="s">
        <v>32</v>
      </c>
      <c r="B82" s="30"/>
      <c r="C82" s="30"/>
      <c r="D82" s="31"/>
      <c r="E82" s="32">
        <f>E52+E60+E67+E71+E80</f>
        <v>41710.704716</v>
      </c>
      <c r="F82" s="33">
        <f>F52+F60+F67+F71+F80</f>
        <v>95.898787960823114</v>
      </c>
      <c r="G82" s="32"/>
      <c r="H82" s="18"/>
      <c r="I82" s="18"/>
    </row>
    <row r="83" spans="1:9" x14ac:dyDescent="0.2">
      <c r="A83" s="30"/>
      <c r="B83" s="30"/>
      <c r="C83" s="30"/>
      <c r="D83" s="31"/>
      <c r="E83" s="32"/>
      <c r="F83" s="33"/>
      <c r="G83" s="32"/>
      <c r="H83" s="18"/>
      <c r="I83" s="18"/>
    </row>
    <row r="84" spans="1:9" x14ac:dyDescent="0.2">
      <c r="A84" s="30" t="s">
        <v>34</v>
      </c>
      <c r="B84" s="30"/>
      <c r="C84" s="30"/>
      <c r="D84" s="31"/>
      <c r="E84" s="32">
        <f>E86-(E52+E60+E67+E71+E80)</f>
        <v>1783.8019435000024</v>
      </c>
      <c r="F84" s="33">
        <f>F86-(F52+F60+F67+F71+F80)</f>
        <v>4.101212039176886</v>
      </c>
      <c r="G84" s="32"/>
      <c r="H84" s="18"/>
      <c r="I84" s="18"/>
    </row>
    <row r="85" spans="1:9" x14ac:dyDescent="0.2">
      <c r="A85" s="30"/>
      <c r="B85" s="30"/>
      <c r="C85" s="30"/>
      <c r="D85" s="31"/>
      <c r="E85" s="32"/>
      <c r="F85" s="33"/>
      <c r="G85" s="32"/>
      <c r="H85" s="18"/>
      <c r="I85" s="18"/>
    </row>
    <row r="86" spans="1:9" x14ac:dyDescent="0.2">
      <c r="A86" s="35" t="s">
        <v>33</v>
      </c>
      <c r="B86" s="35"/>
      <c r="C86" s="35"/>
      <c r="D86" s="36"/>
      <c r="E86" s="37">
        <v>43494.506659500003</v>
      </c>
      <c r="F86" s="38">
        <v>100</v>
      </c>
      <c r="G86" s="37"/>
      <c r="H86" s="18"/>
      <c r="I86" s="18"/>
    </row>
    <row r="88" spans="1:9" x14ac:dyDescent="0.2">
      <c r="A88" s="18" t="s">
        <v>53</v>
      </c>
    </row>
    <row r="89" spans="1:9" x14ac:dyDescent="0.2">
      <c r="A89" s="18" t="s">
        <v>35</v>
      </c>
    </row>
    <row r="90" spans="1:9" x14ac:dyDescent="0.2">
      <c r="A90" s="18"/>
    </row>
    <row r="91" spans="1:9" ht="34.5" customHeight="1" x14ac:dyDescent="0.2">
      <c r="A91" s="84" t="s">
        <v>783</v>
      </c>
      <c r="B91" s="84"/>
      <c r="C91" s="84"/>
      <c r="D91" s="84"/>
      <c r="E91" s="84"/>
      <c r="F91" s="84"/>
      <c r="G91" s="84"/>
    </row>
    <row r="92" spans="1:9" x14ac:dyDescent="0.2">
      <c r="A92" s="53"/>
      <c r="B92" s="53"/>
      <c r="C92" s="53"/>
      <c r="D92" s="53"/>
      <c r="E92" s="53"/>
      <c r="F92" s="53"/>
      <c r="G92" s="53"/>
    </row>
    <row r="93" spans="1:9" x14ac:dyDescent="0.2">
      <c r="A93" s="18" t="s">
        <v>36</v>
      </c>
    </row>
    <row r="94" spans="1:9" x14ac:dyDescent="0.2">
      <c r="A94" s="18" t="s">
        <v>37</v>
      </c>
    </row>
    <row r="95" spans="1:9" x14ac:dyDescent="0.2">
      <c r="A95" s="18" t="s">
        <v>38</v>
      </c>
      <c r="B95" s="18"/>
      <c r="C95" s="39" t="s">
        <v>40</v>
      </c>
      <c r="D95" s="19" t="s">
        <v>39</v>
      </c>
    </row>
    <row r="96" spans="1:9" x14ac:dyDescent="0.2">
      <c r="A96" s="9" t="s">
        <v>57</v>
      </c>
      <c r="C96" s="40">
        <v>158.92769999999999</v>
      </c>
      <c r="D96" s="40">
        <v>155.2381</v>
      </c>
    </row>
    <row r="97" spans="1:5" x14ac:dyDescent="0.2">
      <c r="A97" s="9" t="s">
        <v>79</v>
      </c>
      <c r="C97" s="40">
        <v>18.236499999999999</v>
      </c>
      <c r="D97" s="40">
        <v>16.334700000000002</v>
      </c>
    </row>
    <row r="98" spans="1:5" x14ac:dyDescent="0.2">
      <c r="A98" s="9" t="s">
        <v>60</v>
      </c>
      <c r="C98" s="40">
        <v>169.3657</v>
      </c>
      <c r="D98" s="40">
        <v>166.07429999999999</v>
      </c>
    </row>
    <row r="99" spans="1:5" x14ac:dyDescent="0.2">
      <c r="A99" s="9" t="s">
        <v>80</v>
      </c>
      <c r="C99" s="40">
        <v>19.782900000000001</v>
      </c>
      <c r="D99" s="40">
        <v>17.9116</v>
      </c>
    </row>
    <row r="101" spans="1:5" x14ac:dyDescent="0.2">
      <c r="A101" s="18" t="s">
        <v>42</v>
      </c>
    </row>
    <row r="102" spans="1:5" x14ac:dyDescent="0.2">
      <c r="A102" s="80" t="s">
        <v>54</v>
      </c>
      <c r="B102" s="81"/>
      <c r="C102" s="43" t="s">
        <v>55</v>
      </c>
    </row>
    <row r="103" spans="1:5" x14ac:dyDescent="0.2">
      <c r="A103" s="76" t="s">
        <v>79</v>
      </c>
      <c r="B103" s="77"/>
      <c r="C103" s="44">
        <v>1.5</v>
      </c>
    </row>
    <row r="104" spans="1:5" x14ac:dyDescent="0.2">
      <c r="A104" s="76" t="s">
        <v>80</v>
      </c>
      <c r="B104" s="77"/>
      <c r="C104" s="44">
        <v>1.5</v>
      </c>
    </row>
    <row r="105" spans="1:5" x14ac:dyDescent="0.2">
      <c r="A105" s="9" t="s">
        <v>56</v>
      </c>
    </row>
    <row r="106" spans="1:5" x14ac:dyDescent="0.2">
      <c r="A106" s="9" t="s">
        <v>41</v>
      </c>
    </row>
    <row r="108" spans="1:5" x14ac:dyDescent="0.2">
      <c r="A108" s="18" t="s">
        <v>892</v>
      </c>
      <c r="D108" s="42">
        <v>2.1756398629244602</v>
      </c>
      <c r="E108" s="13" t="s">
        <v>44</v>
      </c>
    </row>
    <row r="110" spans="1:5" x14ac:dyDescent="0.2">
      <c r="A110" s="18" t="s">
        <v>789</v>
      </c>
      <c r="D110" s="41" t="s">
        <v>43</v>
      </c>
    </row>
    <row r="112" spans="1:5" x14ac:dyDescent="0.2">
      <c r="A112" s="18" t="s">
        <v>893</v>
      </c>
    </row>
    <row r="113" spans="1:1" x14ac:dyDescent="0.2">
      <c r="A113" s="47"/>
    </row>
    <row r="114" spans="1:1" x14ac:dyDescent="0.2">
      <c r="A114" s="47" t="s">
        <v>769</v>
      </c>
    </row>
    <row r="115" spans="1:1" x14ac:dyDescent="0.2">
      <c r="A115" s="48"/>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row r="128" spans="1:1" ht="22.5" x14ac:dyDescent="0.2">
      <c r="A128" s="59" t="s">
        <v>1095</v>
      </c>
    </row>
    <row r="129" spans="1:1" x14ac:dyDescent="0.2">
      <c r="A129" s="49"/>
    </row>
    <row r="130" spans="1:1" x14ac:dyDescent="0.2">
      <c r="A130" s="47" t="s">
        <v>770</v>
      </c>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row r="142" spans="1:1" x14ac:dyDescent="0.2">
      <c r="A142" s="49"/>
    </row>
  </sheetData>
  <mergeCells count="5">
    <mergeCell ref="A1:G1"/>
    <mergeCell ref="A91:G91"/>
    <mergeCell ref="A102:B102"/>
    <mergeCell ref="A103:B103"/>
    <mergeCell ref="A104:B104"/>
  </mergeCells>
  <conditionalFormatting sqref="F2:F3 F5:F90 F145:F65538 F93:F111">
    <cfRule type="cellIs" dxfId="55" priority="2" stopIfTrue="1" operator="between">
      <formula>0.009</formula>
      <formula>-0.009</formula>
    </cfRule>
  </conditionalFormatting>
  <conditionalFormatting sqref="F112:F144">
    <cfRule type="cellIs" dxfId="54" priority="1" stopIfTrue="1" operator="between">
      <formula>0.009</formula>
      <formula>-0.009</formula>
    </cfRule>
  </conditionalFormatting>
  <hyperlinks>
    <hyperlink ref="A11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50"/>
  <sheetViews>
    <sheetView workbookViewId="0">
      <selection sqref="A1:G1"/>
    </sheetView>
  </sheetViews>
  <sheetFormatPr defaultColWidth="9.140625" defaultRowHeight="11.25" x14ac:dyDescent="0.2"/>
  <cols>
    <col min="1" max="1" width="38.5703125" style="9" bestFit="1" customWidth="1"/>
    <col min="2" max="2" width="51" style="9" bestFit="1" customWidth="1"/>
    <col min="3" max="3" width="25.1406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7" s="1" customFormat="1" ht="15" x14ac:dyDescent="0.2">
      <c r="A1" s="78" t="s">
        <v>1096</v>
      </c>
      <c r="B1" s="79"/>
      <c r="C1" s="79"/>
      <c r="D1" s="79"/>
      <c r="E1" s="79"/>
      <c r="F1" s="79"/>
      <c r="G1" s="79"/>
    </row>
    <row r="2" spans="1:7" s="1" customFormat="1" ht="12" x14ac:dyDescent="0.2">
      <c r="A2" s="65" t="s">
        <v>1097</v>
      </c>
      <c r="D2" s="6"/>
      <c r="E2" s="7"/>
      <c r="F2" s="12"/>
      <c r="G2" s="13"/>
    </row>
    <row r="3" spans="1:7" s="1" customFormat="1" ht="12" x14ac:dyDescent="0.2">
      <c r="A3" s="11" t="s">
        <v>7</v>
      </c>
      <c r="B3" s="2"/>
      <c r="C3" s="3"/>
      <c r="D3" s="4"/>
      <c r="E3" s="5"/>
      <c r="F3" s="12"/>
      <c r="G3" s="13"/>
    </row>
    <row r="4" spans="1:7" s="1" customFormat="1" ht="17.45" customHeight="1" x14ac:dyDescent="0.2">
      <c r="A4" s="8" t="s">
        <v>2</v>
      </c>
      <c r="B4" s="8" t="s">
        <v>0</v>
      </c>
      <c r="C4" s="17" t="s">
        <v>5</v>
      </c>
      <c r="D4" s="16" t="s">
        <v>1</v>
      </c>
      <c r="E4" s="15" t="s">
        <v>3</v>
      </c>
      <c r="F4" s="15" t="s">
        <v>4</v>
      </c>
      <c r="G4" s="15" t="s">
        <v>6</v>
      </c>
    </row>
    <row r="5" spans="1:7" x14ac:dyDescent="0.2">
      <c r="A5" s="21" t="s">
        <v>86</v>
      </c>
      <c r="B5" s="22"/>
      <c r="C5" s="22"/>
      <c r="D5" s="23"/>
      <c r="E5" s="24"/>
      <c r="F5" s="25"/>
      <c r="G5" s="24"/>
    </row>
    <row r="6" spans="1:7" x14ac:dyDescent="0.2">
      <c r="A6" s="30" t="s">
        <v>46</v>
      </c>
      <c r="B6" s="26"/>
      <c r="C6" s="26"/>
      <c r="D6" s="34"/>
      <c r="E6" s="28"/>
      <c r="F6" s="29"/>
      <c r="G6" s="28"/>
    </row>
    <row r="7" spans="1:7" x14ac:dyDescent="0.2">
      <c r="A7" s="26" t="s">
        <v>91</v>
      </c>
      <c r="B7" s="26" t="s">
        <v>90</v>
      </c>
      <c r="C7" s="26" t="s">
        <v>89</v>
      </c>
      <c r="D7" s="27">
        <v>33800</v>
      </c>
      <c r="E7" s="28">
        <v>469.46510000000001</v>
      </c>
      <c r="F7" s="29">
        <v>1.84415576180442</v>
      </c>
      <c r="G7" s="28"/>
    </row>
    <row r="8" spans="1:7" x14ac:dyDescent="0.2">
      <c r="A8" s="26" t="s">
        <v>88</v>
      </c>
      <c r="B8" s="26" t="s">
        <v>87</v>
      </c>
      <c r="C8" s="26" t="s">
        <v>89</v>
      </c>
      <c r="D8" s="27">
        <v>62300</v>
      </c>
      <c r="E8" s="28">
        <v>469.02555000000001</v>
      </c>
      <c r="F8" s="29">
        <v>1.84242911872679</v>
      </c>
      <c r="G8" s="28"/>
    </row>
    <row r="9" spans="1:7" x14ac:dyDescent="0.2">
      <c r="A9" s="26" t="s">
        <v>93</v>
      </c>
      <c r="B9" s="26" t="s">
        <v>92</v>
      </c>
      <c r="C9" s="26" t="s">
        <v>94</v>
      </c>
      <c r="D9" s="27">
        <v>27400</v>
      </c>
      <c r="E9" s="28">
        <v>411.9864</v>
      </c>
      <c r="F9" s="29">
        <v>1.6183675705500999</v>
      </c>
      <c r="G9" s="28"/>
    </row>
    <row r="10" spans="1:7" x14ac:dyDescent="0.2">
      <c r="A10" s="26" t="s">
        <v>96</v>
      </c>
      <c r="B10" s="26" t="s">
        <v>95</v>
      </c>
      <c r="C10" s="26" t="s">
        <v>89</v>
      </c>
      <c r="D10" s="27">
        <v>47100</v>
      </c>
      <c r="E10" s="28">
        <v>322.72919999999999</v>
      </c>
      <c r="F10" s="29">
        <v>1.26774687550263</v>
      </c>
      <c r="G10" s="28"/>
    </row>
    <row r="11" spans="1:7" x14ac:dyDescent="0.2">
      <c r="A11" s="26" t="s">
        <v>98</v>
      </c>
      <c r="B11" s="26" t="s">
        <v>97</v>
      </c>
      <c r="C11" s="26" t="s">
        <v>99</v>
      </c>
      <c r="D11" s="27">
        <v>18700</v>
      </c>
      <c r="E11" s="28">
        <v>309.39150000000001</v>
      </c>
      <c r="F11" s="29">
        <v>1.2153536383818799</v>
      </c>
      <c r="G11" s="28"/>
    </row>
    <row r="12" spans="1:7" x14ac:dyDescent="0.2">
      <c r="A12" s="26" t="s">
        <v>101</v>
      </c>
      <c r="B12" s="26" t="s">
        <v>100</v>
      </c>
      <c r="C12" s="26" t="s">
        <v>102</v>
      </c>
      <c r="D12" s="27">
        <v>42600</v>
      </c>
      <c r="E12" s="28">
        <v>298.28519999999997</v>
      </c>
      <c r="F12" s="29">
        <v>1.17172580079112</v>
      </c>
      <c r="G12" s="28"/>
    </row>
    <row r="13" spans="1:7" x14ac:dyDescent="0.2">
      <c r="A13" s="26" t="s">
        <v>104</v>
      </c>
      <c r="B13" s="26" t="s">
        <v>103</v>
      </c>
      <c r="C13" s="26" t="s">
        <v>105</v>
      </c>
      <c r="D13" s="27">
        <v>8600</v>
      </c>
      <c r="E13" s="28">
        <v>226.40790000000001</v>
      </c>
      <c r="F13" s="29">
        <v>0.88937693835609599</v>
      </c>
      <c r="G13" s="28"/>
    </row>
    <row r="14" spans="1:7" x14ac:dyDescent="0.2">
      <c r="A14" s="26" t="s">
        <v>107</v>
      </c>
      <c r="B14" s="26" t="s">
        <v>106</v>
      </c>
      <c r="C14" s="26" t="s">
        <v>94</v>
      </c>
      <c r="D14" s="27">
        <v>17000</v>
      </c>
      <c r="E14" s="28">
        <v>176.92750000000001</v>
      </c>
      <c r="F14" s="29">
        <v>0.69500771952302898</v>
      </c>
      <c r="G14" s="28"/>
    </row>
    <row r="15" spans="1:7" x14ac:dyDescent="0.2">
      <c r="A15" s="26" t="s">
        <v>109</v>
      </c>
      <c r="B15" s="26" t="s">
        <v>108</v>
      </c>
      <c r="C15" s="26" t="s">
        <v>89</v>
      </c>
      <c r="D15" s="27">
        <v>36200</v>
      </c>
      <c r="E15" s="28">
        <v>169.4522</v>
      </c>
      <c r="F15" s="29">
        <v>0.66564319899484403</v>
      </c>
      <c r="G15" s="28"/>
    </row>
    <row r="16" spans="1:7" x14ac:dyDescent="0.2">
      <c r="A16" s="26" t="s">
        <v>111</v>
      </c>
      <c r="B16" s="26" t="s">
        <v>110</v>
      </c>
      <c r="C16" s="26" t="s">
        <v>89</v>
      </c>
      <c r="D16" s="27">
        <v>8500</v>
      </c>
      <c r="E16" s="28">
        <v>156.98224999999999</v>
      </c>
      <c r="F16" s="29">
        <v>0.61665866288787297</v>
      </c>
      <c r="G16" s="28"/>
    </row>
    <row r="17" spans="1:7" x14ac:dyDescent="0.2">
      <c r="A17" s="26" t="s">
        <v>116</v>
      </c>
      <c r="B17" s="26" t="s">
        <v>115</v>
      </c>
      <c r="C17" s="26" t="s">
        <v>117</v>
      </c>
      <c r="D17" s="27">
        <v>42000</v>
      </c>
      <c r="E17" s="28">
        <v>155.148</v>
      </c>
      <c r="F17" s="29">
        <v>0.609453350488528</v>
      </c>
      <c r="G17" s="28"/>
    </row>
    <row r="18" spans="1:7" x14ac:dyDescent="0.2">
      <c r="A18" s="26" t="s">
        <v>119</v>
      </c>
      <c r="B18" s="26" t="s">
        <v>118</v>
      </c>
      <c r="C18" s="26" t="s">
        <v>120</v>
      </c>
      <c r="D18" s="27">
        <v>4000</v>
      </c>
      <c r="E18" s="28">
        <v>154.56399999999999</v>
      </c>
      <c r="F18" s="29">
        <v>0.60715927801137504</v>
      </c>
      <c r="G18" s="28"/>
    </row>
    <row r="19" spans="1:7" x14ac:dyDescent="0.2">
      <c r="A19" s="26" t="s">
        <v>113</v>
      </c>
      <c r="B19" s="26" t="s">
        <v>112</v>
      </c>
      <c r="C19" s="26" t="s">
        <v>114</v>
      </c>
      <c r="D19" s="27">
        <v>98600</v>
      </c>
      <c r="E19" s="28">
        <v>153.816</v>
      </c>
      <c r="F19" s="29">
        <v>0.60422097970159705</v>
      </c>
      <c r="G19" s="28"/>
    </row>
    <row r="20" spans="1:7" x14ac:dyDescent="0.2">
      <c r="A20" s="26" t="s">
        <v>122</v>
      </c>
      <c r="B20" s="26" t="s">
        <v>121</v>
      </c>
      <c r="C20" s="26" t="s">
        <v>123</v>
      </c>
      <c r="D20" s="27">
        <v>87000</v>
      </c>
      <c r="E20" s="28">
        <v>128.06399999999999</v>
      </c>
      <c r="F20" s="29">
        <v>0.50306181115427095</v>
      </c>
      <c r="G20" s="28"/>
    </row>
    <row r="21" spans="1:7" x14ac:dyDescent="0.2">
      <c r="A21" s="26" t="s">
        <v>125</v>
      </c>
      <c r="B21" s="26" t="s">
        <v>124</v>
      </c>
      <c r="C21" s="26" t="s">
        <v>126</v>
      </c>
      <c r="D21" s="27">
        <v>2700</v>
      </c>
      <c r="E21" s="28">
        <v>117.98054999999999</v>
      </c>
      <c r="F21" s="29">
        <v>0.46345193937388302</v>
      </c>
      <c r="G21" s="28"/>
    </row>
    <row r="22" spans="1:7" x14ac:dyDescent="0.2">
      <c r="A22" s="26" t="s">
        <v>136</v>
      </c>
      <c r="B22" s="26" t="s">
        <v>135</v>
      </c>
      <c r="C22" s="26" t="s">
        <v>137</v>
      </c>
      <c r="D22" s="27">
        <v>39500</v>
      </c>
      <c r="E22" s="28">
        <v>107.1635</v>
      </c>
      <c r="F22" s="29">
        <v>0.42096033545438799</v>
      </c>
      <c r="G22" s="28"/>
    </row>
    <row r="23" spans="1:7" x14ac:dyDescent="0.2">
      <c r="A23" s="26" t="s">
        <v>128</v>
      </c>
      <c r="B23" s="26" t="s">
        <v>127</v>
      </c>
      <c r="C23" s="26" t="s">
        <v>129</v>
      </c>
      <c r="D23" s="27">
        <v>5800</v>
      </c>
      <c r="E23" s="28">
        <v>106.62139999999999</v>
      </c>
      <c r="F23" s="29">
        <v>0.41883085482105797</v>
      </c>
      <c r="G23" s="28"/>
    </row>
    <row r="24" spans="1:7" x14ac:dyDescent="0.2">
      <c r="A24" s="26" t="s">
        <v>139</v>
      </c>
      <c r="B24" s="26" t="s">
        <v>138</v>
      </c>
      <c r="C24" s="26" t="s">
        <v>140</v>
      </c>
      <c r="D24" s="27">
        <v>9800</v>
      </c>
      <c r="E24" s="28">
        <v>99.768900000000002</v>
      </c>
      <c r="F24" s="29">
        <v>0.39191282117432902</v>
      </c>
      <c r="G24" s="28"/>
    </row>
    <row r="25" spans="1:7" x14ac:dyDescent="0.2">
      <c r="A25" s="26" t="s">
        <v>142</v>
      </c>
      <c r="B25" s="26" t="s">
        <v>141</v>
      </c>
      <c r="C25" s="26" t="s">
        <v>140</v>
      </c>
      <c r="D25" s="27">
        <v>9600</v>
      </c>
      <c r="E25" s="28">
        <v>98.342399999999998</v>
      </c>
      <c r="F25" s="29">
        <v>0.38630923489238</v>
      </c>
      <c r="G25" s="28"/>
    </row>
    <row r="26" spans="1:7" x14ac:dyDescent="0.2">
      <c r="A26" s="26" t="s">
        <v>131</v>
      </c>
      <c r="B26" s="26" t="s">
        <v>130</v>
      </c>
      <c r="C26" s="26" t="s">
        <v>117</v>
      </c>
      <c r="D26" s="27">
        <v>6700</v>
      </c>
      <c r="E26" s="28">
        <v>95.716200000000001</v>
      </c>
      <c r="F26" s="29">
        <v>0.37599297951652599</v>
      </c>
      <c r="G26" s="28"/>
    </row>
    <row r="27" spans="1:7" x14ac:dyDescent="0.2">
      <c r="A27" s="26" t="s">
        <v>133</v>
      </c>
      <c r="B27" s="26" t="s">
        <v>132</v>
      </c>
      <c r="C27" s="26" t="s">
        <v>134</v>
      </c>
      <c r="D27" s="27">
        <v>12100</v>
      </c>
      <c r="E27" s="28">
        <v>94.38</v>
      </c>
      <c r="F27" s="29">
        <v>0.37074411026315002</v>
      </c>
      <c r="G27" s="28"/>
    </row>
    <row r="28" spans="1:7" x14ac:dyDescent="0.2">
      <c r="A28" s="26" t="s">
        <v>144</v>
      </c>
      <c r="B28" s="26" t="s">
        <v>143</v>
      </c>
      <c r="C28" s="26" t="s">
        <v>145</v>
      </c>
      <c r="D28" s="27">
        <v>4000</v>
      </c>
      <c r="E28" s="28">
        <v>94.13</v>
      </c>
      <c r="F28" s="29">
        <v>0.36976205868902701</v>
      </c>
      <c r="G28" s="28"/>
    </row>
    <row r="29" spans="1:7" x14ac:dyDescent="0.2">
      <c r="A29" s="26" t="s">
        <v>152</v>
      </c>
      <c r="B29" s="26" t="s">
        <v>151</v>
      </c>
      <c r="C29" s="26" t="s">
        <v>120</v>
      </c>
      <c r="D29" s="27">
        <v>20800</v>
      </c>
      <c r="E29" s="28">
        <v>92.258399999999995</v>
      </c>
      <c r="F29" s="29">
        <v>0.36241002778450798</v>
      </c>
      <c r="G29" s="28"/>
    </row>
    <row r="30" spans="1:7" x14ac:dyDescent="0.2">
      <c r="A30" s="26" t="s">
        <v>147</v>
      </c>
      <c r="B30" s="26" t="s">
        <v>146</v>
      </c>
      <c r="C30" s="26" t="s">
        <v>140</v>
      </c>
      <c r="D30" s="27">
        <v>24600</v>
      </c>
      <c r="E30" s="28">
        <v>88.916700000000006</v>
      </c>
      <c r="F30" s="29">
        <v>0.34928314080351203</v>
      </c>
      <c r="G30" s="28"/>
    </row>
    <row r="31" spans="1:7" x14ac:dyDescent="0.2">
      <c r="A31" s="26" t="s">
        <v>149</v>
      </c>
      <c r="B31" s="26" t="s">
        <v>148</v>
      </c>
      <c r="C31" s="26" t="s">
        <v>150</v>
      </c>
      <c r="D31" s="27">
        <v>15500</v>
      </c>
      <c r="E31" s="28">
        <v>85.39725</v>
      </c>
      <c r="F31" s="29">
        <v>0.33545801515331403</v>
      </c>
      <c r="G31" s="28"/>
    </row>
    <row r="32" spans="1:7" x14ac:dyDescent="0.2">
      <c r="A32" s="26" t="s">
        <v>154</v>
      </c>
      <c r="B32" s="26" t="s">
        <v>153</v>
      </c>
      <c r="C32" s="26" t="s">
        <v>117</v>
      </c>
      <c r="D32" s="27">
        <v>1400</v>
      </c>
      <c r="E32" s="28">
        <v>85.156400000000005</v>
      </c>
      <c r="F32" s="29">
        <v>0.33451190666680403</v>
      </c>
      <c r="G32" s="28"/>
    </row>
    <row r="33" spans="1:7" x14ac:dyDescent="0.2">
      <c r="A33" s="26" t="s">
        <v>158</v>
      </c>
      <c r="B33" s="26" t="s">
        <v>157</v>
      </c>
      <c r="C33" s="26" t="s">
        <v>159</v>
      </c>
      <c r="D33" s="27">
        <v>10000</v>
      </c>
      <c r="E33" s="28">
        <v>80.94</v>
      </c>
      <c r="F33" s="29">
        <v>0.317949017638264</v>
      </c>
      <c r="G33" s="28"/>
    </row>
    <row r="34" spans="1:7" x14ac:dyDescent="0.2">
      <c r="A34" s="26" t="s">
        <v>156</v>
      </c>
      <c r="B34" s="26" t="s">
        <v>155</v>
      </c>
      <c r="C34" s="26" t="s">
        <v>89</v>
      </c>
      <c r="D34" s="27">
        <v>56000</v>
      </c>
      <c r="E34" s="28">
        <v>78.456000000000003</v>
      </c>
      <c r="F34" s="29">
        <v>0.30819135319777202</v>
      </c>
      <c r="G34" s="28"/>
    </row>
    <row r="35" spans="1:7" x14ac:dyDescent="0.2">
      <c r="A35" s="26" t="s">
        <v>164</v>
      </c>
      <c r="B35" s="26" t="s">
        <v>163</v>
      </c>
      <c r="C35" s="26" t="s">
        <v>165</v>
      </c>
      <c r="D35" s="27">
        <v>14500</v>
      </c>
      <c r="E35" s="28">
        <v>75.632000000000005</v>
      </c>
      <c r="F35" s="29">
        <v>0.29709809861647202</v>
      </c>
      <c r="G35" s="28"/>
    </row>
    <row r="36" spans="1:7" x14ac:dyDescent="0.2">
      <c r="A36" s="26" t="s">
        <v>167</v>
      </c>
      <c r="B36" s="26" t="s">
        <v>166</v>
      </c>
      <c r="C36" s="26" t="s">
        <v>150</v>
      </c>
      <c r="D36" s="27">
        <v>15700</v>
      </c>
      <c r="E36" s="28">
        <v>71.466399999999993</v>
      </c>
      <c r="F36" s="29">
        <v>0.280734762467794</v>
      </c>
      <c r="G36" s="28"/>
    </row>
    <row r="37" spans="1:7" x14ac:dyDescent="0.2">
      <c r="A37" s="26" t="s">
        <v>169</v>
      </c>
      <c r="B37" s="26" t="s">
        <v>168</v>
      </c>
      <c r="C37" s="26" t="s">
        <v>170</v>
      </c>
      <c r="D37" s="27">
        <v>47300</v>
      </c>
      <c r="E37" s="28">
        <v>69.270849999999996</v>
      </c>
      <c r="F37" s="29">
        <v>0.27211018913352603</v>
      </c>
      <c r="G37" s="28"/>
    </row>
    <row r="38" spans="1:7" x14ac:dyDescent="0.2">
      <c r="A38" s="26" t="s">
        <v>172</v>
      </c>
      <c r="B38" s="26" t="s">
        <v>171</v>
      </c>
      <c r="C38" s="26" t="s">
        <v>173</v>
      </c>
      <c r="D38" s="27">
        <v>8768</v>
      </c>
      <c r="E38" s="28">
        <v>68.688512000000003</v>
      </c>
      <c r="F38" s="29">
        <v>0.26982264533523798</v>
      </c>
      <c r="G38" s="28"/>
    </row>
    <row r="39" spans="1:7" x14ac:dyDescent="0.2">
      <c r="A39" s="26" t="s">
        <v>177</v>
      </c>
      <c r="B39" s="26" t="s">
        <v>176</v>
      </c>
      <c r="C39" s="26" t="s">
        <v>150</v>
      </c>
      <c r="D39" s="27">
        <v>6400</v>
      </c>
      <c r="E39" s="28">
        <v>68.016000000000005</v>
      </c>
      <c r="F39" s="29">
        <v>0.26718087946236901</v>
      </c>
      <c r="G39" s="28"/>
    </row>
    <row r="40" spans="1:7" x14ac:dyDescent="0.2">
      <c r="A40" s="26" t="s">
        <v>179</v>
      </c>
      <c r="B40" s="26" t="s">
        <v>178</v>
      </c>
      <c r="C40" s="26" t="s">
        <v>159</v>
      </c>
      <c r="D40" s="27">
        <v>4400</v>
      </c>
      <c r="E40" s="28">
        <v>67.865600000000001</v>
      </c>
      <c r="F40" s="29">
        <v>0.26659007723537698</v>
      </c>
      <c r="G40" s="28"/>
    </row>
    <row r="41" spans="1:7" x14ac:dyDescent="0.2">
      <c r="A41" s="26" t="s">
        <v>161</v>
      </c>
      <c r="B41" s="26" t="s">
        <v>160</v>
      </c>
      <c r="C41" s="26" t="s">
        <v>162</v>
      </c>
      <c r="D41" s="27">
        <v>45000</v>
      </c>
      <c r="E41" s="28">
        <v>67.05</v>
      </c>
      <c r="F41" s="29">
        <v>0.26338623217995599</v>
      </c>
      <c r="G41" s="28"/>
    </row>
    <row r="42" spans="1:7" x14ac:dyDescent="0.2">
      <c r="A42" s="26" t="s">
        <v>175</v>
      </c>
      <c r="B42" s="26" t="s">
        <v>174</v>
      </c>
      <c r="C42" s="26" t="s">
        <v>123</v>
      </c>
      <c r="D42" s="27">
        <v>25600</v>
      </c>
      <c r="E42" s="28">
        <v>65.152000000000001</v>
      </c>
      <c r="F42" s="29">
        <v>0.25593049662920903</v>
      </c>
      <c r="G42" s="28"/>
    </row>
    <row r="43" spans="1:7" x14ac:dyDescent="0.2">
      <c r="A43" s="26" t="s">
        <v>183</v>
      </c>
      <c r="B43" s="26" t="s">
        <v>182</v>
      </c>
      <c r="C43" s="26" t="s">
        <v>114</v>
      </c>
      <c r="D43" s="27">
        <v>25800</v>
      </c>
      <c r="E43" s="28">
        <v>60.668700000000001</v>
      </c>
      <c r="F43" s="29">
        <v>0.238319169340135</v>
      </c>
      <c r="G43" s="28"/>
    </row>
    <row r="44" spans="1:7" x14ac:dyDescent="0.2">
      <c r="A44" s="26" t="s">
        <v>185</v>
      </c>
      <c r="B44" s="26" t="s">
        <v>184</v>
      </c>
      <c r="C44" s="26" t="s">
        <v>186</v>
      </c>
      <c r="D44" s="27">
        <v>38700</v>
      </c>
      <c r="E44" s="28">
        <v>59.501249999999999</v>
      </c>
      <c r="F44" s="29">
        <v>0.23373318489929301</v>
      </c>
      <c r="G44" s="28"/>
    </row>
    <row r="45" spans="1:7" x14ac:dyDescent="0.2">
      <c r="A45" s="26" t="s">
        <v>181</v>
      </c>
      <c r="B45" s="26" t="s">
        <v>180</v>
      </c>
      <c r="C45" s="26" t="s">
        <v>126</v>
      </c>
      <c r="D45" s="27">
        <v>14000</v>
      </c>
      <c r="E45" s="28">
        <v>52.969000000000001</v>
      </c>
      <c r="F45" s="29">
        <v>0.20807315931901699</v>
      </c>
      <c r="G45" s="28"/>
    </row>
    <row r="46" spans="1:7" x14ac:dyDescent="0.2">
      <c r="A46" s="26" t="s">
        <v>195</v>
      </c>
      <c r="B46" s="26" t="s">
        <v>194</v>
      </c>
      <c r="C46" s="26" t="s">
        <v>140</v>
      </c>
      <c r="D46" s="27">
        <v>13200</v>
      </c>
      <c r="E46" s="28">
        <v>52.8264</v>
      </c>
      <c r="F46" s="29">
        <v>0.20751299710113699</v>
      </c>
      <c r="G46" s="28"/>
    </row>
    <row r="47" spans="1:7" x14ac:dyDescent="0.2">
      <c r="A47" s="26" t="s">
        <v>188</v>
      </c>
      <c r="B47" s="26" t="s">
        <v>187</v>
      </c>
      <c r="C47" s="26" t="s">
        <v>137</v>
      </c>
      <c r="D47" s="27">
        <v>66600</v>
      </c>
      <c r="E47" s="28">
        <v>49.716900000000003</v>
      </c>
      <c r="F47" s="29">
        <v>0.19529823962218701</v>
      </c>
      <c r="G47" s="28"/>
    </row>
    <row r="48" spans="1:7" x14ac:dyDescent="0.2">
      <c r="A48" s="26" t="s">
        <v>190</v>
      </c>
      <c r="B48" s="26" t="s">
        <v>189</v>
      </c>
      <c r="C48" s="26" t="s">
        <v>117</v>
      </c>
      <c r="D48" s="27">
        <v>14800</v>
      </c>
      <c r="E48" s="28">
        <v>44.622</v>
      </c>
      <c r="F48" s="29">
        <v>0.17528442136217701</v>
      </c>
      <c r="G48" s="28"/>
    </row>
    <row r="49" spans="1:9" x14ac:dyDescent="0.2">
      <c r="A49" s="26" t="s">
        <v>192</v>
      </c>
      <c r="B49" s="26" t="s">
        <v>191</v>
      </c>
      <c r="C49" s="26" t="s">
        <v>193</v>
      </c>
      <c r="D49" s="27">
        <v>3000</v>
      </c>
      <c r="E49" s="28">
        <v>41.149500000000003</v>
      </c>
      <c r="F49" s="29">
        <v>0.16164372499759999</v>
      </c>
      <c r="G49" s="28"/>
    </row>
    <row r="50" spans="1:9" x14ac:dyDescent="0.2">
      <c r="A50" s="26" t="s">
        <v>197</v>
      </c>
      <c r="B50" s="26" t="s">
        <v>196</v>
      </c>
      <c r="C50" s="26" t="s">
        <v>198</v>
      </c>
      <c r="D50" s="27">
        <v>5300</v>
      </c>
      <c r="E50" s="28">
        <v>35.173450000000003</v>
      </c>
      <c r="F50" s="29">
        <v>0.13816856775943401</v>
      </c>
      <c r="G50" s="28"/>
    </row>
    <row r="51" spans="1:9" x14ac:dyDescent="0.2">
      <c r="A51" s="26" t="s">
        <v>200</v>
      </c>
      <c r="B51" s="26" t="s">
        <v>199</v>
      </c>
      <c r="C51" s="26" t="s">
        <v>201</v>
      </c>
      <c r="D51" s="27">
        <v>27400</v>
      </c>
      <c r="E51" s="28">
        <v>32.510100000000001</v>
      </c>
      <c r="F51" s="29">
        <v>0.12770637951966601</v>
      </c>
      <c r="G51" s="28"/>
    </row>
    <row r="52" spans="1:9" x14ac:dyDescent="0.2">
      <c r="A52" s="30" t="s">
        <v>31</v>
      </c>
      <c r="B52" s="30"/>
      <c r="C52" s="30"/>
      <c r="D52" s="31"/>
      <c r="E52" s="32">
        <f>SUM(E7:E51)</f>
        <v>5909.7511620000005</v>
      </c>
      <c r="F52" s="33">
        <f>SUM(F7:F51)</f>
        <v>23.214721725284054</v>
      </c>
      <c r="G52" s="32"/>
      <c r="H52" s="18"/>
      <c r="I52" s="18"/>
    </row>
    <row r="53" spans="1:9" x14ac:dyDescent="0.2">
      <c r="A53" s="26"/>
      <c r="B53" s="26"/>
      <c r="C53" s="26"/>
      <c r="D53" s="34"/>
      <c r="E53" s="28"/>
      <c r="F53" s="29"/>
      <c r="G53" s="28"/>
    </row>
    <row r="54" spans="1:9" x14ac:dyDescent="0.2">
      <c r="A54" s="30" t="s">
        <v>45</v>
      </c>
      <c r="B54" s="26"/>
      <c r="C54" s="26"/>
      <c r="D54" s="34"/>
      <c r="E54" s="28"/>
      <c r="F54" s="29"/>
      <c r="G54" s="28"/>
    </row>
    <row r="55" spans="1:9" x14ac:dyDescent="0.2">
      <c r="A55" s="30" t="s">
        <v>46</v>
      </c>
      <c r="B55" s="26"/>
      <c r="C55" s="26"/>
      <c r="D55" s="34"/>
      <c r="E55" s="28"/>
      <c r="F55" s="29"/>
      <c r="G55" s="28"/>
    </row>
    <row r="56" spans="1:9" x14ac:dyDescent="0.2">
      <c r="A56" s="26" t="s">
        <v>203</v>
      </c>
      <c r="B56" s="26" t="s">
        <v>202</v>
      </c>
      <c r="C56" s="26" t="s">
        <v>75</v>
      </c>
      <c r="D56" s="27">
        <v>100</v>
      </c>
      <c r="E56" s="28">
        <v>1004.466</v>
      </c>
      <c r="F56" s="29">
        <v>3.94574966581464</v>
      </c>
      <c r="G56" s="28">
        <v>6.3849999999999998</v>
      </c>
    </row>
    <row r="57" spans="1:9" x14ac:dyDescent="0.2">
      <c r="A57" s="26" t="s">
        <v>1098</v>
      </c>
      <c r="B57" s="26" t="s">
        <v>1099</v>
      </c>
      <c r="C57" s="26" t="s">
        <v>75</v>
      </c>
      <c r="D57" s="27">
        <v>100</v>
      </c>
      <c r="E57" s="28">
        <v>992.40899999999999</v>
      </c>
      <c r="F57" s="29">
        <v>3.8983872824977999</v>
      </c>
      <c r="G57" s="28">
        <v>6.0724999999999998</v>
      </c>
    </row>
    <row r="58" spans="1:9" x14ac:dyDescent="0.2">
      <c r="A58" s="26" t="s">
        <v>1028</v>
      </c>
      <c r="B58" s="26" t="s">
        <v>1029</v>
      </c>
      <c r="C58" s="26" t="s">
        <v>75</v>
      </c>
      <c r="D58" s="27">
        <v>50</v>
      </c>
      <c r="E58" s="28">
        <v>520.3845</v>
      </c>
      <c r="F58" s="29">
        <v>2.0441776694981399</v>
      </c>
      <c r="G58" s="28">
        <v>7.2850000000000001</v>
      </c>
    </row>
    <row r="59" spans="1:9" x14ac:dyDescent="0.2">
      <c r="A59" s="30" t="s">
        <v>31</v>
      </c>
      <c r="B59" s="30"/>
      <c r="C59" s="30"/>
      <c r="D59" s="31"/>
      <c r="E59" s="32">
        <f>SUM(E55:E58)</f>
        <v>2517.2595000000001</v>
      </c>
      <c r="F59" s="33">
        <f>SUM(F55:F58)</f>
        <v>9.888314617810579</v>
      </c>
      <c r="G59" s="32"/>
      <c r="H59" s="18"/>
      <c r="I59" s="18"/>
    </row>
    <row r="60" spans="1:9" x14ac:dyDescent="0.2">
      <c r="A60" s="26"/>
      <c r="B60" s="26"/>
      <c r="C60" s="26"/>
      <c r="D60" s="34"/>
      <c r="E60" s="28"/>
      <c r="F60" s="29"/>
      <c r="G60" s="28"/>
    </row>
    <row r="61" spans="1:9" x14ac:dyDescent="0.2">
      <c r="A61" s="30" t="s">
        <v>47</v>
      </c>
      <c r="B61" s="26"/>
      <c r="C61" s="26"/>
      <c r="D61" s="34"/>
      <c r="E61" s="28"/>
      <c r="F61" s="29"/>
      <c r="G61" s="28"/>
    </row>
    <row r="62" spans="1:9" x14ac:dyDescent="0.2">
      <c r="A62" s="30" t="s">
        <v>837</v>
      </c>
      <c r="B62" s="26"/>
      <c r="C62" s="26"/>
      <c r="D62" s="34"/>
      <c r="E62" s="28"/>
      <c r="F62" s="29"/>
      <c r="G62" s="28"/>
    </row>
    <row r="63" spans="1:9" x14ac:dyDescent="0.2">
      <c r="A63" s="26" t="s">
        <v>838</v>
      </c>
      <c r="B63" s="26" t="s">
        <v>839</v>
      </c>
      <c r="C63" s="26" t="s">
        <v>48</v>
      </c>
      <c r="D63" s="27">
        <v>300</v>
      </c>
      <c r="E63" s="28">
        <v>1496.4090000000001</v>
      </c>
      <c r="F63" s="29">
        <v>5.8782032559310302</v>
      </c>
      <c r="G63" s="28">
        <v>4.6100000000000003</v>
      </c>
    </row>
    <row r="64" spans="1:9" x14ac:dyDescent="0.2">
      <c r="A64" s="30" t="s">
        <v>31</v>
      </c>
      <c r="B64" s="30"/>
      <c r="C64" s="30"/>
      <c r="D64" s="31"/>
      <c r="E64" s="32">
        <f>SUM(E62:E63)</f>
        <v>1496.4090000000001</v>
      </c>
      <c r="F64" s="33">
        <f>SUM(F62:F63)</f>
        <v>5.8782032559310302</v>
      </c>
      <c r="G64" s="32"/>
      <c r="H64" s="18"/>
      <c r="I64" s="18"/>
    </row>
    <row r="65" spans="1:9" x14ac:dyDescent="0.2">
      <c r="A65" s="26"/>
      <c r="B65" s="26"/>
      <c r="C65" s="26"/>
      <c r="D65" s="34"/>
      <c r="E65" s="28"/>
      <c r="F65" s="29"/>
      <c r="G65" s="28"/>
    </row>
    <row r="66" spans="1:9" x14ac:dyDescent="0.2">
      <c r="A66" s="30" t="s">
        <v>49</v>
      </c>
      <c r="B66" s="26"/>
      <c r="C66" s="26"/>
      <c r="D66" s="34"/>
      <c r="E66" s="28"/>
      <c r="F66" s="29"/>
      <c r="G66" s="28"/>
    </row>
    <row r="67" spans="1:9" x14ac:dyDescent="0.2">
      <c r="A67" s="26" t="s">
        <v>850</v>
      </c>
      <c r="B67" s="26" t="s">
        <v>851</v>
      </c>
      <c r="C67" s="26" t="s">
        <v>48</v>
      </c>
      <c r="D67" s="27">
        <v>300</v>
      </c>
      <c r="E67" s="28">
        <v>1495.2570000000001</v>
      </c>
      <c r="F67" s="29">
        <v>5.87367796227747</v>
      </c>
      <c r="G67" s="28">
        <v>5.0347</v>
      </c>
    </row>
    <row r="68" spans="1:9" x14ac:dyDescent="0.2">
      <c r="A68" s="26" t="s">
        <v>929</v>
      </c>
      <c r="B68" s="26" t="s">
        <v>930</v>
      </c>
      <c r="C68" s="26" t="s">
        <v>48</v>
      </c>
      <c r="D68" s="27">
        <v>300</v>
      </c>
      <c r="E68" s="28">
        <v>1473.537</v>
      </c>
      <c r="F68" s="29">
        <v>5.7883573215176103</v>
      </c>
      <c r="G68" s="28">
        <v>5.75</v>
      </c>
    </row>
    <row r="69" spans="1:9" x14ac:dyDescent="0.2">
      <c r="A69" s="26" t="s">
        <v>205</v>
      </c>
      <c r="B69" s="26" t="s">
        <v>204</v>
      </c>
      <c r="C69" s="26" t="s">
        <v>48</v>
      </c>
      <c r="D69" s="27">
        <v>100</v>
      </c>
      <c r="E69" s="28">
        <v>499.87099999999998</v>
      </c>
      <c r="F69" s="29">
        <v>1.963596409635</v>
      </c>
      <c r="G69" s="28">
        <v>4.7096999999999998</v>
      </c>
    </row>
    <row r="70" spans="1:9" x14ac:dyDescent="0.2">
      <c r="A70" s="30" t="s">
        <v>31</v>
      </c>
      <c r="B70" s="30"/>
      <c r="C70" s="30"/>
      <c r="D70" s="31"/>
      <c r="E70" s="32">
        <f>SUM(E66:E69)</f>
        <v>3468.665</v>
      </c>
      <c r="F70" s="33">
        <f>SUM(F66:F69)</f>
        <v>13.625631693430082</v>
      </c>
      <c r="G70" s="32"/>
      <c r="H70" s="18"/>
      <c r="I70" s="18"/>
    </row>
    <row r="71" spans="1:9" x14ac:dyDescent="0.2">
      <c r="A71" s="26"/>
      <c r="B71" s="26"/>
      <c r="C71" s="26"/>
      <c r="D71" s="34"/>
      <c r="E71" s="28"/>
      <c r="F71" s="29"/>
      <c r="G71" s="28"/>
    </row>
    <row r="72" spans="1:9" x14ac:dyDescent="0.2">
      <c r="A72" s="30" t="s">
        <v>50</v>
      </c>
      <c r="B72" s="26"/>
      <c r="C72" s="26"/>
      <c r="D72" s="34"/>
      <c r="E72" s="28"/>
      <c r="F72" s="29"/>
      <c r="G72" s="28"/>
    </row>
    <row r="73" spans="1:9" x14ac:dyDescent="0.2">
      <c r="A73" s="26" t="s">
        <v>209</v>
      </c>
      <c r="B73" s="26" t="s">
        <v>208</v>
      </c>
      <c r="C73" s="26" t="s">
        <v>66</v>
      </c>
      <c r="D73" s="27">
        <v>2000000</v>
      </c>
      <c r="E73" s="28">
        <v>1894.31</v>
      </c>
      <c r="F73" s="29">
        <v>7.4412404695124801</v>
      </c>
      <c r="G73" s="28">
        <v>5.92</v>
      </c>
    </row>
    <row r="74" spans="1:9" x14ac:dyDescent="0.2">
      <c r="A74" s="26" t="s">
        <v>52</v>
      </c>
      <c r="B74" s="26" t="s">
        <v>51</v>
      </c>
      <c r="C74" s="26" t="s">
        <v>66</v>
      </c>
      <c r="D74" s="27">
        <v>1000000</v>
      </c>
      <c r="E74" s="28">
        <v>996.63499999999999</v>
      </c>
      <c r="F74" s="29">
        <v>3.9149878823067898</v>
      </c>
      <c r="G74" s="28">
        <v>4.2496</v>
      </c>
    </row>
    <row r="75" spans="1:9" x14ac:dyDescent="0.2">
      <c r="A75" s="30" t="s">
        <v>31</v>
      </c>
      <c r="B75" s="30"/>
      <c r="C75" s="30"/>
      <c r="D75" s="31"/>
      <c r="E75" s="32">
        <f>SUM(E72:E74)</f>
        <v>2890.9449999999997</v>
      </c>
      <c r="F75" s="33">
        <f>SUM(F72:F74)</f>
        <v>11.35622835181927</v>
      </c>
      <c r="G75" s="32"/>
      <c r="H75" s="18"/>
      <c r="I75" s="18"/>
    </row>
    <row r="76" spans="1:9" x14ac:dyDescent="0.2">
      <c r="A76" s="26"/>
      <c r="B76" s="26"/>
      <c r="C76" s="26"/>
      <c r="D76" s="34"/>
      <c r="E76" s="28"/>
      <c r="F76" s="29"/>
      <c r="G76" s="28"/>
    </row>
    <row r="77" spans="1:9" x14ac:dyDescent="0.2">
      <c r="A77" s="30" t="s">
        <v>63</v>
      </c>
      <c r="B77" s="26"/>
      <c r="C77" s="26"/>
      <c r="D77" s="34"/>
      <c r="E77" s="28"/>
      <c r="F77" s="29"/>
      <c r="G77" s="28"/>
    </row>
    <row r="78" spans="1:9" x14ac:dyDescent="0.2">
      <c r="A78" s="26" t="s">
        <v>70</v>
      </c>
      <c r="B78" s="26" t="s">
        <v>69</v>
      </c>
      <c r="C78" s="26" t="s">
        <v>66</v>
      </c>
      <c r="D78" s="27">
        <v>3500000</v>
      </c>
      <c r="E78" s="28">
        <v>3307.2375000000002</v>
      </c>
      <c r="F78" s="29">
        <v>12.991511171502699</v>
      </c>
      <c r="G78" s="28">
        <v>6.9774000000000003</v>
      </c>
    </row>
    <row r="79" spans="1:9" x14ac:dyDescent="0.2">
      <c r="A79" s="26" t="s">
        <v>65</v>
      </c>
      <c r="B79" s="26" t="s">
        <v>64</v>
      </c>
      <c r="C79" s="26" t="s">
        <v>66</v>
      </c>
      <c r="D79" s="27">
        <v>2000000</v>
      </c>
      <c r="E79" s="28">
        <v>1895.1279999999999</v>
      </c>
      <c r="F79" s="29">
        <v>7.4444537422630201</v>
      </c>
      <c r="G79" s="28">
        <v>7.1334</v>
      </c>
    </row>
    <row r="80" spans="1:9" x14ac:dyDescent="0.2">
      <c r="A80" s="26" t="s">
        <v>68</v>
      </c>
      <c r="B80" s="26" t="s">
        <v>67</v>
      </c>
      <c r="C80" s="26" t="s">
        <v>66</v>
      </c>
      <c r="D80" s="27">
        <v>900000</v>
      </c>
      <c r="E80" s="28">
        <v>856.79459999999995</v>
      </c>
      <c r="F80" s="29">
        <v>3.36566594252248</v>
      </c>
      <c r="G80" s="28">
        <v>7.0686</v>
      </c>
    </row>
    <row r="81" spans="1:9" x14ac:dyDescent="0.2">
      <c r="A81" s="26" t="s">
        <v>211</v>
      </c>
      <c r="B81" s="26" t="s">
        <v>210</v>
      </c>
      <c r="C81" s="26" t="s">
        <v>66</v>
      </c>
      <c r="D81" s="27">
        <v>800000</v>
      </c>
      <c r="E81" s="28">
        <v>792</v>
      </c>
      <c r="F81" s="29">
        <v>3.1111393868236399</v>
      </c>
      <c r="G81" s="28">
        <v>6.6303000000000001</v>
      </c>
    </row>
    <row r="82" spans="1:9" x14ac:dyDescent="0.2">
      <c r="A82" s="26" t="s">
        <v>72</v>
      </c>
      <c r="B82" s="26" t="s">
        <v>71</v>
      </c>
      <c r="C82" s="26" t="s">
        <v>66</v>
      </c>
      <c r="D82" s="27">
        <v>600000</v>
      </c>
      <c r="E82" s="28">
        <v>572.30399999999997</v>
      </c>
      <c r="F82" s="29">
        <v>2.2481281763089802</v>
      </c>
      <c r="G82" s="28">
        <v>6.9294000000000002</v>
      </c>
    </row>
    <row r="83" spans="1:9" x14ac:dyDescent="0.2">
      <c r="A83" s="26" t="s">
        <v>82</v>
      </c>
      <c r="B83" s="26" t="s">
        <v>81</v>
      </c>
      <c r="C83" s="26" t="s">
        <v>66</v>
      </c>
      <c r="D83" s="27">
        <v>200000</v>
      </c>
      <c r="E83" s="28">
        <v>202.91319999999999</v>
      </c>
      <c r="F83" s="29">
        <v>0.79708490988184599</v>
      </c>
      <c r="G83" s="28">
        <v>6.3724999999999996</v>
      </c>
    </row>
    <row r="84" spans="1:9" x14ac:dyDescent="0.2">
      <c r="A84" s="30" t="s">
        <v>31</v>
      </c>
      <c r="B84" s="30"/>
      <c r="C84" s="30"/>
      <c r="D84" s="31"/>
      <c r="E84" s="32">
        <f>SUM(E78:E83)</f>
        <v>7626.3773000000001</v>
      </c>
      <c r="F84" s="33">
        <f>SUM(F78:F83)</f>
        <v>29.957983329302667</v>
      </c>
      <c r="G84" s="32"/>
      <c r="H84" s="18"/>
      <c r="I84" s="18"/>
    </row>
    <row r="85" spans="1:9" x14ac:dyDescent="0.2">
      <c r="A85" s="26"/>
      <c r="B85" s="26"/>
      <c r="C85" s="26"/>
      <c r="D85" s="34"/>
      <c r="E85" s="28"/>
      <c r="F85" s="29"/>
      <c r="G85" s="28"/>
    </row>
    <row r="86" spans="1:9" x14ac:dyDescent="0.2">
      <c r="A86" s="30" t="s">
        <v>32</v>
      </c>
      <c r="B86" s="30"/>
      <c r="C86" s="30"/>
      <c r="D86" s="31"/>
      <c r="E86" s="32">
        <f>E52+E59+E64+E70+E75+E84</f>
        <v>23909.406962000001</v>
      </c>
      <c r="F86" s="33">
        <f>F52+F59+F64+F70+F75+F84</f>
        <v>93.921082973577668</v>
      </c>
      <c r="G86" s="32"/>
      <c r="H86" s="18"/>
      <c r="I86" s="18"/>
    </row>
    <row r="87" spans="1:9" x14ac:dyDescent="0.2">
      <c r="A87" s="30"/>
      <c r="B87" s="30"/>
      <c r="C87" s="30"/>
      <c r="D87" s="31"/>
      <c r="E87" s="32"/>
      <c r="F87" s="33"/>
      <c r="G87" s="32"/>
      <c r="H87" s="18"/>
      <c r="I87" s="18"/>
    </row>
    <row r="88" spans="1:9" x14ac:dyDescent="0.2">
      <c r="A88" s="30" t="s">
        <v>34</v>
      </c>
      <c r="B88" s="30"/>
      <c r="C88" s="30"/>
      <c r="D88" s="31"/>
      <c r="E88" s="32">
        <f>E90-(E52+E59+E64+E70+E75+E84)</f>
        <v>1547.5045269000002</v>
      </c>
      <c r="F88" s="33">
        <f>F90-(F52+F59+F64+F70+F75+F84)</f>
        <v>6.0789170264223316</v>
      </c>
      <c r="G88" s="32"/>
      <c r="H88" s="18"/>
      <c r="I88" s="18"/>
    </row>
    <row r="89" spans="1:9" x14ac:dyDescent="0.2">
      <c r="A89" s="30"/>
      <c r="B89" s="30"/>
      <c r="C89" s="30"/>
      <c r="D89" s="31"/>
      <c r="E89" s="32"/>
      <c r="F89" s="33"/>
      <c r="G89" s="32"/>
      <c r="H89" s="18"/>
      <c r="I89" s="18"/>
    </row>
    <row r="90" spans="1:9" x14ac:dyDescent="0.2">
      <c r="A90" s="35" t="s">
        <v>33</v>
      </c>
      <c r="B90" s="35"/>
      <c r="C90" s="35"/>
      <c r="D90" s="36"/>
      <c r="E90" s="37">
        <v>25456.911488900001</v>
      </c>
      <c r="F90" s="38">
        <v>100</v>
      </c>
      <c r="G90" s="37"/>
      <c r="H90" s="18"/>
      <c r="I90" s="18"/>
    </row>
    <row r="92" spans="1:9" x14ac:dyDescent="0.2">
      <c r="A92" s="18" t="s">
        <v>53</v>
      </c>
    </row>
    <row r="93" spans="1:9" x14ac:dyDescent="0.2">
      <c r="A93" s="18" t="s">
        <v>35</v>
      </c>
    </row>
    <row r="95" spans="1:9" x14ac:dyDescent="0.2">
      <c r="A95" s="18" t="s">
        <v>36</v>
      </c>
    </row>
    <row r="96" spans="1:9" x14ac:dyDescent="0.2">
      <c r="A96" s="18" t="s">
        <v>37</v>
      </c>
    </row>
    <row r="97" spans="1:4" x14ac:dyDescent="0.2">
      <c r="A97" s="18" t="s">
        <v>38</v>
      </c>
      <c r="B97" s="18"/>
      <c r="C97" s="39" t="s">
        <v>40</v>
      </c>
      <c r="D97" s="19" t="s">
        <v>39</v>
      </c>
    </row>
    <row r="98" spans="1:4" x14ac:dyDescent="0.2">
      <c r="A98" s="9" t="s">
        <v>57</v>
      </c>
      <c r="C98" s="40">
        <v>67.716499999999996</v>
      </c>
      <c r="D98" s="40">
        <v>67.043199999999999</v>
      </c>
    </row>
    <row r="99" spans="1:4" x14ac:dyDescent="0.2">
      <c r="A99" s="9" t="s">
        <v>58</v>
      </c>
      <c r="C99" s="40">
        <v>13.2051</v>
      </c>
      <c r="D99" s="40">
        <v>12.567600000000001</v>
      </c>
    </row>
    <row r="100" spans="1:4" x14ac:dyDescent="0.2">
      <c r="A100" s="9" t="s">
        <v>59</v>
      </c>
      <c r="C100" s="40">
        <v>12.6214</v>
      </c>
      <c r="D100" s="40">
        <v>11.980600000000001</v>
      </c>
    </row>
    <row r="101" spans="1:4" x14ac:dyDescent="0.2">
      <c r="A101" s="9" t="s">
        <v>60</v>
      </c>
      <c r="C101" s="40">
        <v>72.401799999999994</v>
      </c>
      <c r="D101" s="40">
        <v>71.981700000000004</v>
      </c>
    </row>
    <row r="102" spans="1:4" x14ac:dyDescent="0.2">
      <c r="A102" s="9" t="s">
        <v>61</v>
      </c>
      <c r="C102" s="40">
        <v>14.450900000000001</v>
      </c>
      <c r="D102" s="40">
        <v>13.8581</v>
      </c>
    </row>
    <row r="103" spans="1:4" x14ac:dyDescent="0.2">
      <c r="A103" s="9" t="s">
        <v>62</v>
      </c>
      <c r="C103" s="40">
        <v>13.8248</v>
      </c>
      <c r="D103" s="40">
        <v>13.226699999999999</v>
      </c>
    </row>
    <row r="105" spans="1:4" x14ac:dyDescent="0.2">
      <c r="A105" s="18" t="s">
        <v>42</v>
      </c>
    </row>
    <row r="106" spans="1:4" x14ac:dyDescent="0.2">
      <c r="A106" s="80" t="s">
        <v>54</v>
      </c>
      <c r="B106" s="81"/>
      <c r="C106" s="43" t="s">
        <v>55</v>
      </c>
    </row>
    <row r="107" spans="1:4" x14ac:dyDescent="0.2">
      <c r="A107" s="76" t="s">
        <v>58</v>
      </c>
      <c r="B107" s="77"/>
      <c r="C107" s="44">
        <v>0.51</v>
      </c>
    </row>
    <row r="108" spans="1:4" x14ac:dyDescent="0.2">
      <c r="A108" s="76" t="s">
        <v>59</v>
      </c>
      <c r="B108" s="77"/>
      <c r="C108" s="44">
        <v>0.52</v>
      </c>
    </row>
    <row r="109" spans="1:4" x14ac:dyDescent="0.2">
      <c r="A109" s="76" t="s">
        <v>61</v>
      </c>
      <c r="B109" s="77"/>
      <c r="C109" s="44">
        <v>0.51</v>
      </c>
    </row>
    <row r="110" spans="1:4" x14ac:dyDescent="0.2">
      <c r="A110" s="76" t="s">
        <v>62</v>
      </c>
      <c r="B110" s="77"/>
      <c r="C110" s="44">
        <v>0.52</v>
      </c>
    </row>
    <row r="111" spans="1:4" x14ac:dyDescent="0.2">
      <c r="A111" s="9" t="s">
        <v>56</v>
      </c>
    </row>
    <row r="112" spans="1:4" x14ac:dyDescent="0.2">
      <c r="A112" s="9" t="s">
        <v>41</v>
      </c>
    </row>
    <row r="114" spans="1:7" x14ac:dyDescent="0.2">
      <c r="A114" s="18" t="s">
        <v>892</v>
      </c>
      <c r="D114" s="42">
        <v>1.6579889947588</v>
      </c>
      <c r="E114" s="13" t="s">
        <v>44</v>
      </c>
    </row>
    <row r="116" spans="1:7" x14ac:dyDescent="0.2">
      <c r="A116" s="18" t="s">
        <v>789</v>
      </c>
      <c r="D116" s="41" t="s">
        <v>43</v>
      </c>
    </row>
    <row r="118" spans="1:7" ht="24.75" customHeight="1" x14ac:dyDescent="0.25">
      <c r="A118" s="88" t="s">
        <v>1100</v>
      </c>
      <c r="B118" s="89"/>
      <c r="C118" s="89"/>
      <c r="D118" s="89"/>
      <c r="E118" s="89"/>
      <c r="F118" s="89"/>
      <c r="G118" s="89"/>
    </row>
    <row r="120" spans="1:7" x14ac:dyDescent="0.2">
      <c r="A120" s="18" t="s">
        <v>893</v>
      </c>
    </row>
    <row r="121" spans="1:7" x14ac:dyDescent="0.2">
      <c r="A121" s="47"/>
    </row>
    <row r="122" spans="1:7" x14ac:dyDescent="0.2">
      <c r="A122" s="47" t="s">
        <v>769</v>
      </c>
    </row>
    <row r="123" spans="1:7" x14ac:dyDescent="0.2">
      <c r="A123" s="48"/>
    </row>
    <row r="124" spans="1:7" x14ac:dyDescent="0.2">
      <c r="A124" s="49"/>
    </row>
    <row r="125" spans="1:7" x14ac:dyDescent="0.2">
      <c r="A125" s="49"/>
    </row>
    <row r="126" spans="1:7" x14ac:dyDescent="0.2">
      <c r="A126" s="49"/>
    </row>
    <row r="127" spans="1:7" x14ac:dyDescent="0.2">
      <c r="A127" s="49"/>
    </row>
    <row r="128" spans="1:7"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7" t="s">
        <v>1101</v>
      </c>
    </row>
    <row r="136" spans="1:1" x14ac:dyDescent="0.2">
      <c r="A136" s="49"/>
    </row>
    <row r="137" spans="1:1" x14ac:dyDescent="0.2">
      <c r="A137" s="47" t="s">
        <v>770</v>
      </c>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row r="148" spans="1:1" x14ac:dyDescent="0.2">
      <c r="A148" s="49"/>
    </row>
    <row r="149" spans="1:1" x14ac:dyDescent="0.2">
      <c r="A149" s="49"/>
    </row>
    <row r="150" spans="1:1" x14ac:dyDescent="0.2">
      <c r="A150" s="49"/>
    </row>
  </sheetData>
  <mergeCells count="7">
    <mergeCell ref="A118:G118"/>
    <mergeCell ref="A1:G1"/>
    <mergeCell ref="A106:B106"/>
    <mergeCell ref="A107:B107"/>
    <mergeCell ref="A108:B108"/>
    <mergeCell ref="A109:B109"/>
    <mergeCell ref="A110:B110"/>
  </mergeCells>
  <conditionalFormatting sqref="F2:F3 F5:F117 F153:F65536 F119">
    <cfRule type="cellIs" dxfId="53" priority="2" stopIfTrue="1" operator="between">
      <formula>0.009</formula>
      <formula>-0.009</formula>
    </cfRule>
  </conditionalFormatting>
  <conditionalFormatting sqref="F120:F152">
    <cfRule type="cellIs" dxfId="52" priority="1" stopIfTrue="1" operator="between">
      <formula>0.009</formula>
      <formula>-0.009</formula>
    </cfRule>
  </conditionalFormatting>
  <hyperlinks>
    <hyperlink ref="A121"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41"/>
  <sheetViews>
    <sheetView workbookViewId="0">
      <selection sqref="A1:I1"/>
    </sheetView>
  </sheetViews>
  <sheetFormatPr defaultColWidth="9.140625" defaultRowHeight="11.25" x14ac:dyDescent="0.2"/>
  <cols>
    <col min="1" max="1" width="38.7109375" style="9" bestFit="1" customWidth="1"/>
    <col min="2" max="2" width="32.140625" style="9" bestFit="1" customWidth="1"/>
    <col min="3" max="3" width="25.140625" style="9" bestFit="1" customWidth="1"/>
    <col min="4" max="4" width="15.5703125" style="10" bestFit="1" customWidth="1"/>
    <col min="5" max="5" width="23" style="13" bestFit="1" customWidth="1"/>
    <col min="6" max="6" width="13.5703125" style="14" bestFit="1" customWidth="1"/>
    <col min="7" max="8" width="13.5703125" style="14" customWidth="1"/>
    <col min="9" max="9" width="14.28515625" style="13" customWidth="1"/>
    <col min="10" max="16384" width="9.140625" style="9"/>
  </cols>
  <sheetData>
    <row r="1" spans="1:9" s="1" customFormat="1" ht="15" x14ac:dyDescent="0.2">
      <c r="A1" s="78" t="s">
        <v>8</v>
      </c>
      <c r="B1" s="79"/>
      <c r="C1" s="79"/>
      <c r="D1" s="79"/>
      <c r="E1" s="79"/>
      <c r="F1" s="79"/>
      <c r="G1" s="79"/>
      <c r="H1" s="79"/>
      <c r="I1" s="79"/>
    </row>
    <row r="2" spans="1:9" s="1" customFormat="1" ht="12" x14ac:dyDescent="0.2">
      <c r="D2" s="6"/>
      <c r="E2" s="7"/>
      <c r="F2" s="12"/>
      <c r="G2" s="12"/>
      <c r="H2" s="12"/>
      <c r="I2" s="13"/>
    </row>
    <row r="3" spans="1:9" s="1" customFormat="1" ht="12" x14ac:dyDescent="0.2">
      <c r="A3" s="11" t="s">
        <v>7</v>
      </c>
      <c r="B3" s="2"/>
      <c r="C3" s="3"/>
      <c r="D3" s="4"/>
      <c r="E3" s="5"/>
      <c r="F3" s="12"/>
      <c r="G3" s="12"/>
      <c r="H3" s="12"/>
      <c r="I3" s="13"/>
    </row>
    <row r="4" spans="1:9" s="1" customFormat="1" ht="67.5" x14ac:dyDescent="0.2">
      <c r="A4" s="8" t="s">
        <v>2</v>
      </c>
      <c r="B4" s="8" t="s">
        <v>0</v>
      </c>
      <c r="C4" s="17" t="s">
        <v>5</v>
      </c>
      <c r="D4" s="16" t="s">
        <v>1</v>
      </c>
      <c r="E4" s="15" t="s">
        <v>3</v>
      </c>
      <c r="F4" s="51" t="s">
        <v>776</v>
      </c>
      <c r="G4" s="51" t="s">
        <v>777</v>
      </c>
      <c r="H4" s="52" t="s">
        <v>778</v>
      </c>
      <c r="I4" s="15" t="s">
        <v>6</v>
      </c>
    </row>
    <row r="5" spans="1:9" x14ac:dyDescent="0.2">
      <c r="A5" s="21" t="s">
        <v>86</v>
      </c>
      <c r="B5" s="22"/>
      <c r="C5" s="22"/>
      <c r="D5" s="23"/>
      <c r="E5" s="24"/>
      <c r="F5" s="25"/>
      <c r="G5" s="25"/>
      <c r="H5" s="25"/>
      <c r="I5" s="24"/>
    </row>
    <row r="6" spans="1:9" x14ac:dyDescent="0.2">
      <c r="A6" s="30" t="s">
        <v>46</v>
      </c>
      <c r="B6" s="26"/>
      <c r="C6" s="26"/>
      <c r="D6" s="34"/>
      <c r="E6" s="28"/>
      <c r="F6" s="29"/>
      <c r="G6" s="29"/>
      <c r="H6" s="29"/>
      <c r="I6" s="28"/>
    </row>
    <row r="7" spans="1:9" x14ac:dyDescent="0.2">
      <c r="A7" s="26" t="s">
        <v>91</v>
      </c>
      <c r="B7" s="26" t="s">
        <v>90</v>
      </c>
      <c r="C7" s="26" t="s">
        <v>89</v>
      </c>
      <c r="D7" s="27">
        <v>66950</v>
      </c>
      <c r="E7" s="28">
        <v>929.90202499999998</v>
      </c>
      <c r="F7" s="29">
        <v>6.2229145680245797</v>
      </c>
      <c r="G7" s="29">
        <v>-496.54962499999999</v>
      </c>
      <c r="H7" s="29">
        <v>-3.3229155460325446</v>
      </c>
      <c r="I7" s="28"/>
    </row>
    <row r="8" spans="1:9" x14ac:dyDescent="0.2">
      <c r="A8" s="26" t="s">
        <v>96</v>
      </c>
      <c r="B8" s="26" t="s">
        <v>95</v>
      </c>
      <c r="C8" s="26" t="s">
        <v>89</v>
      </c>
      <c r="D8" s="27">
        <v>123500</v>
      </c>
      <c r="E8" s="28">
        <v>846.22199999999998</v>
      </c>
      <c r="F8" s="29">
        <v>5.66292692134195</v>
      </c>
      <c r="G8" s="29">
        <v>-577.03800000000012</v>
      </c>
      <c r="H8" s="29">
        <v>-3.8615446358488894</v>
      </c>
      <c r="I8" s="28"/>
    </row>
    <row r="9" spans="1:9" x14ac:dyDescent="0.2">
      <c r="A9" s="26" t="s">
        <v>88</v>
      </c>
      <c r="B9" s="26" t="s">
        <v>87</v>
      </c>
      <c r="C9" s="26" t="s">
        <v>89</v>
      </c>
      <c r="D9" s="27">
        <v>111900</v>
      </c>
      <c r="E9" s="28">
        <v>842.43915000000004</v>
      </c>
      <c r="F9" s="29">
        <v>5.6376120475802196</v>
      </c>
      <c r="G9" s="29">
        <v>-413.875</v>
      </c>
      <c r="H9" s="29">
        <v>-2.7696560471961269</v>
      </c>
      <c r="I9" s="28"/>
    </row>
    <row r="10" spans="1:9" x14ac:dyDescent="0.2">
      <c r="A10" s="26" t="s">
        <v>144</v>
      </c>
      <c r="B10" s="26" t="s">
        <v>143</v>
      </c>
      <c r="C10" s="26" t="s">
        <v>145</v>
      </c>
      <c r="D10" s="27">
        <v>33700</v>
      </c>
      <c r="E10" s="28">
        <v>793.04525000000001</v>
      </c>
      <c r="F10" s="29">
        <v>5.3070675260952296</v>
      </c>
      <c r="G10" s="29">
        <v>-701.11500000000001</v>
      </c>
      <c r="H10" s="29">
        <v>-4.6918692830683488</v>
      </c>
      <c r="I10" s="28"/>
    </row>
    <row r="11" spans="1:9" x14ac:dyDescent="0.2">
      <c r="A11" s="26" t="s">
        <v>213</v>
      </c>
      <c r="B11" s="26" t="s">
        <v>212</v>
      </c>
      <c r="C11" s="26" t="s">
        <v>120</v>
      </c>
      <c r="D11" s="27">
        <v>60200</v>
      </c>
      <c r="E11" s="28">
        <v>622.67870000000005</v>
      </c>
      <c r="F11" s="29">
        <v>4.1669727016979099</v>
      </c>
      <c r="G11" s="29">
        <v>-622.8291999999999</v>
      </c>
      <c r="H11" s="29">
        <v>-4.1679798493514362</v>
      </c>
      <c r="I11" s="28"/>
    </row>
    <row r="12" spans="1:9" x14ac:dyDescent="0.2">
      <c r="A12" s="26" t="s">
        <v>93</v>
      </c>
      <c r="B12" s="26" t="s">
        <v>92</v>
      </c>
      <c r="C12" s="26" t="s">
        <v>94</v>
      </c>
      <c r="D12" s="27">
        <v>37900</v>
      </c>
      <c r="E12" s="28">
        <v>569.86440000000005</v>
      </c>
      <c r="F12" s="29">
        <v>3.81353882583339</v>
      </c>
      <c r="G12" s="29">
        <v>-190.06469999999999</v>
      </c>
      <c r="H12" s="29">
        <v>-1.2719150606185872</v>
      </c>
      <c r="I12" s="28"/>
    </row>
    <row r="13" spans="1:9" x14ac:dyDescent="0.2">
      <c r="A13" s="26" t="s">
        <v>98</v>
      </c>
      <c r="B13" s="26" t="s">
        <v>97</v>
      </c>
      <c r="C13" s="26" t="s">
        <v>99</v>
      </c>
      <c r="D13" s="27">
        <v>33200</v>
      </c>
      <c r="E13" s="28">
        <v>549.29399999999998</v>
      </c>
      <c r="F13" s="29">
        <v>3.6758814830288098</v>
      </c>
      <c r="G13" s="29">
        <v>-266.52744999999999</v>
      </c>
      <c r="H13" s="29">
        <v>-1.7836046237058616</v>
      </c>
      <c r="I13" s="28"/>
    </row>
    <row r="14" spans="1:9" x14ac:dyDescent="0.2">
      <c r="A14" s="26" t="s">
        <v>215</v>
      </c>
      <c r="B14" s="26" t="s">
        <v>214</v>
      </c>
      <c r="C14" s="26" t="s">
        <v>94</v>
      </c>
      <c r="D14" s="27">
        <v>14800</v>
      </c>
      <c r="E14" s="28">
        <v>451.05220000000003</v>
      </c>
      <c r="F14" s="29">
        <v>3.0184462780576702</v>
      </c>
      <c r="G14" s="29">
        <v>-451.33339999999998</v>
      </c>
      <c r="H14" s="29">
        <v>-3.020328071547179</v>
      </c>
      <c r="I14" s="28"/>
    </row>
    <row r="15" spans="1:9" x14ac:dyDescent="0.2">
      <c r="A15" s="26" t="s">
        <v>101</v>
      </c>
      <c r="B15" s="26" t="s">
        <v>100</v>
      </c>
      <c r="C15" s="26" t="s">
        <v>102</v>
      </c>
      <c r="D15" s="27">
        <v>45150</v>
      </c>
      <c r="E15" s="28">
        <v>316.14030000000002</v>
      </c>
      <c r="F15" s="29">
        <v>2.11561436099643</v>
      </c>
      <c r="G15" s="29">
        <v>-46.732875</v>
      </c>
      <c r="H15" s="29">
        <v>-0.31273691294862149</v>
      </c>
      <c r="I15" s="28"/>
    </row>
    <row r="16" spans="1:9" x14ac:dyDescent="0.2">
      <c r="A16" s="26" t="s">
        <v>111</v>
      </c>
      <c r="B16" s="26" t="s">
        <v>110</v>
      </c>
      <c r="C16" s="26" t="s">
        <v>89</v>
      </c>
      <c r="D16" s="27">
        <v>14600</v>
      </c>
      <c r="E16" s="28">
        <v>269.64010000000002</v>
      </c>
      <c r="F16" s="29">
        <v>1.80443451170418</v>
      </c>
      <c r="G16" s="29">
        <v>-133.30799999999999</v>
      </c>
      <c r="H16" s="29">
        <v>-0.89209860063937507</v>
      </c>
      <c r="I16" s="28"/>
    </row>
    <row r="17" spans="1:9" x14ac:dyDescent="0.2">
      <c r="A17" s="26" t="s">
        <v>217</v>
      </c>
      <c r="B17" s="26" t="s">
        <v>216</v>
      </c>
      <c r="C17" s="26" t="s">
        <v>218</v>
      </c>
      <c r="D17" s="27">
        <v>41250</v>
      </c>
      <c r="E17" s="28">
        <v>214.08750000000001</v>
      </c>
      <c r="F17" s="29">
        <v>1.4326759021542801</v>
      </c>
      <c r="G17" s="29">
        <v>-214.87125</v>
      </c>
      <c r="H17" s="29">
        <v>-1.4379207657652451</v>
      </c>
      <c r="I17" s="28"/>
    </row>
    <row r="18" spans="1:9" x14ac:dyDescent="0.2">
      <c r="A18" s="26" t="s">
        <v>104</v>
      </c>
      <c r="B18" s="26" t="s">
        <v>103</v>
      </c>
      <c r="C18" s="26" t="s">
        <v>105</v>
      </c>
      <c r="D18" s="27">
        <v>7900</v>
      </c>
      <c r="E18" s="28">
        <v>207.97935000000001</v>
      </c>
      <c r="F18" s="29">
        <v>1.39180009524475</v>
      </c>
      <c r="G18" s="29"/>
      <c r="H18" s="29"/>
      <c r="I18" s="28"/>
    </row>
    <row r="19" spans="1:9" x14ac:dyDescent="0.2">
      <c r="A19" s="26" t="s">
        <v>220</v>
      </c>
      <c r="B19" s="26" t="s">
        <v>219</v>
      </c>
      <c r="C19" s="26" t="s">
        <v>140</v>
      </c>
      <c r="D19" s="27">
        <v>7200</v>
      </c>
      <c r="E19" s="28">
        <v>205.8948</v>
      </c>
      <c r="F19" s="29">
        <v>1.37785026374204</v>
      </c>
      <c r="G19" s="29">
        <v>-205.07400000000001</v>
      </c>
      <c r="H19" s="29">
        <v>-1.3723574611240072</v>
      </c>
      <c r="I19" s="28"/>
    </row>
    <row r="20" spans="1:9" x14ac:dyDescent="0.2">
      <c r="A20" s="26" t="s">
        <v>183</v>
      </c>
      <c r="B20" s="26" t="s">
        <v>182</v>
      </c>
      <c r="C20" s="26" t="s">
        <v>114</v>
      </c>
      <c r="D20" s="27">
        <v>79550</v>
      </c>
      <c r="E20" s="28">
        <v>187.061825</v>
      </c>
      <c r="F20" s="29">
        <v>1.25181978812635</v>
      </c>
      <c r="G20" s="29">
        <v>-110.32875</v>
      </c>
      <c r="H20" s="29">
        <v>-0.73832120716904792</v>
      </c>
      <c r="I20" s="28"/>
    </row>
    <row r="21" spans="1:9" x14ac:dyDescent="0.2">
      <c r="A21" s="26" t="s">
        <v>107</v>
      </c>
      <c r="B21" s="26" t="s">
        <v>106</v>
      </c>
      <c r="C21" s="26" t="s">
        <v>94</v>
      </c>
      <c r="D21" s="27">
        <v>15700</v>
      </c>
      <c r="E21" s="28">
        <v>163.39775</v>
      </c>
      <c r="F21" s="29">
        <v>1.0934595382319301</v>
      </c>
      <c r="G21" s="29"/>
      <c r="H21" s="29"/>
      <c r="I21" s="28"/>
    </row>
    <row r="22" spans="1:9" x14ac:dyDescent="0.2">
      <c r="A22" s="26" t="s">
        <v>113</v>
      </c>
      <c r="B22" s="26" t="s">
        <v>112</v>
      </c>
      <c r="C22" s="26" t="s">
        <v>114</v>
      </c>
      <c r="D22" s="27">
        <v>94500</v>
      </c>
      <c r="E22" s="28">
        <v>147.41999999999999</v>
      </c>
      <c r="F22" s="29">
        <v>0.98653625968626502</v>
      </c>
      <c r="G22" s="29"/>
      <c r="H22" s="29"/>
      <c r="I22" s="28"/>
    </row>
    <row r="23" spans="1:9" x14ac:dyDescent="0.2">
      <c r="A23" s="26" t="s">
        <v>119</v>
      </c>
      <c r="B23" s="26" t="s">
        <v>118</v>
      </c>
      <c r="C23" s="26" t="s">
        <v>120</v>
      </c>
      <c r="D23" s="27">
        <v>3700</v>
      </c>
      <c r="E23" s="28">
        <v>142.9717</v>
      </c>
      <c r="F23" s="29">
        <v>0.95676818721331502</v>
      </c>
      <c r="G23" s="29"/>
      <c r="H23" s="29"/>
      <c r="I23" s="28"/>
    </row>
    <row r="24" spans="1:9" x14ac:dyDescent="0.2">
      <c r="A24" s="26" t="s">
        <v>109</v>
      </c>
      <c r="B24" s="26" t="s">
        <v>108</v>
      </c>
      <c r="C24" s="26" t="s">
        <v>89</v>
      </c>
      <c r="D24" s="27">
        <v>30300</v>
      </c>
      <c r="E24" s="28">
        <v>141.83430000000001</v>
      </c>
      <c r="F24" s="29">
        <v>0.94915669391683399</v>
      </c>
      <c r="G24" s="29"/>
      <c r="H24" s="29"/>
      <c r="I24" s="28"/>
    </row>
    <row r="25" spans="1:9" x14ac:dyDescent="0.2">
      <c r="A25" s="26" t="s">
        <v>222</v>
      </c>
      <c r="B25" s="26" t="s">
        <v>221</v>
      </c>
      <c r="C25" s="26" t="s">
        <v>134</v>
      </c>
      <c r="D25" s="27">
        <v>12000</v>
      </c>
      <c r="E25" s="28">
        <v>141.14400000000001</v>
      </c>
      <c r="F25" s="29">
        <v>0.94453719873258901</v>
      </c>
      <c r="G25" s="29">
        <v>-141.33600000000001</v>
      </c>
      <c r="H25" s="29">
        <v>-0.94582206484207021</v>
      </c>
      <c r="I25" s="28"/>
    </row>
    <row r="26" spans="1:9" x14ac:dyDescent="0.2">
      <c r="A26" s="26" t="s">
        <v>116</v>
      </c>
      <c r="B26" s="26" t="s">
        <v>115</v>
      </c>
      <c r="C26" s="26" t="s">
        <v>117</v>
      </c>
      <c r="D26" s="27">
        <v>35500</v>
      </c>
      <c r="E26" s="28">
        <v>131.137</v>
      </c>
      <c r="F26" s="29">
        <v>0.87757024478685297</v>
      </c>
      <c r="G26" s="29"/>
      <c r="H26" s="29"/>
      <c r="I26" s="28"/>
    </row>
    <row r="27" spans="1:9" x14ac:dyDescent="0.2">
      <c r="A27" s="26" t="s">
        <v>125</v>
      </c>
      <c r="B27" s="26" t="s">
        <v>124</v>
      </c>
      <c r="C27" s="26" t="s">
        <v>126</v>
      </c>
      <c r="D27" s="27">
        <v>2700</v>
      </c>
      <c r="E27" s="28">
        <v>117.98054999999999</v>
      </c>
      <c r="F27" s="29">
        <v>0.78952713683847797</v>
      </c>
      <c r="G27" s="29"/>
      <c r="H27" s="29"/>
      <c r="I27" s="28"/>
    </row>
    <row r="28" spans="1:9" x14ac:dyDescent="0.2">
      <c r="A28" s="26" t="s">
        <v>161</v>
      </c>
      <c r="B28" s="26" t="s">
        <v>160</v>
      </c>
      <c r="C28" s="26" t="s">
        <v>162</v>
      </c>
      <c r="D28" s="27">
        <v>70000</v>
      </c>
      <c r="E28" s="28">
        <v>104.3</v>
      </c>
      <c r="F28" s="29">
        <v>0.69797674593187797</v>
      </c>
      <c r="G28" s="29"/>
      <c r="H28" s="29"/>
      <c r="I28" s="28"/>
    </row>
    <row r="29" spans="1:9" x14ac:dyDescent="0.2">
      <c r="A29" s="26" t="s">
        <v>122</v>
      </c>
      <c r="B29" s="26" t="s">
        <v>121</v>
      </c>
      <c r="C29" s="26" t="s">
        <v>123</v>
      </c>
      <c r="D29" s="27">
        <v>70000</v>
      </c>
      <c r="E29" s="28">
        <v>103.04</v>
      </c>
      <c r="F29" s="29">
        <v>0.68954481208840601</v>
      </c>
      <c r="G29" s="29"/>
      <c r="H29" s="29"/>
      <c r="I29" s="28"/>
    </row>
    <row r="30" spans="1:9" x14ac:dyDescent="0.2">
      <c r="A30" s="26" t="s">
        <v>136</v>
      </c>
      <c r="B30" s="26" t="s">
        <v>135</v>
      </c>
      <c r="C30" s="26" t="s">
        <v>137</v>
      </c>
      <c r="D30" s="27">
        <v>36500</v>
      </c>
      <c r="E30" s="28">
        <v>99.024500000000003</v>
      </c>
      <c r="F30" s="29">
        <v>0.66267304197057797</v>
      </c>
      <c r="G30" s="29"/>
      <c r="H30" s="29"/>
      <c r="I30" s="28"/>
    </row>
    <row r="31" spans="1:9" x14ac:dyDescent="0.2">
      <c r="A31" s="26" t="s">
        <v>128</v>
      </c>
      <c r="B31" s="26" t="s">
        <v>127</v>
      </c>
      <c r="C31" s="26" t="s">
        <v>129</v>
      </c>
      <c r="D31" s="27">
        <v>4900</v>
      </c>
      <c r="E31" s="28">
        <v>90.076700000000002</v>
      </c>
      <c r="F31" s="29">
        <v>0.60279426606214803</v>
      </c>
      <c r="G31" s="29"/>
      <c r="H31" s="29"/>
      <c r="I31" s="28"/>
    </row>
    <row r="32" spans="1:9" x14ac:dyDescent="0.2">
      <c r="A32" s="26" t="s">
        <v>152</v>
      </c>
      <c r="B32" s="26" t="s">
        <v>151</v>
      </c>
      <c r="C32" s="26" t="s">
        <v>120</v>
      </c>
      <c r="D32" s="27">
        <v>19200</v>
      </c>
      <c r="E32" s="28">
        <v>85.161600000000007</v>
      </c>
      <c r="F32" s="29">
        <v>0.56990236286051998</v>
      </c>
      <c r="G32" s="29"/>
      <c r="H32" s="29"/>
      <c r="I32" s="28"/>
    </row>
    <row r="33" spans="1:9" x14ac:dyDescent="0.2">
      <c r="A33" s="26" t="s">
        <v>147</v>
      </c>
      <c r="B33" s="26" t="s">
        <v>146</v>
      </c>
      <c r="C33" s="26" t="s">
        <v>140</v>
      </c>
      <c r="D33" s="27">
        <v>22700</v>
      </c>
      <c r="E33" s="28">
        <v>82.049149999999997</v>
      </c>
      <c r="F33" s="29">
        <v>0.54907381326439697</v>
      </c>
      <c r="G33" s="29"/>
      <c r="H33" s="29"/>
      <c r="I33" s="28"/>
    </row>
    <row r="34" spans="1:9" x14ac:dyDescent="0.2">
      <c r="A34" s="26" t="s">
        <v>154</v>
      </c>
      <c r="B34" s="26" t="s">
        <v>153</v>
      </c>
      <c r="C34" s="26" t="s">
        <v>117</v>
      </c>
      <c r="D34" s="27">
        <v>1300</v>
      </c>
      <c r="E34" s="28">
        <v>79.073800000000006</v>
      </c>
      <c r="F34" s="29">
        <v>0.52916273837457495</v>
      </c>
      <c r="G34" s="29"/>
      <c r="H34" s="29"/>
      <c r="I34" s="28"/>
    </row>
    <row r="35" spans="1:9" x14ac:dyDescent="0.2">
      <c r="A35" s="26" t="s">
        <v>142</v>
      </c>
      <c r="B35" s="26" t="s">
        <v>141</v>
      </c>
      <c r="C35" s="26" t="s">
        <v>140</v>
      </c>
      <c r="D35" s="27">
        <v>7700</v>
      </c>
      <c r="E35" s="28">
        <v>78.878799999999998</v>
      </c>
      <c r="F35" s="29">
        <v>0.52785779623213303</v>
      </c>
      <c r="G35" s="29"/>
      <c r="H35" s="29"/>
      <c r="I35" s="28"/>
    </row>
    <row r="36" spans="1:9" x14ac:dyDescent="0.2">
      <c r="A36" s="26" t="s">
        <v>149</v>
      </c>
      <c r="B36" s="26" t="s">
        <v>148</v>
      </c>
      <c r="C36" s="26" t="s">
        <v>150</v>
      </c>
      <c r="D36" s="27">
        <v>14300</v>
      </c>
      <c r="E36" s="28">
        <v>78.785849999999996</v>
      </c>
      <c r="F36" s="29">
        <v>0.52723577381090203</v>
      </c>
      <c r="G36" s="29"/>
      <c r="H36" s="29"/>
      <c r="I36" s="28"/>
    </row>
    <row r="37" spans="1:9" x14ac:dyDescent="0.2">
      <c r="A37" s="26" t="s">
        <v>131</v>
      </c>
      <c r="B37" s="26" t="s">
        <v>130</v>
      </c>
      <c r="C37" s="26" t="s">
        <v>117</v>
      </c>
      <c r="D37" s="27">
        <v>5500</v>
      </c>
      <c r="E37" s="28">
        <v>78.572999999999993</v>
      </c>
      <c r="F37" s="29">
        <v>0.525811379272344</v>
      </c>
      <c r="G37" s="29"/>
      <c r="H37" s="29"/>
      <c r="I37" s="28"/>
    </row>
    <row r="38" spans="1:9" x14ac:dyDescent="0.2">
      <c r="A38" s="26" t="s">
        <v>133</v>
      </c>
      <c r="B38" s="26" t="s">
        <v>132</v>
      </c>
      <c r="C38" s="26" t="s">
        <v>134</v>
      </c>
      <c r="D38" s="27">
        <v>9900</v>
      </c>
      <c r="E38" s="28">
        <v>77.22</v>
      </c>
      <c r="F38" s="29">
        <v>0.516757088407091</v>
      </c>
      <c r="G38" s="29"/>
      <c r="H38" s="29"/>
      <c r="I38" s="28"/>
    </row>
    <row r="39" spans="1:9" x14ac:dyDescent="0.2">
      <c r="A39" s="26" t="s">
        <v>224</v>
      </c>
      <c r="B39" s="26" t="s">
        <v>223</v>
      </c>
      <c r="C39" s="26" t="s">
        <v>218</v>
      </c>
      <c r="D39" s="27">
        <v>14000</v>
      </c>
      <c r="E39" s="28">
        <v>74.710999999999999</v>
      </c>
      <c r="F39" s="29">
        <v>0.49996683284100202</v>
      </c>
      <c r="G39" s="29">
        <v>-74.486999999999995</v>
      </c>
      <c r="H39" s="29">
        <v>-0.49846782237994053</v>
      </c>
      <c r="I39" s="28"/>
    </row>
    <row r="40" spans="1:9" x14ac:dyDescent="0.2">
      <c r="A40" s="26" t="s">
        <v>200</v>
      </c>
      <c r="B40" s="26" t="s">
        <v>199</v>
      </c>
      <c r="C40" s="26" t="s">
        <v>201</v>
      </c>
      <c r="D40" s="27">
        <v>61251</v>
      </c>
      <c r="E40" s="28">
        <v>72.674311500000002</v>
      </c>
      <c r="F40" s="29">
        <v>0.48633729102214501</v>
      </c>
      <c r="G40" s="29"/>
      <c r="H40" s="29"/>
      <c r="I40" s="28"/>
    </row>
    <row r="41" spans="1:9" x14ac:dyDescent="0.2">
      <c r="A41" s="26" t="s">
        <v>172</v>
      </c>
      <c r="B41" s="26" t="s">
        <v>171</v>
      </c>
      <c r="C41" s="26" t="s">
        <v>173</v>
      </c>
      <c r="D41" s="27">
        <v>8061</v>
      </c>
      <c r="E41" s="28">
        <v>63.149873999999997</v>
      </c>
      <c r="F41" s="29">
        <v>0.42259965062826599</v>
      </c>
      <c r="G41" s="29"/>
      <c r="H41" s="29"/>
      <c r="I41" s="28"/>
    </row>
    <row r="42" spans="1:9" x14ac:dyDescent="0.2">
      <c r="A42" s="26" t="s">
        <v>177</v>
      </c>
      <c r="B42" s="26" t="s">
        <v>176</v>
      </c>
      <c r="C42" s="26" t="s">
        <v>150</v>
      </c>
      <c r="D42" s="27">
        <v>5900</v>
      </c>
      <c r="E42" s="28">
        <v>62.702249999999999</v>
      </c>
      <c r="F42" s="29">
        <v>0.41960414590227302</v>
      </c>
      <c r="G42" s="29"/>
      <c r="H42" s="29"/>
      <c r="I42" s="28"/>
    </row>
    <row r="43" spans="1:9" x14ac:dyDescent="0.2">
      <c r="A43" s="26" t="s">
        <v>156</v>
      </c>
      <c r="B43" s="26" t="s">
        <v>155</v>
      </c>
      <c r="C43" s="26" t="s">
        <v>89</v>
      </c>
      <c r="D43" s="27">
        <v>44500</v>
      </c>
      <c r="E43" s="28">
        <v>62.344499999999996</v>
      </c>
      <c r="F43" s="29">
        <v>0.41721007897171603</v>
      </c>
      <c r="G43" s="29"/>
      <c r="H43" s="29"/>
      <c r="I43" s="28"/>
    </row>
    <row r="44" spans="1:9" x14ac:dyDescent="0.2">
      <c r="A44" s="26" t="s">
        <v>179</v>
      </c>
      <c r="B44" s="26" t="s">
        <v>178</v>
      </c>
      <c r="C44" s="26" t="s">
        <v>159</v>
      </c>
      <c r="D44" s="27">
        <v>4000</v>
      </c>
      <c r="E44" s="28">
        <v>61.695999999999998</v>
      </c>
      <c r="F44" s="29">
        <v>0.41287030984672202</v>
      </c>
      <c r="G44" s="29"/>
      <c r="H44" s="29"/>
      <c r="I44" s="28"/>
    </row>
    <row r="45" spans="1:9" x14ac:dyDescent="0.2">
      <c r="A45" s="26" t="s">
        <v>164</v>
      </c>
      <c r="B45" s="26" t="s">
        <v>163</v>
      </c>
      <c r="C45" s="26" t="s">
        <v>165</v>
      </c>
      <c r="D45" s="27">
        <v>11000</v>
      </c>
      <c r="E45" s="28">
        <v>57.375999999999998</v>
      </c>
      <c r="F45" s="29">
        <v>0.38396082238338902</v>
      </c>
      <c r="G45" s="29"/>
      <c r="H45" s="29"/>
      <c r="I45" s="28"/>
    </row>
    <row r="46" spans="1:9" x14ac:dyDescent="0.2">
      <c r="A46" s="26" t="s">
        <v>167</v>
      </c>
      <c r="B46" s="26" t="s">
        <v>166</v>
      </c>
      <c r="C46" s="26" t="s">
        <v>150</v>
      </c>
      <c r="D46" s="27">
        <v>12300</v>
      </c>
      <c r="E46" s="28">
        <v>55.989600000000003</v>
      </c>
      <c r="F46" s="29">
        <v>0.37468301835117401</v>
      </c>
      <c r="G46" s="29"/>
      <c r="H46" s="29"/>
      <c r="I46" s="28"/>
    </row>
    <row r="47" spans="1:9" x14ac:dyDescent="0.2">
      <c r="A47" s="26" t="s">
        <v>185</v>
      </c>
      <c r="B47" s="26" t="s">
        <v>184</v>
      </c>
      <c r="C47" s="26" t="s">
        <v>186</v>
      </c>
      <c r="D47" s="27">
        <v>35700</v>
      </c>
      <c r="E47" s="28">
        <v>54.888750000000002</v>
      </c>
      <c r="F47" s="29">
        <v>0.36731611805626402</v>
      </c>
      <c r="G47" s="29"/>
      <c r="H47" s="29"/>
      <c r="I47" s="28"/>
    </row>
    <row r="48" spans="1:9" x14ac:dyDescent="0.2">
      <c r="A48" s="26" t="s">
        <v>181</v>
      </c>
      <c r="B48" s="26" t="s">
        <v>180</v>
      </c>
      <c r="C48" s="26" t="s">
        <v>126</v>
      </c>
      <c r="D48" s="27">
        <v>14400</v>
      </c>
      <c r="E48" s="28">
        <v>54.482399999999998</v>
      </c>
      <c r="F48" s="29">
        <v>0.36459681939174499</v>
      </c>
      <c r="G48" s="29"/>
      <c r="H48" s="29"/>
      <c r="I48" s="28"/>
    </row>
    <row r="49" spans="1:11" x14ac:dyDescent="0.2">
      <c r="A49" s="26" t="s">
        <v>169</v>
      </c>
      <c r="B49" s="26" t="s">
        <v>168</v>
      </c>
      <c r="C49" s="26" t="s">
        <v>170</v>
      </c>
      <c r="D49" s="27">
        <v>37200</v>
      </c>
      <c r="E49" s="28">
        <v>54.479399999999998</v>
      </c>
      <c r="F49" s="29">
        <v>0.36457674335878398</v>
      </c>
      <c r="G49" s="29"/>
      <c r="H49" s="29"/>
      <c r="I49" s="28"/>
    </row>
    <row r="50" spans="1:11" x14ac:dyDescent="0.2">
      <c r="A50" s="26" t="s">
        <v>175</v>
      </c>
      <c r="B50" s="26" t="s">
        <v>174</v>
      </c>
      <c r="C50" s="26" t="s">
        <v>123</v>
      </c>
      <c r="D50" s="27">
        <v>20400</v>
      </c>
      <c r="E50" s="28">
        <v>51.917999999999999</v>
      </c>
      <c r="F50" s="29">
        <v>0.34743582641698201</v>
      </c>
      <c r="G50" s="29"/>
      <c r="H50" s="29"/>
      <c r="I50" s="28"/>
    </row>
    <row r="51" spans="1:11" x14ac:dyDescent="0.2">
      <c r="A51" s="26" t="s">
        <v>139</v>
      </c>
      <c r="B51" s="26" t="s">
        <v>138</v>
      </c>
      <c r="C51" s="26" t="s">
        <v>140</v>
      </c>
      <c r="D51" s="27">
        <v>5000</v>
      </c>
      <c r="E51" s="28">
        <v>50.902500000000003</v>
      </c>
      <c r="F51" s="29">
        <v>0.34064008925980299</v>
      </c>
      <c r="G51" s="29"/>
      <c r="H51" s="29"/>
      <c r="I51" s="28"/>
    </row>
    <row r="52" spans="1:11" x14ac:dyDescent="0.2">
      <c r="A52" s="26" t="s">
        <v>195</v>
      </c>
      <c r="B52" s="26" t="s">
        <v>194</v>
      </c>
      <c r="C52" s="26" t="s">
        <v>140</v>
      </c>
      <c r="D52" s="27">
        <v>12200</v>
      </c>
      <c r="E52" s="28">
        <v>48.824399999999997</v>
      </c>
      <c r="F52" s="29">
        <v>0.32673342122796201</v>
      </c>
      <c r="G52" s="29"/>
      <c r="H52" s="29"/>
      <c r="I52" s="28"/>
    </row>
    <row r="53" spans="1:11" x14ac:dyDescent="0.2">
      <c r="A53" s="26" t="s">
        <v>158</v>
      </c>
      <c r="B53" s="26" t="s">
        <v>157</v>
      </c>
      <c r="C53" s="26" t="s">
        <v>159</v>
      </c>
      <c r="D53" s="27">
        <v>5800</v>
      </c>
      <c r="E53" s="28">
        <v>46.9452</v>
      </c>
      <c r="F53" s="29">
        <v>0.31415779418141099</v>
      </c>
      <c r="G53" s="29"/>
      <c r="H53" s="29"/>
      <c r="I53" s="28"/>
    </row>
    <row r="54" spans="1:11" x14ac:dyDescent="0.2">
      <c r="A54" s="26" t="s">
        <v>192</v>
      </c>
      <c r="B54" s="26" t="s">
        <v>191</v>
      </c>
      <c r="C54" s="26" t="s">
        <v>193</v>
      </c>
      <c r="D54" s="27">
        <v>3000</v>
      </c>
      <c r="E54" s="28">
        <v>41.149500000000003</v>
      </c>
      <c r="F54" s="29">
        <v>0.27537290610473503</v>
      </c>
      <c r="G54" s="29"/>
      <c r="H54" s="29"/>
      <c r="I54" s="28"/>
    </row>
    <row r="55" spans="1:11" x14ac:dyDescent="0.2">
      <c r="A55" s="26" t="s">
        <v>188</v>
      </c>
      <c r="B55" s="26" t="s">
        <v>187</v>
      </c>
      <c r="C55" s="26" t="s">
        <v>137</v>
      </c>
      <c r="D55" s="27">
        <v>52400</v>
      </c>
      <c r="E55" s="28">
        <v>39.116599999999998</v>
      </c>
      <c r="F55" s="29">
        <v>0.26176871696950099</v>
      </c>
      <c r="G55" s="29"/>
      <c r="H55" s="29"/>
      <c r="I55" s="28"/>
    </row>
    <row r="56" spans="1:11" x14ac:dyDescent="0.2">
      <c r="A56" s="26" t="s">
        <v>190</v>
      </c>
      <c r="B56" s="26" t="s">
        <v>189</v>
      </c>
      <c r="C56" s="26" t="s">
        <v>117</v>
      </c>
      <c r="D56" s="27">
        <v>11600</v>
      </c>
      <c r="E56" s="28">
        <v>34.973999999999997</v>
      </c>
      <c r="F56" s="29">
        <v>0.23404639225523999</v>
      </c>
      <c r="G56" s="29"/>
      <c r="H56" s="29"/>
      <c r="I56" s="28"/>
    </row>
    <row r="57" spans="1:11" x14ac:dyDescent="0.2">
      <c r="A57" s="26" t="s">
        <v>197</v>
      </c>
      <c r="B57" s="26" t="s">
        <v>196</v>
      </c>
      <c r="C57" s="26" t="s">
        <v>198</v>
      </c>
      <c r="D57" s="27">
        <v>4400</v>
      </c>
      <c r="E57" s="28">
        <v>29.200600000000001</v>
      </c>
      <c r="F57" s="29">
        <v>0.19541073602357101</v>
      </c>
      <c r="G57" s="29"/>
      <c r="H57" s="29"/>
      <c r="I57" s="28"/>
    </row>
    <row r="58" spans="1:11" x14ac:dyDescent="0.2">
      <c r="A58" s="30" t="s">
        <v>31</v>
      </c>
      <c r="B58" s="30"/>
      <c r="C58" s="30"/>
      <c r="D58" s="31"/>
      <c r="E58" s="32">
        <f>SUM(E7:E57)</f>
        <v>9964.8951855000014</v>
      </c>
      <c r="F58" s="33">
        <f>SUM(F7:F57)</f>
        <v>66.685188064501702</v>
      </c>
      <c r="G58" s="33">
        <f t="shared" ref="G58:H58" si="0">SUM(G7:G57)</f>
        <v>-4645.4702499999994</v>
      </c>
      <c r="H58" s="33">
        <f t="shared" si="0"/>
        <v>-31.08753795223728</v>
      </c>
      <c r="I58" s="32"/>
      <c r="J58" s="18"/>
      <c r="K58" s="18"/>
    </row>
    <row r="59" spans="1:11" x14ac:dyDescent="0.2">
      <c r="A59" s="26"/>
      <c r="B59" s="26"/>
      <c r="C59" s="26"/>
      <c r="D59" s="34"/>
      <c r="E59" s="28"/>
      <c r="F59" s="29"/>
      <c r="G59" s="29"/>
      <c r="H59" s="29"/>
      <c r="I59" s="28"/>
    </row>
    <row r="60" spans="1:11" x14ac:dyDescent="0.2">
      <c r="A60" s="30" t="s">
        <v>47</v>
      </c>
      <c r="B60" s="26"/>
      <c r="C60" s="26"/>
      <c r="D60" s="34"/>
      <c r="E60" s="28"/>
      <c r="F60" s="29"/>
      <c r="G60" s="29"/>
      <c r="H60" s="29"/>
      <c r="I60" s="28"/>
    </row>
    <row r="61" spans="1:11" x14ac:dyDescent="0.2">
      <c r="A61" s="30" t="s">
        <v>50</v>
      </c>
      <c r="B61" s="26"/>
      <c r="C61" s="26"/>
      <c r="D61" s="34"/>
      <c r="E61" s="28"/>
      <c r="F61" s="29"/>
      <c r="G61" s="29"/>
      <c r="H61" s="29"/>
      <c r="I61" s="28"/>
    </row>
    <row r="62" spans="1:11" x14ac:dyDescent="0.2">
      <c r="A62" s="26" t="s">
        <v>52</v>
      </c>
      <c r="B62" s="26" t="s">
        <v>51</v>
      </c>
      <c r="C62" s="26" t="s">
        <v>66</v>
      </c>
      <c r="D62" s="27">
        <v>1000000</v>
      </c>
      <c r="E62" s="28">
        <v>996.63499999999999</v>
      </c>
      <c r="F62" s="29">
        <v>6.6694923699119597</v>
      </c>
      <c r="G62" s="29"/>
      <c r="H62" s="29"/>
      <c r="I62" s="28">
        <v>4.2496</v>
      </c>
    </row>
    <row r="63" spans="1:11" x14ac:dyDescent="0.2">
      <c r="A63" s="26" t="s">
        <v>209</v>
      </c>
      <c r="B63" s="26" t="s">
        <v>208</v>
      </c>
      <c r="C63" s="26" t="s">
        <v>66</v>
      </c>
      <c r="D63" s="27">
        <v>500000</v>
      </c>
      <c r="E63" s="28">
        <v>473.57749999999999</v>
      </c>
      <c r="F63" s="29">
        <v>3.1691858331404998</v>
      </c>
      <c r="G63" s="29"/>
      <c r="H63" s="29"/>
      <c r="I63" s="28">
        <v>5.92</v>
      </c>
    </row>
    <row r="64" spans="1:11" x14ac:dyDescent="0.2">
      <c r="A64" s="30" t="s">
        <v>31</v>
      </c>
      <c r="B64" s="30"/>
      <c r="C64" s="30"/>
      <c r="D64" s="31"/>
      <c r="E64" s="32">
        <f>SUM(E61:E63)</f>
        <v>1470.2125000000001</v>
      </c>
      <c r="F64" s="33">
        <f>SUM(F61:F63)</f>
        <v>9.83867820305246</v>
      </c>
      <c r="G64" s="33"/>
      <c r="H64" s="33"/>
      <c r="I64" s="32"/>
      <c r="J64" s="18"/>
      <c r="K64" s="18"/>
    </row>
    <row r="65" spans="1:11" x14ac:dyDescent="0.2">
      <c r="A65" s="26"/>
      <c r="B65" s="26"/>
      <c r="C65" s="26"/>
      <c r="D65" s="34"/>
      <c r="E65" s="28"/>
      <c r="F65" s="29"/>
      <c r="G65" s="29"/>
      <c r="H65" s="29"/>
      <c r="I65" s="28"/>
    </row>
    <row r="66" spans="1:11" x14ac:dyDescent="0.2">
      <c r="A66" s="30" t="s">
        <v>63</v>
      </c>
      <c r="B66" s="26"/>
      <c r="C66" s="26"/>
      <c r="D66" s="34"/>
      <c r="E66" s="28"/>
      <c r="F66" s="29"/>
      <c r="G66" s="29"/>
      <c r="H66" s="29"/>
      <c r="I66" s="28"/>
    </row>
    <row r="67" spans="1:11" x14ac:dyDescent="0.2">
      <c r="A67" s="26" t="s">
        <v>65</v>
      </c>
      <c r="B67" s="26" t="s">
        <v>64</v>
      </c>
      <c r="C67" s="26" t="s">
        <v>66</v>
      </c>
      <c r="D67" s="27">
        <v>500000</v>
      </c>
      <c r="E67" s="28">
        <v>473.78199999999998</v>
      </c>
      <c r="F67" s="29">
        <v>3.1705543493873201</v>
      </c>
      <c r="G67" s="29"/>
      <c r="H67" s="29"/>
      <c r="I67" s="28">
        <v>7.1334</v>
      </c>
    </row>
    <row r="68" spans="1:11" x14ac:dyDescent="0.2">
      <c r="A68" s="26" t="s">
        <v>68</v>
      </c>
      <c r="B68" s="26" t="s">
        <v>67</v>
      </c>
      <c r="C68" s="26" t="s">
        <v>66</v>
      </c>
      <c r="D68" s="27">
        <v>300000</v>
      </c>
      <c r="E68" s="28">
        <v>285.59820000000002</v>
      </c>
      <c r="F68" s="29">
        <v>1.91122629223396</v>
      </c>
      <c r="G68" s="29"/>
      <c r="H68" s="29"/>
      <c r="I68" s="28">
        <v>7.0686</v>
      </c>
    </row>
    <row r="69" spans="1:11" x14ac:dyDescent="0.2">
      <c r="A69" s="30" t="s">
        <v>31</v>
      </c>
      <c r="B69" s="30"/>
      <c r="C69" s="30"/>
      <c r="D69" s="31"/>
      <c r="E69" s="32">
        <f>SUM(E67:E68)</f>
        <v>759.38020000000006</v>
      </c>
      <c r="F69" s="33">
        <f>SUM(F67:F68)</f>
        <v>5.0817806416212798</v>
      </c>
      <c r="G69" s="33"/>
      <c r="H69" s="33"/>
      <c r="I69" s="32"/>
      <c r="J69" s="18"/>
      <c r="K69" s="18"/>
    </row>
    <row r="70" spans="1:11" x14ac:dyDescent="0.2">
      <c r="A70" s="26"/>
      <c r="B70" s="26"/>
      <c r="C70" s="26"/>
      <c r="D70" s="34"/>
      <c r="E70" s="28"/>
      <c r="F70" s="29"/>
      <c r="G70" s="29"/>
      <c r="H70" s="29"/>
      <c r="I70" s="28"/>
    </row>
    <row r="71" spans="1:11" x14ac:dyDescent="0.2">
      <c r="A71" s="30" t="s">
        <v>32</v>
      </c>
      <c r="B71" s="30"/>
      <c r="C71" s="30"/>
      <c r="D71" s="31"/>
      <c r="E71" s="32">
        <f>E58+E64+E69</f>
        <v>12194.487885500001</v>
      </c>
      <c r="F71" s="33">
        <f>F58+F64+F69</f>
        <v>81.605646909175434</v>
      </c>
      <c r="G71" s="33"/>
      <c r="H71" s="33"/>
      <c r="I71" s="32"/>
      <c r="J71" s="18"/>
      <c r="K71" s="18"/>
    </row>
    <row r="72" spans="1:11" x14ac:dyDescent="0.2">
      <c r="A72" s="30"/>
      <c r="B72" s="30"/>
      <c r="C72" s="30"/>
      <c r="D72" s="31"/>
      <c r="E72" s="32"/>
      <c r="F72" s="33"/>
      <c r="G72" s="33"/>
      <c r="H72" s="33"/>
      <c r="I72" s="32"/>
      <c r="J72" s="18"/>
      <c r="K72" s="18"/>
    </row>
    <row r="73" spans="1:11" x14ac:dyDescent="0.2">
      <c r="A73" s="30" t="s">
        <v>1199</v>
      </c>
      <c r="B73" s="30"/>
      <c r="C73" s="30"/>
      <c r="D73" s="31"/>
      <c r="E73" s="32">
        <v>1505.9935350000001</v>
      </c>
      <c r="F73" s="33">
        <v>10.078125282394499</v>
      </c>
      <c r="G73" s="33"/>
      <c r="H73" s="33"/>
      <c r="I73" s="32"/>
      <c r="J73" s="18"/>
      <c r="K73" s="18"/>
    </row>
    <row r="74" spans="1:11" x14ac:dyDescent="0.2">
      <c r="A74" s="30"/>
      <c r="B74" s="30"/>
      <c r="C74" s="30"/>
      <c r="D74" s="31"/>
      <c r="E74" s="32"/>
      <c r="F74" s="33"/>
      <c r="G74" s="33"/>
      <c r="H74" s="33"/>
      <c r="I74" s="32"/>
      <c r="J74" s="18"/>
      <c r="K74" s="18"/>
    </row>
    <row r="75" spans="1:11" x14ac:dyDescent="0.2">
      <c r="A75" s="30" t="s">
        <v>34</v>
      </c>
      <c r="B75" s="30"/>
      <c r="C75" s="30"/>
      <c r="D75" s="31"/>
      <c r="E75" s="32">
        <f>E77-(E58+E64+E69+E73)</f>
        <v>1242.7098258999995</v>
      </c>
      <c r="F75" s="33">
        <f>F77-(F58+F64+F69+F73)</f>
        <v>8.3162278084300709</v>
      </c>
      <c r="G75" s="33"/>
      <c r="H75" s="33"/>
      <c r="I75" s="32"/>
      <c r="J75" s="18"/>
      <c r="K75" s="18"/>
    </row>
    <row r="76" spans="1:11" x14ac:dyDescent="0.2">
      <c r="A76" s="30"/>
      <c r="B76" s="30"/>
      <c r="C76" s="30"/>
      <c r="D76" s="31"/>
      <c r="E76" s="32"/>
      <c r="F76" s="33"/>
      <c r="G76" s="33"/>
      <c r="H76" s="33"/>
      <c r="I76" s="32"/>
      <c r="J76" s="18"/>
      <c r="K76" s="18"/>
    </row>
    <row r="77" spans="1:11" x14ac:dyDescent="0.2">
      <c r="A77" s="35" t="s">
        <v>33</v>
      </c>
      <c r="B77" s="35"/>
      <c r="C77" s="35"/>
      <c r="D77" s="36"/>
      <c r="E77" s="37">
        <v>14943.1912464</v>
      </c>
      <c r="F77" s="38">
        <v>100</v>
      </c>
      <c r="G77" s="38"/>
      <c r="H77" s="38"/>
      <c r="I77" s="37"/>
      <c r="J77" s="18"/>
      <c r="K77" s="18"/>
    </row>
    <row r="80" spans="1:11" x14ac:dyDescent="0.2">
      <c r="A80" s="18" t="s">
        <v>36</v>
      </c>
    </row>
    <row r="81" spans="1:4" x14ac:dyDescent="0.2">
      <c r="A81" s="18" t="s">
        <v>37</v>
      </c>
    </row>
    <row r="82" spans="1:4" x14ac:dyDescent="0.2">
      <c r="A82" s="18" t="s">
        <v>38</v>
      </c>
      <c r="B82" s="18"/>
      <c r="C82" s="39" t="s">
        <v>40</v>
      </c>
      <c r="D82" s="19" t="s">
        <v>39</v>
      </c>
    </row>
    <row r="83" spans="1:4" x14ac:dyDescent="0.2">
      <c r="A83" s="9" t="s">
        <v>57</v>
      </c>
      <c r="C83" s="40">
        <v>12.6884</v>
      </c>
      <c r="D83" s="40">
        <v>12.5769</v>
      </c>
    </row>
    <row r="84" spans="1:4" x14ac:dyDescent="0.2">
      <c r="A84" s="9" t="s">
        <v>79</v>
      </c>
      <c r="C84" s="40">
        <v>12.1747</v>
      </c>
      <c r="D84" s="40">
        <v>12.0678</v>
      </c>
    </row>
    <row r="85" spans="1:4" x14ac:dyDescent="0.2">
      <c r="A85" s="9" t="s">
        <v>58</v>
      </c>
      <c r="C85" s="40">
        <v>11.900499999999999</v>
      </c>
      <c r="D85" s="40">
        <v>11.5167</v>
      </c>
    </row>
    <row r="86" spans="1:4" x14ac:dyDescent="0.2">
      <c r="A86" s="9" t="s">
        <v>59</v>
      </c>
      <c r="C86" s="40">
        <v>11.7682</v>
      </c>
      <c r="D86" s="40">
        <v>11.2249</v>
      </c>
    </row>
    <row r="87" spans="1:4" x14ac:dyDescent="0.2">
      <c r="A87" s="9" t="s">
        <v>60</v>
      </c>
      <c r="C87" s="40">
        <v>13.368600000000001</v>
      </c>
      <c r="D87" s="40">
        <v>13.3339</v>
      </c>
    </row>
    <row r="88" spans="1:4" x14ac:dyDescent="0.2">
      <c r="A88" s="9" t="s">
        <v>80</v>
      </c>
      <c r="C88" s="40">
        <v>12.851800000000001</v>
      </c>
      <c r="D88" s="40">
        <v>12.8164</v>
      </c>
    </row>
    <row r="89" spans="1:4" x14ac:dyDescent="0.2">
      <c r="A89" s="9" t="s">
        <v>61</v>
      </c>
      <c r="C89" s="40">
        <v>12.569800000000001</v>
      </c>
      <c r="D89" s="40">
        <v>12.2555</v>
      </c>
    </row>
    <row r="90" spans="1:4" x14ac:dyDescent="0.2">
      <c r="A90" s="9" t="s">
        <v>62</v>
      </c>
      <c r="C90" s="40">
        <v>12.4404</v>
      </c>
      <c r="D90" s="40">
        <v>11.9655</v>
      </c>
    </row>
    <row r="92" spans="1:4" x14ac:dyDescent="0.2">
      <c r="A92" s="18" t="s">
        <v>42</v>
      </c>
    </row>
    <row r="93" spans="1:4" x14ac:dyDescent="0.2">
      <c r="A93" s="80" t="s">
        <v>54</v>
      </c>
      <c r="B93" s="81"/>
      <c r="C93" s="43" t="s">
        <v>55</v>
      </c>
    </row>
    <row r="94" spans="1:4" x14ac:dyDescent="0.2">
      <c r="A94" s="76" t="s">
        <v>58</v>
      </c>
      <c r="B94" s="77"/>
      <c r="C94" s="44">
        <v>0.28000000000000003</v>
      </c>
    </row>
    <row r="95" spans="1:4" x14ac:dyDescent="0.2">
      <c r="A95" s="76" t="s">
        <v>59</v>
      </c>
      <c r="B95" s="77"/>
      <c r="C95" s="44">
        <v>0.44</v>
      </c>
    </row>
    <row r="96" spans="1:4" x14ac:dyDescent="0.2">
      <c r="A96" s="76" t="s">
        <v>61</v>
      </c>
      <c r="B96" s="77"/>
      <c r="C96" s="44">
        <v>0.28000000000000003</v>
      </c>
    </row>
    <row r="97" spans="1:5" x14ac:dyDescent="0.2">
      <c r="A97" s="76" t="s">
        <v>62</v>
      </c>
      <c r="B97" s="77"/>
      <c r="C97" s="44">
        <v>0.44</v>
      </c>
    </row>
    <row r="98" spans="1:5" x14ac:dyDescent="0.2">
      <c r="A98" s="9" t="s">
        <v>56</v>
      </c>
    </row>
    <row r="99" spans="1:5" x14ac:dyDescent="0.2">
      <c r="A99" s="9" t="s">
        <v>41</v>
      </c>
    </row>
    <row r="101" spans="1:5" x14ac:dyDescent="0.2">
      <c r="A101" s="47" t="s">
        <v>775</v>
      </c>
      <c r="D101" s="50" t="s">
        <v>779</v>
      </c>
    </row>
    <row r="103" spans="1:5" x14ac:dyDescent="0.2">
      <c r="A103" s="18" t="s">
        <v>771</v>
      </c>
      <c r="D103" s="42">
        <f>-H58</f>
        <v>31.08753795223728</v>
      </c>
    </row>
    <row r="105" spans="1:5" x14ac:dyDescent="0.2">
      <c r="A105" s="18" t="s">
        <v>772</v>
      </c>
      <c r="D105" s="45">
        <v>2.2863444094797698</v>
      </c>
    </row>
    <row r="107" spans="1:5" x14ac:dyDescent="0.2">
      <c r="A107" s="18" t="s">
        <v>773</v>
      </c>
      <c r="D107" s="42">
        <v>1.0572172706638301</v>
      </c>
      <c r="E107" s="13" t="s">
        <v>44</v>
      </c>
    </row>
    <row r="109" spans="1:5" x14ac:dyDescent="0.2">
      <c r="A109" s="18" t="s">
        <v>774</v>
      </c>
      <c r="D109" s="41" t="s">
        <v>43</v>
      </c>
    </row>
    <row r="111" spans="1:5" x14ac:dyDescent="0.2">
      <c r="A111" s="18" t="s">
        <v>1140</v>
      </c>
    </row>
    <row r="112" spans="1:5" x14ac:dyDescent="0.2">
      <c r="A112" s="46"/>
    </row>
    <row r="113" spans="1:1" x14ac:dyDescent="0.2">
      <c r="A113" s="47" t="s">
        <v>769</v>
      </c>
    </row>
    <row r="114" spans="1:1" x14ac:dyDescent="0.2">
      <c r="A114" s="48"/>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7" t="s">
        <v>768</v>
      </c>
    </row>
    <row r="127" spans="1:1" x14ac:dyDescent="0.2">
      <c r="A127" s="49"/>
    </row>
    <row r="128" spans="1:1" x14ac:dyDescent="0.2">
      <c r="A128" s="47" t="s">
        <v>770</v>
      </c>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row r="141" spans="1:1" x14ac:dyDescent="0.2">
      <c r="A141" s="49"/>
    </row>
  </sheetData>
  <mergeCells count="6">
    <mergeCell ref="A97:B97"/>
    <mergeCell ref="A1:I1"/>
    <mergeCell ref="A93:B93"/>
    <mergeCell ref="A94:B94"/>
    <mergeCell ref="A95:B95"/>
    <mergeCell ref="A96:B96"/>
  </mergeCells>
  <conditionalFormatting sqref="F2:H3 F5:H6 F7:G57 F58:H65542">
    <cfRule type="cellIs" dxfId="51" priority="5" stopIfTrue="1" operator="between">
      <formula>0.009</formula>
      <formula>-0.009</formula>
    </cfRule>
  </conditionalFormatting>
  <conditionalFormatting sqref="H7:H57">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9"/>
  <sheetViews>
    <sheetView workbookViewId="0">
      <selection sqref="A1:G1"/>
    </sheetView>
  </sheetViews>
  <sheetFormatPr defaultColWidth="9.140625" defaultRowHeight="11.25" x14ac:dyDescent="0.2"/>
  <cols>
    <col min="1" max="1" width="38.7109375" style="9" bestFit="1" customWidth="1"/>
    <col min="2" max="2" width="51.85546875" style="9" bestFit="1" customWidth="1"/>
    <col min="3" max="3" width="25.140625" style="9" bestFit="1" customWidth="1"/>
    <col min="4" max="4" width="15.5703125" style="10" bestFit="1" customWidth="1"/>
    <col min="5" max="5" width="23" style="13" bestFit="1" customWidth="1"/>
    <col min="6" max="6" width="13.5703125" style="14" bestFit="1" customWidth="1"/>
    <col min="7" max="7" width="14.28515625" style="13" customWidth="1"/>
    <col min="8" max="16384" width="9.140625" style="9"/>
  </cols>
  <sheetData>
    <row r="1" spans="1:7" s="1" customFormat="1" ht="15" x14ac:dyDescent="0.2">
      <c r="A1" s="78" t="s">
        <v>9</v>
      </c>
      <c r="B1" s="79"/>
      <c r="C1" s="79"/>
      <c r="D1" s="79"/>
      <c r="E1" s="79"/>
      <c r="F1" s="79"/>
      <c r="G1" s="79"/>
    </row>
    <row r="2" spans="1:7" s="1" customFormat="1" ht="12" x14ac:dyDescent="0.2">
      <c r="D2" s="6"/>
      <c r="E2" s="7"/>
      <c r="F2" s="12"/>
      <c r="G2" s="13"/>
    </row>
    <row r="3" spans="1:7" s="1" customFormat="1" ht="12" x14ac:dyDescent="0.2">
      <c r="A3" s="11" t="s">
        <v>7</v>
      </c>
      <c r="B3" s="2"/>
      <c r="C3" s="3"/>
      <c r="D3" s="4"/>
      <c r="E3" s="5"/>
      <c r="F3" s="12"/>
      <c r="G3" s="13"/>
    </row>
    <row r="4" spans="1:7" s="1" customFormat="1" ht="17.45" customHeight="1" x14ac:dyDescent="0.2">
      <c r="A4" s="8" t="s">
        <v>2</v>
      </c>
      <c r="B4" s="8" t="s">
        <v>0</v>
      </c>
      <c r="C4" s="17" t="s">
        <v>5</v>
      </c>
      <c r="D4" s="16" t="s">
        <v>1</v>
      </c>
      <c r="E4" s="15" t="s">
        <v>3</v>
      </c>
      <c r="F4" s="15" t="s">
        <v>4</v>
      </c>
      <c r="G4" s="15" t="s">
        <v>6</v>
      </c>
    </row>
    <row r="5" spans="1:7" x14ac:dyDescent="0.2">
      <c r="A5" s="21" t="s">
        <v>86</v>
      </c>
      <c r="B5" s="22"/>
      <c r="C5" s="22"/>
      <c r="D5" s="23"/>
      <c r="E5" s="24"/>
      <c r="F5" s="25"/>
      <c r="G5" s="24"/>
    </row>
    <row r="6" spans="1:7" x14ac:dyDescent="0.2">
      <c r="A6" s="30" t="s">
        <v>46</v>
      </c>
      <c r="B6" s="26"/>
      <c r="C6" s="26"/>
      <c r="D6" s="34"/>
      <c r="E6" s="28"/>
      <c r="F6" s="29"/>
      <c r="G6" s="28"/>
    </row>
    <row r="7" spans="1:7" x14ac:dyDescent="0.2">
      <c r="A7" s="26" t="s">
        <v>88</v>
      </c>
      <c r="B7" s="26" t="s">
        <v>87</v>
      </c>
      <c r="C7" s="26" t="s">
        <v>89</v>
      </c>
      <c r="D7" s="27">
        <v>987000</v>
      </c>
      <c r="E7" s="28">
        <v>7430.6295</v>
      </c>
      <c r="F7" s="29">
        <v>5.6175600665595899</v>
      </c>
      <c r="G7" s="28"/>
    </row>
    <row r="8" spans="1:7" x14ac:dyDescent="0.2">
      <c r="A8" s="26" t="s">
        <v>91</v>
      </c>
      <c r="B8" s="26" t="s">
        <v>90</v>
      </c>
      <c r="C8" s="26" t="s">
        <v>89</v>
      </c>
      <c r="D8" s="27">
        <v>530400</v>
      </c>
      <c r="E8" s="28">
        <v>7366.9907999999996</v>
      </c>
      <c r="F8" s="29">
        <v>5.5694491736927398</v>
      </c>
      <c r="G8" s="28"/>
    </row>
    <row r="9" spans="1:7" x14ac:dyDescent="0.2">
      <c r="A9" s="26" t="s">
        <v>93</v>
      </c>
      <c r="B9" s="26" t="s">
        <v>92</v>
      </c>
      <c r="C9" s="26" t="s">
        <v>94</v>
      </c>
      <c r="D9" s="27">
        <v>425800</v>
      </c>
      <c r="E9" s="28">
        <v>6402.3288000000002</v>
      </c>
      <c r="F9" s="29">
        <v>4.8401641610397101</v>
      </c>
      <c r="G9" s="28"/>
    </row>
    <row r="10" spans="1:7" x14ac:dyDescent="0.2">
      <c r="A10" s="26" t="s">
        <v>96</v>
      </c>
      <c r="B10" s="26" t="s">
        <v>95</v>
      </c>
      <c r="C10" s="26" t="s">
        <v>89</v>
      </c>
      <c r="D10" s="27">
        <v>747100</v>
      </c>
      <c r="E10" s="28">
        <v>5119.1292000000003</v>
      </c>
      <c r="F10" s="29">
        <v>3.8700645442595598</v>
      </c>
      <c r="G10" s="28"/>
    </row>
    <row r="11" spans="1:7" x14ac:dyDescent="0.2">
      <c r="A11" s="26" t="s">
        <v>98</v>
      </c>
      <c r="B11" s="26" t="s">
        <v>97</v>
      </c>
      <c r="C11" s="26" t="s">
        <v>99</v>
      </c>
      <c r="D11" s="27">
        <v>297000</v>
      </c>
      <c r="E11" s="28">
        <v>4913.8649999999998</v>
      </c>
      <c r="F11" s="29">
        <v>3.7148846940174902</v>
      </c>
      <c r="G11" s="28"/>
    </row>
    <row r="12" spans="1:7" x14ac:dyDescent="0.2">
      <c r="A12" s="26" t="s">
        <v>101</v>
      </c>
      <c r="B12" s="26" t="s">
        <v>100</v>
      </c>
      <c r="C12" s="26" t="s">
        <v>102</v>
      </c>
      <c r="D12" s="27">
        <v>640500</v>
      </c>
      <c r="E12" s="28">
        <v>4484.7809999999999</v>
      </c>
      <c r="F12" s="29">
        <v>3.3904969495337101</v>
      </c>
      <c r="G12" s="28"/>
    </row>
    <row r="13" spans="1:7" x14ac:dyDescent="0.2">
      <c r="A13" s="26" t="s">
        <v>104</v>
      </c>
      <c r="B13" s="26" t="s">
        <v>103</v>
      </c>
      <c r="C13" s="26" t="s">
        <v>105</v>
      </c>
      <c r="D13" s="27">
        <v>129000</v>
      </c>
      <c r="E13" s="28">
        <v>3396.1185</v>
      </c>
      <c r="F13" s="29">
        <v>2.5674674893835401</v>
      </c>
      <c r="G13" s="28"/>
    </row>
    <row r="14" spans="1:7" x14ac:dyDescent="0.2">
      <c r="A14" s="26" t="s">
        <v>107</v>
      </c>
      <c r="B14" s="26" t="s">
        <v>106</v>
      </c>
      <c r="C14" s="26" t="s">
        <v>94</v>
      </c>
      <c r="D14" s="27">
        <v>264200</v>
      </c>
      <c r="E14" s="28">
        <v>2749.6615000000002</v>
      </c>
      <c r="F14" s="29">
        <v>2.0787456350712099</v>
      </c>
      <c r="G14" s="28"/>
    </row>
    <row r="15" spans="1:7" x14ac:dyDescent="0.2">
      <c r="A15" s="26" t="s">
        <v>113</v>
      </c>
      <c r="B15" s="26" t="s">
        <v>112</v>
      </c>
      <c r="C15" s="26" t="s">
        <v>114</v>
      </c>
      <c r="D15" s="27">
        <v>1753370</v>
      </c>
      <c r="E15" s="28">
        <v>2735.2572</v>
      </c>
      <c r="F15" s="29">
        <v>2.0678559761981998</v>
      </c>
      <c r="G15" s="28"/>
    </row>
    <row r="16" spans="1:7" x14ac:dyDescent="0.2">
      <c r="A16" s="26" t="s">
        <v>109</v>
      </c>
      <c r="B16" s="26" t="s">
        <v>108</v>
      </c>
      <c r="C16" s="26" t="s">
        <v>89</v>
      </c>
      <c r="D16" s="27">
        <v>574700</v>
      </c>
      <c r="E16" s="28">
        <v>2690.1707000000001</v>
      </c>
      <c r="F16" s="29">
        <v>2.0337705569290798</v>
      </c>
      <c r="G16" s="28"/>
    </row>
    <row r="17" spans="1:7" x14ac:dyDescent="0.2">
      <c r="A17" s="26" t="s">
        <v>111</v>
      </c>
      <c r="B17" s="26" t="s">
        <v>110</v>
      </c>
      <c r="C17" s="26" t="s">
        <v>89</v>
      </c>
      <c r="D17" s="27">
        <v>139100</v>
      </c>
      <c r="E17" s="28">
        <v>2568.9683500000001</v>
      </c>
      <c r="F17" s="29">
        <v>1.94214151240019</v>
      </c>
      <c r="G17" s="28"/>
    </row>
    <row r="18" spans="1:7" x14ac:dyDescent="0.2">
      <c r="A18" s="26" t="s">
        <v>116</v>
      </c>
      <c r="B18" s="26" t="s">
        <v>115</v>
      </c>
      <c r="C18" s="26" t="s">
        <v>117</v>
      </c>
      <c r="D18" s="27">
        <v>642000</v>
      </c>
      <c r="E18" s="28">
        <v>2371.5479999999998</v>
      </c>
      <c r="F18" s="29">
        <v>1.7928916171542799</v>
      </c>
      <c r="G18" s="28"/>
    </row>
    <row r="19" spans="1:7" x14ac:dyDescent="0.2">
      <c r="A19" s="26" t="s">
        <v>119</v>
      </c>
      <c r="B19" s="26" t="s">
        <v>118</v>
      </c>
      <c r="C19" s="26" t="s">
        <v>120</v>
      </c>
      <c r="D19" s="27">
        <v>59600</v>
      </c>
      <c r="E19" s="28">
        <v>2303.0036</v>
      </c>
      <c r="F19" s="29">
        <v>1.7410720123379799</v>
      </c>
      <c r="G19" s="28"/>
    </row>
    <row r="20" spans="1:7" x14ac:dyDescent="0.2">
      <c r="A20" s="26" t="s">
        <v>122</v>
      </c>
      <c r="B20" s="26" t="s">
        <v>121</v>
      </c>
      <c r="C20" s="26" t="s">
        <v>123</v>
      </c>
      <c r="D20" s="27">
        <v>1425000</v>
      </c>
      <c r="E20" s="28">
        <v>2097.6</v>
      </c>
      <c r="F20" s="29">
        <v>1.5857867756177899</v>
      </c>
      <c r="G20" s="28"/>
    </row>
    <row r="21" spans="1:7" x14ac:dyDescent="0.2">
      <c r="A21" s="26" t="s">
        <v>136</v>
      </c>
      <c r="B21" s="26" t="s">
        <v>135</v>
      </c>
      <c r="C21" s="26" t="s">
        <v>137</v>
      </c>
      <c r="D21" s="27">
        <v>724973</v>
      </c>
      <c r="E21" s="28">
        <v>1966.8517489999999</v>
      </c>
      <c r="F21" s="29">
        <v>1.4869410245828201</v>
      </c>
      <c r="G21" s="28"/>
    </row>
    <row r="22" spans="1:7" x14ac:dyDescent="0.2">
      <c r="A22" s="26" t="s">
        <v>125</v>
      </c>
      <c r="B22" s="26" t="s">
        <v>124</v>
      </c>
      <c r="C22" s="26" t="s">
        <v>126</v>
      </c>
      <c r="D22" s="27">
        <v>43300</v>
      </c>
      <c r="E22" s="28">
        <v>1892.05845</v>
      </c>
      <c r="F22" s="29">
        <v>1.4303972486202701</v>
      </c>
      <c r="G22" s="28"/>
    </row>
    <row r="23" spans="1:7" x14ac:dyDescent="0.2">
      <c r="A23" s="26" t="s">
        <v>128</v>
      </c>
      <c r="B23" s="26" t="s">
        <v>127</v>
      </c>
      <c r="C23" s="26" t="s">
        <v>129</v>
      </c>
      <c r="D23" s="27">
        <v>92700</v>
      </c>
      <c r="E23" s="28">
        <v>1704.1041</v>
      </c>
      <c r="F23" s="29">
        <v>1.28830365467966</v>
      </c>
      <c r="G23" s="28"/>
    </row>
    <row r="24" spans="1:7" x14ac:dyDescent="0.2">
      <c r="A24" s="26" t="s">
        <v>131</v>
      </c>
      <c r="B24" s="26" t="s">
        <v>130</v>
      </c>
      <c r="C24" s="26" t="s">
        <v>117</v>
      </c>
      <c r="D24" s="27">
        <v>117000</v>
      </c>
      <c r="E24" s="28">
        <v>1671.462</v>
      </c>
      <c r="F24" s="29">
        <v>1.26362620878511</v>
      </c>
      <c r="G24" s="28"/>
    </row>
    <row r="25" spans="1:7" x14ac:dyDescent="0.2">
      <c r="A25" s="26" t="s">
        <v>133</v>
      </c>
      <c r="B25" s="26" t="s">
        <v>132</v>
      </c>
      <c r="C25" s="26" t="s">
        <v>134</v>
      </c>
      <c r="D25" s="27">
        <v>210400</v>
      </c>
      <c r="E25" s="28">
        <v>1641.12</v>
      </c>
      <c r="F25" s="29">
        <v>1.24068763977968</v>
      </c>
      <c r="G25" s="28"/>
    </row>
    <row r="26" spans="1:7" x14ac:dyDescent="0.2">
      <c r="A26" s="26" t="s">
        <v>139</v>
      </c>
      <c r="B26" s="26" t="s">
        <v>138</v>
      </c>
      <c r="C26" s="26" t="s">
        <v>140</v>
      </c>
      <c r="D26" s="27">
        <v>153500</v>
      </c>
      <c r="E26" s="28">
        <v>1562.7067500000001</v>
      </c>
      <c r="F26" s="29">
        <v>1.1814071788323099</v>
      </c>
      <c r="G26" s="28"/>
    </row>
    <row r="27" spans="1:7" x14ac:dyDescent="0.2">
      <c r="A27" s="26" t="s">
        <v>142</v>
      </c>
      <c r="B27" s="26" t="s">
        <v>141</v>
      </c>
      <c r="C27" s="26" t="s">
        <v>140</v>
      </c>
      <c r="D27" s="27">
        <v>143600</v>
      </c>
      <c r="E27" s="28">
        <v>1471.0383999999999</v>
      </c>
      <c r="F27" s="29">
        <v>1.1121058548560001</v>
      </c>
      <c r="G27" s="28"/>
    </row>
    <row r="28" spans="1:7" x14ac:dyDescent="0.2">
      <c r="A28" s="26" t="s">
        <v>144</v>
      </c>
      <c r="B28" s="26" t="s">
        <v>143</v>
      </c>
      <c r="C28" s="26" t="s">
        <v>145</v>
      </c>
      <c r="D28" s="27">
        <v>59700</v>
      </c>
      <c r="E28" s="28">
        <v>1404.8902499999999</v>
      </c>
      <c r="F28" s="29">
        <v>1.0620978163827099</v>
      </c>
      <c r="G28" s="28"/>
    </row>
    <row r="29" spans="1:7" x14ac:dyDescent="0.2">
      <c r="A29" s="26" t="s">
        <v>147</v>
      </c>
      <c r="B29" s="26" t="s">
        <v>146</v>
      </c>
      <c r="C29" s="26" t="s">
        <v>140</v>
      </c>
      <c r="D29" s="27">
        <v>378600</v>
      </c>
      <c r="E29" s="28">
        <v>1368.4496999999999</v>
      </c>
      <c r="F29" s="29">
        <v>1.0345487401592901</v>
      </c>
      <c r="G29" s="28"/>
    </row>
    <row r="30" spans="1:7" x14ac:dyDescent="0.2">
      <c r="A30" s="26" t="s">
        <v>161</v>
      </c>
      <c r="B30" s="26" t="s">
        <v>160</v>
      </c>
      <c r="C30" s="26" t="s">
        <v>162</v>
      </c>
      <c r="D30" s="27">
        <v>900000</v>
      </c>
      <c r="E30" s="28">
        <v>1341</v>
      </c>
      <c r="F30" s="29">
        <v>1.01379675157487</v>
      </c>
      <c r="G30" s="28"/>
    </row>
    <row r="31" spans="1:7" x14ac:dyDescent="0.2">
      <c r="A31" s="26" t="s">
        <v>152</v>
      </c>
      <c r="B31" s="26" t="s">
        <v>151</v>
      </c>
      <c r="C31" s="26" t="s">
        <v>120</v>
      </c>
      <c r="D31" s="27">
        <v>300000</v>
      </c>
      <c r="E31" s="28">
        <v>1330.65</v>
      </c>
      <c r="F31" s="29">
        <v>1.00597214577413</v>
      </c>
      <c r="G31" s="28"/>
    </row>
    <row r="32" spans="1:7" x14ac:dyDescent="0.2">
      <c r="A32" s="26" t="s">
        <v>154</v>
      </c>
      <c r="B32" s="26" t="s">
        <v>153</v>
      </c>
      <c r="C32" s="26" t="s">
        <v>117</v>
      </c>
      <c r="D32" s="27">
        <v>21400</v>
      </c>
      <c r="E32" s="28">
        <v>1301.6764000000001</v>
      </c>
      <c r="F32" s="29">
        <v>0.98406808793562595</v>
      </c>
      <c r="G32" s="28"/>
    </row>
    <row r="33" spans="1:7" x14ac:dyDescent="0.2">
      <c r="A33" s="26" t="s">
        <v>156</v>
      </c>
      <c r="B33" s="26" t="s">
        <v>155</v>
      </c>
      <c r="C33" s="26" t="s">
        <v>89</v>
      </c>
      <c r="D33" s="27">
        <v>908500</v>
      </c>
      <c r="E33" s="28">
        <v>1272.8085000000001</v>
      </c>
      <c r="F33" s="29">
        <v>0.96224393935636499</v>
      </c>
      <c r="G33" s="28"/>
    </row>
    <row r="34" spans="1:7" x14ac:dyDescent="0.2">
      <c r="A34" s="26" t="s">
        <v>149</v>
      </c>
      <c r="B34" s="26" t="s">
        <v>148</v>
      </c>
      <c r="C34" s="26" t="s">
        <v>150</v>
      </c>
      <c r="D34" s="27">
        <v>225000</v>
      </c>
      <c r="E34" s="28">
        <v>1239.6375</v>
      </c>
      <c r="F34" s="29">
        <v>0.93716664476539602</v>
      </c>
      <c r="G34" s="28"/>
    </row>
    <row r="35" spans="1:7" x14ac:dyDescent="0.2">
      <c r="A35" s="26" t="s">
        <v>183</v>
      </c>
      <c r="B35" s="26" t="s">
        <v>182</v>
      </c>
      <c r="C35" s="26" t="s">
        <v>114</v>
      </c>
      <c r="D35" s="27">
        <v>521200</v>
      </c>
      <c r="E35" s="28">
        <v>1225.6017999999999</v>
      </c>
      <c r="F35" s="29">
        <v>0.92655564769896803</v>
      </c>
      <c r="G35" s="28"/>
    </row>
    <row r="36" spans="1:7" x14ac:dyDescent="0.2">
      <c r="A36" s="26" t="s">
        <v>158</v>
      </c>
      <c r="B36" s="26" t="s">
        <v>157</v>
      </c>
      <c r="C36" s="26" t="s">
        <v>159</v>
      </c>
      <c r="D36" s="27">
        <v>147000</v>
      </c>
      <c r="E36" s="28">
        <v>1189.818</v>
      </c>
      <c r="F36" s="29">
        <v>0.89950307484363301</v>
      </c>
      <c r="G36" s="28"/>
    </row>
    <row r="37" spans="1:7" x14ac:dyDescent="0.2">
      <c r="A37" s="26" t="s">
        <v>167</v>
      </c>
      <c r="B37" s="26" t="s">
        <v>166</v>
      </c>
      <c r="C37" s="26" t="s">
        <v>150</v>
      </c>
      <c r="D37" s="27">
        <v>249300</v>
      </c>
      <c r="E37" s="28">
        <v>1134.8136</v>
      </c>
      <c r="F37" s="29">
        <v>0.85791971761594799</v>
      </c>
      <c r="G37" s="28"/>
    </row>
    <row r="38" spans="1:7" x14ac:dyDescent="0.2">
      <c r="A38" s="26" t="s">
        <v>169</v>
      </c>
      <c r="B38" s="26" t="s">
        <v>168</v>
      </c>
      <c r="C38" s="26" t="s">
        <v>170</v>
      </c>
      <c r="D38" s="27">
        <v>752200</v>
      </c>
      <c r="E38" s="28">
        <v>1101.5969</v>
      </c>
      <c r="F38" s="29">
        <v>0.83280787379936605</v>
      </c>
      <c r="G38" s="28"/>
    </row>
    <row r="39" spans="1:7" x14ac:dyDescent="0.2">
      <c r="A39" s="26" t="s">
        <v>181</v>
      </c>
      <c r="B39" s="26" t="s">
        <v>180</v>
      </c>
      <c r="C39" s="26" t="s">
        <v>126</v>
      </c>
      <c r="D39" s="27">
        <v>290000</v>
      </c>
      <c r="E39" s="28">
        <v>1097.2149999999999</v>
      </c>
      <c r="F39" s="29">
        <v>0.82949515494349202</v>
      </c>
      <c r="G39" s="28"/>
    </row>
    <row r="40" spans="1:7" x14ac:dyDescent="0.2">
      <c r="A40" s="26" t="s">
        <v>175</v>
      </c>
      <c r="B40" s="26" t="s">
        <v>174</v>
      </c>
      <c r="C40" s="26" t="s">
        <v>123</v>
      </c>
      <c r="D40" s="27">
        <v>412800</v>
      </c>
      <c r="E40" s="28">
        <v>1050.576</v>
      </c>
      <c r="F40" s="29">
        <v>0.79423604480426802</v>
      </c>
      <c r="G40" s="28"/>
    </row>
    <row r="41" spans="1:7" x14ac:dyDescent="0.2">
      <c r="A41" s="26" t="s">
        <v>164</v>
      </c>
      <c r="B41" s="26" t="s">
        <v>163</v>
      </c>
      <c r="C41" s="26" t="s">
        <v>165</v>
      </c>
      <c r="D41" s="27">
        <v>200000</v>
      </c>
      <c r="E41" s="28">
        <v>1043.2</v>
      </c>
      <c r="F41" s="29">
        <v>0.78865978467032605</v>
      </c>
      <c r="G41" s="28"/>
    </row>
    <row r="42" spans="1:7" x14ac:dyDescent="0.2">
      <c r="A42" s="26" t="s">
        <v>172</v>
      </c>
      <c r="B42" s="26" t="s">
        <v>171</v>
      </c>
      <c r="C42" s="26" t="s">
        <v>173</v>
      </c>
      <c r="D42" s="27">
        <v>131394</v>
      </c>
      <c r="E42" s="28">
        <v>1029.340596</v>
      </c>
      <c r="F42" s="29">
        <v>0.778182067478705</v>
      </c>
      <c r="G42" s="28"/>
    </row>
    <row r="43" spans="1:7" x14ac:dyDescent="0.2">
      <c r="A43" s="26" t="s">
        <v>177</v>
      </c>
      <c r="B43" s="26" t="s">
        <v>176</v>
      </c>
      <c r="C43" s="26" t="s">
        <v>150</v>
      </c>
      <c r="D43" s="27">
        <v>96600</v>
      </c>
      <c r="E43" s="28">
        <v>1026.6165000000001</v>
      </c>
      <c r="F43" s="29">
        <v>0.77612264937596198</v>
      </c>
      <c r="G43" s="28"/>
    </row>
    <row r="44" spans="1:7" x14ac:dyDescent="0.2">
      <c r="A44" s="26" t="s">
        <v>179</v>
      </c>
      <c r="B44" s="26" t="s">
        <v>178</v>
      </c>
      <c r="C44" s="26" t="s">
        <v>159</v>
      </c>
      <c r="D44" s="27">
        <v>65600</v>
      </c>
      <c r="E44" s="28">
        <v>1011.8144</v>
      </c>
      <c r="F44" s="29">
        <v>0.76493225347999905</v>
      </c>
      <c r="G44" s="28"/>
    </row>
    <row r="45" spans="1:7" x14ac:dyDescent="0.2">
      <c r="A45" s="26" t="s">
        <v>185</v>
      </c>
      <c r="B45" s="26" t="s">
        <v>184</v>
      </c>
      <c r="C45" s="26" t="s">
        <v>186</v>
      </c>
      <c r="D45" s="27">
        <v>607100</v>
      </c>
      <c r="E45" s="28">
        <v>933.41624999999999</v>
      </c>
      <c r="F45" s="29">
        <v>0.70566320814108796</v>
      </c>
      <c r="G45" s="28"/>
    </row>
    <row r="46" spans="1:7" x14ac:dyDescent="0.2">
      <c r="A46" s="26" t="s">
        <v>192</v>
      </c>
      <c r="B46" s="26" t="s">
        <v>191</v>
      </c>
      <c r="C46" s="26" t="s">
        <v>193</v>
      </c>
      <c r="D46" s="27">
        <v>60000</v>
      </c>
      <c r="E46" s="28">
        <v>822.99</v>
      </c>
      <c r="F46" s="29">
        <v>0.62218090125175596</v>
      </c>
      <c r="G46" s="28"/>
    </row>
    <row r="47" spans="1:7" x14ac:dyDescent="0.2">
      <c r="A47" s="26" t="s">
        <v>188</v>
      </c>
      <c r="B47" s="26" t="s">
        <v>187</v>
      </c>
      <c r="C47" s="26" t="s">
        <v>137</v>
      </c>
      <c r="D47" s="27">
        <v>1059500</v>
      </c>
      <c r="E47" s="28">
        <v>790.91674999999998</v>
      </c>
      <c r="F47" s="29">
        <v>0.59793350627602904</v>
      </c>
      <c r="G47" s="28"/>
    </row>
    <row r="48" spans="1:7" x14ac:dyDescent="0.2">
      <c r="A48" s="26" t="s">
        <v>190</v>
      </c>
      <c r="B48" s="26" t="s">
        <v>189</v>
      </c>
      <c r="C48" s="26" t="s">
        <v>117</v>
      </c>
      <c r="D48" s="27">
        <v>234700</v>
      </c>
      <c r="E48" s="28">
        <v>707.62049999999999</v>
      </c>
      <c r="F48" s="29">
        <v>0.53496149459193698</v>
      </c>
      <c r="G48" s="28"/>
    </row>
    <row r="49" spans="1:9" x14ac:dyDescent="0.2">
      <c r="A49" s="26" t="s">
        <v>195</v>
      </c>
      <c r="B49" s="26" t="s">
        <v>194</v>
      </c>
      <c r="C49" s="26" t="s">
        <v>140</v>
      </c>
      <c r="D49" s="27">
        <v>171700</v>
      </c>
      <c r="E49" s="28">
        <v>687.14340000000004</v>
      </c>
      <c r="F49" s="29">
        <v>0.51948079551537096</v>
      </c>
      <c r="G49" s="28"/>
    </row>
    <row r="50" spans="1:9" x14ac:dyDescent="0.2">
      <c r="A50" s="26" t="s">
        <v>200</v>
      </c>
      <c r="B50" s="26" t="s">
        <v>199</v>
      </c>
      <c r="C50" s="26" t="s">
        <v>201</v>
      </c>
      <c r="D50" s="27">
        <v>560683</v>
      </c>
      <c r="E50" s="28">
        <v>665.25037950000001</v>
      </c>
      <c r="F50" s="29">
        <v>0.50292965974724202</v>
      </c>
      <c r="G50" s="28"/>
    </row>
    <row r="51" spans="1:9" x14ac:dyDescent="0.2">
      <c r="A51" s="26" t="s">
        <v>197</v>
      </c>
      <c r="B51" s="26" t="s">
        <v>196</v>
      </c>
      <c r="C51" s="26" t="s">
        <v>198</v>
      </c>
      <c r="D51" s="27">
        <v>93000</v>
      </c>
      <c r="E51" s="28">
        <v>617.19449999999995</v>
      </c>
      <c r="F51" s="29">
        <v>0.46659938791191502</v>
      </c>
      <c r="G51" s="28"/>
    </row>
    <row r="52" spans="1:9" x14ac:dyDescent="0.2">
      <c r="A52" s="30" t="s">
        <v>31</v>
      </c>
      <c r="B52" s="30"/>
      <c r="C52" s="30"/>
      <c r="D52" s="31"/>
      <c r="E52" s="32">
        <f>SUM(E7:E51)</f>
        <v>93933.630524499997</v>
      </c>
      <c r="F52" s="33">
        <f>SUM(F7:F51)</f>
        <v>71.01387732242533</v>
      </c>
      <c r="G52" s="32"/>
      <c r="H52" s="18"/>
      <c r="I52" s="18"/>
    </row>
    <row r="53" spans="1:9" x14ac:dyDescent="0.2">
      <c r="A53" s="26"/>
      <c r="B53" s="26"/>
      <c r="C53" s="26"/>
      <c r="D53" s="34"/>
      <c r="E53" s="28"/>
      <c r="F53" s="29"/>
      <c r="G53" s="28"/>
    </row>
    <row r="54" spans="1:9" x14ac:dyDescent="0.2">
      <c r="A54" s="30" t="s">
        <v>228</v>
      </c>
      <c r="B54" s="26"/>
      <c r="C54" s="26"/>
      <c r="D54" s="34"/>
      <c r="E54" s="28"/>
      <c r="F54" s="29"/>
      <c r="G54" s="28"/>
    </row>
    <row r="55" spans="1:9" x14ac:dyDescent="0.2">
      <c r="A55" s="26" t="s">
        <v>229</v>
      </c>
      <c r="B55" s="26" t="s">
        <v>780</v>
      </c>
      <c r="C55" s="26" t="s">
        <v>173</v>
      </c>
      <c r="D55" s="27">
        <v>270000</v>
      </c>
      <c r="E55" s="28">
        <v>2.7E-2</v>
      </c>
      <c r="F55" s="29">
        <v>2.0412015132379999E-5</v>
      </c>
      <c r="G55" s="28"/>
    </row>
    <row r="56" spans="1:9" x14ac:dyDescent="0.2">
      <c r="A56" s="26"/>
      <c r="B56" s="26" t="s">
        <v>781</v>
      </c>
      <c r="C56" s="26" t="s">
        <v>134</v>
      </c>
      <c r="D56" s="27">
        <v>27500</v>
      </c>
      <c r="E56" s="28">
        <v>2.7499999999999998E-3</v>
      </c>
      <c r="F56" s="29">
        <v>2.0790015412609199E-6</v>
      </c>
      <c r="G56" s="28"/>
    </row>
    <row r="57" spans="1:9" x14ac:dyDescent="0.2">
      <c r="A57" s="30" t="s">
        <v>31</v>
      </c>
      <c r="B57" s="30"/>
      <c r="C57" s="30"/>
      <c r="D57" s="31"/>
      <c r="E57" s="32">
        <f>SUM(E54:E56)</f>
        <v>2.9749999999999999E-2</v>
      </c>
      <c r="F57" s="33">
        <f>SUM(F54:F56)</f>
        <v>2.2491016673640918E-5</v>
      </c>
      <c r="G57" s="32"/>
      <c r="H57" s="18"/>
      <c r="I57" s="18"/>
    </row>
    <row r="58" spans="1:9" x14ac:dyDescent="0.2">
      <c r="A58" s="26"/>
      <c r="B58" s="26"/>
      <c r="C58" s="26"/>
      <c r="D58" s="34"/>
      <c r="E58" s="28"/>
      <c r="F58" s="29"/>
      <c r="G58" s="28"/>
    </row>
    <row r="59" spans="1:9" x14ac:dyDescent="0.2">
      <c r="A59" s="30" t="s">
        <v>45</v>
      </c>
      <c r="B59" s="26"/>
      <c r="C59" s="26"/>
      <c r="D59" s="34"/>
      <c r="E59" s="28"/>
      <c r="F59" s="29"/>
      <c r="G59" s="28"/>
    </row>
    <row r="60" spans="1:9" x14ac:dyDescent="0.2">
      <c r="A60" s="30" t="s">
        <v>46</v>
      </c>
      <c r="B60" s="26"/>
      <c r="C60" s="26"/>
      <c r="D60" s="34"/>
      <c r="E60" s="28"/>
      <c r="F60" s="29"/>
      <c r="G60" s="28"/>
    </row>
    <row r="61" spans="1:9" x14ac:dyDescent="0.2">
      <c r="A61" s="26" t="s">
        <v>77</v>
      </c>
      <c r="B61" s="26" t="s">
        <v>76</v>
      </c>
      <c r="C61" s="26" t="s">
        <v>78</v>
      </c>
      <c r="D61" s="27">
        <v>450</v>
      </c>
      <c r="E61" s="28">
        <v>4477.7924999999996</v>
      </c>
      <c r="F61" s="29">
        <v>3.3852136396169499</v>
      </c>
      <c r="G61" s="28">
        <v>9.0769042523240007</v>
      </c>
    </row>
    <row r="62" spans="1:9" x14ac:dyDescent="0.2">
      <c r="A62" s="26" t="s">
        <v>203</v>
      </c>
      <c r="B62" s="26" t="s">
        <v>202</v>
      </c>
      <c r="C62" s="26" t="s">
        <v>75</v>
      </c>
      <c r="D62" s="27">
        <v>50</v>
      </c>
      <c r="E62" s="28">
        <v>502.233</v>
      </c>
      <c r="F62" s="29">
        <v>0.37968842948076298</v>
      </c>
      <c r="G62" s="28">
        <v>6.3849999999999998</v>
      </c>
    </row>
    <row r="63" spans="1:9" x14ac:dyDescent="0.2">
      <c r="A63" s="30" t="s">
        <v>31</v>
      </c>
      <c r="B63" s="30"/>
      <c r="C63" s="30"/>
      <c r="D63" s="31"/>
      <c r="E63" s="32">
        <f>SUM(E60:E62)</f>
        <v>4980.0254999999997</v>
      </c>
      <c r="F63" s="33">
        <f>SUM(F60:F62)</f>
        <v>3.7649020690977126</v>
      </c>
      <c r="G63" s="32"/>
      <c r="H63" s="18"/>
      <c r="I63" s="18"/>
    </row>
    <row r="64" spans="1:9" x14ac:dyDescent="0.2">
      <c r="A64" s="26"/>
      <c r="B64" s="26"/>
      <c r="C64" s="26"/>
      <c r="D64" s="34"/>
      <c r="E64" s="28"/>
      <c r="F64" s="29"/>
      <c r="G64" s="28"/>
    </row>
    <row r="65" spans="1:9" x14ac:dyDescent="0.2">
      <c r="A65" s="30" t="s">
        <v>47</v>
      </c>
      <c r="B65" s="26"/>
      <c r="C65" s="26"/>
      <c r="D65" s="34"/>
      <c r="E65" s="28"/>
      <c r="F65" s="29"/>
      <c r="G65" s="28"/>
    </row>
    <row r="66" spans="1:9" x14ac:dyDescent="0.2">
      <c r="A66" s="30" t="s">
        <v>49</v>
      </c>
      <c r="B66" s="26"/>
      <c r="C66" s="26"/>
      <c r="D66" s="34"/>
      <c r="E66" s="28"/>
      <c r="F66" s="29"/>
      <c r="G66" s="28"/>
    </row>
    <row r="67" spans="1:9" x14ac:dyDescent="0.2">
      <c r="A67" s="26" t="s">
        <v>207</v>
      </c>
      <c r="B67" s="26" t="s">
        <v>206</v>
      </c>
      <c r="C67" s="26" t="s">
        <v>48</v>
      </c>
      <c r="D67" s="27">
        <v>700</v>
      </c>
      <c r="E67" s="28">
        <v>3437.4095000000002</v>
      </c>
      <c r="F67" s="29">
        <v>2.5986835085254301</v>
      </c>
      <c r="G67" s="28">
        <v>5.585</v>
      </c>
    </row>
    <row r="68" spans="1:9" x14ac:dyDescent="0.2">
      <c r="A68" s="26" t="s">
        <v>205</v>
      </c>
      <c r="B68" s="26" t="s">
        <v>204</v>
      </c>
      <c r="C68" s="26" t="s">
        <v>48</v>
      </c>
      <c r="D68" s="27">
        <v>500</v>
      </c>
      <c r="E68" s="28">
        <v>2499.355</v>
      </c>
      <c r="F68" s="29">
        <v>1.8895137807847999</v>
      </c>
      <c r="G68" s="28">
        <v>4.7096999999999998</v>
      </c>
    </row>
    <row r="69" spans="1:9" x14ac:dyDescent="0.2">
      <c r="A69" s="26" t="s">
        <v>85</v>
      </c>
      <c r="B69" s="26" t="s">
        <v>84</v>
      </c>
      <c r="C69" s="26" t="s">
        <v>83</v>
      </c>
      <c r="D69" s="27">
        <v>200</v>
      </c>
      <c r="E69" s="28">
        <v>993.79100000000005</v>
      </c>
      <c r="F69" s="29">
        <v>0.75130655297863103</v>
      </c>
      <c r="G69" s="28">
        <v>5.4295999999999998</v>
      </c>
    </row>
    <row r="70" spans="1:9" x14ac:dyDescent="0.2">
      <c r="A70" s="30" t="s">
        <v>31</v>
      </c>
      <c r="B70" s="30"/>
      <c r="C70" s="30"/>
      <c r="D70" s="31"/>
      <c r="E70" s="32">
        <f>SUM(E66:E69)</f>
        <v>6930.5555000000004</v>
      </c>
      <c r="F70" s="33">
        <f>SUM(F66:F69)</f>
        <v>5.2395038422888618</v>
      </c>
      <c r="G70" s="32"/>
      <c r="H70" s="18"/>
      <c r="I70" s="18"/>
    </row>
    <row r="71" spans="1:9" x14ac:dyDescent="0.2">
      <c r="A71" s="26"/>
      <c r="B71" s="26"/>
      <c r="C71" s="26"/>
      <c r="D71" s="34"/>
      <c r="E71" s="28"/>
      <c r="F71" s="29"/>
      <c r="G71" s="28"/>
    </row>
    <row r="72" spans="1:9" x14ac:dyDescent="0.2">
      <c r="A72" s="30" t="s">
        <v>50</v>
      </c>
      <c r="B72" s="26"/>
      <c r="C72" s="26"/>
      <c r="D72" s="34"/>
      <c r="E72" s="28"/>
      <c r="F72" s="29"/>
      <c r="G72" s="28"/>
    </row>
    <row r="73" spans="1:9" x14ac:dyDescent="0.2">
      <c r="A73" s="26" t="s">
        <v>52</v>
      </c>
      <c r="B73" s="26" t="s">
        <v>51</v>
      </c>
      <c r="C73" s="26" t="s">
        <v>66</v>
      </c>
      <c r="D73" s="27">
        <v>2500000</v>
      </c>
      <c r="E73" s="28">
        <v>2491.5875000000001</v>
      </c>
      <c r="F73" s="29">
        <v>1.88364154643144</v>
      </c>
      <c r="G73" s="28">
        <v>4.2496</v>
      </c>
    </row>
    <row r="74" spans="1:9" x14ac:dyDescent="0.2">
      <c r="A74" s="30" t="s">
        <v>31</v>
      </c>
      <c r="B74" s="30"/>
      <c r="C74" s="30"/>
      <c r="D74" s="31"/>
      <c r="E74" s="32">
        <f>SUM(E72:E73)</f>
        <v>2491.5875000000001</v>
      </c>
      <c r="F74" s="33">
        <f>SUM(F72:F73)</f>
        <v>1.88364154643144</v>
      </c>
      <c r="G74" s="32"/>
      <c r="H74" s="18"/>
      <c r="I74" s="18"/>
    </row>
    <row r="75" spans="1:9" x14ac:dyDescent="0.2">
      <c r="A75" s="26"/>
      <c r="B75" s="26"/>
      <c r="C75" s="26"/>
      <c r="D75" s="34"/>
      <c r="E75" s="28"/>
      <c r="F75" s="29"/>
      <c r="G75" s="28"/>
    </row>
    <row r="76" spans="1:9" x14ac:dyDescent="0.2">
      <c r="A76" s="30" t="s">
        <v>63</v>
      </c>
      <c r="B76" s="26"/>
      <c r="C76" s="26"/>
      <c r="D76" s="34"/>
      <c r="E76" s="28"/>
      <c r="F76" s="29"/>
      <c r="G76" s="28"/>
    </row>
    <row r="77" spans="1:9" x14ac:dyDescent="0.2">
      <c r="A77" s="26" t="s">
        <v>70</v>
      </c>
      <c r="B77" s="26" t="s">
        <v>69</v>
      </c>
      <c r="C77" s="26" t="s">
        <v>66</v>
      </c>
      <c r="D77" s="27">
        <v>10000000</v>
      </c>
      <c r="E77" s="28">
        <v>9449.25</v>
      </c>
      <c r="F77" s="29">
        <v>7.1436382959126501</v>
      </c>
      <c r="G77" s="28">
        <v>6.9774000000000003</v>
      </c>
    </row>
    <row r="78" spans="1:9" x14ac:dyDescent="0.2">
      <c r="A78" s="26" t="s">
        <v>68</v>
      </c>
      <c r="B78" s="26" t="s">
        <v>67</v>
      </c>
      <c r="C78" s="26" t="s">
        <v>66</v>
      </c>
      <c r="D78" s="27">
        <v>7400000</v>
      </c>
      <c r="E78" s="28">
        <v>7044.7556000000004</v>
      </c>
      <c r="F78" s="29">
        <v>5.3258391818932802</v>
      </c>
      <c r="G78" s="28">
        <v>7.0686</v>
      </c>
    </row>
    <row r="79" spans="1:9" x14ac:dyDescent="0.2">
      <c r="A79" s="26" t="s">
        <v>65</v>
      </c>
      <c r="B79" s="26" t="s">
        <v>64</v>
      </c>
      <c r="C79" s="26" t="s">
        <v>66</v>
      </c>
      <c r="D79" s="27">
        <v>2500000</v>
      </c>
      <c r="E79" s="28">
        <v>2368.91</v>
      </c>
      <c r="F79" s="29">
        <v>1.79089728767579</v>
      </c>
      <c r="G79" s="28">
        <v>7.1334</v>
      </c>
    </row>
    <row r="80" spans="1:9" x14ac:dyDescent="0.2">
      <c r="A80" s="26" t="s">
        <v>211</v>
      </c>
      <c r="B80" s="26" t="s">
        <v>210</v>
      </c>
      <c r="C80" s="26" t="s">
        <v>66</v>
      </c>
      <c r="D80" s="27">
        <v>300000</v>
      </c>
      <c r="E80" s="28">
        <v>297</v>
      </c>
      <c r="F80" s="29">
        <v>0.22453216645617999</v>
      </c>
      <c r="G80" s="28">
        <v>6.6303000000000001</v>
      </c>
    </row>
    <row r="81" spans="1:9" x14ac:dyDescent="0.2">
      <c r="A81" s="26" t="s">
        <v>82</v>
      </c>
      <c r="B81" s="26" t="s">
        <v>81</v>
      </c>
      <c r="C81" s="26" t="s">
        <v>66</v>
      </c>
      <c r="D81" s="27">
        <v>100000</v>
      </c>
      <c r="E81" s="28">
        <v>101.45659999999999</v>
      </c>
      <c r="F81" s="29">
        <v>7.67012464622156E-2</v>
      </c>
      <c r="G81" s="28">
        <v>6.3724999999999996</v>
      </c>
    </row>
    <row r="82" spans="1:9" x14ac:dyDescent="0.2">
      <c r="A82" s="26" t="s">
        <v>72</v>
      </c>
      <c r="B82" s="26" t="s">
        <v>71</v>
      </c>
      <c r="C82" s="26" t="s">
        <v>66</v>
      </c>
      <c r="D82" s="27">
        <v>100000</v>
      </c>
      <c r="E82" s="28">
        <v>95.384</v>
      </c>
      <c r="F82" s="29">
        <v>7.2110357458775198E-2</v>
      </c>
      <c r="G82" s="28">
        <v>6.9294000000000002</v>
      </c>
    </row>
    <row r="83" spans="1:9" x14ac:dyDescent="0.2">
      <c r="A83" s="30" t="s">
        <v>31</v>
      </c>
      <c r="B83" s="30"/>
      <c r="C83" s="30"/>
      <c r="D83" s="31"/>
      <c r="E83" s="32">
        <f>SUM(E77:E82)</f>
        <v>19356.7562</v>
      </c>
      <c r="F83" s="33">
        <f>SUM(F77:F82)</f>
        <v>14.633718535858893</v>
      </c>
      <c r="G83" s="32"/>
      <c r="H83" s="18"/>
      <c r="I83" s="18"/>
    </row>
    <row r="84" spans="1:9" x14ac:dyDescent="0.2">
      <c r="A84" s="26"/>
      <c r="B84" s="26"/>
      <c r="C84" s="26"/>
      <c r="D84" s="34"/>
      <c r="E84" s="28"/>
      <c r="F84" s="29"/>
      <c r="G84" s="28"/>
    </row>
    <row r="85" spans="1:9" x14ac:dyDescent="0.2">
      <c r="A85" s="30" t="s">
        <v>32</v>
      </c>
      <c r="B85" s="30"/>
      <c r="C85" s="30"/>
      <c r="D85" s="31"/>
      <c r="E85" s="32">
        <f>E52+E57+E63+E70+E74+E83</f>
        <v>127692.5849745</v>
      </c>
      <c r="F85" s="33">
        <f>F52+F57+F63+F70+F74+F83</f>
        <v>96.535665807118917</v>
      </c>
      <c r="G85" s="32"/>
      <c r="H85" s="18"/>
      <c r="I85" s="18"/>
    </row>
    <row r="86" spans="1:9" x14ac:dyDescent="0.2">
      <c r="A86" s="30"/>
      <c r="B86" s="30"/>
      <c r="C86" s="30"/>
      <c r="D86" s="31"/>
      <c r="E86" s="32"/>
      <c r="F86" s="33"/>
      <c r="G86" s="32"/>
      <c r="H86" s="18"/>
      <c r="I86" s="18"/>
    </row>
    <row r="87" spans="1:9" x14ac:dyDescent="0.2">
      <c r="A87" s="30" t="s">
        <v>34</v>
      </c>
      <c r="B87" s="30"/>
      <c r="C87" s="30"/>
      <c r="D87" s="31"/>
      <c r="E87" s="32">
        <f>E89-(E52+E57+E63+E70+E74+E83)</f>
        <v>4582.4492389000079</v>
      </c>
      <c r="F87" s="33">
        <f>F89-(F52+F57+F63+F70+F74+F83)</f>
        <v>3.4643341928810827</v>
      </c>
      <c r="G87" s="32"/>
      <c r="H87" s="18"/>
      <c r="I87" s="18"/>
    </row>
    <row r="88" spans="1:9" x14ac:dyDescent="0.2">
      <c r="A88" s="30"/>
      <c r="B88" s="30"/>
      <c r="C88" s="30"/>
      <c r="D88" s="31"/>
      <c r="E88" s="32"/>
      <c r="F88" s="33"/>
      <c r="G88" s="32"/>
      <c r="H88" s="18"/>
      <c r="I88" s="18"/>
    </row>
    <row r="89" spans="1:9" x14ac:dyDescent="0.2">
      <c r="A89" s="35" t="s">
        <v>33</v>
      </c>
      <c r="B89" s="35"/>
      <c r="C89" s="35"/>
      <c r="D89" s="36"/>
      <c r="E89" s="37">
        <v>132275.03421340001</v>
      </c>
      <c r="F89" s="38">
        <v>100</v>
      </c>
      <c r="G89" s="37"/>
      <c r="H89" s="18"/>
      <c r="I89" s="18"/>
    </row>
    <row r="91" spans="1:9" x14ac:dyDescent="0.2">
      <c r="A91" s="18" t="s">
        <v>53</v>
      </c>
    </row>
    <row r="92" spans="1:9" x14ac:dyDescent="0.2">
      <c r="A92" s="18" t="s">
        <v>35</v>
      </c>
    </row>
    <row r="93" spans="1:9" x14ac:dyDescent="0.2">
      <c r="A93" s="18" t="s">
        <v>782</v>
      </c>
    </row>
    <row r="94" spans="1:9" x14ac:dyDescent="0.2">
      <c r="A94" s="18"/>
    </row>
    <row r="95" spans="1:9" ht="34.5" customHeight="1" x14ac:dyDescent="0.2">
      <c r="A95" s="84" t="s">
        <v>783</v>
      </c>
      <c r="B95" s="84"/>
      <c r="C95" s="84"/>
      <c r="D95" s="84"/>
      <c r="E95" s="84"/>
      <c r="F95" s="84"/>
      <c r="G95" s="84"/>
    </row>
    <row r="97" spans="1:4" x14ac:dyDescent="0.2">
      <c r="A97" s="18" t="s">
        <v>36</v>
      </c>
    </row>
    <row r="98" spans="1:4" x14ac:dyDescent="0.2">
      <c r="A98" s="18" t="s">
        <v>37</v>
      </c>
    </row>
    <row r="99" spans="1:4" x14ac:dyDescent="0.2">
      <c r="A99" s="18" t="s">
        <v>38</v>
      </c>
      <c r="B99" s="18"/>
      <c r="C99" s="39" t="s">
        <v>40</v>
      </c>
      <c r="D99" s="19" t="s">
        <v>39</v>
      </c>
    </row>
    <row r="100" spans="1:4" x14ac:dyDescent="0.2">
      <c r="A100" s="9" t="s">
        <v>57</v>
      </c>
      <c r="C100" s="40">
        <v>173.40639999999999</v>
      </c>
      <c r="D100" s="40">
        <v>167.732</v>
      </c>
    </row>
    <row r="101" spans="1:4" x14ac:dyDescent="0.2">
      <c r="A101" s="9" t="s">
        <v>79</v>
      </c>
      <c r="C101" s="40">
        <v>25.7287</v>
      </c>
      <c r="D101" s="40">
        <v>22.892600000000002</v>
      </c>
    </row>
    <row r="102" spans="1:4" x14ac:dyDescent="0.2">
      <c r="A102" s="9" t="s">
        <v>60</v>
      </c>
      <c r="C102" s="40">
        <v>190.77520000000001</v>
      </c>
      <c r="D102" s="40">
        <v>185.441</v>
      </c>
    </row>
    <row r="103" spans="1:4" x14ac:dyDescent="0.2">
      <c r="A103" s="9" t="s">
        <v>80</v>
      </c>
      <c r="C103" s="40">
        <v>29.363499999999998</v>
      </c>
      <c r="D103" s="40">
        <v>26.546500000000002</v>
      </c>
    </row>
    <row r="105" spans="1:4" x14ac:dyDescent="0.2">
      <c r="A105" s="18" t="s">
        <v>42</v>
      </c>
    </row>
    <row r="106" spans="1:4" x14ac:dyDescent="0.2">
      <c r="A106" s="80" t="s">
        <v>54</v>
      </c>
      <c r="B106" s="81"/>
      <c r="C106" s="43" t="s">
        <v>55</v>
      </c>
    </row>
    <row r="107" spans="1:4" x14ac:dyDescent="0.2">
      <c r="A107" s="76" t="s">
        <v>79</v>
      </c>
      <c r="B107" s="77"/>
      <c r="C107" s="44">
        <v>2</v>
      </c>
    </row>
    <row r="108" spans="1:4" x14ac:dyDescent="0.2">
      <c r="A108" s="76" t="s">
        <v>80</v>
      </c>
      <c r="B108" s="77"/>
      <c r="C108" s="44">
        <v>2</v>
      </c>
    </row>
    <row r="109" spans="1:4" x14ac:dyDescent="0.2">
      <c r="A109" s="9" t="s">
        <v>56</v>
      </c>
    </row>
    <row r="110" spans="1:4" x14ac:dyDescent="0.2">
      <c r="A110" s="9" t="s">
        <v>41</v>
      </c>
    </row>
    <row r="112" spans="1:4" x14ac:dyDescent="0.2">
      <c r="A112" s="18" t="s">
        <v>225</v>
      </c>
      <c r="D112" s="45">
        <v>0.364114359242455</v>
      </c>
    </row>
    <row r="114" spans="1:5" x14ac:dyDescent="0.2">
      <c r="A114" s="18" t="s">
        <v>226</v>
      </c>
      <c r="D114" s="42">
        <v>2.0014748594240901</v>
      </c>
      <c r="E114" s="13" t="s">
        <v>44</v>
      </c>
    </row>
    <row r="116" spans="1:5" x14ac:dyDescent="0.2">
      <c r="A116" s="18" t="s">
        <v>227</v>
      </c>
      <c r="D116" s="41" t="s">
        <v>43</v>
      </c>
    </row>
    <row r="117" spans="1:5" x14ac:dyDescent="0.2">
      <c r="A117" s="9" t="s">
        <v>784</v>
      </c>
      <c r="D117" s="41"/>
    </row>
    <row r="118" spans="1:5" x14ac:dyDescent="0.2">
      <c r="A118" s="46" t="s">
        <v>785</v>
      </c>
      <c r="D118" s="41"/>
    </row>
    <row r="119" spans="1:5" x14ac:dyDescent="0.2">
      <c r="A119" s="54"/>
      <c r="B119" s="54"/>
      <c r="C119" s="54"/>
      <c r="D119" s="55"/>
    </row>
    <row r="120" spans="1:5" x14ac:dyDescent="0.2">
      <c r="A120" s="18" t="s">
        <v>1040</v>
      </c>
    </row>
    <row r="121" spans="1:5" x14ac:dyDescent="0.2">
      <c r="A121" s="18"/>
    </row>
    <row r="122" spans="1:5" x14ac:dyDescent="0.2">
      <c r="A122" s="47" t="s">
        <v>769</v>
      </c>
    </row>
    <row r="123" spans="1:5" x14ac:dyDescent="0.2">
      <c r="A123" s="48"/>
    </row>
    <row r="124" spans="1:5" x14ac:dyDescent="0.2">
      <c r="A124" s="49"/>
    </row>
    <row r="125" spans="1:5" x14ac:dyDescent="0.2">
      <c r="A125" s="49"/>
    </row>
    <row r="126" spans="1:5" x14ac:dyDescent="0.2">
      <c r="A126" s="49"/>
    </row>
    <row r="127" spans="1:5" x14ac:dyDescent="0.2">
      <c r="A127" s="49"/>
    </row>
    <row r="128" spans="1:5"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7" t="s">
        <v>786</v>
      </c>
    </row>
    <row r="136" spans="1:1" x14ac:dyDescent="0.2">
      <c r="A136" s="49"/>
    </row>
    <row r="137" spans="1:1" x14ac:dyDescent="0.2">
      <c r="A137" s="47" t="s">
        <v>770</v>
      </c>
    </row>
    <row r="138" spans="1:1" x14ac:dyDescent="0.2">
      <c r="A138" s="49"/>
    </row>
    <row r="139" spans="1:1" x14ac:dyDescent="0.2">
      <c r="A139" s="49"/>
    </row>
    <row r="140" spans="1:1" x14ac:dyDescent="0.2">
      <c r="A140" s="49"/>
    </row>
    <row r="141" spans="1:1" x14ac:dyDescent="0.2">
      <c r="A141" s="49"/>
    </row>
    <row r="142" spans="1:1" x14ac:dyDescent="0.2">
      <c r="A142" s="49"/>
    </row>
    <row r="143" spans="1:1" x14ac:dyDescent="0.2">
      <c r="A143" s="49"/>
    </row>
    <row r="144" spans="1:1" x14ac:dyDescent="0.2">
      <c r="A144" s="49"/>
    </row>
    <row r="145" spans="1:1" x14ac:dyDescent="0.2">
      <c r="A145" s="49"/>
    </row>
    <row r="146" spans="1:1" x14ac:dyDescent="0.2">
      <c r="A146" s="49"/>
    </row>
    <row r="147" spans="1:1" x14ac:dyDescent="0.2">
      <c r="A147" s="49"/>
    </row>
    <row r="148" spans="1:1" x14ac:dyDescent="0.2">
      <c r="A148" s="49"/>
    </row>
    <row r="149" spans="1:1" x14ac:dyDescent="0.2">
      <c r="A149" s="49"/>
    </row>
  </sheetData>
  <mergeCells count="5">
    <mergeCell ref="A1:G1"/>
    <mergeCell ref="A106:B106"/>
    <mergeCell ref="A107:B107"/>
    <mergeCell ref="A108:B108"/>
    <mergeCell ref="A95:G95"/>
  </mergeCells>
  <conditionalFormatting sqref="F2:F3 F5:F90 F96:F65540">
    <cfRule type="cellIs" dxfId="49" priority="2" stopIfTrue="1" operator="between">
      <formula>0.009</formula>
      <formula>-0.009</formula>
    </cfRule>
  </conditionalFormatting>
  <conditionalFormatting sqref="F91:F94">
    <cfRule type="cellIs" dxfId="48" priority="1" stopIfTrue="1" operator="between">
      <formula>0.009</formula>
      <formula>-0.009</formula>
    </cfRule>
  </conditionalFormatting>
  <hyperlinks>
    <hyperlink ref="A118" r:id="rId1"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01"/>
  <sheetViews>
    <sheetView workbookViewId="0">
      <selection sqref="A1:F1"/>
    </sheetView>
  </sheetViews>
  <sheetFormatPr defaultColWidth="9.140625" defaultRowHeight="11.25" x14ac:dyDescent="0.2"/>
  <cols>
    <col min="1" max="1" width="40.5703125" style="9" bestFit="1" customWidth="1"/>
    <col min="2" max="2" width="33.42578125" style="9" bestFit="1" customWidth="1"/>
    <col min="3" max="3" width="24.710937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10</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750000</v>
      </c>
      <c r="E7" s="28">
        <v>5646.375</v>
      </c>
      <c r="F7" s="29">
        <v>8.7373070500877006</v>
      </c>
    </row>
    <row r="8" spans="1:6" x14ac:dyDescent="0.2">
      <c r="A8" s="26" t="s">
        <v>109</v>
      </c>
      <c r="B8" s="26" t="s">
        <v>108</v>
      </c>
      <c r="C8" s="26" t="s">
        <v>89</v>
      </c>
      <c r="D8" s="27">
        <v>1000000</v>
      </c>
      <c r="E8" s="28">
        <v>4681</v>
      </c>
      <c r="F8" s="29">
        <v>7.2434675878701897</v>
      </c>
    </row>
    <row r="9" spans="1:6" x14ac:dyDescent="0.2">
      <c r="A9" s="26" t="s">
        <v>96</v>
      </c>
      <c r="B9" s="26" t="s">
        <v>95</v>
      </c>
      <c r="C9" s="26" t="s">
        <v>89</v>
      </c>
      <c r="D9" s="27">
        <v>600000</v>
      </c>
      <c r="E9" s="28">
        <v>4111.2</v>
      </c>
      <c r="F9" s="29">
        <v>6.3617483331023097</v>
      </c>
    </row>
    <row r="10" spans="1:6" x14ac:dyDescent="0.2">
      <c r="A10" s="26" t="s">
        <v>231</v>
      </c>
      <c r="B10" s="26" t="s">
        <v>230</v>
      </c>
      <c r="C10" s="26" t="s">
        <v>120</v>
      </c>
      <c r="D10" s="27">
        <v>1400000</v>
      </c>
      <c r="E10" s="28">
        <v>2982.7</v>
      </c>
      <c r="F10" s="29">
        <v>4.6154861726854097</v>
      </c>
    </row>
    <row r="11" spans="1:6" x14ac:dyDescent="0.2">
      <c r="A11" s="26" t="s">
        <v>113</v>
      </c>
      <c r="B11" s="26" t="s">
        <v>112</v>
      </c>
      <c r="C11" s="26" t="s">
        <v>114</v>
      </c>
      <c r="D11" s="27">
        <v>1900000</v>
      </c>
      <c r="E11" s="28">
        <v>2964</v>
      </c>
      <c r="F11" s="29">
        <v>4.5865494403860803</v>
      </c>
    </row>
    <row r="12" spans="1:6" x14ac:dyDescent="0.2">
      <c r="A12" s="26" t="s">
        <v>91</v>
      </c>
      <c r="B12" s="26" t="s">
        <v>90</v>
      </c>
      <c r="C12" s="26" t="s">
        <v>89</v>
      </c>
      <c r="D12" s="27">
        <v>200000</v>
      </c>
      <c r="E12" s="28">
        <v>2777.9</v>
      </c>
      <c r="F12" s="29">
        <v>4.2985747943483403</v>
      </c>
    </row>
    <row r="13" spans="1:6" x14ac:dyDescent="0.2">
      <c r="A13" s="26" t="s">
        <v>131</v>
      </c>
      <c r="B13" s="26" t="s">
        <v>130</v>
      </c>
      <c r="C13" s="26" t="s">
        <v>117</v>
      </c>
      <c r="D13" s="27">
        <v>190000</v>
      </c>
      <c r="E13" s="28">
        <v>2714.34</v>
      </c>
      <c r="F13" s="29">
        <v>4.2002208529073997</v>
      </c>
    </row>
    <row r="14" spans="1:6" x14ac:dyDescent="0.2">
      <c r="A14" s="26" t="s">
        <v>233</v>
      </c>
      <c r="B14" s="26" t="s">
        <v>232</v>
      </c>
      <c r="C14" s="26" t="s">
        <v>94</v>
      </c>
      <c r="D14" s="27">
        <v>200000</v>
      </c>
      <c r="E14" s="28">
        <v>2360.5</v>
      </c>
      <c r="F14" s="29">
        <v>3.6526821707258201</v>
      </c>
    </row>
    <row r="15" spans="1:6" x14ac:dyDescent="0.2">
      <c r="A15" s="26" t="s">
        <v>235</v>
      </c>
      <c r="B15" s="26" t="s">
        <v>234</v>
      </c>
      <c r="C15" s="26" t="s">
        <v>129</v>
      </c>
      <c r="D15" s="27">
        <v>1000000</v>
      </c>
      <c r="E15" s="28">
        <v>2347.5</v>
      </c>
      <c r="F15" s="29">
        <v>3.6325657258118502</v>
      </c>
    </row>
    <row r="16" spans="1:6" x14ac:dyDescent="0.2">
      <c r="A16" s="26" t="s">
        <v>107</v>
      </c>
      <c r="B16" s="26" t="s">
        <v>106</v>
      </c>
      <c r="C16" s="26" t="s">
        <v>94</v>
      </c>
      <c r="D16" s="27">
        <v>225000</v>
      </c>
      <c r="E16" s="28">
        <v>2341.6875</v>
      </c>
      <c r="F16" s="29">
        <v>3.6235713538070402</v>
      </c>
    </row>
    <row r="17" spans="1:6" x14ac:dyDescent="0.2">
      <c r="A17" s="26" t="s">
        <v>101</v>
      </c>
      <c r="B17" s="26" t="s">
        <v>100</v>
      </c>
      <c r="C17" s="26" t="s">
        <v>102</v>
      </c>
      <c r="D17" s="27">
        <v>300000</v>
      </c>
      <c r="E17" s="28">
        <v>2100.6</v>
      </c>
      <c r="F17" s="29">
        <v>3.2505080143303</v>
      </c>
    </row>
    <row r="18" spans="1:6" x14ac:dyDescent="0.2">
      <c r="A18" s="26" t="s">
        <v>119</v>
      </c>
      <c r="B18" s="26" t="s">
        <v>118</v>
      </c>
      <c r="C18" s="26" t="s">
        <v>120</v>
      </c>
      <c r="D18" s="27">
        <v>50000</v>
      </c>
      <c r="E18" s="28">
        <v>1932.05</v>
      </c>
      <c r="F18" s="29">
        <v>2.9896905689264202</v>
      </c>
    </row>
    <row r="19" spans="1:6" x14ac:dyDescent="0.2">
      <c r="A19" s="26" t="s">
        <v>237</v>
      </c>
      <c r="B19" s="26" t="s">
        <v>236</v>
      </c>
      <c r="C19" s="26" t="s">
        <v>238</v>
      </c>
      <c r="D19" s="27">
        <v>1000000</v>
      </c>
      <c r="E19" s="28">
        <v>1929</v>
      </c>
      <c r="F19" s="29">
        <v>2.9849709414658401</v>
      </c>
    </row>
    <row r="20" spans="1:6" x14ac:dyDescent="0.2">
      <c r="A20" s="26" t="s">
        <v>240</v>
      </c>
      <c r="B20" s="26" t="s">
        <v>239</v>
      </c>
      <c r="C20" s="26" t="s">
        <v>145</v>
      </c>
      <c r="D20" s="27">
        <v>700000</v>
      </c>
      <c r="E20" s="28">
        <v>1894.55</v>
      </c>
      <c r="F20" s="29">
        <v>2.9316623624438098</v>
      </c>
    </row>
    <row r="21" spans="1:6" x14ac:dyDescent="0.2">
      <c r="A21" s="26" t="s">
        <v>122</v>
      </c>
      <c r="B21" s="26" t="s">
        <v>121</v>
      </c>
      <c r="C21" s="26" t="s">
        <v>123</v>
      </c>
      <c r="D21" s="27">
        <v>1200000</v>
      </c>
      <c r="E21" s="28">
        <v>1766.4</v>
      </c>
      <c r="F21" s="29">
        <v>2.73336063815721</v>
      </c>
    </row>
    <row r="22" spans="1:6" x14ac:dyDescent="0.2">
      <c r="A22" s="26" t="s">
        <v>242</v>
      </c>
      <c r="B22" s="26" t="s">
        <v>241</v>
      </c>
      <c r="C22" s="26" t="s">
        <v>218</v>
      </c>
      <c r="D22" s="27">
        <v>200000</v>
      </c>
      <c r="E22" s="28">
        <v>1533.9</v>
      </c>
      <c r="F22" s="29">
        <v>2.3735857579649799</v>
      </c>
    </row>
    <row r="23" spans="1:6" x14ac:dyDescent="0.2">
      <c r="A23" s="26" t="s">
        <v>244</v>
      </c>
      <c r="B23" s="26" t="s">
        <v>243</v>
      </c>
      <c r="C23" s="26" t="s">
        <v>105</v>
      </c>
      <c r="D23" s="27">
        <v>1200000</v>
      </c>
      <c r="E23" s="28">
        <v>1392</v>
      </c>
      <c r="F23" s="29">
        <v>2.15400702463476</v>
      </c>
    </row>
    <row r="24" spans="1:6" x14ac:dyDescent="0.2">
      <c r="A24" s="26" t="s">
        <v>175</v>
      </c>
      <c r="B24" s="26" t="s">
        <v>174</v>
      </c>
      <c r="C24" s="26" t="s">
        <v>123</v>
      </c>
      <c r="D24" s="27">
        <v>500000</v>
      </c>
      <c r="E24" s="28">
        <v>1272.5</v>
      </c>
      <c r="F24" s="29">
        <v>1.96909047331015</v>
      </c>
    </row>
    <row r="25" spans="1:6" x14ac:dyDescent="0.2">
      <c r="A25" s="26" t="s">
        <v>190</v>
      </c>
      <c r="B25" s="26" t="s">
        <v>189</v>
      </c>
      <c r="C25" s="26" t="s">
        <v>117</v>
      </c>
      <c r="D25" s="27">
        <v>400000</v>
      </c>
      <c r="E25" s="28">
        <v>1206</v>
      </c>
      <c r="F25" s="29">
        <v>1.8661871204809799</v>
      </c>
    </row>
    <row r="26" spans="1:6" x14ac:dyDescent="0.2">
      <c r="A26" s="26" t="s">
        <v>246</v>
      </c>
      <c r="B26" s="26" t="s">
        <v>245</v>
      </c>
      <c r="C26" s="26" t="s">
        <v>134</v>
      </c>
      <c r="D26" s="27">
        <v>50000</v>
      </c>
      <c r="E26" s="28">
        <v>1153.375</v>
      </c>
      <c r="F26" s="29">
        <v>1.7847542040503701</v>
      </c>
    </row>
    <row r="27" spans="1:6" x14ac:dyDescent="0.2">
      <c r="A27" s="26" t="s">
        <v>248</v>
      </c>
      <c r="B27" s="26" t="s">
        <v>247</v>
      </c>
      <c r="C27" s="26" t="s">
        <v>117</v>
      </c>
      <c r="D27" s="27">
        <v>50000</v>
      </c>
      <c r="E27" s="28">
        <v>1099.2</v>
      </c>
      <c r="F27" s="29">
        <v>1.7009227884184801</v>
      </c>
    </row>
    <row r="28" spans="1:6" x14ac:dyDescent="0.2">
      <c r="A28" s="26" t="s">
        <v>147</v>
      </c>
      <c r="B28" s="26" t="s">
        <v>146</v>
      </c>
      <c r="C28" s="26" t="s">
        <v>140</v>
      </c>
      <c r="D28" s="27">
        <v>300000</v>
      </c>
      <c r="E28" s="28">
        <v>1084.3499999999999</v>
      </c>
      <c r="F28" s="29">
        <v>1.6779436186513601</v>
      </c>
    </row>
    <row r="29" spans="1:6" x14ac:dyDescent="0.2">
      <c r="A29" s="26" t="s">
        <v>250</v>
      </c>
      <c r="B29" s="26" t="s">
        <v>249</v>
      </c>
      <c r="C29" s="26" t="s">
        <v>251</v>
      </c>
      <c r="D29" s="27">
        <v>130000</v>
      </c>
      <c r="E29" s="28">
        <v>1037.2049999999999</v>
      </c>
      <c r="F29" s="29">
        <v>1.6049905574614201</v>
      </c>
    </row>
    <row r="30" spans="1:6" x14ac:dyDescent="0.2">
      <c r="A30" s="26" t="s">
        <v>253</v>
      </c>
      <c r="B30" s="26" t="s">
        <v>252</v>
      </c>
      <c r="C30" s="26" t="s">
        <v>186</v>
      </c>
      <c r="D30" s="27">
        <v>275000</v>
      </c>
      <c r="E30" s="28">
        <v>1019.425</v>
      </c>
      <c r="F30" s="29">
        <v>1.57747745049446</v>
      </c>
    </row>
    <row r="31" spans="1:6" x14ac:dyDescent="0.2">
      <c r="A31" s="26" t="s">
        <v>255</v>
      </c>
      <c r="B31" s="26" t="s">
        <v>254</v>
      </c>
      <c r="C31" s="26" t="s">
        <v>114</v>
      </c>
      <c r="D31" s="27">
        <v>400000</v>
      </c>
      <c r="E31" s="28">
        <v>931.6</v>
      </c>
      <c r="F31" s="29">
        <v>1.44157539091217</v>
      </c>
    </row>
    <row r="32" spans="1:6" x14ac:dyDescent="0.2">
      <c r="A32" s="26" t="s">
        <v>257</v>
      </c>
      <c r="B32" s="26" t="s">
        <v>256</v>
      </c>
      <c r="C32" s="26" t="s">
        <v>89</v>
      </c>
      <c r="D32" s="27">
        <v>1000000</v>
      </c>
      <c r="E32" s="28">
        <v>888.5</v>
      </c>
      <c r="F32" s="29">
        <v>1.37488163892815</v>
      </c>
    </row>
    <row r="33" spans="1:9" x14ac:dyDescent="0.2">
      <c r="A33" s="26" t="s">
        <v>185</v>
      </c>
      <c r="B33" s="26" t="s">
        <v>184</v>
      </c>
      <c r="C33" s="26" t="s">
        <v>186</v>
      </c>
      <c r="D33" s="27">
        <v>500000</v>
      </c>
      <c r="E33" s="28">
        <v>768.75</v>
      </c>
      <c r="F33" s="29">
        <v>1.1895782328936599</v>
      </c>
    </row>
    <row r="34" spans="1:9" x14ac:dyDescent="0.2">
      <c r="A34" s="26" t="s">
        <v>259</v>
      </c>
      <c r="B34" s="26" t="s">
        <v>258</v>
      </c>
      <c r="C34" s="26" t="s">
        <v>123</v>
      </c>
      <c r="D34" s="27">
        <v>200000</v>
      </c>
      <c r="E34" s="28">
        <v>756.4</v>
      </c>
      <c r="F34" s="29">
        <v>1.1704676102253799</v>
      </c>
    </row>
    <row r="35" spans="1:9" x14ac:dyDescent="0.2">
      <c r="A35" s="26" t="s">
        <v>128</v>
      </c>
      <c r="B35" s="26" t="s">
        <v>127</v>
      </c>
      <c r="C35" s="26" t="s">
        <v>129</v>
      </c>
      <c r="D35" s="27">
        <v>40000</v>
      </c>
      <c r="E35" s="28">
        <v>735.32</v>
      </c>
      <c r="F35" s="29">
        <v>1.13784802108795</v>
      </c>
    </row>
    <row r="36" spans="1:9" x14ac:dyDescent="0.2">
      <c r="A36" s="26" t="s">
        <v>156</v>
      </c>
      <c r="B36" s="26" t="s">
        <v>155</v>
      </c>
      <c r="C36" s="26" t="s">
        <v>89</v>
      </c>
      <c r="D36" s="27">
        <v>500000</v>
      </c>
      <c r="E36" s="28">
        <v>700.5</v>
      </c>
      <c r="F36" s="29">
        <v>1.08396689709529</v>
      </c>
    </row>
    <row r="37" spans="1:9" x14ac:dyDescent="0.2">
      <c r="A37" s="26" t="s">
        <v>261</v>
      </c>
      <c r="B37" s="26" t="s">
        <v>260</v>
      </c>
      <c r="C37" s="26" t="s">
        <v>126</v>
      </c>
      <c r="D37" s="27">
        <v>100000</v>
      </c>
      <c r="E37" s="28">
        <v>618.6</v>
      </c>
      <c r="F37" s="29">
        <v>0.957233294137256</v>
      </c>
    </row>
    <row r="38" spans="1:9" x14ac:dyDescent="0.2">
      <c r="A38" s="26" t="s">
        <v>169</v>
      </c>
      <c r="B38" s="26" t="s">
        <v>168</v>
      </c>
      <c r="C38" s="26" t="s">
        <v>170</v>
      </c>
      <c r="D38" s="27">
        <v>400000</v>
      </c>
      <c r="E38" s="28">
        <v>585.79999999999995</v>
      </c>
      <c r="F38" s="29">
        <v>0.90647795620046001</v>
      </c>
    </row>
    <row r="39" spans="1:9" x14ac:dyDescent="0.2">
      <c r="A39" s="26" t="s">
        <v>172</v>
      </c>
      <c r="B39" s="26" t="s">
        <v>171</v>
      </c>
      <c r="C39" s="26" t="s">
        <v>173</v>
      </c>
      <c r="D39" s="27">
        <v>67539</v>
      </c>
      <c r="E39" s="28">
        <v>529.10052599999995</v>
      </c>
      <c r="F39" s="29">
        <v>0.81874012194105295</v>
      </c>
    </row>
    <row r="40" spans="1:9" x14ac:dyDescent="0.2">
      <c r="A40" s="26" t="s">
        <v>263</v>
      </c>
      <c r="B40" s="26" t="s">
        <v>262</v>
      </c>
      <c r="C40" s="26" t="s">
        <v>264</v>
      </c>
      <c r="D40" s="27">
        <v>250000</v>
      </c>
      <c r="E40" s="28">
        <v>500.5</v>
      </c>
      <c r="F40" s="29">
        <v>0.774483129188</v>
      </c>
    </row>
    <row r="41" spans="1:9" x14ac:dyDescent="0.2">
      <c r="A41" s="30" t="s">
        <v>31</v>
      </c>
      <c r="B41" s="30"/>
      <c r="C41" s="30"/>
      <c r="D41" s="31"/>
      <c r="E41" s="32">
        <f>SUM(E7:E40)</f>
        <v>60362.82802600001</v>
      </c>
      <c r="F41" s="33">
        <f>SUM(F7:F40)</f>
        <v>93.406577295132038</v>
      </c>
      <c r="G41" s="18"/>
      <c r="H41" s="18"/>
      <c r="I41" s="18"/>
    </row>
    <row r="42" spans="1:9" x14ac:dyDescent="0.2">
      <c r="A42" s="26"/>
      <c r="B42" s="26"/>
      <c r="C42" s="26"/>
      <c r="D42" s="34"/>
      <c r="E42" s="28"/>
      <c r="F42" s="29"/>
    </row>
    <row r="43" spans="1:9" x14ac:dyDescent="0.2">
      <c r="A43" s="30" t="s">
        <v>265</v>
      </c>
      <c r="B43" s="26"/>
      <c r="C43" s="26"/>
      <c r="D43" s="34"/>
      <c r="E43" s="28"/>
      <c r="F43" s="29"/>
    </row>
    <row r="44" spans="1:9" x14ac:dyDescent="0.2">
      <c r="A44" s="26" t="s">
        <v>267</v>
      </c>
      <c r="B44" s="26" t="s">
        <v>266</v>
      </c>
      <c r="C44" s="26" t="s">
        <v>367</v>
      </c>
      <c r="D44" s="27">
        <v>300000</v>
      </c>
      <c r="E44" s="28">
        <v>1184.01</v>
      </c>
      <c r="F44" s="29">
        <v>1.8321593801995699</v>
      </c>
    </row>
    <row r="45" spans="1:9" x14ac:dyDescent="0.2">
      <c r="A45" s="30" t="s">
        <v>31</v>
      </c>
      <c r="B45" s="30"/>
      <c r="C45" s="30"/>
      <c r="D45" s="31"/>
      <c r="E45" s="32">
        <f>SUM(E43:E44)</f>
        <v>1184.01</v>
      </c>
      <c r="F45" s="33">
        <f>SUM(F43:F44)</f>
        <v>1.8321593801995699</v>
      </c>
      <c r="G45" s="18"/>
      <c r="H45" s="18"/>
      <c r="I45" s="18"/>
    </row>
    <row r="46" spans="1:9" x14ac:dyDescent="0.2">
      <c r="A46" s="26"/>
      <c r="B46" s="26"/>
      <c r="C46" s="26"/>
      <c r="D46" s="34"/>
      <c r="E46" s="28"/>
      <c r="F46" s="29"/>
    </row>
    <row r="47" spans="1:9" x14ac:dyDescent="0.2">
      <c r="A47" s="30" t="s">
        <v>32</v>
      </c>
      <c r="B47" s="30"/>
      <c r="C47" s="30"/>
      <c r="D47" s="31"/>
      <c r="E47" s="32">
        <f>E41+E45</f>
        <v>61546.838026000012</v>
      </c>
      <c r="F47" s="33">
        <f>F41+F45</f>
        <v>95.238736675331609</v>
      </c>
      <c r="G47" s="18"/>
      <c r="H47" s="18"/>
      <c r="I47" s="18"/>
    </row>
    <row r="48" spans="1:9" x14ac:dyDescent="0.2">
      <c r="A48" s="30"/>
      <c r="B48" s="30"/>
      <c r="C48" s="30"/>
      <c r="D48" s="31"/>
      <c r="E48" s="32"/>
      <c r="F48" s="33"/>
      <c r="G48" s="18"/>
      <c r="H48" s="18"/>
      <c r="I48" s="18"/>
    </row>
    <row r="49" spans="1:9" x14ac:dyDescent="0.2">
      <c r="A49" s="30" t="s">
        <v>34</v>
      </c>
      <c r="B49" s="30"/>
      <c r="C49" s="30"/>
      <c r="D49" s="31"/>
      <c r="E49" s="32">
        <f>E51-(E41+E45)</f>
        <v>3076.9066544999878</v>
      </c>
      <c r="F49" s="33">
        <f>F51-(F41+F45)</f>
        <v>4.7612633246683913</v>
      </c>
      <c r="G49" s="18"/>
      <c r="H49" s="18"/>
      <c r="I49" s="18"/>
    </row>
    <row r="50" spans="1:9" x14ac:dyDescent="0.2">
      <c r="A50" s="30"/>
      <c r="B50" s="30"/>
      <c r="C50" s="30"/>
      <c r="D50" s="31"/>
      <c r="E50" s="32"/>
      <c r="F50" s="33"/>
      <c r="G50" s="18"/>
      <c r="H50" s="18"/>
      <c r="I50" s="18"/>
    </row>
    <row r="51" spans="1:9" x14ac:dyDescent="0.2">
      <c r="A51" s="35" t="s">
        <v>33</v>
      </c>
      <c r="B51" s="35"/>
      <c r="C51" s="35"/>
      <c r="D51" s="36"/>
      <c r="E51" s="37">
        <v>64623.7446805</v>
      </c>
      <c r="F51" s="38">
        <v>100</v>
      </c>
      <c r="G51" s="18"/>
      <c r="H51" s="18"/>
      <c r="I51" s="18"/>
    </row>
    <row r="54" spans="1:9" x14ac:dyDescent="0.2">
      <c r="A54" s="18" t="s">
        <v>36</v>
      </c>
    </row>
    <row r="55" spans="1:9" x14ac:dyDescent="0.2">
      <c r="A55" s="18" t="s">
        <v>37</v>
      </c>
    </row>
    <row r="56" spans="1:9" x14ac:dyDescent="0.2">
      <c r="A56" s="18" t="s">
        <v>38</v>
      </c>
      <c r="B56" s="18"/>
      <c r="C56" s="39" t="s">
        <v>40</v>
      </c>
      <c r="D56" s="19" t="s">
        <v>39</v>
      </c>
    </row>
    <row r="57" spans="1:9" x14ac:dyDescent="0.2">
      <c r="A57" s="9" t="s">
        <v>57</v>
      </c>
      <c r="C57" s="40">
        <v>390.62329999999997</v>
      </c>
      <c r="D57" s="40">
        <v>392.21510000000001</v>
      </c>
    </row>
    <row r="58" spans="1:9" x14ac:dyDescent="0.2">
      <c r="A58" s="9" t="s">
        <v>79</v>
      </c>
      <c r="C58" s="40">
        <v>78.353700000000003</v>
      </c>
      <c r="D58" s="40">
        <v>72.334999999999994</v>
      </c>
    </row>
    <row r="59" spans="1:9" x14ac:dyDescent="0.2">
      <c r="A59" s="9" t="s">
        <v>60</v>
      </c>
      <c r="C59" s="40">
        <v>417.8877</v>
      </c>
      <c r="D59" s="40">
        <v>421.5686</v>
      </c>
    </row>
    <row r="60" spans="1:9" x14ac:dyDescent="0.2">
      <c r="A60" s="9" t="s">
        <v>80</v>
      </c>
      <c r="C60" s="40">
        <v>85.912700000000001</v>
      </c>
      <c r="D60" s="40">
        <v>80.291600000000003</v>
      </c>
    </row>
    <row r="62" spans="1:9" x14ac:dyDescent="0.2">
      <c r="A62" s="18" t="s">
        <v>42</v>
      </c>
    </row>
    <row r="63" spans="1:9" x14ac:dyDescent="0.2">
      <c r="A63" s="80" t="s">
        <v>54</v>
      </c>
      <c r="B63" s="81"/>
      <c r="C63" s="43" t="s">
        <v>55</v>
      </c>
    </row>
    <row r="64" spans="1:9" x14ac:dyDescent="0.2">
      <c r="A64" s="76" t="s">
        <v>79</v>
      </c>
      <c r="B64" s="77"/>
      <c r="C64" s="44">
        <v>6.5</v>
      </c>
    </row>
    <row r="65" spans="1:4" x14ac:dyDescent="0.2">
      <c r="A65" s="76" t="s">
        <v>80</v>
      </c>
      <c r="B65" s="77"/>
      <c r="C65" s="44">
        <v>6.5</v>
      </c>
    </row>
    <row r="66" spans="1:4" x14ac:dyDescent="0.2">
      <c r="A66" s="9" t="s">
        <v>56</v>
      </c>
    </row>
    <row r="67" spans="1:4" x14ac:dyDescent="0.2">
      <c r="A67" s="9" t="s">
        <v>41</v>
      </c>
    </row>
    <row r="69" spans="1:4" x14ac:dyDescent="0.2">
      <c r="A69" s="18" t="s">
        <v>225</v>
      </c>
      <c r="D69" s="45">
        <v>0.13740717927541099</v>
      </c>
    </row>
    <row r="71" spans="1:4" x14ac:dyDescent="0.2">
      <c r="A71" s="18" t="s">
        <v>1201</v>
      </c>
    </row>
    <row r="72" spans="1:4" x14ac:dyDescent="0.2">
      <c r="A72" s="46"/>
    </row>
    <row r="73" spans="1:4" x14ac:dyDescent="0.2">
      <c r="A73" s="47" t="s">
        <v>769</v>
      </c>
    </row>
    <row r="74" spans="1:4" x14ac:dyDescent="0.2">
      <c r="A74" s="48"/>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7" t="s">
        <v>787</v>
      </c>
    </row>
    <row r="88" spans="1:1" x14ac:dyDescent="0.2">
      <c r="A88" s="49"/>
    </row>
    <row r="89" spans="1:1" x14ac:dyDescent="0.2">
      <c r="A89" s="47" t="s">
        <v>770</v>
      </c>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sheetData>
  <mergeCells count="4">
    <mergeCell ref="A1:F1"/>
    <mergeCell ref="A63:B63"/>
    <mergeCell ref="A64:B64"/>
    <mergeCell ref="A65:B65"/>
  </mergeCells>
  <conditionalFormatting sqref="F2:F3 F5:F65536">
    <cfRule type="cellIs" dxfId="47"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06"/>
  <sheetViews>
    <sheetView workbookViewId="0">
      <selection sqref="A1:F1"/>
    </sheetView>
  </sheetViews>
  <sheetFormatPr defaultColWidth="9.140625" defaultRowHeight="11.25" x14ac:dyDescent="0.2"/>
  <cols>
    <col min="1" max="1" width="40.5703125" style="9" bestFit="1" customWidth="1"/>
    <col min="2" max="2" width="26.5703125" style="9" bestFit="1" customWidth="1"/>
    <col min="3" max="3" width="24.710937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11</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255</v>
      </c>
      <c r="B7" s="26" t="s">
        <v>254</v>
      </c>
      <c r="C7" s="26" t="s">
        <v>114</v>
      </c>
      <c r="D7" s="27">
        <v>4000000</v>
      </c>
      <c r="E7" s="28">
        <v>9316</v>
      </c>
      <c r="F7" s="29">
        <v>7.4102743963889903</v>
      </c>
    </row>
    <row r="8" spans="1:6" x14ac:dyDescent="0.2">
      <c r="A8" s="26" t="s">
        <v>93</v>
      </c>
      <c r="B8" s="26" t="s">
        <v>92</v>
      </c>
      <c r="C8" s="26" t="s">
        <v>94</v>
      </c>
      <c r="D8" s="27">
        <v>500000</v>
      </c>
      <c r="E8" s="28">
        <v>7518</v>
      </c>
      <c r="F8" s="29">
        <v>5.9800818926634198</v>
      </c>
    </row>
    <row r="9" spans="1:6" x14ac:dyDescent="0.2">
      <c r="A9" s="26" t="s">
        <v>113</v>
      </c>
      <c r="B9" s="26" t="s">
        <v>112</v>
      </c>
      <c r="C9" s="26" t="s">
        <v>114</v>
      </c>
      <c r="D9" s="27">
        <v>3800000</v>
      </c>
      <c r="E9" s="28">
        <v>5928</v>
      </c>
      <c r="F9" s="29">
        <v>4.7153399121719604</v>
      </c>
    </row>
    <row r="10" spans="1:6" x14ac:dyDescent="0.2">
      <c r="A10" s="26" t="s">
        <v>144</v>
      </c>
      <c r="B10" s="26" t="s">
        <v>143</v>
      </c>
      <c r="C10" s="26" t="s">
        <v>145</v>
      </c>
      <c r="D10" s="27">
        <v>250000</v>
      </c>
      <c r="E10" s="28">
        <v>5883.125</v>
      </c>
      <c r="F10" s="29">
        <v>4.6796447572194104</v>
      </c>
    </row>
    <row r="11" spans="1:6" x14ac:dyDescent="0.2">
      <c r="A11" s="26" t="s">
        <v>107</v>
      </c>
      <c r="B11" s="26" t="s">
        <v>106</v>
      </c>
      <c r="C11" s="26" t="s">
        <v>94</v>
      </c>
      <c r="D11" s="27">
        <v>500000</v>
      </c>
      <c r="E11" s="28">
        <v>5203.75</v>
      </c>
      <c r="F11" s="29">
        <v>4.1392459628820504</v>
      </c>
    </row>
    <row r="12" spans="1:6" x14ac:dyDescent="0.2">
      <c r="A12" s="26" t="s">
        <v>270</v>
      </c>
      <c r="B12" s="26" t="s">
        <v>269</v>
      </c>
      <c r="C12" s="26" t="s">
        <v>114</v>
      </c>
      <c r="D12" s="27">
        <v>15000000</v>
      </c>
      <c r="E12" s="28">
        <v>5047.5</v>
      </c>
      <c r="F12" s="29">
        <v>4.0149592116545101</v>
      </c>
    </row>
    <row r="13" spans="1:6" x14ac:dyDescent="0.2">
      <c r="A13" s="26" t="s">
        <v>119</v>
      </c>
      <c r="B13" s="26" t="s">
        <v>118</v>
      </c>
      <c r="C13" s="26" t="s">
        <v>120</v>
      </c>
      <c r="D13" s="27">
        <v>120000</v>
      </c>
      <c r="E13" s="28">
        <v>4636.92</v>
      </c>
      <c r="F13" s="29">
        <v>3.6883694240128899</v>
      </c>
    </row>
    <row r="14" spans="1:6" x14ac:dyDescent="0.2">
      <c r="A14" s="26" t="s">
        <v>240</v>
      </c>
      <c r="B14" s="26" t="s">
        <v>239</v>
      </c>
      <c r="C14" s="26" t="s">
        <v>145</v>
      </c>
      <c r="D14" s="27">
        <v>1500000</v>
      </c>
      <c r="E14" s="28">
        <v>4059.75</v>
      </c>
      <c r="F14" s="29">
        <v>3.2292680850944802</v>
      </c>
    </row>
    <row r="15" spans="1:6" x14ac:dyDescent="0.2">
      <c r="A15" s="26" t="s">
        <v>122</v>
      </c>
      <c r="B15" s="26" t="s">
        <v>121</v>
      </c>
      <c r="C15" s="26" t="s">
        <v>123</v>
      </c>
      <c r="D15" s="27">
        <v>2500000</v>
      </c>
      <c r="E15" s="28">
        <v>3680</v>
      </c>
      <c r="F15" s="29">
        <v>2.9272015649110701</v>
      </c>
    </row>
    <row r="16" spans="1:6" x14ac:dyDescent="0.2">
      <c r="A16" s="26" t="s">
        <v>237</v>
      </c>
      <c r="B16" s="26" t="s">
        <v>236</v>
      </c>
      <c r="C16" s="26" t="s">
        <v>238</v>
      </c>
      <c r="D16" s="27">
        <v>1900000</v>
      </c>
      <c r="E16" s="28">
        <v>3665.1</v>
      </c>
      <c r="F16" s="29">
        <v>2.9153495803140101</v>
      </c>
    </row>
    <row r="17" spans="1:6" x14ac:dyDescent="0.2">
      <c r="A17" s="26" t="s">
        <v>233</v>
      </c>
      <c r="B17" s="26" t="s">
        <v>232</v>
      </c>
      <c r="C17" s="26" t="s">
        <v>94</v>
      </c>
      <c r="D17" s="27">
        <v>300000</v>
      </c>
      <c r="E17" s="28">
        <v>3540.75</v>
      </c>
      <c r="F17" s="29">
        <v>2.81643721221708</v>
      </c>
    </row>
    <row r="18" spans="1:6" x14ac:dyDescent="0.2">
      <c r="A18" s="26" t="s">
        <v>272</v>
      </c>
      <c r="B18" s="26" t="s">
        <v>271</v>
      </c>
      <c r="C18" s="26" t="s">
        <v>123</v>
      </c>
      <c r="D18" s="27">
        <v>1500000</v>
      </c>
      <c r="E18" s="28">
        <v>3403.5</v>
      </c>
      <c r="F18" s="29">
        <v>2.70726372993881</v>
      </c>
    </row>
    <row r="19" spans="1:6" x14ac:dyDescent="0.2">
      <c r="A19" s="26" t="s">
        <v>274</v>
      </c>
      <c r="B19" s="26" t="s">
        <v>273</v>
      </c>
      <c r="C19" s="26" t="s">
        <v>186</v>
      </c>
      <c r="D19" s="27">
        <v>2000000</v>
      </c>
      <c r="E19" s="28">
        <v>3140</v>
      </c>
      <c r="F19" s="29">
        <v>2.4976665526686799</v>
      </c>
    </row>
    <row r="20" spans="1:6" x14ac:dyDescent="0.2">
      <c r="A20" s="26" t="s">
        <v>183</v>
      </c>
      <c r="B20" s="26" t="s">
        <v>182</v>
      </c>
      <c r="C20" s="26" t="s">
        <v>114</v>
      </c>
      <c r="D20" s="27">
        <v>1300000</v>
      </c>
      <c r="E20" s="28">
        <v>3056.95</v>
      </c>
      <c r="F20" s="29">
        <v>2.43160565865622</v>
      </c>
    </row>
    <row r="21" spans="1:6" x14ac:dyDescent="0.2">
      <c r="A21" s="26" t="s">
        <v>276</v>
      </c>
      <c r="B21" s="26" t="s">
        <v>275</v>
      </c>
      <c r="C21" s="26" t="s">
        <v>120</v>
      </c>
      <c r="D21" s="27">
        <v>100000</v>
      </c>
      <c r="E21" s="28">
        <v>2773.9</v>
      </c>
      <c r="F21" s="29">
        <v>2.2064577230725</v>
      </c>
    </row>
    <row r="22" spans="1:6" x14ac:dyDescent="0.2">
      <c r="A22" s="26" t="s">
        <v>278</v>
      </c>
      <c r="B22" s="26" t="s">
        <v>277</v>
      </c>
      <c r="C22" s="26" t="s">
        <v>94</v>
      </c>
      <c r="D22" s="27">
        <v>74303</v>
      </c>
      <c r="E22" s="28">
        <v>2499.812981</v>
      </c>
      <c r="F22" s="29">
        <v>1.98843925814353</v>
      </c>
    </row>
    <row r="23" spans="1:6" x14ac:dyDescent="0.2">
      <c r="A23" s="26" t="s">
        <v>231</v>
      </c>
      <c r="B23" s="26" t="s">
        <v>230</v>
      </c>
      <c r="C23" s="26" t="s">
        <v>120</v>
      </c>
      <c r="D23" s="27">
        <v>1100000</v>
      </c>
      <c r="E23" s="28">
        <v>2343.5500000000002</v>
      </c>
      <c r="F23" s="29">
        <v>1.86414218137156</v>
      </c>
    </row>
    <row r="24" spans="1:6" x14ac:dyDescent="0.2">
      <c r="A24" s="26" t="s">
        <v>280</v>
      </c>
      <c r="B24" s="26" t="s">
        <v>279</v>
      </c>
      <c r="C24" s="26" t="s">
        <v>105</v>
      </c>
      <c r="D24" s="27">
        <v>1000000</v>
      </c>
      <c r="E24" s="28">
        <v>2278</v>
      </c>
      <c r="F24" s="29">
        <v>1.8120014034965799</v>
      </c>
    </row>
    <row r="25" spans="1:6" x14ac:dyDescent="0.2">
      <c r="A25" s="26" t="s">
        <v>244</v>
      </c>
      <c r="B25" s="26" t="s">
        <v>243</v>
      </c>
      <c r="C25" s="26" t="s">
        <v>105</v>
      </c>
      <c r="D25" s="27">
        <v>1700000</v>
      </c>
      <c r="E25" s="28">
        <v>1972</v>
      </c>
      <c r="F25" s="29">
        <v>1.56859822989256</v>
      </c>
    </row>
    <row r="26" spans="1:6" x14ac:dyDescent="0.2">
      <c r="A26" s="26" t="s">
        <v>235</v>
      </c>
      <c r="B26" s="26" t="s">
        <v>234</v>
      </c>
      <c r="C26" s="26" t="s">
        <v>129</v>
      </c>
      <c r="D26" s="27">
        <v>821499</v>
      </c>
      <c r="E26" s="28">
        <v>1928.468903</v>
      </c>
      <c r="F26" s="29">
        <v>1.53397206270215</v>
      </c>
    </row>
    <row r="27" spans="1:6" x14ac:dyDescent="0.2">
      <c r="A27" s="26" t="s">
        <v>282</v>
      </c>
      <c r="B27" s="26" t="s">
        <v>281</v>
      </c>
      <c r="C27" s="26" t="s">
        <v>218</v>
      </c>
      <c r="D27" s="27">
        <v>100000</v>
      </c>
      <c r="E27" s="28">
        <v>1627.2</v>
      </c>
      <c r="F27" s="29">
        <v>1.29433217022372</v>
      </c>
    </row>
    <row r="28" spans="1:6" x14ac:dyDescent="0.2">
      <c r="A28" s="26" t="s">
        <v>284</v>
      </c>
      <c r="B28" s="26" t="s">
        <v>283</v>
      </c>
      <c r="C28" s="26" t="s">
        <v>285</v>
      </c>
      <c r="D28" s="27">
        <v>1000000</v>
      </c>
      <c r="E28" s="28">
        <v>1512.5</v>
      </c>
      <c r="F28" s="29">
        <v>1.20309575188261</v>
      </c>
    </row>
    <row r="29" spans="1:6" x14ac:dyDescent="0.2">
      <c r="A29" s="26" t="s">
        <v>88</v>
      </c>
      <c r="B29" s="26" t="s">
        <v>87</v>
      </c>
      <c r="C29" s="26" t="s">
        <v>89</v>
      </c>
      <c r="D29" s="27">
        <v>200000</v>
      </c>
      <c r="E29" s="28">
        <v>1505.7</v>
      </c>
      <c r="F29" s="29">
        <v>1.1976867924691801</v>
      </c>
    </row>
    <row r="30" spans="1:6" x14ac:dyDescent="0.2">
      <c r="A30" s="26" t="s">
        <v>131</v>
      </c>
      <c r="B30" s="26" t="s">
        <v>130</v>
      </c>
      <c r="C30" s="26" t="s">
        <v>117</v>
      </c>
      <c r="D30" s="27">
        <v>100000</v>
      </c>
      <c r="E30" s="28">
        <v>1428.6</v>
      </c>
      <c r="F30" s="29">
        <v>1.1363587379434601</v>
      </c>
    </row>
    <row r="31" spans="1:6" x14ac:dyDescent="0.2">
      <c r="A31" s="26" t="s">
        <v>287</v>
      </c>
      <c r="B31" s="26" t="s">
        <v>286</v>
      </c>
      <c r="C31" s="26" t="s">
        <v>193</v>
      </c>
      <c r="D31" s="27">
        <v>300000</v>
      </c>
      <c r="E31" s="28">
        <v>1341</v>
      </c>
      <c r="F31" s="29">
        <v>1.06667861373526</v>
      </c>
    </row>
    <row r="32" spans="1:6" x14ac:dyDescent="0.2">
      <c r="A32" s="26" t="s">
        <v>257</v>
      </c>
      <c r="B32" s="26" t="s">
        <v>256</v>
      </c>
      <c r="C32" s="26" t="s">
        <v>89</v>
      </c>
      <c r="D32" s="27">
        <v>1500000</v>
      </c>
      <c r="E32" s="28">
        <v>1332.75</v>
      </c>
      <c r="F32" s="29">
        <v>1.0601162732704399</v>
      </c>
    </row>
    <row r="33" spans="1:9" x14ac:dyDescent="0.2">
      <c r="A33" s="26" t="s">
        <v>125</v>
      </c>
      <c r="B33" s="26" t="s">
        <v>124</v>
      </c>
      <c r="C33" s="26" t="s">
        <v>126</v>
      </c>
      <c r="D33" s="27">
        <v>30000</v>
      </c>
      <c r="E33" s="28">
        <v>1310.895</v>
      </c>
      <c r="F33" s="29">
        <v>1.04273203680274</v>
      </c>
    </row>
    <row r="34" spans="1:9" x14ac:dyDescent="0.2">
      <c r="A34" s="26" t="s">
        <v>175</v>
      </c>
      <c r="B34" s="26" t="s">
        <v>174</v>
      </c>
      <c r="C34" s="26" t="s">
        <v>123</v>
      </c>
      <c r="D34" s="27">
        <v>500000</v>
      </c>
      <c r="E34" s="28">
        <v>1272.5</v>
      </c>
      <c r="F34" s="29">
        <v>1.0121913019971001</v>
      </c>
    </row>
    <row r="35" spans="1:9" x14ac:dyDescent="0.2">
      <c r="A35" s="26" t="s">
        <v>289</v>
      </c>
      <c r="B35" s="26" t="s">
        <v>288</v>
      </c>
      <c r="C35" s="26" t="s">
        <v>114</v>
      </c>
      <c r="D35" s="27">
        <v>1500000</v>
      </c>
      <c r="E35" s="28">
        <v>1170</v>
      </c>
      <c r="F35" s="29">
        <v>0.93065919319183299</v>
      </c>
    </row>
    <row r="36" spans="1:9" x14ac:dyDescent="0.2">
      <c r="A36" s="26" t="s">
        <v>263</v>
      </c>
      <c r="B36" s="26" t="s">
        <v>262</v>
      </c>
      <c r="C36" s="26" t="s">
        <v>264</v>
      </c>
      <c r="D36" s="27">
        <v>450000</v>
      </c>
      <c r="E36" s="28">
        <v>900.9</v>
      </c>
      <c r="F36" s="29">
        <v>0.71660757875771197</v>
      </c>
    </row>
    <row r="37" spans="1:9" x14ac:dyDescent="0.2">
      <c r="A37" s="30" t="s">
        <v>31</v>
      </c>
      <c r="B37" s="30"/>
      <c r="C37" s="30"/>
      <c r="D37" s="31"/>
      <c r="E37" s="32">
        <f>SUM(E7:E36)</f>
        <v>95277.121883999993</v>
      </c>
      <c r="F37" s="33">
        <f>SUM(F7:F36)</f>
        <v>75.786777249746535</v>
      </c>
      <c r="G37" s="18"/>
      <c r="H37" s="18"/>
      <c r="I37" s="18"/>
    </row>
    <row r="38" spans="1:9" x14ac:dyDescent="0.2">
      <c r="A38" s="26"/>
      <c r="B38" s="26"/>
      <c r="C38" s="26"/>
      <c r="D38" s="34"/>
      <c r="E38" s="28"/>
      <c r="F38" s="29"/>
    </row>
    <row r="39" spans="1:9" x14ac:dyDescent="0.2">
      <c r="A39" s="30" t="s">
        <v>265</v>
      </c>
      <c r="B39" s="26"/>
      <c r="C39" s="26"/>
      <c r="D39" s="34"/>
      <c r="E39" s="28"/>
      <c r="F39" s="29"/>
    </row>
    <row r="40" spans="1:9" x14ac:dyDescent="0.2">
      <c r="A40" s="26" t="s">
        <v>267</v>
      </c>
      <c r="B40" s="26" t="s">
        <v>266</v>
      </c>
      <c r="C40" s="26" t="s">
        <v>367</v>
      </c>
      <c r="D40" s="27">
        <v>1500000</v>
      </c>
      <c r="E40" s="28">
        <v>5920.05</v>
      </c>
      <c r="F40" s="29">
        <v>4.7090162022694999</v>
      </c>
    </row>
    <row r="41" spans="1:9" x14ac:dyDescent="0.2">
      <c r="A41" s="26" t="s">
        <v>291</v>
      </c>
      <c r="B41" s="26" t="s">
        <v>290</v>
      </c>
      <c r="C41" s="26" t="s">
        <v>367</v>
      </c>
      <c r="D41" s="27">
        <v>1700000</v>
      </c>
      <c r="E41" s="28">
        <v>5469.75</v>
      </c>
      <c r="F41" s="29">
        <v>4.3508317281718201</v>
      </c>
    </row>
    <row r="42" spans="1:9" x14ac:dyDescent="0.2">
      <c r="A42" s="30" t="s">
        <v>31</v>
      </c>
      <c r="B42" s="30"/>
      <c r="C42" s="30"/>
      <c r="D42" s="31"/>
      <c r="E42" s="32">
        <f>SUM(E39:E41)</f>
        <v>11389.8</v>
      </c>
      <c r="F42" s="33">
        <f>SUM(F39:F41)</f>
        <v>9.05984793044132</v>
      </c>
      <c r="G42" s="18"/>
      <c r="H42" s="18"/>
      <c r="I42" s="18"/>
    </row>
    <row r="43" spans="1:9" x14ac:dyDescent="0.2">
      <c r="A43" s="26"/>
      <c r="B43" s="26"/>
      <c r="C43" s="26"/>
      <c r="D43" s="34"/>
      <c r="E43" s="28"/>
      <c r="F43" s="29"/>
    </row>
    <row r="44" spans="1:9" x14ac:dyDescent="0.2">
      <c r="A44" s="30" t="s">
        <v>292</v>
      </c>
      <c r="B44" s="26"/>
      <c r="C44" s="26"/>
      <c r="D44" s="34"/>
      <c r="E44" s="28"/>
      <c r="F44" s="29"/>
    </row>
    <row r="45" spans="1:9" x14ac:dyDescent="0.2">
      <c r="A45" s="26" t="s">
        <v>294</v>
      </c>
      <c r="B45" s="26" t="s">
        <v>293</v>
      </c>
      <c r="C45" s="26" t="s">
        <v>295</v>
      </c>
      <c r="D45" s="27">
        <v>86900</v>
      </c>
      <c r="E45" s="28">
        <v>2967.1025639999998</v>
      </c>
      <c r="F45" s="29">
        <v>2.3601378447262</v>
      </c>
    </row>
    <row r="46" spans="1:9" x14ac:dyDescent="0.2">
      <c r="A46" s="26" t="s">
        <v>297</v>
      </c>
      <c r="B46" s="26" t="s">
        <v>296</v>
      </c>
      <c r="C46" s="26" t="s">
        <v>140</v>
      </c>
      <c r="D46" s="27">
        <v>2297307</v>
      </c>
      <c r="E46" s="28">
        <v>2568.169668</v>
      </c>
      <c r="F46" s="29">
        <v>2.0428125736757399</v>
      </c>
    </row>
    <row r="47" spans="1:9" x14ac:dyDescent="0.2">
      <c r="A47" s="26" t="s">
        <v>299</v>
      </c>
      <c r="B47" s="26" t="s">
        <v>298</v>
      </c>
      <c r="C47" s="26" t="s">
        <v>300</v>
      </c>
      <c r="D47" s="27">
        <v>1575983</v>
      </c>
      <c r="E47" s="28">
        <v>2179.640821</v>
      </c>
      <c r="F47" s="29">
        <v>1.7337630495041401</v>
      </c>
    </row>
    <row r="48" spans="1:9" x14ac:dyDescent="0.2">
      <c r="A48" s="26" t="s">
        <v>302</v>
      </c>
      <c r="B48" s="26" t="s">
        <v>301</v>
      </c>
      <c r="C48" s="26" t="s">
        <v>303</v>
      </c>
      <c r="D48" s="27">
        <v>187038</v>
      </c>
      <c r="E48" s="28">
        <v>2032.266615</v>
      </c>
      <c r="F48" s="29">
        <v>1.6165364173218799</v>
      </c>
    </row>
    <row r="49" spans="1:9" x14ac:dyDescent="0.2">
      <c r="A49" s="26" t="s">
        <v>305</v>
      </c>
      <c r="B49" s="26" t="s">
        <v>304</v>
      </c>
      <c r="C49" s="26" t="s">
        <v>303</v>
      </c>
      <c r="D49" s="27">
        <v>47000</v>
      </c>
      <c r="E49" s="28">
        <v>1138.3380070000001</v>
      </c>
      <c r="F49" s="29">
        <v>0.90547412920873505</v>
      </c>
    </row>
    <row r="50" spans="1:9" x14ac:dyDescent="0.2">
      <c r="A50" s="26" t="s">
        <v>307</v>
      </c>
      <c r="B50" s="26" t="s">
        <v>306</v>
      </c>
      <c r="C50" s="26" t="s">
        <v>303</v>
      </c>
      <c r="D50" s="27">
        <v>500000</v>
      </c>
      <c r="E50" s="28">
        <v>826.95766830000002</v>
      </c>
      <c r="F50" s="29">
        <v>0.65779124477254503</v>
      </c>
    </row>
    <row r="51" spans="1:9" x14ac:dyDescent="0.2">
      <c r="A51" s="30" t="s">
        <v>31</v>
      </c>
      <c r="B51" s="30"/>
      <c r="C51" s="30"/>
      <c r="D51" s="31"/>
      <c r="E51" s="32">
        <f>SUM(E44:E50)</f>
        <v>11712.475343299999</v>
      </c>
      <c r="F51" s="33">
        <f>SUM(F44:F50)</f>
        <v>9.3165152592092397</v>
      </c>
      <c r="G51" s="18"/>
      <c r="H51" s="18"/>
      <c r="I51" s="18"/>
    </row>
    <row r="52" spans="1:9" x14ac:dyDescent="0.2">
      <c r="A52" s="26"/>
      <c r="B52" s="26"/>
      <c r="C52" s="26"/>
      <c r="D52" s="34"/>
      <c r="E52" s="28"/>
      <c r="F52" s="29"/>
    </row>
    <row r="53" spans="1:9" x14ac:dyDescent="0.2">
      <c r="A53" s="30" t="s">
        <v>32</v>
      </c>
      <c r="B53" s="30"/>
      <c r="C53" s="30"/>
      <c r="D53" s="31"/>
      <c r="E53" s="32">
        <f>E37+E42+E51</f>
        <v>118379.3972273</v>
      </c>
      <c r="F53" s="33">
        <f>F37+F42+F51</f>
        <v>94.163140439397097</v>
      </c>
      <c r="G53" s="18"/>
      <c r="H53" s="18"/>
      <c r="I53" s="18"/>
    </row>
    <row r="54" spans="1:9" x14ac:dyDescent="0.2">
      <c r="A54" s="30"/>
      <c r="B54" s="30"/>
      <c r="C54" s="30"/>
      <c r="D54" s="31"/>
      <c r="E54" s="32"/>
      <c r="F54" s="33"/>
      <c r="G54" s="18"/>
      <c r="H54" s="18"/>
      <c r="I54" s="18"/>
    </row>
    <row r="55" spans="1:9" x14ac:dyDescent="0.2">
      <c r="A55" s="30" t="s">
        <v>34</v>
      </c>
      <c r="B55" s="30"/>
      <c r="C55" s="30"/>
      <c r="D55" s="31"/>
      <c r="E55" s="32">
        <f>E57-(E37+E42+E51)</f>
        <v>7337.9446910999977</v>
      </c>
      <c r="F55" s="33">
        <f>F57-(F37+F42+F51)</f>
        <v>5.8368595606029032</v>
      </c>
      <c r="G55" s="18"/>
      <c r="H55" s="18"/>
      <c r="I55" s="18"/>
    </row>
    <row r="56" spans="1:9" x14ac:dyDescent="0.2">
      <c r="A56" s="30"/>
      <c r="B56" s="30"/>
      <c r="C56" s="30"/>
      <c r="D56" s="31"/>
      <c r="E56" s="32"/>
      <c r="F56" s="33"/>
      <c r="G56" s="18"/>
      <c r="H56" s="18"/>
      <c r="I56" s="18"/>
    </row>
    <row r="57" spans="1:9" x14ac:dyDescent="0.2">
      <c r="A57" s="35" t="s">
        <v>33</v>
      </c>
      <c r="B57" s="35"/>
      <c r="C57" s="35"/>
      <c r="D57" s="36"/>
      <c r="E57" s="37">
        <v>125717.34191839999</v>
      </c>
      <c r="F57" s="38">
        <v>100</v>
      </c>
      <c r="G57" s="18"/>
      <c r="H57" s="18"/>
      <c r="I57" s="18"/>
    </row>
    <row r="60" spans="1:9" x14ac:dyDescent="0.2">
      <c r="A60" s="18" t="s">
        <v>36</v>
      </c>
    </row>
    <row r="61" spans="1:9" x14ac:dyDescent="0.2">
      <c r="A61" s="18" t="s">
        <v>37</v>
      </c>
    </row>
    <row r="62" spans="1:9" x14ac:dyDescent="0.2">
      <c r="A62" s="18" t="s">
        <v>38</v>
      </c>
      <c r="B62" s="18"/>
      <c r="C62" s="39" t="s">
        <v>40</v>
      </c>
      <c r="D62" s="19" t="s">
        <v>39</v>
      </c>
    </row>
    <row r="63" spans="1:9" x14ac:dyDescent="0.2">
      <c r="A63" s="9" t="s">
        <v>57</v>
      </c>
      <c r="C63" s="40">
        <v>79.804199999999994</v>
      </c>
      <c r="D63" s="40">
        <v>83.300899999999999</v>
      </c>
    </row>
    <row r="64" spans="1:9" x14ac:dyDescent="0.2">
      <c r="A64" s="9" t="s">
        <v>79</v>
      </c>
      <c r="C64" s="40">
        <v>20.098299999999998</v>
      </c>
      <c r="D64" s="40">
        <v>20.114000000000001</v>
      </c>
    </row>
    <row r="65" spans="1:4" x14ac:dyDescent="0.2">
      <c r="A65" s="9" t="s">
        <v>60</v>
      </c>
      <c r="C65" s="40">
        <v>84.843699999999998</v>
      </c>
      <c r="D65" s="40">
        <v>88.855000000000004</v>
      </c>
    </row>
    <row r="66" spans="1:4" x14ac:dyDescent="0.2">
      <c r="A66" s="9" t="s">
        <v>80</v>
      </c>
      <c r="C66" s="40">
        <v>21.945799999999998</v>
      </c>
      <c r="D66" s="40">
        <v>22.113700000000001</v>
      </c>
    </row>
    <row r="68" spans="1:4" x14ac:dyDescent="0.2">
      <c r="A68" s="18" t="s">
        <v>42</v>
      </c>
    </row>
    <row r="69" spans="1:4" x14ac:dyDescent="0.2">
      <c r="A69" s="80" t="s">
        <v>54</v>
      </c>
      <c r="B69" s="81"/>
      <c r="C69" s="43" t="s">
        <v>55</v>
      </c>
    </row>
    <row r="70" spans="1:4" x14ac:dyDescent="0.2">
      <c r="A70" s="76" t="s">
        <v>79</v>
      </c>
      <c r="B70" s="77"/>
      <c r="C70" s="44">
        <v>0.85</v>
      </c>
    </row>
    <row r="71" spans="1:4" x14ac:dyDescent="0.2">
      <c r="A71" s="76" t="s">
        <v>80</v>
      </c>
      <c r="B71" s="77"/>
      <c r="C71" s="44">
        <v>0.85</v>
      </c>
    </row>
    <row r="72" spans="1:4" x14ac:dyDescent="0.2">
      <c r="A72" s="9" t="s">
        <v>56</v>
      </c>
    </row>
    <row r="73" spans="1:4" x14ac:dyDescent="0.2">
      <c r="A73" s="9" t="s">
        <v>41</v>
      </c>
    </row>
    <row r="75" spans="1:4" x14ac:dyDescent="0.2">
      <c r="A75" s="18" t="s">
        <v>225</v>
      </c>
      <c r="D75" s="45">
        <v>0.14489490273094</v>
      </c>
    </row>
    <row r="77" spans="1:4" x14ac:dyDescent="0.2">
      <c r="A77" s="18" t="s">
        <v>1201</v>
      </c>
    </row>
    <row r="78" spans="1:4" x14ac:dyDescent="0.2">
      <c r="A78" s="46"/>
    </row>
    <row r="79" spans="1:4" x14ac:dyDescent="0.2">
      <c r="A79" s="47" t="s">
        <v>769</v>
      </c>
    </row>
    <row r="80" spans="1:4" x14ac:dyDescent="0.2">
      <c r="A80" s="48"/>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7" t="s">
        <v>788</v>
      </c>
    </row>
    <row r="93" spans="1:1" x14ac:dyDescent="0.2">
      <c r="A93" s="49"/>
    </row>
    <row r="94" spans="1:1" x14ac:dyDescent="0.2">
      <c r="A94" s="47" t="s">
        <v>770</v>
      </c>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sheetData>
  <mergeCells count="4">
    <mergeCell ref="A1:F1"/>
    <mergeCell ref="A69:B69"/>
    <mergeCell ref="A70:B70"/>
    <mergeCell ref="A71:B71"/>
  </mergeCells>
  <conditionalFormatting sqref="F2:F3 F5:F65536">
    <cfRule type="cellIs" dxfId="46" priority="1" stopIfTrue="1" operator="between">
      <formula>0.009</formula>
      <formula>-0.009</formula>
    </cfRule>
  </conditionalFormatting>
  <hyperlinks>
    <hyperlink ref="A80" r:id="rId1" tooltip="https://www.franklintempletonindia.com/downloadsServlet/pdf/product-labels-jg9o5k7l" display="https://www.franklintempletonindia.com/downloadsServlet/pdf/product-labels-jg9o5k7l"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5"/>
  <sheetViews>
    <sheetView workbookViewId="0">
      <selection sqref="A1:F1"/>
    </sheetView>
  </sheetViews>
  <sheetFormatPr defaultColWidth="9.140625" defaultRowHeight="11.25" x14ac:dyDescent="0.2"/>
  <cols>
    <col min="1" max="1" width="38.7109375" style="9" bestFit="1" customWidth="1"/>
    <col min="2" max="2" width="37.7109375" style="9" customWidth="1"/>
    <col min="3" max="3" width="26.8554687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12</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93</v>
      </c>
      <c r="B7" s="26" t="s">
        <v>92</v>
      </c>
      <c r="C7" s="26" t="s">
        <v>94</v>
      </c>
      <c r="D7" s="27">
        <v>751465</v>
      </c>
      <c r="E7" s="28">
        <v>11299.02774</v>
      </c>
      <c r="F7" s="29">
        <v>16.421522198381801</v>
      </c>
    </row>
    <row r="8" spans="1:6" x14ac:dyDescent="0.2">
      <c r="A8" s="26" t="s">
        <v>278</v>
      </c>
      <c r="B8" s="26" t="s">
        <v>277</v>
      </c>
      <c r="C8" s="26" t="s">
        <v>94</v>
      </c>
      <c r="D8" s="27">
        <v>297407</v>
      </c>
      <c r="E8" s="28">
        <v>10005.812400000001</v>
      </c>
      <c r="F8" s="29">
        <v>14.5420185010931</v>
      </c>
    </row>
    <row r="9" spans="1:6" x14ac:dyDescent="0.2">
      <c r="A9" s="26" t="s">
        <v>107</v>
      </c>
      <c r="B9" s="26" t="s">
        <v>106</v>
      </c>
      <c r="C9" s="26" t="s">
        <v>94</v>
      </c>
      <c r="D9" s="27">
        <v>627174</v>
      </c>
      <c r="E9" s="28">
        <v>6527.3134049999999</v>
      </c>
      <c r="F9" s="29">
        <v>9.4865172864866807</v>
      </c>
    </row>
    <row r="10" spans="1:6" x14ac:dyDescent="0.2">
      <c r="A10" s="26" t="s">
        <v>101</v>
      </c>
      <c r="B10" s="26" t="s">
        <v>100</v>
      </c>
      <c r="C10" s="26" t="s">
        <v>102</v>
      </c>
      <c r="D10" s="27">
        <v>600000</v>
      </c>
      <c r="E10" s="28">
        <v>4201.2</v>
      </c>
      <c r="F10" s="29">
        <v>6.1058438519986797</v>
      </c>
    </row>
    <row r="11" spans="1:6" x14ac:dyDescent="0.2">
      <c r="A11" s="26" t="s">
        <v>309</v>
      </c>
      <c r="B11" s="26" t="s">
        <v>308</v>
      </c>
      <c r="C11" s="26" t="s">
        <v>137</v>
      </c>
      <c r="D11" s="27">
        <v>73699</v>
      </c>
      <c r="E11" s="28">
        <v>3069.1211560000002</v>
      </c>
      <c r="F11" s="29">
        <v>4.4605290253741003</v>
      </c>
    </row>
    <row r="12" spans="1:6" x14ac:dyDescent="0.2">
      <c r="A12" s="26" t="s">
        <v>233</v>
      </c>
      <c r="B12" s="26" t="s">
        <v>232</v>
      </c>
      <c r="C12" s="26" t="s">
        <v>94</v>
      </c>
      <c r="D12" s="27">
        <v>208580</v>
      </c>
      <c r="E12" s="28">
        <v>2461.7654499999999</v>
      </c>
      <c r="F12" s="29">
        <v>3.57782429733059</v>
      </c>
    </row>
    <row r="13" spans="1:6" x14ac:dyDescent="0.2">
      <c r="A13" s="26" t="s">
        <v>172</v>
      </c>
      <c r="B13" s="26" t="s">
        <v>171</v>
      </c>
      <c r="C13" s="26" t="s">
        <v>173</v>
      </c>
      <c r="D13" s="27">
        <v>236084</v>
      </c>
      <c r="E13" s="28">
        <v>1849.4820560000001</v>
      </c>
      <c r="F13" s="29">
        <v>2.6879578789416101</v>
      </c>
    </row>
    <row r="14" spans="1:6" x14ac:dyDescent="0.2">
      <c r="A14" s="26" t="s">
        <v>188</v>
      </c>
      <c r="B14" s="26" t="s">
        <v>187</v>
      </c>
      <c r="C14" s="26" t="s">
        <v>137</v>
      </c>
      <c r="D14" s="27">
        <v>2468616</v>
      </c>
      <c r="E14" s="28">
        <v>1842.8218440000001</v>
      </c>
      <c r="F14" s="29">
        <v>2.6782782125383902</v>
      </c>
    </row>
    <row r="15" spans="1:6" x14ac:dyDescent="0.2">
      <c r="A15" s="26" t="s">
        <v>197</v>
      </c>
      <c r="B15" s="26" t="s">
        <v>196</v>
      </c>
      <c r="C15" s="26" t="s">
        <v>198</v>
      </c>
      <c r="D15" s="27">
        <v>233414</v>
      </c>
      <c r="E15" s="28">
        <v>1549.052011</v>
      </c>
      <c r="F15" s="29">
        <v>2.25132573973878</v>
      </c>
    </row>
    <row r="16" spans="1:6" x14ac:dyDescent="0.2">
      <c r="A16" s="26" t="s">
        <v>311</v>
      </c>
      <c r="B16" s="26" t="s">
        <v>310</v>
      </c>
      <c r="C16" s="26" t="s">
        <v>137</v>
      </c>
      <c r="D16" s="27">
        <v>75192</v>
      </c>
      <c r="E16" s="28">
        <v>1123.7820360000001</v>
      </c>
      <c r="F16" s="29">
        <v>1.6332566018035699</v>
      </c>
    </row>
    <row r="17" spans="1:9" x14ac:dyDescent="0.2">
      <c r="A17" s="26" t="s">
        <v>313</v>
      </c>
      <c r="B17" s="26" t="s">
        <v>312</v>
      </c>
      <c r="C17" s="26" t="s">
        <v>173</v>
      </c>
      <c r="D17" s="27">
        <v>106373</v>
      </c>
      <c r="E17" s="28">
        <v>1119.0971469999999</v>
      </c>
      <c r="F17" s="29">
        <v>1.6264477851088299</v>
      </c>
    </row>
    <row r="18" spans="1:9" x14ac:dyDescent="0.2">
      <c r="A18" s="26" t="s">
        <v>315</v>
      </c>
      <c r="B18" s="26" t="s">
        <v>314</v>
      </c>
      <c r="C18" s="26" t="s">
        <v>137</v>
      </c>
      <c r="D18" s="27">
        <v>15439</v>
      </c>
      <c r="E18" s="28">
        <v>703.16925500000002</v>
      </c>
      <c r="F18" s="29">
        <v>1.0219560298382</v>
      </c>
    </row>
    <row r="19" spans="1:9" x14ac:dyDescent="0.2">
      <c r="A19" s="26" t="s">
        <v>317</v>
      </c>
      <c r="B19" s="26" t="s">
        <v>316</v>
      </c>
      <c r="C19" s="26" t="s">
        <v>173</v>
      </c>
      <c r="D19" s="27">
        <v>353133</v>
      </c>
      <c r="E19" s="28">
        <v>392.15419650000001</v>
      </c>
      <c r="F19" s="29">
        <v>0.56994008610278202</v>
      </c>
    </row>
    <row r="20" spans="1:9" x14ac:dyDescent="0.2">
      <c r="A20" s="26" t="s">
        <v>319</v>
      </c>
      <c r="B20" s="26" t="s">
        <v>318</v>
      </c>
      <c r="C20" s="26" t="s">
        <v>94</v>
      </c>
      <c r="D20" s="27">
        <v>122718</v>
      </c>
      <c r="E20" s="28">
        <v>355.82084099999997</v>
      </c>
      <c r="F20" s="29">
        <v>0.51713474588994801</v>
      </c>
    </row>
    <row r="21" spans="1:9" x14ac:dyDescent="0.2">
      <c r="A21" s="26" t="s">
        <v>321</v>
      </c>
      <c r="B21" s="26" t="s">
        <v>320</v>
      </c>
      <c r="C21" s="26" t="s">
        <v>94</v>
      </c>
      <c r="D21" s="27">
        <v>63629</v>
      </c>
      <c r="E21" s="28">
        <v>117.140989</v>
      </c>
      <c r="F21" s="29">
        <v>0.170247688161167</v>
      </c>
    </row>
    <row r="22" spans="1:9" x14ac:dyDescent="0.2">
      <c r="A22" s="30" t="s">
        <v>31</v>
      </c>
      <c r="B22" s="30"/>
      <c r="C22" s="30"/>
      <c r="D22" s="31"/>
      <c r="E22" s="32">
        <f>SUM(E7:E21)</f>
        <v>46616.760526499995</v>
      </c>
      <c r="F22" s="33">
        <f>SUM(F7:F21)</f>
        <v>67.750799928788197</v>
      </c>
      <c r="G22" s="18"/>
      <c r="H22" s="18"/>
      <c r="I22" s="18"/>
    </row>
    <row r="23" spans="1:9" x14ac:dyDescent="0.2">
      <c r="A23" s="26"/>
      <c r="B23" s="26"/>
      <c r="C23" s="26"/>
      <c r="D23" s="34"/>
      <c r="E23" s="28"/>
      <c r="F23" s="29"/>
    </row>
    <row r="24" spans="1:9" x14ac:dyDescent="0.2">
      <c r="A24" s="30" t="s">
        <v>292</v>
      </c>
      <c r="B24" s="26"/>
      <c r="C24" s="26"/>
      <c r="D24" s="34"/>
      <c r="E24" s="28"/>
      <c r="F24" s="29"/>
    </row>
    <row r="25" spans="1:9" x14ac:dyDescent="0.2">
      <c r="A25" s="26" t="s">
        <v>323</v>
      </c>
      <c r="B25" s="26" t="s">
        <v>322</v>
      </c>
      <c r="C25" s="26" t="s">
        <v>150</v>
      </c>
      <c r="D25" s="27">
        <v>82135</v>
      </c>
      <c r="E25" s="28">
        <v>1763.753931</v>
      </c>
      <c r="F25" s="29">
        <v>2.5633642997321902</v>
      </c>
    </row>
    <row r="26" spans="1:9" x14ac:dyDescent="0.2">
      <c r="A26" s="26" t="s">
        <v>325</v>
      </c>
      <c r="B26" s="26" t="s">
        <v>324</v>
      </c>
      <c r="C26" s="26" t="s">
        <v>173</v>
      </c>
      <c r="D26" s="27">
        <v>87050</v>
      </c>
      <c r="E26" s="28">
        <v>1065.080776</v>
      </c>
      <c r="F26" s="29">
        <v>1.5479427087550199</v>
      </c>
    </row>
    <row r="27" spans="1:9" x14ac:dyDescent="0.2">
      <c r="A27" s="26" t="s">
        <v>327</v>
      </c>
      <c r="B27" s="26" t="s">
        <v>326</v>
      </c>
      <c r="C27" s="26" t="s">
        <v>303</v>
      </c>
      <c r="D27" s="27">
        <v>22900</v>
      </c>
      <c r="E27" s="28">
        <v>967.74767489999999</v>
      </c>
      <c r="F27" s="29">
        <v>1.4064829551257201</v>
      </c>
    </row>
    <row r="28" spans="1:9" x14ac:dyDescent="0.2">
      <c r="A28" s="26" t="s">
        <v>329</v>
      </c>
      <c r="B28" s="26" t="s">
        <v>328</v>
      </c>
      <c r="C28" s="26" t="s">
        <v>330</v>
      </c>
      <c r="D28" s="27">
        <v>8200</v>
      </c>
      <c r="E28" s="28">
        <v>911.74854540000001</v>
      </c>
      <c r="F28" s="29">
        <v>1.32509622262671</v>
      </c>
    </row>
    <row r="29" spans="1:9" x14ac:dyDescent="0.2">
      <c r="A29" s="26" t="s">
        <v>305</v>
      </c>
      <c r="B29" s="26" t="s">
        <v>304</v>
      </c>
      <c r="C29" s="26" t="s">
        <v>303</v>
      </c>
      <c r="D29" s="27">
        <v>37000</v>
      </c>
      <c r="E29" s="28">
        <v>896.13843120000001</v>
      </c>
      <c r="F29" s="29">
        <v>1.3024091523093999</v>
      </c>
    </row>
    <row r="30" spans="1:9" x14ac:dyDescent="0.2">
      <c r="A30" s="26" t="s">
        <v>332</v>
      </c>
      <c r="B30" s="26" t="s">
        <v>331</v>
      </c>
      <c r="C30" s="26" t="s">
        <v>137</v>
      </c>
      <c r="D30" s="27">
        <v>434</v>
      </c>
      <c r="E30" s="28">
        <v>810.05792140000005</v>
      </c>
      <c r="F30" s="29">
        <v>1.1773034321486799</v>
      </c>
    </row>
    <row r="31" spans="1:9" x14ac:dyDescent="0.2">
      <c r="A31" s="26" t="s">
        <v>334</v>
      </c>
      <c r="B31" s="26" t="s">
        <v>333</v>
      </c>
      <c r="C31" s="26" t="s">
        <v>94</v>
      </c>
      <c r="D31" s="27">
        <v>23341</v>
      </c>
      <c r="E31" s="28">
        <v>717.58309989999998</v>
      </c>
      <c r="F31" s="29">
        <v>1.0429044936738501</v>
      </c>
    </row>
    <row r="32" spans="1:9" x14ac:dyDescent="0.2">
      <c r="A32" s="26" t="s">
        <v>336</v>
      </c>
      <c r="B32" s="26" t="s">
        <v>335</v>
      </c>
      <c r="C32" s="26" t="s">
        <v>94</v>
      </c>
      <c r="D32" s="27">
        <v>3100</v>
      </c>
      <c r="E32" s="28">
        <v>654.30545099999995</v>
      </c>
      <c r="F32" s="29">
        <v>0.950939473321331</v>
      </c>
    </row>
    <row r="33" spans="1:9" x14ac:dyDescent="0.2">
      <c r="A33" s="26" t="s">
        <v>338</v>
      </c>
      <c r="B33" s="26" t="s">
        <v>337</v>
      </c>
      <c r="C33" s="26" t="s">
        <v>173</v>
      </c>
      <c r="D33" s="27">
        <v>5173</v>
      </c>
      <c r="E33" s="28">
        <v>643.53322209999999</v>
      </c>
      <c r="F33" s="29">
        <v>0.93528357795777095</v>
      </c>
    </row>
    <row r="34" spans="1:9" x14ac:dyDescent="0.2">
      <c r="A34" s="26" t="s">
        <v>340</v>
      </c>
      <c r="B34" s="26" t="s">
        <v>339</v>
      </c>
      <c r="C34" s="26" t="s">
        <v>94</v>
      </c>
      <c r="D34" s="27">
        <v>6250</v>
      </c>
      <c r="E34" s="28">
        <v>521.36754689999998</v>
      </c>
      <c r="F34" s="29">
        <v>0.75773322642840102</v>
      </c>
    </row>
    <row r="35" spans="1:9" x14ac:dyDescent="0.2">
      <c r="A35" s="26" t="s">
        <v>342</v>
      </c>
      <c r="B35" s="26" t="s">
        <v>341</v>
      </c>
      <c r="C35" s="26" t="s">
        <v>303</v>
      </c>
      <c r="D35" s="27">
        <v>14982</v>
      </c>
      <c r="E35" s="28">
        <v>516.66126659999998</v>
      </c>
      <c r="F35" s="29">
        <v>0.75089332053590896</v>
      </c>
    </row>
    <row r="36" spans="1:9" x14ac:dyDescent="0.2">
      <c r="A36" s="26" t="s">
        <v>344</v>
      </c>
      <c r="B36" s="26" t="s">
        <v>343</v>
      </c>
      <c r="C36" s="26" t="s">
        <v>94</v>
      </c>
      <c r="D36" s="27">
        <v>267</v>
      </c>
      <c r="E36" s="28">
        <v>471.6241473</v>
      </c>
      <c r="F36" s="29">
        <v>0.685438303400416</v>
      </c>
    </row>
    <row r="37" spans="1:9" x14ac:dyDescent="0.2">
      <c r="A37" s="26" t="s">
        <v>346</v>
      </c>
      <c r="B37" s="26" t="s">
        <v>345</v>
      </c>
      <c r="C37" s="26" t="s">
        <v>347</v>
      </c>
      <c r="D37" s="27">
        <v>1273</v>
      </c>
      <c r="E37" s="28">
        <v>466.929193</v>
      </c>
      <c r="F37" s="29">
        <v>0.67861485823044798</v>
      </c>
    </row>
    <row r="38" spans="1:9" x14ac:dyDescent="0.2">
      <c r="A38" s="26" t="s">
        <v>349</v>
      </c>
      <c r="B38" s="26" t="s">
        <v>348</v>
      </c>
      <c r="C38" s="26" t="s">
        <v>137</v>
      </c>
      <c r="D38" s="27">
        <v>48700</v>
      </c>
      <c r="E38" s="28">
        <v>463.72011229999998</v>
      </c>
      <c r="F38" s="29">
        <v>0.67395091800797202</v>
      </c>
    </row>
    <row r="39" spans="1:9" x14ac:dyDescent="0.2">
      <c r="A39" s="26" t="s">
        <v>351</v>
      </c>
      <c r="B39" s="26" t="s">
        <v>350</v>
      </c>
      <c r="C39" s="26" t="s">
        <v>352</v>
      </c>
      <c r="D39" s="27">
        <v>24465</v>
      </c>
      <c r="E39" s="28">
        <v>440.64694379999997</v>
      </c>
      <c r="F39" s="29">
        <v>0.64041736472989597</v>
      </c>
    </row>
    <row r="40" spans="1:9" x14ac:dyDescent="0.2">
      <c r="A40" s="26" t="s">
        <v>354</v>
      </c>
      <c r="B40" s="26" t="s">
        <v>353</v>
      </c>
      <c r="C40" s="26" t="s">
        <v>303</v>
      </c>
      <c r="D40" s="27">
        <v>1149</v>
      </c>
      <c r="E40" s="28">
        <v>414.24247800000001</v>
      </c>
      <c r="F40" s="29">
        <v>0.60204224686589503</v>
      </c>
    </row>
    <row r="41" spans="1:9" x14ac:dyDescent="0.2">
      <c r="A41" s="26" t="s">
        <v>356</v>
      </c>
      <c r="B41" s="26" t="s">
        <v>355</v>
      </c>
      <c r="C41" s="26" t="s">
        <v>94</v>
      </c>
      <c r="D41" s="27">
        <v>10500</v>
      </c>
      <c r="E41" s="28">
        <v>376.44689649999998</v>
      </c>
      <c r="F41" s="29">
        <v>0.54711177011294598</v>
      </c>
    </row>
    <row r="42" spans="1:9" x14ac:dyDescent="0.2">
      <c r="A42" s="26" t="s">
        <v>358</v>
      </c>
      <c r="B42" s="26" t="s">
        <v>357</v>
      </c>
      <c r="C42" s="26" t="s">
        <v>173</v>
      </c>
      <c r="D42" s="27">
        <v>4743</v>
      </c>
      <c r="E42" s="28">
        <v>313.76265210000003</v>
      </c>
      <c r="F42" s="29">
        <v>0.45600917840416699</v>
      </c>
    </row>
    <row r="43" spans="1:9" x14ac:dyDescent="0.2">
      <c r="A43" s="26" t="s">
        <v>360</v>
      </c>
      <c r="B43" s="26" t="s">
        <v>359</v>
      </c>
      <c r="C43" s="26" t="s">
        <v>137</v>
      </c>
      <c r="D43" s="27">
        <v>381</v>
      </c>
      <c r="E43" s="28">
        <v>8.5184317000000007</v>
      </c>
      <c r="F43" s="29">
        <v>1.23803231991135E-2</v>
      </c>
    </row>
    <row r="44" spans="1:9" x14ac:dyDescent="0.2">
      <c r="A44" s="30" t="s">
        <v>31</v>
      </c>
      <c r="B44" s="30"/>
      <c r="C44" s="30"/>
      <c r="D44" s="31"/>
      <c r="E44" s="32">
        <f>SUM(E24:E43)</f>
        <v>12423.868721100001</v>
      </c>
      <c r="F44" s="33">
        <f>SUM(F24:F43)</f>
        <v>18.056317825565834</v>
      </c>
      <c r="G44" s="18"/>
      <c r="H44" s="18"/>
      <c r="I44" s="18"/>
    </row>
    <row r="45" spans="1:9" x14ac:dyDescent="0.2">
      <c r="A45" s="26"/>
      <c r="B45" s="26"/>
      <c r="C45" s="26"/>
      <c r="D45" s="34"/>
      <c r="E45" s="28"/>
      <c r="F45" s="29"/>
    </row>
    <row r="46" spans="1:9" x14ac:dyDescent="0.2">
      <c r="A46" s="30" t="s">
        <v>361</v>
      </c>
      <c r="B46" s="26"/>
      <c r="C46" s="26"/>
      <c r="D46" s="34"/>
      <c r="E46" s="28"/>
      <c r="F46" s="29"/>
    </row>
    <row r="47" spans="1:9" x14ac:dyDescent="0.2">
      <c r="A47" s="26" t="s">
        <v>363</v>
      </c>
      <c r="B47" s="26" t="s">
        <v>362</v>
      </c>
      <c r="C47" s="26" t="s">
        <v>364</v>
      </c>
      <c r="D47" s="27">
        <v>123810.124</v>
      </c>
      <c r="E47" s="28">
        <v>4326.3607389999997</v>
      </c>
      <c r="F47" s="29">
        <v>6.2877471007692103</v>
      </c>
    </row>
    <row r="48" spans="1:9" x14ac:dyDescent="0.2">
      <c r="A48" s="30" t="s">
        <v>31</v>
      </c>
      <c r="B48" s="30"/>
      <c r="C48" s="30"/>
      <c r="D48" s="31"/>
      <c r="E48" s="32">
        <f>SUM(E47:E47)</f>
        <v>4326.3607389999997</v>
      </c>
      <c r="F48" s="33">
        <f>SUM(F47:F47)</f>
        <v>6.2877471007692103</v>
      </c>
      <c r="G48" s="18"/>
      <c r="H48" s="18"/>
      <c r="I48" s="18"/>
    </row>
    <row r="49" spans="1:9" x14ac:dyDescent="0.2">
      <c r="A49" s="26"/>
      <c r="B49" s="26"/>
      <c r="C49" s="26"/>
      <c r="D49" s="34"/>
      <c r="E49" s="28"/>
      <c r="F49" s="29"/>
    </row>
    <row r="50" spans="1:9" x14ac:dyDescent="0.2">
      <c r="A50" s="30" t="s">
        <v>32</v>
      </c>
      <c r="B50" s="30"/>
      <c r="C50" s="30"/>
      <c r="D50" s="31"/>
      <c r="E50" s="32">
        <f>E22+E44+E48</f>
        <v>63366.989986599991</v>
      </c>
      <c r="F50" s="33">
        <f>F22+F44+F48</f>
        <v>92.094864855123248</v>
      </c>
      <c r="G50" s="18"/>
      <c r="H50" s="18"/>
      <c r="I50" s="18"/>
    </row>
    <row r="51" spans="1:9" x14ac:dyDescent="0.2">
      <c r="A51" s="30"/>
      <c r="B51" s="30"/>
      <c r="C51" s="30"/>
      <c r="D51" s="31"/>
      <c r="E51" s="32"/>
      <c r="F51" s="33"/>
      <c r="G51" s="18"/>
      <c r="H51" s="18"/>
      <c r="I51" s="18"/>
    </row>
    <row r="52" spans="1:9" x14ac:dyDescent="0.2">
      <c r="A52" s="30" t="s">
        <v>34</v>
      </c>
      <c r="B52" s="30"/>
      <c r="C52" s="30"/>
      <c r="D52" s="31"/>
      <c r="E52" s="32">
        <f>E54-(E22+E44+E48)</f>
        <v>5439.2242212000128</v>
      </c>
      <c r="F52" s="33">
        <f>F54-(F22+F44+F48)</f>
        <v>7.905135144876752</v>
      </c>
      <c r="G52" s="18"/>
      <c r="H52" s="18"/>
      <c r="I52" s="18"/>
    </row>
    <row r="53" spans="1:9" x14ac:dyDescent="0.2">
      <c r="A53" s="30"/>
      <c r="B53" s="30"/>
      <c r="C53" s="30"/>
      <c r="D53" s="31"/>
      <c r="E53" s="32"/>
      <c r="F53" s="33"/>
      <c r="G53" s="18"/>
      <c r="H53" s="18"/>
      <c r="I53" s="18"/>
    </row>
    <row r="54" spans="1:9" x14ac:dyDescent="0.2">
      <c r="A54" s="35" t="s">
        <v>33</v>
      </c>
      <c r="B54" s="35"/>
      <c r="C54" s="35"/>
      <c r="D54" s="36"/>
      <c r="E54" s="37">
        <v>68806.214207800003</v>
      </c>
      <c r="F54" s="38">
        <v>100</v>
      </c>
      <c r="G54" s="18"/>
      <c r="H54" s="18"/>
      <c r="I54" s="18"/>
    </row>
    <row r="57" spans="1:9" x14ac:dyDescent="0.2">
      <c r="A57" s="18" t="s">
        <v>36</v>
      </c>
    </row>
    <row r="58" spans="1:9" x14ac:dyDescent="0.2">
      <c r="A58" s="18" t="s">
        <v>37</v>
      </c>
    </row>
    <row r="59" spans="1:9" x14ac:dyDescent="0.2">
      <c r="A59" s="18" t="s">
        <v>38</v>
      </c>
      <c r="B59" s="18"/>
      <c r="C59" s="39" t="s">
        <v>40</v>
      </c>
      <c r="D59" s="19" t="s">
        <v>39</v>
      </c>
    </row>
    <row r="60" spans="1:9" x14ac:dyDescent="0.2">
      <c r="A60" s="9" t="s">
        <v>57</v>
      </c>
      <c r="C60" s="40">
        <v>350.44799999999998</v>
      </c>
      <c r="D60" s="40">
        <v>293.13249999999999</v>
      </c>
    </row>
    <row r="61" spans="1:9" x14ac:dyDescent="0.2">
      <c r="A61" s="9" t="s">
        <v>79</v>
      </c>
      <c r="C61" s="40">
        <v>43.290599999999998</v>
      </c>
      <c r="D61" s="40">
        <v>36.2104</v>
      </c>
    </row>
    <row r="62" spans="1:9" x14ac:dyDescent="0.2">
      <c r="A62" s="9" t="s">
        <v>60</v>
      </c>
      <c r="C62" s="40">
        <v>371.57139999999998</v>
      </c>
      <c r="D62" s="40">
        <v>312.36219999999997</v>
      </c>
    </row>
    <row r="63" spans="1:9" x14ac:dyDescent="0.2">
      <c r="A63" s="9" t="s">
        <v>80</v>
      </c>
      <c r="C63" s="40">
        <v>46.7517</v>
      </c>
      <c r="D63" s="40">
        <v>39.298200000000001</v>
      </c>
    </row>
    <row r="65" spans="1:4" x14ac:dyDescent="0.2">
      <c r="A65" s="9" t="s">
        <v>41</v>
      </c>
    </row>
    <row r="67" spans="1:4" x14ac:dyDescent="0.2">
      <c r="A67" s="18" t="s">
        <v>42</v>
      </c>
      <c r="D67" s="41" t="s">
        <v>43</v>
      </c>
    </row>
    <row r="69" spans="1:4" x14ac:dyDescent="0.2">
      <c r="A69" s="18" t="s">
        <v>225</v>
      </c>
      <c r="D69" s="45">
        <v>0.100550932591843</v>
      </c>
    </row>
    <row r="71" spans="1:4" x14ac:dyDescent="0.2">
      <c r="A71" s="18" t="s">
        <v>789</v>
      </c>
      <c r="D71" s="41" t="s">
        <v>43</v>
      </c>
    </row>
    <row r="72" spans="1:4" x14ac:dyDescent="0.2">
      <c r="A72" s="9" t="s">
        <v>784</v>
      </c>
    </row>
    <row r="73" spans="1:4" x14ac:dyDescent="0.2">
      <c r="A73" s="46" t="s">
        <v>785</v>
      </c>
    </row>
    <row r="75" spans="1:4" x14ac:dyDescent="0.2">
      <c r="A75" s="18" t="s">
        <v>893</v>
      </c>
    </row>
    <row r="76" spans="1:4" x14ac:dyDescent="0.2">
      <c r="A76" s="18"/>
    </row>
    <row r="77" spans="1:4" x14ac:dyDescent="0.2">
      <c r="A77" s="47" t="s">
        <v>769</v>
      </c>
    </row>
    <row r="78" spans="1:4" x14ac:dyDescent="0.2">
      <c r="A78" s="48"/>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7" t="s">
        <v>790</v>
      </c>
    </row>
    <row r="92" spans="1:1" x14ac:dyDescent="0.2">
      <c r="A92" s="49"/>
    </row>
    <row r="93" spans="1:1" x14ac:dyDescent="0.2">
      <c r="A93" s="47" t="s">
        <v>770</v>
      </c>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sheetData>
  <mergeCells count="1">
    <mergeCell ref="A1:F1"/>
  </mergeCells>
  <conditionalFormatting sqref="F2:F3 F5:F65536">
    <cfRule type="cellIs" dxfId="45" priority="1" stopIfTrue="1" operator="between">
      <formula>0.009</formula>
      <formula>-0.009</formula>
    </cfRule>
  </conditionalFormatting>
  <hyperlinks>
    <hyperlink ref="A73"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0"/>
  <sheetViews>
    <sheetView workbookViewId="0">
      <selection sqref="A1:G1"/>
    </sheetView>
  </sheetViews>
  <sheetFormatPr defaultColWidth="9.140625" defaultRowHeight="11.25" x14ac:dyDescent="0.2"/>
  <cols>
    <col min="1" max="1" width="31.5703125" style="9" bestFit="1" customWidth="1"/>
    <col min="2" max="2" width="20"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898</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30" t="s">
        <v>34</v>
      </c>
      <c r="B5" s="30"/>
      <c r="C5" s="30"/>
      <c r="D5" s="31"/>
      <c r="E5" s="32">
        <v>15361.5064824</v>
      </c>
      <c r="F5" s="33">
        <v>100</v>
      </c>
      <c r="G5" s="32"/>
      <c r="H5" s="18"/>
      <c r="I5" s="18"/>
    </row>
    <row r="6" spans="1:9" x14ac:dyDescent="0.2">
      <c r="A6" s="30"/>
      <c r="B6" s="30"/>
      <c r="C6" s="30"/>
      <c r="D6" s="31"/>
      <c r="E6" s="32"/>
      <c r="F6" s="33"/>
      <c r="G6" s="32"/>
      <c r="H6" s="18"/>
      <c r="I6" s="18"/>
    </row>
    <row r="7" spans="1:9" x14ac:dyDescent="0.2">
      <c r="A7" s="35" t="s">
        <v>33</v>
      </c>
      <c r="B7" s="35"/>
      <c r="C7" s="35"/>
      <c r="D7" s="36"/>
      <c r="E7" s="37">
        <v>15361.5064824</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1096.5263</v>
      </c>
      <c r="D12" s="40">
        <v>1115.3073999999999</v>
      </c>
    </row>
    <row r="13" spans="1:9" x14ac:dyDescent="0.2">
      <c r="A13" s="9" t="s">
        <v>899</v>
      </c>
      <c r="C13" s="40">
        <v>1000</v>
      </c>
      <c r="D13" s="40">
        <v>1000</v>
      </c>
    </row>
    <row r="14" spans="1:9" x14ac:dyDescent="0.2">
      <c r="A14" s="9" t="s">
        <v>900</v>
      </c>
      <c r="C14" s="40">
        <v>1000.171</v>
      </c>
      <c r="D14" s="40">
        <v>1000.218</v>
      </c>
    </row>
    <row r="15" spans="1:9" x14ac:dyDescent="0.2">
      <c r="A15" s="9" t="s">
        <v>60</v>
      </c>
      <c r="C15" s="40">
        <v>1098.1061999999999</v>
      </c>
      <c r="D15" s="40">
        <v>1117.1922999999999</v>
      </c>
    </row>
    <row r="16" spans="1:9" x14ac:dyDescent="0.2">
      <c r="A16" s="9" t="s">
        <v>901</v>
      </c>
      <c r="C16" s="40">
        <v>1000</v>
      </c>
      <c r="D16" s="40">
        <v>1000</v>
      </c>
    </row>
    <row r="17" spans="1:4" x14ac:dyDescent="0.2">
      <c r="A17" s="9" t="s">
        <v>902</v>
      </c>
      <c r="C17" s="40">
        <v>1000.1742</v>
      </c>
      <c r="D17" s="40">
        <v>1000.2224</v>
      </c>
    </row>
    <row r="18" spans="1:4" x14ac:dyDescent="0.2">
      <c r="A18" s="9" t="s">
        <v>903</v>
      </c>
      <c r="C18" s="61" t="s">
        <v>904</v>
      </c>
      <c r="D18" s="40">
        <v>10.139900000000001</v>
      </c>
    </row>
    <row r="19" spans="1:4" x14ac:dyDescent="0.2">
      <c r="A19" s="9" t="s">
        <v>905</v>
      </c>
      <c r="C19" s="61" t="s">
        <v>904</v>
      </c>
      <c r="D19" s="40">
        <v>10.139900000000001</v>
      </c>
    </row>
    <row r="20" spans="1:4" x14ac:dyDescent="0.2">
      <c r="A20" s="9" t="s">
        <v>906</v>
      </c>
      <c r="C20" s="61" t="s">
        <v>904</v>
      </c>
      <c r="D20" s="40">
        <v>10</v>
      </c>
    </row>
    <row r="21" spans="1:4" x14ac:dyDescent="0.2">
      <c r="A21" s="9" t="s">
        <v>907</v>
      </c>
      <c r="C21" s="61" t="s">
        <v>904</v>
      </c>
      <c r="D21" s="40">
        <v>10</v>
      </c>
    </row>
    <row r="22" spans="1:4" x14ac:dyDescent="0.2">
      <c r="C22" s="61"/>
      <c r="D22" s="40"/>
    </row>
    <row r="23" spans="1:4" x14ac:dyDescent="0.2">
      <c r="A23" s="18" t="s">
        <v>908</v>
      </c>
      <c r="C23" s="61"/>
      <c r="D23" s="40"/>
    </row>
    <row r="25" spans="1:4" x14ac:dyDescent="0.2">
      <c r="A25" s="18" t="s">
        <v>42</v>
      </c>
    </row>
    <row r="26" spans="1:4" x14ac:dyDescent="0.2">
      <c r="A26" s="80" t="s">
        <v>54</v>
      </c>
      <c r="B26" s="81"/>
      <c r="C26" s="43" t="s">
        <v>55</v>
      </c>
    </row>
    <row r="27" spans="1:4" x14ac:dyDescent="0.2">
      <c r="A27" s="76" t="s">
        <v>899</v>
      </c>
      <c r="B27" s="77"/>
      <c r="C27" s="44">
        <v>17.105321249999999</v>
      </c>
    </row>
    <row r="28" spans="1:4" x14ac:dyDescent="0.2">
      <c r="A28" s="76" t="s">
        <v>900</v>
      </c>
      <c r="B28" s="77"/>
      <c r="C28" s="44">
        <v>17.542804910000001</v>
      </c>
    </row>
    <row r="29" spans="1:4" x14ac:dyDescent="0.2">
      <c r="A29" s="76" t="s">
        <v>901</v>
      </c>
      <c r="B29" s="77"/>
      <c r="C29" s="44">
        <v>17.425270510000001</v>
      </c>
    </row>
    <row r="30" spans="1:4" x14ac:dyDescent="0.2">
      <c r="A30" s="76" t="s">
        <v>902</v>
      </c>
      <c r="B30" s="77"/>
      <c r="C30" s="44">
        <v>17.815253630000001</v>
      </c>
    </row>
    <row r="31" spans="1:4" x14ac:dyDescent="0.2">
      <c r="A31" s="9" t="s">
        <v>56</v>
      </c>
    </row>
    <row r="32" spans="1:4" x14ac:dyDescent="0.2">
      <c r="A32" s="9" t="s">
        <v>41</v>
      </c>
    </row>
    <row r="34" spans="1:5" x14ac:dyDescent="0.2">
      <c r="A34" s="18" t="s">
        <v>892</v>
      </c>
      <c r="D34" s="62">
        <v>2.7397260273972599E-3</v>
      </c>
      <c r="E34" s="13" t="s">
        <v>44</v>
      </c>
    </row>
    <row r="36" spans="1:5" ht="25.5" customHeight="1" x14ac:dyDescent="0.25">
      <c r="A36" s="82" t="s">
        <v>789</v>
      </c>
      <c r="B36" s="83"/>
      <c r="C36" s="83"/>
      <c r="D36" s="41" t="s">
        <v>43</v>
      </c>
    </row>
    <row r="38" spans="1:5" x14ac:dyDescent="0.2">
      <c r="A38" s="47" t="s">
        <v>1200</v>
      </c>
    </row>
    <row r="39" spans="1:5" x14ac:dyDescent="0.2">
      <c r="A39" s="47"/>
    </row>
    <row r="40" spans="1:5" x14ac:dyDescent="0.2">
      <c r="A40" s="47" t="s">
        <v>769</v>
      </c>
    </row>
    <row r="41" spans="1:5" x14ac:dyDescent="0.2">
      <c r="A41" s="48"/>
    </row>
    <row r="42" spans="1:5" x14ac:dyDescent="0.2">
      <c r="A42" s="49"/>
    </row>
    <row r="43" spans="1:5" x14ac:dyDescent="0.2">
      <c r="A43" s="49"/>
    </row>
    <row r="44" spans="1:5" x14ac:dyDescent="0.2">
      <c r="A44" s="49"/>
    </row>
    <row r="45" spans="1:5" x14ac:dyDescent="0.2">
      <c r="A45" s="49"/>
    </row>
    <row r="46" spans="1:5" x14ac:dyDescent="0.2">
      <c r="A46" s="49"/>
    </row>
    <row r="47" spans="1:5" x14ac:dyDescent="0.2">
      <c r="A47" s="49"/>
    </row>
    <row r="48" spans="1:5"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7" t="s">
        <v>909</v>
      </c>
    </row>
    <row r="55" spans="1:1" x14ac:dyDescent="0.2">
      <c r="A55" s="49"/>
    </row>
    <row r="56" spans="1:1" x14ac:dyDescent="0.2">
      <c r="A56" s="47" t="s">
        <v>770</v>
      </c>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sheetData>
  <mergeCells count="7">
    <mergeCell ref="A36:C36"/>
    <mergeCell ref="A1:G1"/>
    <mergeCell ref="A26:B26"/>
    <mergeCell ref="A27:B27"/>
    <mergeCell ref="A28:B28"/>
    <mergeCell ref="A29:B29"/>
    <mergeCell ref="A30:B30"/>
  </mergeCells>
  <conditionalFormatting sqref="F2:F3 F73:F65534 F5:F37">
    <cfRule type="cellIs" dxfId="78" priority="2" stopIfTrue="1" operator="between">
      <formula>0.009</formula>
      <formula>-0.009</formula>
    </cfRule>
  </conditionalFormatting>
  <conditionalFormatting sqref="F38:F72">
    <cfRule type="cellIs" dxfId="77" priority="1" stopIfTrue="1" operator="between">
      <formula>0.009</formula>
      <formula>-0.009</formula>
    </cfRule>
  </conditionalFormatting>
  <hyperlinks>
    <hyperlink ref="A39" r:id="rId1" tooltip="https://www.franklintempletonindia.com/downloadsServlet/pdf/product-labels-jg9o5k7l" display="https://www.franklintempletonindia.com/downloadsServlet/pdf/product-labels-jg9o5k7l" xr:uid="{00000000-0004-0000-0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34"/>
  <sheetViews>
    <sheetView topLeftCell="A57" workbookViewId="0">
      <selection activeCell="A57" sqref="A57"/>
    </sheetView>
  </sheetViews>
  <sheetFormatPr defaultColWidth="9.140625" defaultRowHeight="11.25" x14ac:dyDescent="0.2"/>
  <cols>
    <col min="1" max="1" width="38.7109375" style="9" bestFit="1" customWidth="1"/>
    <col min="2" max="2" width="34.140625" style="9" bestFit="1" customWidth="1"/>
    <col min="3" max="3" width="25.570312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13</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366</v>
      </c>
      <c r="B7" s="26" t="s">
        <v>365</v>
      </c>
      <c r="C7" s="26" t="s">
        <v>367</v>
      </c>
      <c r="D7" s="27">
        <v>6950570</v>
      </c>
      <c r="E7" s="28">
        <v>32295.823509999998</v>
      </c>
      <c r="F7" s="29">
        <v>5.0032302016075603</v>
      </c>
    </row>
    <row r="8" spans="1:6" x14ac:dyDescent="0.2">
      <c r="A8" s="26" t="s">
        <v>369</v>
      </c>
      <c r="B8" s="26" t="s">
        <v>368</v>
      </c>
      <c r="C8" s="26" t="s">
        <v>347</v>
      </c>
      <c r="D8" s="27">
        <v>1387967</v>
      </c>
      <c r="E8" s="28">
        <v>27717.700990000001</v>
      </c>
      <c r="F8" s="29">
        <v>4.2939929576143401</v>
      </c>
    </row>
    <row r="9" spans="1:6" x14ac:dyDescent="0.2">
      <c r="A9" s="26" t="s">
        <v>371</v>
      </c>
      <c r="B9" s="26" t="s">
        <v>370</v>
      </c>
      <c r="C9" s="26" t="s">
        <v>94</v>
      </c>
      <c r="D9" s="27">
        <v>4077593</v>
      </c>
      <c r="E9" s="28">
        <v>21623.47568</v>
      </c>
      <c r="F9" s="29">
        <v>3.34988288973042</v>
      </c>
    </row>
    <row r="10" spans="1:6" x14ac:dyDescent="0.2">
      <c r="A10" s="26" t="s">
        <v>373</v>
      </c>
      <c r="B10" s="26" t="s">
        <v>372</v>
      </c>
      <c r="C10" s="26" t="s">
        <v>347</v>
      </c>
      <c r="D10" s="27">
        <v>3333472</v>
      </c>
      <c r="E10" s="28">
        <v>21592.564880000002</v>
      </c>
      <c r="F10" s="29">
        <v>3.3450942257080301</v>
      </c>
    </row>
    <row r="11" spans="1:6" x14ac:dyDescent="0.2">
      <c r="A11" s="26" t="s">
        <v>375</v>
      </c>
      <c r="B11" s="26" t="s">
        <v>374</v>
      </c>
      <c r="C11" s="26" t="s">
        <v>126</v>
      </c>
      <c r="D11" s="27">
        <v>1161988</v>
      </c>
      <c r="E11" s="28">
        <v>18889.857919999999</v>
      </c>
      <c r="F11" s="29">
        <v>2.9263941085185801</v>
      </c>
    </row>
    <row r="12" spans="1:6" x14ac:dyDescent="0.2">
      <c r="A12" s="26" t="s">
        <v>377</v>
      </c>
      <c r="B12" s="26" t="s">
        <v>376</v>
      </c>
      <c r="C12" s="26" t="s">
        <v>378</v>
      </c>
      <c r="D12" s="27">
        <v>5051976</v>
      </c>
      <c r="E12" s="28">
        <v>17889.047020000002</v>
      </c>
      <c r="F12" s="29">
        <v>2.77134968553219</v>
      </c>
    </row>
    <row r="13" spans="1:6" x14ac:dyDescent="0.2">
      <c r="A13" s="26" t="s">
        <v>88</v>
      </c>
      <c r="B13" s="26" t="s">
        <v>87</v>
      </c>
      <c r="C13" s="26" t="s">
        <v>89</v>
      </c>
      <c r="D13" s="27">
        <v>2259945</v>
      </c>
      <c r="E13" s="28">
        <v>17013.995930000001</v>
      </c>
      <c r="F13" s="29">
        <v>2.6357878213152302</v>
      </c>
    </row>
    <row r="14" spans="1:6" x14ac:dyDescent="0.2">
      <c r="A14" s="26" t="s">
        <v>380</v>
      </c>
      <c r="B14" s="26" t="s">
        <v>379</v>
      </c>
      <c r="C14" s="26" t="s">
        <v>381</v>
      </c>
      <c r="D14" s="27">
        <v>2313899</v>
      </c>
      <c r="E14" s="28">
        <v>16291.00591</v>
      </c>
      <c r="F14" s="29">
        <v>2.5237830754878101</v>
      </c>
    </row>
    <row r="15" spans="1:6" x14ac:dyDescent="0.2">
      <c r="A15" s="26" t="s">
        <v>383</v>
      </c>
      <c r="B15" s="26" t="s">
        <v>382</v>
      </c>
      <c r="C15" s="26" t="s">
        <v>134</v>
      </c>
      <c r="D15" s="27">
        <v>17172603</v>
      </c>
      <c r="E15" s="28">
        <v>16022.0386</v>
      </c>
      <c r="F15" s="29">
        <v>2.4821149827630502</v>
      </c>
    </row>
    <row r="16" spans="1:6" x14ac:dyDescent="0.2">
      <c r="A16" s="26" t="s">
        <v>385</v>
      </c>
      <c r="B16" s="26" t="s">
        <v>384</v>
      </c>
      <c r="C16" s="26" t="s">
        <v>170</v>
      </c>
      <c r="D16" s="27">
        <v>1000416</v>
      </c>
      <c r="E16" s="28">
        <v>15710.032660000001</v>
      </c>
      <c r="F16" s="29">
        <v>2.4337793971537902</v>
      </c>
    </row>
    <row r="17" spans="1:6" x14ac:dyDescent="0.2">
      <c r="A17" s="26" t="s">
        <v>142</v>
      </c>
      <c r="B17" s="26" t="s">
        <v>141</v>
      </c>
      <c r="C17" s="26" t="s">
        <v>140</v>
      </c>
      <c r="D17" s="27">
        <v>1529700</v>
      </c>
      <c r="E17" s="28">
        <v>15670.246800000001</v>
      </c>
      <c r="F17" s="29">
        <v>2.4276158194922002</v>
      </c>
    </row>
    <row r="18" spans="1:6" x14ac:dyDescent="0.2">
      <c r="A18" s="26" t="s">
        <v>161</v>
      </c>
      <c r="B18" s="26" t="s">
        <v>160</v>
      </c>
      <c r="C18" s="26" t="s">
        <v>162</v>
      </c>
      <c r="D18" s="27">
        <v>10263765</v>
      </c>
      <c r="E18" s="28">
        <v>15293.00985</v>
      </c>
      <c r="F18" s="29">
        <v>2.3691747241345298</v>
      </c>
    </row>
    <row r="19" spans="1:6" x14ac:dyDescent="0.2">
      <c r="A19" s="26" t="s">
        <v>91</v>
      </c>
      <c r="B19" s="26" t="s">
        <v>90</v>
      </c>
      <c r="C19" s="26" t="s">
        <v>89</v>
      </c>
      <c r="D19" s="27">
        <v>1036125</v>
      </c>
      <c r="E19" s="28">
        <v>14391.25819</v>
      </c>
      <c r="F19" s="29">
        <v>2.2294764396716902</v>
      </c>
    </row>
    <row r="20" spans="1:6" x14ac:dyDescent="0.2">
      <c r="A20" s="26" t="s">
        <v>253</v>
      </c>
      <c r="B20" s="26" t="s">
        <v>252</v>
      </c>
      <c r="C20" s="26" t="s">
        <v>186</v>
      </c>
      <c r="D20" s="27">
        <v>3812021</v>
      </c>
      <c r="E20" s="28">
        <v>14131.16185</v>
      </c>
      <c r="F20" s="29">
        <v>2.1891826269682402</v>
      </c>
    </row>
    <row r="21" spans="1:6" x14ac:dyDescent="0.2">
      <c r="A21" s="26" t="s">
        <v>387</v>
      </c>
      <c r="B21" s="26" t="s">
        <v>386</v>
      </c>
      <c r="C21" s="26" t="s">
        <v>201</v>
      </c>
      <c r="D21" s="27">
        <v>2135963</v>
      </c>
      <c r="E21" s="28">
        <v>13421.32351</v>
      </c>
      <c r="F21" s="29">
        <v>2.0792153236156201</v>
      </c>
    </row>
    <row r="22" spans="1:6" x14ac:dyDescent="0.2">
      <c r="A22" s="26" t="s">
        <v>389</v>
      </c>
      <c r="B22" s="26" t="s">
        <v>388</v>
      </c>
      <c r="C22" s="26" t="s">
        <v>186</v>
      </c>
      <c r="D22" s="27">
        <v>1837883</v>
      </c>
      <c r="E22" s="28">
        <v>13241.94702</v>
      </c>
      <c r="F22" s="29">
        <v>2.0514265331564299</v>
      </c>
    </row>
    <row r="23" spans="1:6" x14ac:dyDescent="0.2">
      <c r="A23" s="26" t="s">
        <v>391</v>
      </c>
      <c r="B23" s="26" t="s">
        <v>390</v>
      </c>
      <c r="C23" s="26" t="s">
        <v>99</v>
      </c>
      <c r="D23" s="27">
        <v>5061254</v>
      </c>
      <c r="E23" s="28">
        <v>13159.260399999999</v>
      </c>
      <c r="F23" s="29">
        <v>2.0386168212652098</v>
      </c>
    </row>
    <row r="24" spans="1:6" x14ac:dyDescent="0.2">
      <c r="A24" s="26" t="s">
        <v>393</v>
      </c>
      <c r="B24" s="26" t="s">
        <v>392</v>
      </c>
      <c r="C24" s="26" t="s">
        <v>99</v>
      </c>
      <c r="D24" s="27">
        <v>2909035</v>
      </c>
      <c r="E24" s="28">
        <v>12469.578530000001</v>
      </c>
      <c r="F24" s="29">
        <v>1.9317721340437499</v>
      </c>
    </row>
    <row r="25" spans="1:6" x14ac:dyDescent="0.2">
      <c r="A25" s="26" t="s">
        <v>395</v>
      </c>
      <c r="B25" s="26" t="s">
        <v>394</v>
      </c>
      <c r="C25" s="26" t="s">
        <v>126</v>
      </c>
      <c r="D25" s="27">
        <v>1830900</v>
      </c>
      <c r="E25" s="28">
        <v>12226.7502</v>
      </c>
      <c r="F25" s="29">
        <v>1.8941534607163599</v>
      </c>
    </row>
    <row r="26" spans="1:6" x14ac:dyDescent="0.2">
      <c r="A26" s="26" t="s">
        <v>397</v>
      </c>
      <c r="B26" s="26" t="s">
        <v>396</v>
      </c>
      <c r="C26" s="26" t="s">
        <v>381</v>
      </c>
      <c r="D26" s="27">
        <v>2137370</v>
      </c>
      <c r="E26" s="28">
        <v>11575.995919999999</v>
      </c>
      <c r="F26" s="29">
        <v>1.7933393889986</v>
      </c>
    </row>
    <row r="27" spans="1:6" x14ac:dyDescent="0.2">
      <c r="A27" s="26" t="s">
        <v>139</v>
      </c>
      <c r="B27" s="26" t="s">
        <v>138</v>
      </c>
      <c r="C27" s="26" t="s">
        <v>140</v>
      </c>
      <c r="D27" s="27">
        <v>1128321</v>
      </c>
      <c r="E27" s="28">
        <v>11486.871940000001</v>
      </c>
      <c r="F27" s="29">
        <v>1.77953240902531</v>
      </c>
    </row>
    <row r="28" spans="1:6" x14ac:dyDescent="0.2">
      <c r="A28" s="26" t="s">
        <v>399</v>
      </c>
      <c r="B28" s="26" t="s">
        <v>398</v>
      </c>
      <c r="C28" s="26" t="s">
        <v>150</v>
      </c>
      <c r="D28" s="27">
        <v>17486857</v>
      </c>
      <c r="E28" s="28">
        <v>11226.562190000001</v>
      </c>
      <c r="F28" s="29">
        <v>1.7392055351008899</v>
      </c>
    </row>
    <row r="29" spans="1:6" x14ac:dyDescent="0.2">
      <c r="A29" s="26" t="s">
        <v>192</v>
      </c>
      <c r="B29" s="26" t="s">
        <v>191</v>
      </c>
      <c r="C29" s="26" t="s">
        <v>193</v>
      </c>
      <c r="D29" s="27">
        <v>789140</v>
      </c>
      <c r="E29" s="28">
        <v>10824.238810000001</v>
      </c>
      <c r="F29" s="29">
        <v>1.6768780801281</v>
      </c>
    </row>
    <row r="30" spans="1:6" x14ac:dyDescent="0.2">
      <c r="A30" s="26" t="s">
        <v>172</v>
      </c>
      <c r="B30" s="26" t="s">
        <v>171</v>
      </c>
      <c r="C30" s="26" t="s">
        <v>173</v>
      </c>
      <c r="D30" s="27">
        <v>1320911</v>
      </c>
      <c r="E30" s="28">
        <v>10348.01677</v>
      </c>
      <c r="F30" s="29">
        <v>1.6031023334758601</v>
      </c>
    </row>
    <row r="31" spans="1:6" x14ac:dyDescent="0.2">
      <c r="A31" s="26" t="s">
        <v>401</v>
      </c>
      <c r="B31" s="26" t="s">
        <v>400</v>
      </c>
      <c r="C31" s="26" t="s">
        <v>367</v>
      </c>
      <c r="D31" s="27">
        <v>1877633</v>
      </c>
      <c r="E31" s="28">
        <v>10319.47097</v>
      </c>
      <c r="F31" s="29">
        <v>1.59868005241389</v>
      </c>
    </row>
    <row r="32" spans="1:6" x14ac:dyDescent="0.2">
      <c r="A32" s="26" t="s">
        <v>403</v>
      </c>
      <c r="B32" s="26" t="s">
        <v>402</v>
      </c>
      <c r="C32" s="26" t="s">
        <v>140</v>
      </c>
      <c r="D32" s="27">
        <v>1776602</v>
      </c>
      <c r="E32" s="28">
        <v>10302.514999999999</v>
      </c>
      <c r="F32" s="29">
        <v>1.5960532538999801</v>
      </c>
    </row>
    <row r="33" spans="1:6" x14ac:dyDescent="0.2">
      <c r="A33" s="26" t="s">
        <v>405</v>
      </c>
      <c r="B33" s="26" t="s">
        <v>404</v>
      </c>
      <c r="C33" s="26" t="s">
        <v>381</v>
      </c>
      <c r="D33" s="27">
        <v>275274</v>
      </c>
      <c r="E33" s="28">
        <v>9088.8592950000002</v>
      </c>
      <c r="F33" s="29">
        <v>1.4080351692789399</v>
      </c>
    </row>
    <row r="34" spans="1:6" x14ac:dyDescent="0.2">
      <c r="A34" s="26" t="s">
        <v>407</v>
      </c>
      <c r="B34" s="26" t="s">
        <v>406</v>
      </c>
      <c r="C34" s="26" t="s">
        <v>186</v>
      </c>
      <c r="D34" s="27">
        <v>1129703</v>
      </c>
      <c r="E34" s="28">
        <v>9088.4606349999995</v>
      </c>
      <c r="F34" s="29">
        <v>1.4079734093503999</v>
      </c>
    </row>
    <row r="35" spans="1:6" x14ac:dyDescent="0.2">
      <c r="A35" s="26" t="s">
        <v>409</v>
      </c>
      <c r="B35" s="26" t="s">
        <v>408</v>
      </c>
      <c r="C35" s="26" t="s">
        <v>89</v>
      </c>
      <c r="D35" s="27">
        <v>19398917</v>
      </c>
      <c r="E35" s="28">
        <v>8719.8131919999996</v>
      </c>
      <c r="F35" s="29">
        <v>1.3508629901040199</v>
      </c>
    </row>
    <row r="36" spans="1:6" x14ac:dyDescent="0.2">
      <c r="A36" s="26" t="s">
        <v>411</v>
      </c>
      <c r="B36" s="26" t="s">
        <v>410</v>
      </c>
      <c r="C36" s="26" t="s">
        <v>89</v>
      </c>
      <c r="D36" s="27">
        <v>10449095</v>
      </c>
      <c r="E36" s="28">
        <v>8693.6470399999998</v>
      </c>
      <c r="F36" s="29">
        <v>1.3468093612530401</v>
      </c>
    </row>
    <row r="37" spans="1:6" x14ac:dyDescent="0.2">
      <c r="A37" s="26" t="s">
        <v>280</v>
      </c>
      <c r="B37" s="26" t="s">
        <v>279</v>
      </c>
      <c r="C37" s="26" t="s">
        <v>105</v>
      </c>
      <c r="D37" s="27">
        <v>3685734</v>
      </c>
      <c r="E37" s="28">
        <v>8396.1020520000002</v>
      </c>
      <c r="F37" s="29">
        <v>1.3007140489648299</v>
      </c>
    </row>
    <row r="38" spans="1:6" x14ac:dyDescent="0.2">
      <c r="A38" s="26" t="s">
        <v>413</v>
      </c>
      <c r="B38" s="26" t="s">
        <v>412</v>
      </c>
      <c r="C38" s="26" t="s">
        <v>352</v>
      </c>
      <c r="D38" s="27">
        <v>10743660</v>
      </c>
      <c r="E38" s="28">
        <v>8111.4633000000003</v>
      </c>
      <c r="F38" s="29">
        <v>1.25661815526163</v>
      </c>
    </row>
    <row r="39" spans="1:6" x14ac:dyDescent="0.2">
      <c r="A39" s="26" t="s">
        <v>167</v>
      </c>
      <c r="B39" s="26" t="s">
        <v>166</v>
      </c>
      <c r="C39" s="26" t="s">
        <v>150</v>
      </c>
      <c r="D39" s="27">
        <v>1700000</v>
      </c>
      <c r="E39" s="28">
        <v>7738.4</v>
      </c>
      <c r="F39" s="29">
        <v>1.1988236367507901</v>
      </c>
    </row>
    <row r="40" spans="1:6" x14ac:dyDescent="0.2">
      <c r="A40" s="26" t="s">
        <v>177</v>
      </c>
      <c r="B40" s="26" t="s">
        <v>176</v>
      </c>
      <c r="C40" s="26" t="s">
        <v>150</v>
      </c>
      <c r="D40" s="27">
        <v>640000</v>
      </c>
      <c r="E40" s="28">
        <v>6801.6</v>
      </c>
      <c r="F40" s="29">
        <v>1.0536957055365701</v>
      </c>
    </row>
    <row r="41" spans="1:6" x14ac:dyDescent="0.2">
      <c r="A41" s="26" t="s">
        <v>415</v>
      </c>
      <c r="B41" s="26" t="s">
        <v>414</v>
      </c>
      <c r="C41" s="26" t="s">
        <v>140</v>
      </c>
      <c r="D41" s="27">
        <v>812579</v>
      </c>
      <c r="E41" s="28">
        <v>6760.2509909999999</v>
      </c>
      <c r="F41" s="29">
        <v>1.0472899667087201</v>
      </c>
    </row>
    <row r="42" spans="1:6" x14ac:dyDescent="0.2">
      <c r="A42" s="26" t="s">
        <v>417</v>
      </c>
      <c r="B42" s="26" t="s">
        <v>416</v>
      </c>
      <c r="C42" s="26" t="s">
        <v>134</v>
      </c>
      <c r="D42" s="27">
        <v>988395</v>
      </c>
      <c r="E42" s="28">
        <v>6717.1324199999999</v>
      </c>
      <c r="F42" s="29">
        <v>1.0406100894604899</v>
      </c>
    </row>
    <row r="43" spans="1:6" x14ac:dyDescent="0.2">
      <c r="A43" s="26" t="s">
        <v>419</v>
      </c>
      <c r="B43" s="26" t="s">
        <v>418</v>
      </c>
      <c r="C43" s="26" t="s">
        <v>420</v>
      </c>
      <c r="D43" s="27">
        <v>2464730</v>
      </c>
      <c r="E43" s="28">
        <v>6649.8415400000004</v>
      </c>
      <c r="F43" s="29">
        <v>1.03018546712489</v>
      </c>
    </row>
    <row r="44" spans="1:6" x14ac:dyDescent="0.2">
      <c r="A44" s="26" t="s">
        <v>422</v>
      </c>
      <c r="B44" s="26" t="s">
        <v>421</v>
      </c>
      <c r="C44" s="26" t="s">
        <v>347</v>
      </c>
      <c r="D44" s="27">
        <v>1294759</v>
      </c>
      <c r="E44" s="28">
        <v>6244.6226569999999</v>
      </c>
      <c r="F44" s="29">
        <v>0.96740944430387898</v>
      </c>
    </row>
    <row r="45" spans="1:6" x14ac:dyDescent="0.2">
      <c r="A45" s="26" t="s">
        <v>156</v>
      </c>
      <c r="B45" s="26" t="s">
        <v>155</v>
      </c>
      <c r="C45" s="26" t="s">
        <v>89</v>
      </c>
      <c r="D45" s="27">
        <v>4408453</v>
      </c>
      <c r="E45" s="28">
        <v>6176.2426530000002</v>
      </c>
      <c r="F45" s="29">
        <v>0.95681609618588104</v>
      </c>
    </row>
    <row r="46" spans="1:6" x14ac:dyDescent="0.2">
      <c r="A46" s="26" t="s">
        <v>424</v>
      </c>
      <c r="B46" s="26" t="s">
        <v>423</v>
      </c>
      <c r="C46" s="26" t="s">
        <v>347</v>
      </c>
      <c r="D46" s="27">
        <v>75642</v>
      </c>
      <c r="E46" s="28">
        <v>6161.1921840000005</v>
      </c>
      <c r="F46" s="29">
        <v>0.95448449559901705</v>
      </c>
    </row>
    <row r="47" spans="1:6" x14ac:dyDescent="0.2">
      <c r="A47" s="26" t="s">
        <v>426</v>
      </c>
      <c r="B47" s="26" t="s">
        <v>425</v>
      </c>
      <c r="C47" s="26" t="s">
        <v>137</v>
      </c>
      <c r="D47" s="27">
        <v>841218</v>
      </c>
      <c r="E47" s="28">
        <v>5899.4618339999997</v>
      </c>
      <c r="F47" s="29">
        <v>0.91393754402827099</v>
      </c>
    </row>
    <row r="48" spans="1:6" x14ac:dyDescent="0.2">
      <c r="A48" s="26" t="s">
        <v>428</v>
      </c>
      <c r="B48" s="26" t="s">
        <v>427</v>
      </c>
      <c r="C48" s="26" t="s">
        <v>429</v>
      </c>
      <c r="D48" s="27">
        <v>364278</v>
      </c>
      <c r="E48" s="28">
        <v>5887.8253139999997</v>
      </c>
      <c r="F48" s="29">
        <v>0.91213482832146897</v>
      </c>
    </row>
    <row r="49" spans="1:6" x14ac:dyDescent="0.2">
      <c r="A49" s="26" t="s">
        <v>431</v>
      </c>
      <c r="B49" s="26" t="s">
        <v>430</v>
      </c>
      <c r="C49" s="26" t="s">
        <v>117</v>
      </c>
      <c r="D49" s="27">
        <v>3206212</v>
      </c>
      <c r="E49" s="28">
        <v>5878.5897020000002</v>
      </c>
      <c r="F49" s="29">
        <v>0.91070405839933199</v>
      </c>
    </row>
    <row r="50" spans="1:6" x14ac:dyDescent="0.2">
      <c r="A50" s="26" t="s">
        <v>433</v>
      </c>
      <c r="B50" s="26" t="s">
        <v>432</v>
      </c>
      <c r="C50" s="26" t="s">
        <v>89</v>
      </c>
      <c r="D50" s="27">
        <v>14244569</v>
      </c>
      <c r="E50" s="28">
        <v>5790.4172989999997</v>
      </c>
      <c r="F50" s="29">
        <v>0.897044495592355</v>
      </c>
    </row>
    <row r="51" spans="1:6" x14ac:dyDescent="0.2">
      <c r="A51" s="26" t="s">
        <v>169</v>
      </c>
      <c r="B51" s="26" t="s">
        <v>168</v>
      </c>
      <c r="C51" s="26" t="s">
        <v>170</v>
      </c>
      <c r="D51" s="27">
        <v>3918888</v>
      </c>
      <c r="E51" s="28">
        <v>5739.2114760000004</v>
      </c>
      <c r="F51" s="29">
        <v>0.88911175097438799</v>
      </c>
    </row>
    <row r="52" spans="1:6" x14ac:dyDescent="0.2">
      <c r="A52" s="26" t="s">
        <v>435</v>
      </c>
      <c r="B52" s="26" t="s">
        <v>434</v>
      </c>
      <c r="C52" s="26" t="s">
        <v>99</v>
      </c>
      <c r="D52" s="27">
        <v>2017424</v>
      </c>
      <c r="E52" s="28">
        <v>5645.7610640000003</v>
      </c>
      <c r="F52" s="29">
        <v>0.87463452535026598</v>
      </c>
    </row>
    <row r="53" spans="1:6" x14ac:dyDescent="0.2">
      <c r="A53" s="26" t="s">
        <v>437</v>
      </c>
      <c r="B53" s="26" t="s">
        <v>436</v>
      </c>
      <c r="C53" s="26" t="s">
        <v>193</v>
      </c>
      <c r="D53" s="27">
        <v>845481</v>
      </c>
      <c r="E53" s="28">
        <v>5590.3203720000001</v>
      </c>
      <c r="F53" s="29">
        <v>0.86604571991149104</v>
      </c>
    </row>
    <row r="54" spans="1:6" x14ac:dyDescent="0.2">
      <c r="A54" s="26" t="s">
        <v>439</v>
      </c>
      <c r="B54" s="26" t="s">
        <v>438</v>
      </c>
      <c r="C54" s="26" t="s">
        <v>99</v>
      </c>
      <c r="D54" s="27">
        <v>279704</v>
      </c>
      <c r="E54" s="28">
        <v>5185.9918639999996</v>
      </c>
      <c r="F54" s="29">
        <v>0.80340763291642903</v>
      </c>
    </row>
    <row r="55" spans="1:6" x14ac:dyDescent="0.2">
      <c r="A55" s="26" t="s">
        <v>441</v>
      </c>
      <c r="B55" s="26" t="s">
        <v>440</v>
      </c>
      <c r="C55" s="26" t="s">
        <v>170</v>
      </c>
      <c r="D55" s="27">
        <v>1159745</v>
      </c>
      <c r="E55" s="28">
        <v>5094.7597850000002</v>
      </c>
      <c r="F55" s="29">
        <v>0.78927406877718698</v>
      </c>
    </row>
    <row r="56" spans="1:6" x14ac:dyDescent="0.2">
      <c r="A56" s="26" t="s">
        <v>443</v>
      </c>
      <c r="B56" s="26" t="s">
        <v>442</v>
      </c>
      <c r="C56" s="26" t="s">
        <v>117</v>
      </c>
      <c r="D56" s="27">
        <v>1088061</v>
      </c>
      <c r="E56" s="28">
        <v>4830.4468100000004</v>
      </c>
      <c r="F56" s="29">
        <v>0.74832702004231599</v>
      </c>
    </row>
    <row r="57" spans="1:6" x14ac:dyDescent="0.2">
      <c r="A57" s="26" t="s">
        <v>445</v>
      </c>
      <c r="B57" s="26" t="s">
        <v>444</v>
      </c>
      <c r="C57" s="26" t="s">
        <v>295</v>
      </c>
      <c r="D57" s="27">
        <v>1667102</v>
      </c>
      <c r="E57" s="28">
        <v>4761.2433119999996</v>
      </c>
      <c r="F57" s="29">
        <v>0.73760609722258197</v>
      </c>
    </row>
    <row r="58" spans="1:6" x14ac:dyDescent="0.2">
      <c r="A58" s="26" t="s">
        <v>315</v>
      </c>
      <c r="B58" s="26" t="s">
        <v>314</v>
      </c>
      <c r="C58" s="26" t="s">
        <v>137</v>
      </c>
      <c r="D58" s="27">
        <v>103243</v>
      </c>
      <c r="E58" s="28">
        <v>4702.2024350000002</v>
      </c>
      <c r="F58" s="29">
        <v>0.72845955544623298</v>
      </c>
    </row>
    <row r="59" spans="1:6" x14ac:dyDescent="0.2">
      <c r="A59" s="26" t="s">
        <v>313</v>
      </c>
      <c r="B59" s="26" t="s">
        <v>312</v>
      </c>
      <c r="C59" s="26" t="s">
        <v>173</v>
      </c>
      <c r="D59" s="27">
        <v>441040</v>
      </c>
      <c r="E59" s="28">
        <v>4639.9613200000003</v>
      </c>
      <c r="F59" s="29">
        <v>0.718817236641348</v>
      </c>
    </row>
    <row r="60" spans="1:6" x14ac:dyDescent="0.2">
      <c r="A60" s="26" t="s">
        <v>447</v>
      </c>
      <c r="B60" s="26" t="s">
        <v>446</v>
      </c>
      <c r="C60" s="26" t="s">
        <v>420</v>
      </c>
      <c r="D60" s="27">
        <v>18921468</v>
      </c>
      <c r="E60" s="28">
        <v>4314.0947040000001</v>
      </c>
      <c r="F60" s="29">
        <v>0.66833437174824395</v>
      </c>
    </row>
    <row r="61" spans="1:6" x14ac:dyDescent="0.2">
      <c r="A61" s="26" t="s">
        <v>449</v>
      </c>
      <c r="B61" s="26" t="s">
        <v>448</v>
      </c>
      <c r="C61" s="26" t="s">
        <v>105</v>
      </c>
      <c r="D61" s="27">
        <v>1031119</v>
      </c>
      <c r="E61" s="28">
        <v>4286.3616830000001</v>
      </c>
      <c r="F61" s="29">
        <v>0.66403800543307501</v>
      </c>
    </row>
    <row r="62" spans="1:6" x14ac:dyDescent="0.2">
      <c r="A62" s="26" t="s">
        <v>451</v>
      </c>
      <c r="B62" s="26" t="s">
        <v>450</v>
      </c>
      <c r="C62" s="26" t="s">
        <v>99</v>
      </c>
      <c r="D62" s="27">
        <v>4063159</v>
      </c>
      <c r="E62" s="28">
        <v>3337.885119</v>
      </c>
      <c r="F62" s="29">
        <v>0.51710115494364906</v>
      </c>
    </row>
    <row r="63" spans="1:6" x14ac:dyDescent="0.2">
      <c r="A63" s="26" t="s">
        <v>453</v>
      </c>
      <c r="B63" s="26" t="s">
        <v>452</v>
      </c>
      <c r="C63" s="26" t="s">
        <v>140</v>
      </c>
      <c r="D63" s="27">
        <v>320000</v>
      </c>
      <c r="E63" s="28">
        <v>3214.08</v>
      </c>
      <c r="F63" s="29">
        <v>0.497921414557012</v>
      </c>
    </row>
    <row r="64" spans="1:6" x14ac:dyDescent="0.2">
      <c r="A64" s="26" t="s">
        <v>455</v>
      </c>
      <c r="B64" s="26" t="s">
        <v>454</v>
      </c>
      <c r="C64" s="26" t="s">
        <v>99</v>
      </c>
      <c r="D64" s="27">
        <v>160465</v>
      </c>
      <c r="E64" s="28">
        <v>2274.992538</v>
      </c>
      <c r="F64" s="29">
        <v>0.352439112476232</v>
      </c>
    </row>
    <row r="65" spans="1:9" x14ac:dyDescent="0.2">
      <c r="A65" s="26" t="s">
        <v>317</v>
      </c>
      <c r="B65" s="26" t="s">
        <v>316</v>
      </c>
      <c r="C65" s="26" t="s">
        <v>173</v>
      </c>
      <c r="D65" s="27">
        <v>2000000</v>
      </c>
      <c r="E65" s="28">
        <v>2221</v>
      </c>
      <c r="F65" s="29">
        <v>0.34407465331638398</v>
      </c>
    </row>
    <row r="66" spans="1:9" x14ac:dyDescent="0.2">
      <c r="A66" s="26" t="s">
        <v>274</v>
      </c>
      <c r="B66" s="26" t="s">
        <v>273</v>
      </c>
      <c r="C66" s="26" t="s">
        <v>186</v>
      </c>
      <c r="D66" s="27">
        <v>1350950</v>
      </c>
      <c r="E66" s="28">
        <v>2120.9915000000001</v>
      </c>
      <c r="F66" s="29">
        <v>0.32858145657339</v>
      </c>
    </row>
    <row r="67" spans="1:9" x14ac:dyDescent="0.2">
      <c r="A67" s="26" t="s">
        <v>457</v>
      </c>
      <c r="B67" s="26" t="s">
        <v>456</v>
      </c>
      <c r="C67" s="26" t="s">
        <v>134</v>
      </c>
      <c r="D67" s="27">
        <v>4194157</v>
      </c>
      <c r="E67" s="28">
        <v>2074.0106369999999</v>
      </c>
      <c r="F67" s="29">
        <v>0.32130323768584801</v>
      </c>
    </row>
    <row r="68" spans="1:9" x14ac:dyDescent="0.2">
      <c r="A68" s="26" t="s">
        <v>459</v>
      </c>
      <c r="B68" s="26" t="s">
        <v>458</v>
      </c>
      <c r="C68" s="26" t="s">
        <v>129</v>
      </c>
      <c r="D68" s="27">
        <v>252893</v>
      </c>
      <c r="E68" s="28">
        <v>1933.7463250000001</v>
      </c>
      <c r="F68" s="29">
        <v>0.29957365888167797</v>
      </c>
    </row>
    <row r="69" spans="1:9" x14ac:dyDescent="0.2">
      <c r="A69" s="26" t="s">
        <v>461</v>
      </c>
      <c r="B69" s="26" t="s">
        <v>460</v>
      </c>
      <c r="C69" s="26" t="s">
        <v>140</v>
      </c>
      <c r="D69" s="27">
        <v>498764</v>
      </c>
      <c r="E69" s="28">
        <v>1835.700902</v>
      </c>
      <c r="F69" s="29">
        <v>0.28438457967052</v>
      </c>
    </row>
    <row r="70" spans="1:9" x14ac:dyDescent="0.2">
      <c r="A70" s="26" t="s">
        <v>463</v>
      </c>
      <c r="B70" s="26" t="s">
        <v>462</v>
      </c>
      <c r="C70" s="26" t="s">
        <v>126</v>
      </c>
      <c r="D70" s="27">
        <v>512700</v>
      </c>
      <c r="E70" s="28">
        <v>1810.60005</v>
      </c>
      <c r="F70" s="29">
        <v>0.28049598581646901</v>
      </c>
    </row>
    <row r="71" spans="1:9" x14ac:dyDescent="0.2">
      <c r="A71" s="26" t="s">
        <v>465</v>
      </c>
      <c r="B71" s="26" t="s">
        <v>464</v>
      </c>
      <c r="C71" s="26" t="s">
        <v>285</v>
      </c>
      <c r="D71" s="27">
        <v>1000000</v>
      </c>
      <c r="E71" s="28">
        <v>1778.5</v>
      </c>
      <c r="F71" s="29">
        <v>0.275523084611972</v>
      </c>
    </row>
    <row r="72" spans="1:9" x14ac:dyDescent="0.2">
      <c r="A72" s="26" t="s">
        <v>467</v>
      </c>
      <c r="B72" s="26" t="s">
        <v>466</v>
      </c>
      <c r="C72" s="26" t="s">
        <v>94</v>
      </c>
      <c r="D72" s="27">
        <v>432609</v>
      </c>
      <c r="E72" s="28">
        <v>1733.680568</v>
      </c>
      <c r="F72" s="29">
        <v>0.26857971201978897</v>
      </c>
    </row>
    <row r="73" spans="1:9" x14ac:dyDescent="0.2">
      <c r="A73" s="26" t="s">
        <v>469</v>
      </c>
      <c r="B73" s="26" t="s">
        <v>468</v>
      </c>
      <c r="C73" s="26" t="s">
        <v>470</v>
      </c>
      <c r="D73" s="27">
        <v>43772</v>
      </c>
      <c r="E73" s="28">
        <v>1545.1297139999999</v>
      </c>
      <c r="F73" s="29">
        <v>0.23936964010508499</v>
      </c>
    </row>
    <row r="74" spans="1:9" x14ac:dyDescent="0.2">
      <c r="A74" s="26" t="s">
        <v>200</v>
      </c>
      <c r="B74" s="26" t="s">
        <v>199</v>
      </c>
      <c r="C74" s="26" t="s">
        <v>201</v>
      </c>
      <c r="D74" s="27">
        <v>941266</v>
      </c>
      <c r="E74" s="28">
        <v>1116.812109</v>
      </c>
      <c r="F74" s="29">
        <v>0.17301519100572499</v>
      </c>
    </row>
    <row r="75" spans="1:9" x14ac:dyDescent="0.2">
      <c r="A75" s="26" t="s">
        <v>472</v>
      </c>
      <c r="B75" s="26" t="s">
        <v>471</v>
      </c>
      <c r="C75" s="26" t="s">
        <v>429</v>
      </c>
      <c r="D75" s="27">
        <v>188328</v>
      </c>
      <c r="E75" s="28">
        <v>684.007296</v>
      </c>
      <c r="F75" s="29">
        <v>0.10596558903065199</v>
      </c>
    </row>
    <row r="76" spans="1:9" x14ac:dyDescent="0.2">
      <c r="A76" s="26" t="s">
        <v>474</v>
      </c>
      <c r="B76" s="26" t="s">
        <v>473</v>
      </c>
      <c r="C76" s="26" t="s">
        <v>94</v>
      </c>
      <c r="D76" s="27">
        <v>250000</v>
      </c>
      <c r="E76" s="28">
        <v>630.875</v>
      </c>
      <c r="F76" s="29">
        <v>9.7734397528579001E-2</v>
      </c>
    </row>
    <row r="77" spans="1:9" x14ac:dyDescent="0.2">
      <c r="A77" s="26" t="s">
        <v>476</v>
      </c>
      <c r="B77" s="26" t="s">
        <v>475</v>
      </c>
      <c r="C77" s="26" t="s">
        <v>140</v>
      </c>
      <c r="D77" s="27">
        <v>156000</v>
      </c>
      <c r="E77" s="28">
        <v>93.834000000000003</v>
      </c>
      <c r="F77" s="29">
        <v>1.45366506165194E-2</v>
      </c>
    </row>
    <row r="78" spans="1:9" x14ac:dyDescent="0.2">
      <c r="A78" s="30" t="s">
        <v>31</v>
      </c>
      <c r="B78" s="30"/>
      <c r="C78" s="30"/>
      <c r="D78" s="31"/>
      <c r="E78" s="32">
        <f>SUM(E7:E77)</f>
        <v>617133.87374099984</v>
      </c>
      <c r="F78" s="33">
        <f>SUM(F7:F77)</f>
        <v>95.605638747065271</v>
      </c>
      <c r="G78" s="18"/>
      <c r="H78" s="18"/>
      <c r="I78" s="18"/>
    </row>
    <row r="79" spans="1:9" x14ac:dyDescent="0.2">
      <c r="A79" s="26"/>
      <c r="B79" s="26"/>
      <c r="C79" s="26"/>
      <c r="D79" s="34"/>
      <c r="E79" s="28"/>
      <c r="F79" s="29"/>
    </row>
    <row r="80" spans="1:9" x14ac:dyDescent="0.2">
      <c r="A80" s="30" t="s">
        <v>32</v>
      </c>
      <c r="B80" s="30"/>
      <c r="C80" s="30"/>
      <c r="D80" s="31"/>
      <c r="E80" s="32">
        <f>E78</f>
        <v>617133.87374099984</v>
      </c>
      <c r="F80" s="33">
        <f>F78</f>
        <v>95.605638747065271</v>
      </c>
      <c r="G80" s="18"/>
      <c r="H80" s="18"/>
      <c r="I80" s="18"/>
    </row>
    <row r="81" spans="1:9" x14ac:dyDescent="0.2">
      <c r="A81" s="30"/>
      <c r="B81" s="30"/>
      <c r="C81" s="30"/>
      <c r="D81" s="31"/>
      <c r="E81" s="32"/>
      <c r="F81" s="33"/>
      <c r="G81" s="18"/>
      <c r="H81" s="18"/>
      <c r="I81" s="18"/>
    </row>
    <row r="82" spans="1:9" x14ac:dyDescent="0.2">
      <c r="A82" s="30" t="s">
        <v>34</v>
      </c>
      <c r="B82" s="30"/>
      <c r="C82" s="30"/>
      <c r="D82" s="31"/>
      <c r="E82" s="32">
        <f>E84-(E78)</f>
        <v>28365.577785800211</v>
      </c>
      <c r="F82" s="33">
        <f>F84-(F78)</f>
        <v>4.3943612529347291</v>
      </c>
      <c r="G82" s="18"/>
      <c r="H82" s="18"/>
      <c r="I82" s="18"/>
    </row>
    <row r="83" spans="1:9" x14ac:dyDescent="0.2">
      <c r="A83" s="30"/>
      <c r="B83" s="30"/>
      <c r="C83" s="30"/>
      <c r="D83" s="31"/>
      <c r="E83" s="32"/>
      <c r="F83" s="33"/>
      <c r="G83" s="18"/>
      <c r="H83" s="18"/>
      <c r="I83" s="18"/>
    </row>
    <row r="84" spans="1:9" x14ac:dyDescent="0.2">
      <c r="A84" s="35" t="s">
        <v>33</v>
      </c>
      <c r="B84" s="35"/>
      <c r="C84" s="35"/>
      <c r="D84" s="36"/>
      <c r="E84" s="37">
        <v>645499.45152680005</v>
      </c>
      <c r="F84" s="38">
        <v>100</v>
      </c>
      <c r="G84" s="18"/>
      <c r="H84" s="18"/>
      <c r="I84" s="18"/>
    </row>
    <row r="87" spans="1:9" x14ac:dyDescent="0.2">
      <c r="A87" s="18" t="s">
        <v>36</v>
      </c>
    </row>
    <row r="88" spans="1:9" x14ac:dyDescent="0.2">
      <c r="A88" s="18" t="s">
        <v>37</v>
      </c>
    </row>
    <row r="89" spans="1:9" x14ac:dyDescent="0.2">
      <c r="A89" s="18" t="s">
        <v>38</v>
      </c>
      <c r="B89" s="18"/>
      <c r="C89" s="39" t="s">
        <v>40</v>
      </c>
      <c r="D89" s="19" t="s">
        <v>39</v>
      </c>
    </row>
    <row r="90" spans="1:9" x14ac:dyDescent="0.2">
      <c r="A90" s="9" t="s">
        <v>57</v>
      </c>
      <c r="C90" s="40">
        <v>90.169600000000003</v>
      </c>
      <c r="D90" s="40">
        <v>82.8934</v>
      </c>
    </row>
    <row r="91" spans="1:9" x14ac:dyDescent="0.2">
      <c r="A91" s="9" t="s">
        <v>79</v>
      </c>
      <c r="C91" s="40">
        <v>36.194200000000002</v>
      </c>
      <c r="D91" s="40">
        <v>30.374500000000001</v>
      </c>
    </row>
    <row r="92" spans="1:9" x14ac:dyDescent="0.2">
      <c r="A92" s="9" t="s">
        <v>60</v>
      </c>
      <c r="C92" s="40">
        <v>98.992000000000004</v>
      </c>
      <c r="D92" s="40">
        <v>91.384399999999999</v>
      </c>
    </row>
    <row r="93" spans="1:9" x14ac:dyDescent="0.2">
      <c r="A93" s="9" t="s">
        <v>80</v>
      </c>
      <c r="C93" s="40">
        <v>41.1629</v>
      </c>
      <c r="D93" s="40">
        <v>35.094000000000001</v>
      </c>
    </row>
    <row r="95" spans="1:9" x14ac:dyDescent="0.2">
      <c r="A95" s="18" t="s">
        <v>42</v>
      </c>
    </row>
    <row r="96" spans="1:9" x14ac:dyDescent="0.2">
      <c r="A96" s="80" t="s">
        <v>54</v>
      </c>
      <c r="B96" s="81"/>
      <c r="C96" s="43" t="s">
        <v>55</v>
      </c>
    </row>
    <row r="97" spans="1:4" x14ac:dyDescent="0.2">
      <c r="A97" s="76" t="s">
        <v>79</v>
      </c>
      <c r="B97" s="77"/>
      <c r="C97" s="44">
        <v>3</v>
      </c>
    </row>
    <row r="98" spans="1:4" x14ac:dyDescent="0.2">
      <c r="A98" s="76" t="s">
        <v>80</v>
      </c>
      <c r="B98" s="77"/>
      <c r="C98" s="44">
        <v>3</v>
      </c>
    </row>
    <row r="99" spans="1:4" x14ac:dyDescent="0.2">
      <c r="A99" s="9" t="s">
        <v>56</v>
      </c>
    </row>
    <row r="100" spans="1:4" x14ac:dyDescent="0.2">
      <c r="A100" s="9" t="s">
        <v>41</v>
      </c>
    </row>
    <row r="102" spans="1:4" x14ac:dyDescent="0.2">
      <c r="A102" s="18" t="s">
        <v>225</v>
      </c>
      <c r="D102" s="45">
        <v>9.1318324007038695E-2</v>
      </c>
    </row>
    <row r="104" spans="1:4" x14ac:dyDescent="0.2">
      <c r="A104" s="18" t="s">
        <v>1201</v>
      </c>
    </row>
    <row r="105" spans="1:4" x14ac:dyDescent="0.2">
      <c r="A105" s="46"/>
    </row>
    <row r="106" spans="1:4" x14ac:dyDescent="0.2">
      <c r="A106" s="47" t="s">
        <v>769</v>
      </c>
    </row>
    <row r="107" spans="1:4" x14ac:dyDescent="0.2">
      <c r="A107" s="48"/>
    </row>
    <row r="108" spans="1:4" x14ac:dyDescent="0.2">
      <c r="A108" s="49"/>
    </row>
    <row r="109" spans="1:4" x14ac:dyDescent="0.2">
      <c r="A109" s="49"/>
    </row>
    <row r="110" spans="1:4" x14ac:dyDescent="0.2">
      <c r="A110" s="49"/>
    </row>
    <row r="111" spans="1:4" x14ac:dyDescent="0.2">
      <c r="A111" s="49"/>
    </row>
    <row r="112" spans="1:4"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7" t="s">
        <v>791</v>
      </c>
    </row>
    <row r="121" spans="1:1" x14ac:dyDescent="0.2">
      <c r="A121" s="49"/>
    </row>
    <row r="122" spans="1:1" x14ac:dyDescent="0.2">
      <c r="A122" s="47" t="s">
        <v>770</v>
      </c>
    </row>
    <row r="123" spans="1:1" x14ac:dyDescent="0.2">
      <c r="A123" s="49"/>
    </row>
    <row r="124" spans="1:1" x14ac:dyDescent="0.2">
      <c r="A124" s="49"/>
    </row>
    <row r="125" spans="1:1" x14ac:dyDescent="0.2">
      <c r="A125" s="49"/>
    </row>
    <row r="126" spans="1:1" x14ac:dyDescent="0.2">
      <c r="A126" s="49"/>
    </row>
    <row r="127" spans="1:1" x14ac:dyDescent="0.2">
      <c r="A127" s="49"/>
    </row>
    <row r="128" spans="1:1" x14ac:dyDescent="0.2">
      <c r="A128" s="49"/>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sheetData>
  <mergeCells count="4">
    <mergeCell ref="A1:F1"/>
    <mergeCell ref="A96:B96"/>
    <mergeCell ref="A97:B97"/>
    <mergeCell ref="A98:B98"/>
  </mergeCells>
  <conditionalFormatting sqref="F2:F3 F5:F65536">
    <cfRule type="cellIs" dxfId="44" priority="1" stopIfTrue="1" operator="between">
      <formula>0.009</formula>
      <formula>-0.009</formula>
    </cfRule>
  </conditionalFormatting>
  <hyperlinks>
    <hyperlink ref="A105"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40"/>
  <sheetViews>
    <sheetView showGridLines="0" workbookViewId="0">
      <selection sqref="A1:H1"/>
    </sheetView>
  </sheetViews>
  <sheetFormatPr defaultColWidth="9.140625" defaultRowHeight="11.25" x14ac:dyDescent="0.2"/>
  <cols>
    <col min="1" max="1" width="38.7109375" style="9" bestFit="1" customWidth="1"/>
    <col min="2" max="2" width="32.140625" style="9" bestFit="1" customWidth="1"/>
    <col min="3" max="3" width="35.42578125" style="9" bestFit="1" customWidth="1"/>
    <col min="4" max="4" width="15.5703125" style="10" bestFit="1" customWidth="1"/>
    <col min="5" max="5" width="23" style="13" bestFit="1" customWidth="1"/>
    <col min="6" max="6" width="14.7109375" style="14" bestFit="1" customWidth="1"/>
    <col min="7" max="7" width="13.140625" style="9" customWidth="1"/>
    <col min="8" max="8" width="12.7109375" style="9" customWidth="1"/>
    <col min="9" max="16384" width="9.140625" style="9"/>
  </cols>
  <sheetData>
    <row r="1" spans="1:8" s="1" customFormat="1" ht="15" x14ac:dyDescent="0.2">
      <c r="A1" s="78" t="s">
        <v>14</v>
      </c>
      <c r="B1" s="79"/>
      <c r="C1" s="79"/>
      <c r="D1" s="79"/>
      <c r="E1" s="79"/>
      <c r="F1" s="79"/>
      <c r="G1" s="79"/>
      <c r="H1" s="79"/>
    </row>
    <row r="2" spans="1:8" s="1" customFormat="1" ht="12" x14ac:dyDescent="0.2">
      <c r="D2" s="6"/>
      <c r="E2" s="7"/>
      <c r="F2" s="12"/>
    </row>
    <row r="3" spans="1:8" s="1" customFormat="1" ht="12" x14ac:dyDescent="0.2">
      <c r="A3" s="11" t="s">
        <v>7</v>
      </c>
      <c r="B3" s="2"/>
      <c r="C3" s="3"/>
      <c r="D3" s="4"/>
      <c r="E3" s="5"/>
      <c r="F3" s="12"/>
    </row>
    <row r="4" spans="1:8" s="1" customFormat="1" ht="67.5" x14ac:dyDescent="0.2">
      <c r="A4" s="8" t="s">
        <v>2</v>
      </c>
      <c r="B4" s="8" t="s">
        <v>0</v>
      </c>
      <c r="C4" s="17" t="s">
        <v>268</v>
      </c>
      <c r="D4" s="16" t="s">
        <v>1</v>
      </c>
      <c r="E4" s="15" t="s">
        <v>3</v>
      </c>
      <c r="F4" s="51" t="s">
        <v>776</v>
      </c>
      <c r="G4" s="51" t="s">
        <v>777</v>
      </c>
      <c r="H4" s="52" t="s">
        <v>778</v>
      </c>
    </row>
    <row r="5" spans="1:8" x14ac:dyDescent="0.2">
      <c r="A5" s="21" t="s">
        <v>86</v>
      </c>
      <c r="B5" s="22"/>
      <c r="C5" s="22"/>
      <c r="D5" s="23"/>
      <c r="E5" s="24"/>
      <c r="F5" s="25"/>
      <c r="G5" s="25"/>
      <c r="H5" s="25"/>
    </row>
    <row r="6" spans="1:8" x14ac:dyDescent="0.2">
      <c r="A6" s="30" t="s">
        <v>46</v>
      </c>
      <c r="B6" s="26"/>
      <c r="C6" s="26"/>
      <c r="D6" s="34"/>
      <c r="E6" s="28"/>
      <c r="F6" s="29"/>
      <c r="G6" s="29"/>
      <c r="H6" s="29"/>
    </row>
    <row r="7" spans="1:8" x14ac:dyDescent="0.2">
      <c r="A7" s="26" t="s">
        <v>147</v>
      </c>
      <c r="B7" s="26" t="s">
        <v>146</v>
      </c>
      <c r="C7" s="26" t="s">
        <v>140</v>
      </c>
      <c r="D7" s="27">
        <v>7591052</v>
      </c>
      <c r="E7" s="28">
        <v>27437.85745</v>
      </c>
      <c r="F7" s="29">
        <v>3.9908614724886502</v>
      </c>
      <c r="G7" s="29"/>
      <c r="H7" s="29"/>
    </row>
    <row r="8" spans="1:8" x14ac:dyDescent="0.2">
      <c r="A8" s="26" t="s">
        <v>88</v>
      </c>
      <c r="B8" s="26" t="s">
        <v>87</v>
      </c>
      <c r="C8" s="26" t="s">
        <v>89</v>
      </c>
      <c r="D8" s="27">
        <v>3110566</v>
      </c>
      <c r="E8" s="28">
        <v>23417.896130000001</v>
      </c>
      <c r="F8" s="29">
        <v>3.4061544201206599</v>
      </c>
      <c r="G8" s="29"/>
      <c r="H8" s="29"/>
    </row>
    <row r="9" spans="1:8" x14ac:dyDescent="0.2">
      <c r="A9" s="26" t="s">
        <v>257</v>
      </c>
      <c r="B9" s="26" t="s">
        <v>256</v>
      </c>
      <c r="C9" s="26" t="s">
        <v>89</v>
      </c>
      <c r="D9" s="27">
        <v>24369927</v>
      </c>
      <c r="E9" s="28">
        <v>21652.68014</v>
      </c>
      <c r="F9" s="29">
        <v>3.14940213915449</v>
      </c>
      <c r="G9" s="29"/>
      <c r="H9" s="29"/>
    </row>
    <row r="10" spans="1:8" x14ac:dyDescent="0.2">
      <c r="A10" s="26" t="s">
        <v>139</v>
      </c>
      <c r="B10" s="26" t="s">
        <v>138</v>
      </c>
      <c r="C10" s="26" t="s">
        <v>140</v>
      </c>
      <c r="D10" s="27">
        <v>2094198</v>
      </c>
      <c r="E10" s="28">
        <v>21319.982739999999</v>
      </c>
      <c r="F10" s="29">
        <v>3.1010109978973199</v>
      </c>
      <c r="G10" s="29"/>
      <c r="H10" s="29"/>
    </row>
    <row r="11" spans="1:8" x14ac:dyDescent="0.2">
      <c r="A11" s="26" t="s">
        <v>369</v>
      </c>
      <c r="B11" s="26" t="s">
        <v>368</v>
      </c>
      <c r="C11" s="26" t="s">
        <v>347</v>
      </c>
      <c r="D11" s="27">
        <v>1050123</v>
      </c>
      <c r="E11" s="28">
        <v>20970.956310000001</v>
      </c>
      <c r="F11" s="29">
        <v>3.0502447842851401</v>
      </c>
      <c r="G11" s="29"/>
      <c r="H11" s="29"/>
    </row>
    <row r="12" spans="1:8" x14ac:dyDescent="0.2">
      <c r="A12" s="26" t="s">
        <v>478</v>
      </c>
      <c r="B12" s="26" t="s">
        <v>477</v>
      </c>
      <c r="C12" s="26" t="s">
        <v>479</v>
      </c>
      <c r="D12" s="27">
        <v>14789858</v>
      </c>
      <c r="E12" s="28">
        <v>20336.054749999999</v>
      </c>
      <c r="F12" s="29">
        <v>2.95789777143094</v>
      </c>
      <c r="G12" s="29"/>
      <c r="H12" s="29"/>
    </row>
    <row r="13" spans="1:8" x14ac:dyDescent="0.2">
      <c r="A13" s="26" t="s">
        <v>481</v>
      </c>
      <c r="B13" s="26" t="s">
        <v>480</v>
      </c>
      <c r="C13" s="26" t="s">
        <v>264</v>
      </c>
      <c r="D13" s="27">
        <v>1986228</v>
      </c>
      <c r="E13" s="28">
        <v>18767.86837</v>
      </c>
      <c r="F13" s="29">
        <v>2.7298036275267301</v>
      </c>
      <c r="G13" s="29"/>
      <c r="H13" s="29"/>
    </row>
    <row r="14" spans="1:8" x14ac:dyDescent="0.2">
      <c r="A14" s="26" t="s">
        <v>156</v>
      </c>
      <c r="B14" s="26" t="s">
        <v>155</v>
      </c>
      <c r="C14" s="26" t="s">
        <v>89</v>
      </c>
      <c r="D14" s="27">
        <v>13160416</v>
      </c>
      <c r="E14" s="28">
        <v>18437.742819999999</v>
      </c>
      <c r="F14" s="29">
        <v>2.6817865642053702</v>
      </c>
      <c r="G14" s="29"/>
      <c r="H14" s="29"/>
    </row>
    <row r="15" spans="1:8" x14ac:dyDescent="0.2">
      <c r="A15" s="26" t="s">
        <v>91</v>
      </c>
      <c r="B15" s="26" t="s">
        <v>90</v>
      </c>
      <c r="C15" s="26" t="s">
        <v>89</v>
      </c>
      <c r="D15" s="27">
        <v>1223175</v>
      </c>
      <c r="E15" s="28">
        <v>16989.28916</v>
      </c>
      <c r="F15" s="29">
        <v>2.4711076539838599</v>
      </c>
      <c r="G15" s="29"/>
      <c r="H15" s="29"/>
    </row>
    <row r="16" spans="1:8" x14ac:dyDescent="0.2">
      <c r="A16" s="26" t="s">
        <v>309</v>
      </c>
      <c r="B16" s="26" t="s">
        <v>308</v>
      </c>
      <c r="C16" s="26" t="s">
        <v>137</v>
      </c>
      <c r="D16" s="27">
        <v>383016</v>
      </c>
      <c r="E16" s="28">
        <v>15950.318300000001</v>
      </c>
      <c r="F16" s="29">
        <v>2.31998839171025</v>
      </c>
      <c r="G16" s="29"/>
      <c r="H16" s="29"/>
    </row>
    <row r="17" spans="1:8" x14ac:dyDescent="0.2">
      <c r="A17" s="26" t="s">
        <v>483</v>
      </c>
      <c r="B17" s="26" t="s">
        <v>482</v>
      </c>
      <c r="C17" s="26" t="s">
        <v>117</v>
      </c>
      <c r="D17" s="27">
        <v>2252334</v>
      </c>
      <c r="E17" s="28">
        <v>15738.18383</v>
      </c>
      <c r="F17" s="29">
        <v>2.2891332389399399</v>
      </c>
      <c r="G17" s="29"/>
      <c r="H17" s="29"/>
    </row>
    <row r="18" spans="1:8" x14ac:dyDescent="0.2">
      <c r="A18" s="26" t="s">
        <v>485</v>
      </c>
      <c r="B18" s="26" t="s">
        <v>484</v>
      </c>
      <c r="C18" s="26" t="s">
        <v>137</v>
      </c>
      <c r="D18" s="27">
        <v>1391675</v>
      </c>
      <c r="E18" s="28">
        <v>15643.12284</v>
      </c>
      <c r="F18" s="29">
        <v>2.2753065309610498</v>
      </c>
      <c r="G18" s="29"/>
      <c r="H18" s="29"/>
    </row>
    <row r="19" spans="1:8" x14ac:dyDescent="0.2">
      <c r="A19" s="26" t="s">
        <v>487</v>
      </c>
      <c r="B19" s="26" t="s">
        <v>486</v>
      </c>
      <c r="C19" s="26" t="s">
        <v>218</v>
      </c>
      <c r="D19" s="27">
        <v>3651225</v>
      </c>
      <c r="E19" s="28">
        <v>15201.87529</v>
      </c>
      <c r="F19" s="29">
        <v>2.2111266710600299</v>
      </c>
      <c r="G19" s="29"/>
      <c r="H19" s="29"/>
    </row>
    <row r="20" spans="1:8" x14ac:dyDescent="0.2">
      <c r="A20" s="26" t="s">
        <v>489</v>
      </c>
      <c r="B20" s="26" t="s">
        <v>488</v>
      </c>
      <c r="C20" s="26" t="s">
        <v>126</v>
      </c>
      <c r="D20" s="27">
        <v>1666580</v>
      </c>
      <c r="E20" s="28">
        <v>15042.551079999999</v>
      </c>
      <c r="F20" s="29">
        <v>2.1879528189295399</v>
      </c>
      <c r="G20" s="29"/>
      <c r="H20" s="29"/>
    </row>
    <row r="21" spans="1:8" x14ac:dyDescent="0.2">
      <c r="A21" s="26" t="s">
        <v>491</v>
      </c>
      <c r="B21" s="26" t="s">
        <v>490</v>
      </c>
      <c r="C21" s="26" t="s">
        <v>367</v>
      </c>
      <c r="D21" s="27">
        <v>1858135</v>
      </c>
      <c r="E21" s="28">
        <v>14971.922759999999</v>
      </c>
      <c r="F21" s="29">
        <v>2.1776798651587099</v>
      </c>
      <c r="G21" s="29"/>
      <c r="H21" s="29"/>
    </row>
    <row r="22" spans="1:8" x14ac:dyDescent="0.2">
      <c r="A22" s="26" t="s">
        <v>493</v>
      </c>
      <c r="B22" s="26" t="s">
        <v>492</v>
      </c>
      <c r="C22" s="26" t="s">
        <v>170</v>
      </c>
      <c r="D22" s="27">
        <v>6544174</v>
      </c>
      <c r="E22" s="28">
        <v>14289.20393</v>
      </c>
      <c r="F22" s="29">
        <v>2.0783777866288999</v>
      </c>
      <c r="G22" s="29"/>
      <c r="H22" s="29"/>
    </row>
    <row r="23" spans="1:8" x14ac:dyDescent="0.2">
      <c r="A23" s="26" t="s">
        <v>235</v>
      </c>
      <c r="B23" s="26" t="s">
        <v>234</v>
      </c>
      <c r="C23" s="26" t="s">
        <v>129</v>
      </c>
      <c r="D23" s="27">
        <v>6039250</v>
      </c>
      <c r="E23" s="28">
        <v>14177.139380000001</v>
      </c>
      <c r="F23" s="29">
        <v>2.0620778952892902</v>
      </c>
      <c r="G23" s="29"/>
      <c r="H23" s="29"/>
    </row>
    <row r="24" spans="1:8" x14ac:dyDescent="0.2">
      <c r="A24" s="26" t="s">
        <v>495</v>
      </c>
      <c r="B24" s="26" t="s">
        <v>494</v>
      </c>
      <c r="C24" s="26" t="s">
        <v>170</v>
      </c>
      <c r="D24" s="27">
        <v>1791053</v>
      </c>
      <c r="E24" s="28">
        <v>13972.00445</v>
      </c>
      <c r="F24" s="29">
        <v>2.03224083201675</v>
      </c>
      <c r="G24" s="29"/>
      <c r="H24" s="29"/>
    </row>
    <row r="25" spans="1:8" x14ac:dyDescent="0.2">
      <c r="A25" s="26" t="s">
        <v>497</v>
      </c>
      <c r="B25" s="26" t="s">
        <v>496</v>
      </c>
      <c r="C25" s="26" t="s">
        <v>352</v>
      </c>
      <c r="D25" s="27">
        <v>2140127</v>
      </c>
      <c r="E25" s="28">
        <v>13920.45607</v>
      </c>
      <c r="F25" s="29">
        <v>2.0247430729775799</v>
      </c>
      <c r="G25" s="29"/>
      <c r="H25" s="29"/>
    </row>
    <row r="26" spans="1:8" x14ac:dyDescent="0.2">
      <c r="A26" s="26" t="s">
        <v>499</v>
      </c>
      <c r="B26" s="26" t="s">
        <v>498</v>
      </c>
      <c r="C26" s="26" t="s">
        <v>94</v>
      </c>
      <c r="D26" s="27">
        <v>520690</v>
      </c>
      <c r="E26" s="28">
        <v>13504.3555</v>
      </c>
      <c r="F26" s="29">
        <v>1.9642208643277299</v>
      </c>
      <c r="G26" s="29"/>
      <c r="H26" s="29"/>
    </row>
    <row r="27" spans="1:8" x14ac:dyDescent="0.2">
      <c r="A27" s="26" t="s">
        <v>501</v>
      </c>
      <c r="B27" s="26" t="s">
        <v>500</v>
      </c>
      <c r="C27" s="26" t="s">
        <v>150</v>
      </c>
      <c r="D27" s="27">
        <v>5639831</v>
      </c>
      <c r="E27" s="28">
        <v>13253.602849999999</v>
      </c>
      <c r="F27" s="29">
        <v>1.9277486619397399</v>
      </c>
      <c r="G27" s="29"/>
      <c r="H27" s="29"/>
    </row>
    <row r="28" spans="1:8" x14ac:dyDescent="0.2">
      <c r="A28" s="26" t="s">
        <v>195</v>
      </c>
      <c r="B28" s="26" t="s">
        <v>194</v>
      </c>
      <c r="C28" s="26" t="s">
        <v>140</v>
      </c>
      <c r="D28" s="27">
        <v>3296838</v>
      </c>
      <c r="E28" s="28">
        <v>13193.945680000001</v>
      </c>
      <c r="F28" s="29">
        <v>1.9190714719752999</v>
      </c>
      <c r="G28" s="29"/>
      <c r="H28" s="29"/>
    </row>
    <row r="29" spans="1:8" x14ac:dyDescent="0.2">
      <c r="A29" s="26" t="s">
        <v>503</v>
      </c>
      <c r="B29" s="26" t="s">
        <v>502</v>
      </c>
      <c r="C29" s="26" t="s">
        <v>429</v>
      </c>
      <c r="D29" s="27">
        <v>325611</v>
      </c>
      <c r="E29" s="28">
        <v>12957.03852</v>
      </c>
      <c r="F29" s="29">
        <v>1.8846131087768001</v>
      </c>
      <c r="G29" s="29"/>
      <c r="H29" s="29"/>
    </row>
    <row r="30" spans="1:8" x14ac:dyDescent="0.2">
      <c r="A30" s="26" t="s">
        <v>505</v>
      </c>
      <c r="B30" s="26" t="s">
        <v>504</v>
      </c>
      <c r="C30" s="26" t="s">
        <v>429</v>
      </c>
      <c r="D30" s="27">
        <v>3250000</v>
      </c>
      <c r="E30" s="28">
        <v>12361.375</v>
      </c>
      <c r="F30" s="29">
        <v>1.7979733047444799</v>
      </c>
      <c r="G30" s="29"/>
      <c r="H30" s="29"/>
    </row>
    <row r="31" spans="1:8" x14ac:dyDescent="0.2">
      <c r="A31" s="26" t="s">
        <v>507</v>
      </c>
      <c r="B31" s="26" t="s">
        <v>506</v>
      </c>
      <c r="C31" s="26" t="s">
        <v>470</v>
      </c>
      <c r="D31" s="27">
        <v>6231402</v>
      </c>
      <c r="E31" s="28">
        <v>11338.03594</v>
      </c>
      <c r="F31" s="29">
        <v>1.64912770208439</v>
      </c>
      <c r="G31" s="29"/>
      <c r="H31" s="29"/>
    </row>
    <row r="32" spans="1:8" x14ac:dyDescent="0.2">
      <c r="A32" s="26" t="s">
        <v>509</v>
      </c>
      <c r="B32" s="26" t="s">
        <v>508</v>
      </c>
      <c r="C32" s="26" t="s">
        <v>117</v>
      </c>
      <c r="D32" s="27">
        <v>462739</v>
      </c>
      <c r="E32" s="28">
        <v>11023.599829999999</v>
      </c>
      <c r="F32" s="29">
        <v>1.6033926821672899</v>
      </c>
      <c r="G32" s="29"/>
      <c r="H32" s="29"/>
    </row>
    <row r="33" spans="1:8" x14ac:dyDescent="0.2">
      <c r="A33" s="26" t="s">
        <v>383</v>
      </c>
      <c r="B33" s="26" t="s">
        <v>382</v>
      </c>
      <c r="C33" s="26" t="s">
        <v>134</v>
      </c>
      <c r="D33" s="27">
        <v>11253507</v>
      </c>
      <c r="E33" s="28">
        <v>10499.52203</v>
      </c>
      <c r="F33" s="29">
        <v>1.52716508661185</v>
      </c>
      <c r="G33" s="29"/>
      <c r="H33" s="29"/>
    </row>
    <row r="34" spans="1:8" x14ac:dyDescent="0.2">
      <c r="A34" s="26" t="s">
        <v>136</v>
      </c>
      <c r="B34" s="26" t="s">
        <v>135</v>
      </c>
      <c r="C34" s="26" t="s">
        <v>137</v>
      </c>
      <c r="D34" s="27">
        <v>3856067</v>
      </c>
      <c r="E34" s="28">
        <v>10461.509770000001</v>
      </c>
      <c r="F34" s="29">
        <v>1.5216361686126001</v>
      </c>
      <c r="G34" s="29"/>
      <c r="H34" s="29"/>
    </row>
    <row r="35" spans="1:8" x14ac:dyDescent="0.2">
      <c r="A35" s="26" t="s">
        <v>511</v>
      </c>
      <c r="B35" s="26" t="s">
        <v>510</v>
      </c>
      <c r="C35" s="26" t="s">
        <v>165</v>
      </c>
      <c r="D35" s="27">
        <v>1292030</v>
      </c>
      <c r="E35" s="28">
        <v>10267.762409999999</v>
      </c>
      <c r="F35" s="29">
        <v>1.4934554378164899</v>
      </c>
      <c r="G35" s="29"/>
      <c r="H35" s="29"/>
    </row>
    <row r="36" spans="1:8" x14ac:dyDescent="0.2">
      <c r="A36" s="26" t="s">
        <v>513</v>
      </c>
      <c r="B36" s="26" t="s">
        <v>512</v>
      </c>
      <c r="C36" s="26" t="s">
        <v>170</v>
      </c>
      <c r="D36" s="27">
        <v>68736</v>
      </c>
      <c r="E36" s="28">
        <v>10054.28966</v>
      </c>
      <c r="F36" s="29">
        <v>1.4624056309956099</v>
      </c>
      <c r="G36" s="29"/>
      <c r="H36" s="29"/>
    </row>
    <row r="37" spans="1:8" x14ac:dyDescent="0.2">
      <c r="A37" s="26" t="s">
        <v>259</v>
      </c>
      <c r="B37" s="26" t="s">
        <v>258</v>
      </c>
      <c r="C37" s="26" t="s">
        <v>123</v>
      </c>
      <c r="D37" s="27">
        <v>2553992</v>
      </c>
      <c r="E37" s="28">
        <v>9659.1977439999991</v>
      </c>
      <c r="F37" s="29">
        <v>1.40493915029356</v>
      </c>
      <c r="G37" s="29"/>
      <c r="H37" s="29"/>
    </row>
    <row r="38" spans="1:8" x14ac:dyDescent="0.2">
      <c r="A38" s="26" t="s">
        <v>175</v>
      </c>
      <c r="B38" s="26" t="s">
        <v>174</v>
      </c>
      <c r="C38" s="26" t="s">
        <v>123</v>
      </c>
      <c r="D38" s="27">
        <v>3725151</v>
      </c>
      <c r="E38" s="28">
        <v>9480.5092949999998</v>
      </c>
      <c r="F38" s="29">
        <v>1.3789487518817201</v>
      </c>
      <c r="G38" s="29"/>
      <c r="H38" s="29"/>
    </row>
    <row r="39" spans="1:8" x14ac:dyDescent="0.2">
      <c r="A39" s="26" t="s">
        <v>515</v>
      </c>
      <c r="B39" s="26" t="s">
        <v>514</v>
      </c>
      <c r="C39" s="26" t="s">
        <v>126</v>
      </c>
      <c r="D39" s="27">
        <v>52304</v>
      </c>
      <c r="E39" s="28">
        <v>9271.0409120000004</v>
      </c>
      <c r="F39" s="29">
        <v>1.3484813839051</v>
      </c>
      <c r="G39" s="29"/>
      <c r="H39" s="29"/>
    </row>
    <row r="40" spans="1:8" x14ac:dyDescent="0.2">
      <c r="A40" s="26" t="s">
        <v>190</v>
      </c>
      <c r="B40" s="26" t="s">
        <v>189</v>
      </c>
      <c r="C40" s="26" t="s">
        <v>117</v>
      </c>
      <c r="D40" s="27">
        <v>2902529</v>
      </c>
      <c r="E40" s="28">
        <v>8751.1249349999998</v>
      </c>
      <c r="F40" s="29">
        <v>1.2728591293131799</v>
      </c>
      <c r="G40" s="29"/>
      <c r="H40" s="29"/>
    </row>
    <row r="41" spans="1:8" x14ac:dyDescent="0.2">
      <c r="A41" s="26" t="s">
        <v>517</v>
      </c>
      <c r="B41" s="26" t="s">
        <v>516</v>
      </c>
      <c r="C41" s="26" t="s">
        <v>186</v>
      </c>
      <c r="D41" s="27">
        <v>1195706</v>
      </c>
      <c r="E41" s="28">
        <v>8428.531594</v>
      </c>
      <c r="F41" s="29">
        <v>1.22593763268305</v>
      </c>
      <c r="G41" s="29"/>
      <c r="H41" s="29"/>
    </row>
    <row r="42" spans="1:8" x14ac:dyDescent="0.2">
      <c r="A42" s="26" t="s">
        <v>149</v>
      </c>
      <c r="B42" s="26" t="s">
        <v>148</v>
      </c>
      <c r="C42" s="26" t="s">
        <v>150</v>
      </c>
      <c r="D42" s="27">
        <v>1527180</v>
      </c>
      <c r="E42" s="28">
        <v>8413.9982099999997</v>
      </c>
      <c r="F42" s="29">
        <v>1.22382373868181</v>
      </c>
      <c r="G42" s="29"/>
      <c r="H42" s="29"/>
    </row>
    <row r="43" spans="1:8" x14ac:dyDescent="0.2">
      <c r="A43" s="26" t="s">
        <v>519</v>
      </c>
      <c r="B43" s="26" t="s">
        <v>518</v>
      </c>
      <c r="C43" s="26" t="s">
        <v>134</v>
      </c>
      <c r="D43" s="27">
        <v>511023</v>
      </c>
      <c r="E43" s="28">
        <v>8311.5335840000007</v>
      </c>
      <c r="F43" s="29">
        <v>1.2089201650721799</v>
      </c>
      <c r="G43" s="29"/>
      <c r="H43" s="29"/>
    </row>
    <row r="44" spans="1:8" x14ac:dyDescent="0.2">
      <c r="A44" s="26" t="s">
        <v>521</v>
      </c>
      <c r="B44" s="26" t="s">
        <v>520</v>
      </c>
      <c r="C44" s="26" t="s">
        <v>170</v>
      </c>
      <c r="D44" s="27">
        <v>341879</v>
      </c>
      <c r="E44" s="28">
        <v>7996.2079309999999</v>
      </c>
      <c r="F44" s="29">
        <v>1.1630557603117799</v>
      </c>
      <c r="G44" s="29"/>
      <c r="H44" s="29"/>
    </row>
    <row r="45" spans="1:8" x14ac:dyDescent="0.2">
      <c r="A45" s="26" t="s">
        <v>107</v>
      </c>
      <c r="B45" s="26" t="s">
        <v>106</v>
      </c>
      <c r="C45" s="26" t="s">
        <v>94</v>
      </c>
      <c r="D45" s="27">
        <v>741037</v>
      </c>
      <c r="E45" s="28">
        <v>7712.3425779999998</v>
      </c>
      <c r="F45" s="29">
        <v>1.1217672849734099</v>
      </c>
      <c r="G45" s="29"/>
      <c r="H45" s="29"/>
    </row>
    <row r="46" spans="1:8" x14ac:dyDescent="0.2">
      <c r="A46" s="26" t="s">
        <v>523</v>
      </c>
      <c r="B46" s="26" t="s">
        <v>522</v>
      </c>
      <c r="C46" s="26" t="s">
        <v>367</v>
      </c>
      <c r="D46" s="27">
        <v>646062</v>
      </c>
      <c r="E46" s="28">
        <v>7538.8974779999999</v>
      </c>
      <c r="F46" s="29">
        <v>1.0965395364714201</v>
      </c>
      <c r="G46" s="29"/>
      <c r="H46" s="29"/>
    </row>
    <row r="47" spans="1:8" x14ac:dyDescent="0.2">
      <c r="A47" s="26" t="s">
        <v>525</v>
      </c>
      <c r="B47" s="26" t="s">
        <v>524</v>
      </c>
      <c r="C47" s="26" t="s">
        <v>367</v>
      </c>
      <c r="D47" s="27">
        <v>1750000</v>
      </c>
      <c r="E47" s="28">
        <v>7510.125</v>
      </c>
      <c r="F47" s="29">
        <v>1.09235455321872</v>
      </c>
      <c r="G47" s="29"/>
      <c r="H47" s="29"/>
    </row>
    <row r="48" spans="1:8" x14ac:dyDescent="0.2">
      <c r="A48" s="26" t="s">
        <v>527</v>
      </c>
      <c r="B48" s="26" t="s">
        <v>526</v>
      </c>
      <c r="C48" s="26" t="s">
        <v>186</v>
      </c>
      <c r="D48" s="27">
        <v>725000</v>
      </c>
      <c r="E48" s="28">
        <v>7438.1374999999998</v>
      </c>
      <c r="F48" s="29">
        <v>1.0818839054731999</v>
      </c>
      <c r="G48" s="29"/>
      <c r="H48" s="29"/>
    </row>
    <row r="49" spans="1:8" x14ac:dyDescent="0.2">
      <c r="A49" s="26" t="s">
        <v>179</v>
      </c>
      <c r="B49" s="26" t="s">
        <v>178</v>
      </c>
      <c r="C49" s="26" t="s">
        <v>159</v>
      </c>
      <c r="D49" s="27">
        <v>463231</v>
      </c>
      <c r="E49" s="28">
        <v>7144.8749440000001</v>
      </c>
      <c r="F49" s="29">
        <v>1.03922859835978</v>
      </c>
      <c r="G49" s="29"/>
      <c r="H49" s="29"/>
    </row>
    <row r="50" spans="1:8" x14ac:dyDescent="0.2">
      <c r="A50" s="26" t="s">
        <v>529</v>
      </c>
      <c r="B50" s="26" t="s">
        <v>528</v>
      </c>
      <c r="C50" s="26" t="s">
        <v>140</v>
      </c>
      <c r="D50" s="27">
        <v>429325</v>
      </c>
      <c r="E50" s="28">
        <v>7046.2965629999999</v>
      </c>
      <c r="F50" s="29">
        <v>1.0248902826414299</v>
      </c>
      <c r="G50" s="29"/>
      <c r="H50" s="29"/>
    </row>
    <row r="51" spans="1:8" x14ac:dyDescent="0.2">
      <c r="A51" s="26" t="s">
        <v>109</v>
      </c>
      <c r="B51" s="26" t="s">
        <v>108</v>
      </c>
      <c r="C51" s="26" t="s">
        <v>89</v>
      </c>
      <c r="D51" s="27">
        <v>1489684</v>
      </c>
      <c r="E51" s="28">
        <v>6973.2108040000003</v>
      </c>
      <c r="F51" s="29">
        <v>1.0142598921194299</v>
      </c>
      <c r="G51" s="29"/>
      <c r="H51" s="29"/>
    </row>
    <row r="52" spans="1:8" x14ac:dyDescent="0.2">
      <c r="A52" s="26" t="s">
        <v>531</v>
      </c>
      <c r="B52" s="26" t="s">
        <v>530</v>
      </c>
      <c r="C52" s="26" t="s">
        <v>170</v>
      </c>
      <c r="D52" s="27">
        <v>9939215</v>
      </c>
      <c r="E52" s="28">
        <v>6520.1250399999999</v>
      </c>
      <c r="F52" s="29">
        <v>0.94835815315982297</v>
      </c>
      <c r="G52" s="29"/>
      <c r="H52" s="29"/>
    </row>
    <row r="53" spans="1:8" x14ac:dyDescent="0.2">
      <c r="A53" s="26" t="s">
        <v>93</v>
      </c>
      <c r="B53" s="26" t="s">
        <v>92</v>
      </c>
      <c r="C53" s="26" t="s">
        <v>94</v>
      </c>
      <c r="D53" s="27">
        <v>422792</v>
      </c>
      <c r="E53" s="28">
        <v>6357.100512</v>
      </c>
      <c r="F53" s="29">
        <v>0.92464608639034396</v>
      </c>
      <c r="G53" s="29"/>
      <c r="H53" s="29"/>
    </row>
    <row r="54" spans="1:8" x14ac:dyDescent="0.2">
      <c r="A54" s="26" t="s">
        <v>533</v>
      </c>
      <c r="B54" s="26" t="s">
        <v>532</v>
      </c>
      <c r="C54" s="26" t="s">
        <v>347</v>
      </c>
      <c r="D54" s="27">
        <v>832234</v>
      </c>
      <c r="E54" s="28">
        <v>6331.220155</v>
      </c>
      <c r="F54" s="29">
        <v>0.92088176478346295</v>
      </c>
      <c r="G54" s="29"/>
      <c r="H54" s="29"/>
    </row>
    <row r="55" spans="1:8" x14ac:dyDescent="0.2">
      <c r="A55" s="26" t="s">
        <v>535</v>
      </c>
      <c r="B55" s="26" t="s">
        <v>534</v>
      </c>
      <c r="C55" s="26" t="s">
        <v>264</v>
      </c>
      <c r="D55" s="27">
        <v>224936</v>
      </c>
      <c r="E55" s="28">
        <v>6204.522156</v>
      </c>
      <c r="F55" s="29">
        <v>0.90245342489679703</v>
      </c>
      <c r="G55" s="29"/>
      <c r="H55" s="29"/>
    </row>
    <row r="56" spans="1:8" x14ac:dyDescent="0.2">
      <c r="A56" s="26" t="s">
        <v>537</v>
      </c>
      <c r="B56" s="26" t="s">
        <v>536</v>
      </c>
      <c r="C56" s="26" t="s">
        <v>94</v>
      </c>
      <c r="D56" s="27">
        <v>150995</v>
      </c>
      <c r="E56" s="28">
        <v>5677.2610050000003</v>
      </c>
      <c r="F56" s="29">
        <v>0.82576280802554702</v>
      </c>
      <c r="G56" s="29"/>
      <c r="H56" s="29"/>
    </row>
    <row r="57" spans="1:8" x14ac:dyDescent="0.2">
      <c r="A57" s="26" t="s">
        <v>409</v>
      </c>
      <c r="B57" s="26" t="s">
        <v>408</v>
      </c>
      <c r="C57" s="26" t="s">
        <v>89</v>
      </c>
      <c r="D57" s="27">
        <v>12530441</v>
      </c>
      <c r="E57" s="28">
        <v>5632.4332299999996</v>
      </c>
      <c r="F57" s="29">
        <v>0.81924256713316301</v>
      </c>
      <c r="G57" s="29"/>
      <c r="H57" s="29"/>
    </row>
    <row r="58" spans="1:8" x14ac:dyDescent="0.2">
      <c r="A58" s="26" t="s">
        <v>539</v>
      </c>
      <c r="B58" s="26" t="s">
        <v>538</v>
      </c>
      <c r="C58" s="26" t="s">
        <v>89</v>
      </c>
      <c r="D58" s="27">
        <v>3884341</v>
      </c>
      <c r="E58" s="28">
        <v>4362.1149429999996</v>
      </c>
      <c r="F58" s="29">
        <v>0.634473609913215</v>
      </c>
      <c r="G58" s="29"/>
      <c r="H58" s="29"/>
    </row>
    <row r="59" spans="1:8" x14ac:dyDescent="0.2">
      <c r="A59" s="26" t="s">
        <v>541</v>
      </c>
      <c r="B59" s="26" t="s">
        <v>540</v>
      </c>
      <c r="C59" s="26" t="s">
        <v>140</v>
      </c>
      <c r="D59" s="27">
        <v>222799</v>
      </c>
      <c r="E59" s="28">
        <v>4182.6056269999999</v>
      </c>
      <c r="F59" s="29">
        <v>0.608363815645107</v>
      </c>
      <c r="G59" s="29"/>
      <c r="H59" s="29"/>
    </row>
    <row r="60" spans="1:8" x14ac:dyDescent="0.2">
      <c r="A60" s="26" t="s">
        <v>197</v>
      </c>
      <c r="B60" s="26" t="s">
        <v>196</v>
      </c>
      <c r="C60" s="26" t="s">
        <v>198</v>
      </c>
      <c r="D60" s="27">
        <v>575578</v>
      </c>
      <c r="E60" s="28">
        <v>3819.8233970000001</v>
      </c>
      <c r="F60" s="29">
        <v>0.55559680833599501</v>
      </c>
      <c r="G60" s="29"/>
      <c r="H60" s="29"/>
    </row>
    <row r="61" spans="1:8" x14ac:dyDescent="0.2">
      <c r="A61" s="26" t="s">
        <v>424</v>
      </c>
      <c r="B61" s="26" t="s">
        <v>423</v>
      </c>
      <c r="C61" s="26" t="s">
        <v>347</v>
      </c>
      <c r="D61" s="27">
        <v>44595</v>
      </c>
      <c r="E61" s="28">
        <v>3632.35194</v>
      </c>
      <c r="F61" s="29">
        <v>0.52832891337386101</v>
      </c>
      <c r="G61" s="29"/>
      <c r="H61" s="29"/>
    </row>
    <row r="62" spans="1:8" x14ac:dyDescent="0.2">
      <c r="A62" s="26" t="s">
        <v>543</v>
      </c>
      <c r="B62" s="26" t="s">
        <v>542</v>
      </c>
      <c r="C62" s="26" t="s">
        <v>300</v>
      </c>
      <c r="D62" s="27">
        <v>11000</v>
      </c>
      <c r="E62" s="28">
        <v>3541.098</v>
      </c>
      <c r="F62" s="29">
        <v>0.51505594430102297</v>
      </c>
      <c r="G62" s="29"/>
      <c r="H62" s="29"/>
    </row>
    <row r="63" spans="1:8" x14ac:dyDescent="0.2">
      <c r="A63" s="26" t="s">
        <v>545</v>
      </c>
      <c r="B63" s="26" t="s">
        <v>544</v>
      </c>
      <c r="C63" s="26" t="s">
        <v>140</v>
      </c>
      <c r="D63" s="27">
        <v>333720</v>
      </c>
      <c r="E63" s="28">
        <v>3446.8270200000002</v>
      </c>
      <c r="F63" s="29">
        <v>0.50134414399951099</v>
      </c>
      <c r="G63" s="29"/>
      <c r="H63" s="29"/>
    </row>
    <row r="64" spans="1:8" x14ac:dyDescent="0.2">
      <c r="A64" s="26" t="s">
        <v>547</v>
      </c>
      <c r="B64" s="26" t="s">
        <v>546</v>
      </c>
      <c r="C64" s="26" t="s">
        <v>186</v>
      </c>
      <c r="D64" s="27">
        <v>2053763</v>
      </c>
      <c r="E64" s="28">
        <v>3373.3057279999998</v>
      </c>
      <c r="F64" s="29">
        <v>0.49065040480412803</v>
      </c>
      <c r="G64" s="29"/>
      <c r="H64" s="29"/>
    </row>
    <row r="65" spans="1:9" x14ac:dyDescent="0.2">
      <c r="A65" s="26" t="s">
        <v>549</v>
      </c>
      <c r="B65" s="26" t="s">
        <v>548</v>
      </c>
      <c r="C65" s="26" t="s">
        <v>186</v>
      </c>
      <c r="D65" s="27">
        <v>250000</v>
      </c>
      <c r="E65" s="28">
        <v>2343</v>
      </c>
      <c r="F65" s="29">
        <v>0.34079149390875302</v>
      </c>
      <c r="G65" s="29"/>
      <c r="H65" s="29"/>
    </row>
    <row r="66" spans="1:9" x14ac:dyDescent="0.2">
      <c r="A66" s="26" t="s">
        <v>551</v>
      </c>
      <c r="B66" s="26" t="s">
        <v>550</v>
      </c>
      <c r="C66" s="26" t="s">
        <v>150</v>
      </c>
      <c r="D66" s="27">
        <v>1362295</v>
      </c>
      <c r="E66" s="28">
        <v>2322.7129749999999</v>
      </c>
      <c r="F66" s="29">
        <v>0.33784072755932298</v>
      </c>
      <c r="G66" s="29"/>
      <c r="H66" s="29"/>
    </row>
    <row r="67" spans="1:9" x14ac:dyDescent="0.2">
      <c r="A67" s="26" t="s">
        <v>422</v>
      </c>
      <c r="B67" s="26" t="s">
        <v>421</v>
      </c>
      <c r="C67" s="26" t="s">
        <v>347</v>
      </c>
      <c r="D67" s="27">
        <v>401269</v>
      </c>
      <c r="E67" s="28">
        <v>1935.320387</v>
      </c>
      <c r="F67" s="29">
        <v>0.28149412115996397</v>
      </c>
      <c r="G67" s="29"/>
      <c r="H67" s="29"/>
    </row>
    <row r="68" spans="1:9" x14ac:dyDescent="0.2">
      <c r="A68" s="26" t="s">
        <v>385</v>
      </c>
      <c r="B68" s="26" t="s">
        <v>384</v>
      </c>
      <c r="C68" s="26" t="s">
        <v>170</v>
      </c>
      <c r="D68" s="27">
        <v>120584</v>
      </c>
      <c r="E68" s="28">
        <v>1893.5908440000001</v>
      </c>
      <c r="F68" s="29">
        <v>0.27542452094694703</v>
      </c>
      <c r="G68" s="29"/>
      <c r="H68" s="29"/>
    </row>
    <row r="69" spans="1:9" x14ac:dyDescent="0.2">
      <c r="A69" s="26" t="s">
        <v>315</v>
      </c>
      <c r="B69" s="26" t="s">
        <v>314</v>
      </c>
      <c r="C69" s="26" t="s">
        <v>137</v>
      </c>
      <c r="D69" s="27">
        <v>40428</v>
      </c>
      <c r="E69" s="28">
        <v>1841.2932599999999</v>
      </c>
      <c r="F69" s="29">
        <v>0.267817789500434</v>
      </c>
      <c r="G69" s="29">
        <v>1489.91175</v>
      </c>
      <c r="H69" s="29">
        <v>0.2167090273472915</v>
      </c>
    </row>
    <row r="70" spans="1:9" x14ac:dyDescent="0.2">
      <c r="A70" s="26" t="s">
        <v>553</v>
      </c>
      <c r="B70" s="26" t="s">
        <v>552</v>
      </c>
      <c r="C70" s="26" t="s">
        <v>134</v>
      </c>
      <c r="D70" s="27">
        <v>156606</v>
      </c>
      <c r="E70" s="28">
        <v>973.54119900000001</v>
      </c>
      <c r="F70" s="29">
        <v>0.14160245821123699</v>
      </c>
      <c r="G70" s="29"/>
      <c r="H70" s="29"/>
    </row>
    <row r="71" spans="1:9" x14ac:dyDescent="0.2">
      <c r="A71" s="30" t="s">
        <v>31</v>
      </c>
      <c r="B71" s="30"/>
      <c r="C71" s="30"/>
      <c r="D71" s="31"/>
      <c r="E71" s="32">
        <f>SUM(E7:E70)</f>
        <v>663218.41948000004</v>
      </c>
      <c r="F71" s="33">
        <f>SUM(F7:F70)</f>
        <v>96.465725976265901</v>
      </c>
      <c r="G71" s="32">
        <f>SUM(G7:G70)</f>
        <v>1489.91175</v>
      </c>
      <c r="H71" s="33">
        <f>SUM(H7:H70)</f>
        <v>0.2167090273472915</v>
      </c>
      <c r="I71" s="18"/>
    </row>
    <row r="72" spans="1:9" x14ac:dyDescent="0.2">
      <c r="A72" s="26"/>
      <c r="B72" s="26"/>
      <c r="C72" s="26"/>
      <c r="D72" s="34"/>
      <c r="E72" s="28"/>
      <c r="F72" s="29"/>
      <c r="G72" s="29"/>
      <c r="H72" s="29"/>
    </row>
    <row r="73" spans="1:9" x14ac:dyDescent="0.2">
      <c r="A73" s="30" t="s">
        <v>228</v>
      </c>
      <c r="B73" s="26"/>
      <c r="C73" s="26"/>
      <c r="D73" s="34"/>
      <c r="E73" s="28"/>
      <c r="F73" s="29"/>
      <c r="G73" s="29"/>
      <c r="H73" s="29"/>
    </row>
    <row r="74" spans="1:9" x14ac:dyDescent="0.2">
      <c r="A74" s="26"/>
      <c r="B74" s="26" t="s">
        <v>781</v>
      </c>
      <c r="C74" s="26" t="s">
        <v>134</v>
      </c>
      <c r="D74" s="27">
        <v>8100</v>
      </c>
      <c r="E74" s="28">
        <v>8.0999999999999996E-4</v>
      </c>
      <c r="F74" s="29">
        <v>1.1781524117204E-7</v>
      </c>
      <c r="G74" s="29"/>
      <c r="H74" s="29"/>
    </row>
    <row r="75" spans="1:9" x14ac:dyDescent="0.2">
      <c r="A75" s="30" t="s">
        <v>31</v>
      </c>
      <c r="B75" s="30"/>
      <c r="C75" s="30"/>
      <c r="D75" s="31"/>
      <c r="E75" s="32">
        <f>SUM(E73:E74)</f>
        <v>8.0999999999999996E-4</v>
      </c>
      <c r="F75" s="33">
        <f>SUM(F73:F74)</f>
        <v>1.1781524117204E-7</v>
      </c>
      <c r="G75" s="33"/>
      <c r="H75" s="33"/>
      <c r="I75" s="18"/>
    </row>
    <row r="76" spans="1:9" x14ac:dyDescent="0.2">
      <c r="A76" s="26"/>
      <c r="B76" s="26"/>
      <c r="C76" s="26"/>
      <c r="D76" s="34"/>
      <c r="E76" s="28"/>
      <c r="F76" s="29"/>
      <c r="G76" s="29"/>
      <c r="H76" s="29"/>
    </row>
    <row r="77" spans="1:9" x14ac:dyDescent="0.2">
      <c r="A77" s="30" t="s">
        <v>32</v>
      </c>
      <c r="B77" s="30"/>
      <c r="C77" s="30"/>
      <c r="D77" s="31"/>
      <c r="E77" s="32">
        <f>E71+E75</f>
        <v>663218.42029000004</v>
      </c>
      <c r="F77" s="33">
        <f>F71+F75</f>
        <v>96.465726094081148</v>
      </c>
      <c r="G77" s="33"/>
      <c r="H77" s="33"/>
      <c r="I77" s="18"/>
    </row>
    <row r="78" spans="1:9" x14ac:dyDescent="0.2">
      <c r="A78" s="30"/>
      <c r="B78" s="30"/>
      <c r="C78" s="30"/>
      <c r="D78" s="31"/>
      <c r="E78" s="32"/>
      <c r="F78" s="33"/>
      <c r="G78" s="33"/>
      <c r="H78" s="33"/>
      <c r="I78" s="18"/>
    </row>
    <row r="79" spans="1:9" x14ac:dyDescent="0.2">
      <c r="A79" s="30" t="s">
        <v>1199</v>
      </c>
      <c r="B79" s="30"/>
      <c r="C79" s="30"/>
      <c r="D79" s="31"/>
      <c r="E79" s="32">
        <v>612.16809999999998</v>
      </c>
      <c r="F79" s="33">
        <v>8.9040410295468483E-2</v>
      </c>
      <c r="G79" s="33"/>
      <c r="H79" s="33"/>
      <c r="I79" s="18"/>
    </row>
    <row r="80" spans="1:9" x14ac:dyDescent="0.2">
      <c r="A80" s="30"/>
      <c r="B80" s="30"/>
      <c r="C80" s="30"/>
      <c r="D80" s="31"/>
      <c r="E80" s="32"/>
      <c r="F80" s="33"/>
      <c r="G80" s="33"/>
      <c r="H80" s="33"/>
      <c r="I80" s="18"/>
    </row>
    <row r="81" spans="1:9" x14ac:dyDescent="0.2">
      <c r="A81" s="30" t="s">
        <v>34</v>
      </c>
      <c r="B81" s="30"/>
      <c r="C81" s="30"/>
      <c r="D81" s="31"/>
      <c r="E81" s="32">
        <f>E83-(E71+E75+E79)</f>
        <v>23686.571479999926</v>
      </c>
      <c r="F81" s="33">
        <f>F83-(F71+F75+F79)</f>
        <v>3.4452334956233841</v>
      </c>
      <c r="G81" s="33"/>
      <c r="H81" s="33"/>
      <c r="I81" s="18"/>
    </row>
    <row r="82" spans="1:9" x14ac:dyDescent="0.2">
      <c r="A82" s="30"/>
      <c r="B82" s="30"/>
      <c r="C82" s="30"/>
      <c r="D82" s="31"/>
      <c r="E82" s="32"/>
      <c r="F82" s="33"/>
      <c r="G82" s="33"/>
      <c r="H82" s="33"/>
      <c r="I82" s="18"/>
    </row>
    <row r="83" spans="1:9" x14ac:dyDescent="0.2">
      <c r="A83" s="35" t="s">
        <v>33</v>
      </c>
      <c r="B83" s="35"/>
      <c r="C83" s="35"/>
      <c r="D83" s="36"/>
      <c r="E83" s="37">
        <v>687517.15986999997</v>
      </c>
      <c r="F83" s="38">
        <v>100</v>
      </c>
      <c r="G83" s="38"/>
      <c r="H83" s="38"/>
      <c r="I83" s="18"/>
    </row>
    <row r="84" spans="1:9" x14ac:dyDescent="0.2">
      <c r="F84" s="20" t="s">
        <v>554</v>
      </c>
    </row>
    <row r="85" spans="1:9" x14ac:dyDescent="0.2">
      <c r="A85" s="56" t="s">
        <v>35</v>
      </c>
      <c r="F85" s="20"/>
    </row>
    <row r="86" spans="1:9" x14ac:dyDescent="0.2">
      <c r="A86" s="56" t="s">
        <v>782</v>
      </c>
      <c r="F86" s="20"/>
    </row>
    <row r="88" spans="1:9" x14ac:dyDescent="0.2">
      <c r="A88" s="18" t="s">
        <v>36</v>
      </c>
    </row>
    <row r="89" spans="1:9" x14ac:dyDescent="0.2">
      <c r="A89" s="18" t="s">
        <v>37</v>
      </c>
    </row>
    <row r="90" spans="1:9" x14ac:dyDescent="0.2">
      <c r="A90" s="18" t="s">
        <v>38</v>
      </c>
      <c r="B90" s="18"/>
      <c r="C90" s="39" t="s">
        <v>40</v>
      </c>
      <c r="D90" s="19" t="s">
        <v>39</v>
      </c>
    </row>
    <row r="91" spans="1:9" x14ac:dyDescent="0.2">
      <c r="A91" s="9" t="s">
        <v>57</v>
      </c>
      <c r="C91" s="40">
        <v>1490.0630000000001</v>
      </c>
      <c r="D91" s="40">
        <v>1347.3073999999999</v>
      </c>
    </row>
    <row r="92" spans="1:9" x14ac:dyDescent="0.2">
      <c r="A92" s="9" t="s">
        <v>79</v>
      </c>
      <c r="C92" s="40">
        <v>71.793700000000001</v>
      </c>
      <c r="D92" s="40">
        <v>64.915499999999994</v>
      </c>
    </row>
    <row r="93" spans="1:9" x14ac:dyDescent="0.2">
      <c r="A93" s="9" t="s">
        <v>60</v>
      </c>
      <c r="C93" s="40">
        <v>1625.7493999999999</v>
      </c>
      <c r="D93" s="40">
        <v>1475.9139</v>
      </c>
    </row>
    <row r="94" spans="1:9" x14ac:dyDescent="0.2">
      <c r="A94" s="9" t="s">
        <v>80</v>
      </c>
      <c r="C94" s="40">
        <v>82.203599999999994</v>
      </c>
      <c r="D94" s="40">
        <v>74.626599999999996</v>
      </c>
    </row>
    <row r="96" spans="1:9" x14ac:dyDescent="0.2">
      <c r="A96" s="9" t="s">
        <v>41</v>
      </c>
    </row>
    <row r="98" spans="1:4" x14ac:dyDescent="0.2">
      <c r="A98" s="18" t="s">
        <v>42</v>
      </c>
      <c r="D98" s="41" t="s">
        <v>43</v>
      </c>
    </row>
    <row r="100" spans="1:4" x14ac:dyDescent="0.2">
      <c r="A100" s="47" t="s">
        <v>775</v>
      </c>
      <c r="D100" s="50" t="s">
        <v>794</v>
      </c>
    </row>
    <row r="102" spans="1:4" x14ac:dyDescent="0.2">
      <c r="A102" s="18" t="s">
        <v>771</v>
      </c>
      <c r="D102" s="42">
        <f>H71</f>
        <v>0.2167090273472915</v>
      </c>
    </row>
    <row r="104" spans="1:4" x14ac:dyDescent="0.2">
      <c r="A104" s="18" t="s">
        <v>772</v>
      </c>
      <c r="D104" s="45">
        <v>0.213220275461106</v>
      </c>
    </row>
    <row r="106" spans="1:4" x14ac:dyDescent="0.2">
      <c r="A106" s="18" t="s">
        <v>793</v>
      </c>
      <c r="D106" s="41" t="s">
        <v>43</v>
      </c>
    </row>
    <row r="107" spans="1:4" x14ac:dyDescent="0.2">
      <c r="A107" s="9" t="s">
        <v>784</v>
      </c>
    </row>
    <row r="108" spans="1:4" x14ac:dyDescent="0.2">
      <c r="A108" s="46" t="s">
        <v>785</v>
      </c>
    </row>
    <row r="110" spans="1:4" x14ac:dyDescent="0.2">
      <c r="A110" s="18" t="s">
        <v>1202</v>
      </c>
    </row>
    <row r="111" spans="1:4" x14ac:dyDescent="0.2">
      <c r="A111" s="18"/>
    </row>
    <row r="112" spans="1:4" x14ac:dyDescent="0.2">
      <c r="A112" s="47" t="s">
        <v>769</v>
      </c>
    </row>
    <row r="113" spans="1:1" x14ac:dyDescent="0.2">
      <c r="A113" s="48"/>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7" t="s">
        <v>792</v>
      </c>
    </row>
    <row r="127" spans="1:1" x14ac:dyDescent="0.2">
      <c r="A127" s="49"/>
    </row>
    <row r="128" spans="1:1" x14ac:dyDescent="0.2">
      <c r="A128" s="47" t="s">
        <v>770</v>
      </c>
    </row>
    <row r="129" spans="1:1" x14ac:dyDescent="0.2">
      <c r="A129" s="49"/>
    </row>
    <row r="130" spans="1:1" x14ac:dyDescent="0.2">
      <c r="A130" s="49"/>
    </row>
    <row r="131" spans="1:1" x14ac:dyDescent="0.2">
      <c r="A131" s="49"/>
    </row>
    <row r="132" spans="1:1" x14ac:dyDescent="0.2">
      <c r="A132" s="49"/>
    </row>
    <row r="133" spans="1:1" x14ac:dyDescent="0.2">
      <c r="A133" s="49"/>
    </row>
    <row r="134" spans="1:1" x14ac:dyDescent="0.2">
      <c r="A134" s="49"/>
    </row>
    <row r="135" spans="1:1" x14ac:dyDescent="0.2">
      <c r="A135" s="49"/>
    </row>
    <row r="136" spans="1:1" x14ac:dyDescent="0.2">
      <c r="A136" s="49"/>
    </row>
    <row r="137" spans="1:1" x14ac:dyDescent="0.2">
      <c r="A137" s="49"/>
    </row>
    <row r="138" spans="1:1" x14ac:dyDescent="0.2">
      <c r="A138" s="49"/>
    </row>
    <row r="139" spans="1:1" x14ac:dyDescent="0.2">
      <c r="A139" s="49"/>
    </row>
    <row r="140" spans="1:1" x14ac:dyDescent="0.2">
      <c r="A140" s="49"/>
    </row>
  </sheetData>
  <mergeCells count="1">
    <mergeCell ref="A1:H1"/>
  </mergeCells>
  <conditionalFormatting sqref="F2:F3 F5:H70 F72:H83 F5:F65544">
    <cfRule type="cellIs" dxfId="43" priority="3" stopIfTrue="1" operator="between">
      <formula>0.009</formula>
      <formula>-0.009</formula>
    </cfRule>
  </conditionalFormatting>
  <conditionalFormatting sqref="H71">
    <cfRule type="cellIs" dxfId="42" priority="1" stopIfTrue="1" operator="between">
      <formula>0.009</formula>
      <formula>-0.009</formula>
    </cfRule>
  </conditionalFormatting>
  <hyperlinks>
    <hyperlink ref="A108" r:id="rId1"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0"/>
  <sheetViews>
    <sheetView showGridLines="0" workbookViewId="0">
      <selection sqref="A1:F1"/>
    </sheetView>
  </sheetViews>
  <sheetFormatPr defaultColWidth="9.140625" defaultRowHeight="11.25" x14ac:dyDescent="0.2"/>
  <cols>
    <col min="1" max="1" width="38.7109375" style="9" bestFit="1" customWidth="1"/>
    <col min="2" max="2" width="37.42578125" style="9" bestFit="1" customWidth="1"/>
    <col min="3" max="3" width="23.5703125" style="9" bestFit="1" customWidth="1"/>
    <col min="4" max="4" width="15.5703125" style="10" bestFit="1" customWidth="1"/>
    <col min="5" max="5" width="23" style="13" bestFit="1" customWidth="1"/>
    <col min="6" max="6" width="14.7109375" style="14" bestFit="1" customWidth="1"/>
    <col min="7" max="16384" width="9.140625" style="9"/>
  </cols>
  <sheetData>
    <row r="1" spans="1:6" s="1" customFormat="1" ht="15" x14ac:dyDescent="0.2">
      <c r="A1" s="78" t="s">
        <v>15</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583651</v>
      </c>
      <c r="E7" s="28">
        <v>4394.0165539999998</v>
      </c>
      <c r="F7" s="29">
        <v>7.2856849614011399</v>
      </c>
    </row>
    <row r="8" spans="1:6" x14ac:dyDescent="0.2">
      <c r="A8" s="26" t="s">
        <v>104</v>
      </c>
      <c r="B8" s="26" t="s">
        <v>103</v>
      </c>
      <c r="C8" s="26" t="s">
        <v>105</v>
      </c>
      <c r="D8" s="27">
        <v>163708</v>
      </c>
      <c r="E8" s="28">
        <v>4309.8586619999996</v>
      </c>
      <c r="F8" s="29">
        <v>7.1461434097041003</v>
      </c>
    </row>
    <row r="9" spans="1:6" x14ac:dyDescent="0.2">
      <c r="A9" s="26" t="s">
        <v>98</v>
      </c>
      <c r="B9" s="26" t="s">
        <v>97</v>
      </c>
      <c r="C9" s="26" t="s">
        <v>99</v>
      </c>
      <c r="D9" s="27">
        <v>246059</v>
      </c>
      <c r="E9" s="28">
        <v>4071.046155</v>
      </c>
      <c r="F9" s="29">
        <v>6.7501702335765597</v>
      </c>
    </row>
    <row r="10" spans="1:6" x14ac:dyDescent="0.2">
      <c r="A10" s="26" t="s">
        <v>149</v>
      </c>
      <c r="B10" s="26" t="s">
        <v>148</v>
      </c>
      <c r="C10" s="26" t="s">
        <v>150</v>
      </c>
      <c r="D10" s="27">
        <v>592755</v>
      </c>
      <c r="E10" s="28">
        <v>3265.7836729999999</v>
      </c>
      <c r="F10" s="29">
        <v>5.4149707223805503</v>
      </c>
    </row>
    <row r="11" spans="1:6" x14ac:dyDescent="0.2">
      <c r="A11" s="26" t="s">
        <v>235</v>
      </c>
      <c r="B11" s="26" t="s">
        <v>234</v>
      </c>
      <c r="C11" s="26" t="s">
        <v>129</v>
      </c>
      <c r="D11" s="27">
        <v>1331450</v>
      </c>
      <c r="E11" s="28">
        <v>3125.5788750000002</v>
      </c>
      <c r="F11" s="29">
        <v>5.1824982280803198</v>
      </c>
    </row>
    <row r="12" spans="1:6" x14ac:dyDescent="0.2">
      <c r="A12" s="26" t="s">
        <v>111</v>
      </c>
      <c r="B12" s="26" t="s">
        <v>110</v>
      </c>
      <c r="C12" s="26" t="s">
        <v>89</v>
      </c>
      <c r="D12" s="27">
        <v>169031</v>
      </c>
      <c r="E12" s="28">
        <v>3121.7490240000002</v>
      </c>
      <c r="F12" s="29">
        <v>5.1761479816731404</v>
      </c>
    </row>
    <row r="13" spans="1:6" x14ac:dyDescent="0.2">
      <c r="A13" s="26" t="s">
        <v>513</v>
      </c>
      <c r="B13" s="26" t="s">
        <v>512</v>
      </c>
      <c r="C13" s="26" t="s">
        <v>170</v>
      </c>
      <c r="D13" s="27">
        <v>21180</v>
      </c>
      <c r="E13" s="28">
        <v>3098.0833200000002</v>
      </c>
      <c r="F13" s="29">
        <v>5.1369080603813604</v>
      </c>
    </row>
    <row r="14" spans="1:6" x14ac:dyDescent="0.2">
      <c r="A14" s="26" t="s">
        <v>309</v>
      </c>
      <c r="B14" s="26" t="s">
        <v>308</v>
      </c>
      <c r="C14" s="26" t="s">
        <v>137</v>
      </c>
      <c r="D14" s="27">
        <v>71910</v>
      </c>
      <c r="E14" s="28">
        <v>2994.6200399999998</v>
      </c>
      <c r="F14" s="29">
        <v>4.9653563937252496</v>
      </c>
    </row>
    <row r="15" spans="1:6" x14ac:dyDescent="0.2">
      <c r="A15" s="26" t="s">
        <v>128</v>
      </c>
      <c r="B15" s="26" t="s">
        <v>127</v>
      </c>
      <c r="C15" s="26" t="s">
        <v>129</v>
      </c>
      <c r="D15" s="27">
        <v>149703</v>
      </c>
      <c r="E15" s="28">
        <v>2751.9902489999999</v>
      </c>
      <c r="F15" s="29">
        <v>4.5630538084363099</v>
      </c>
    </row>
    <row r="16" spans="1:6" x14ac:dyDescent="0.2">
      <c r="A16" s="26" t="s">
        <v>147</v>
      </c>
      <c r="B16" s="26" t="s">
        <v>146</v>
      </c>
      <c r="C16" s="26" t="s">
        <v>140</v>
      </c>
      <c r="D16" s="27">
        <v>612257</v>
      </c>
      <c r="E16" s="28">
        <v>2213.002927</v>
      </c>
      <c r="F16" s="29">
        <v>3.6693630865143501</v>
      </c>
    </row>
    <row r="17" spans="1:6" x14ac:dyDescent="0.2">
      <c r="A17" s="26" t="s">
        <v>556</v>
      </c>
      <c r="B17" s="26" t="s">
        <v>555</v>
      </c>
      <c r="C17" s="26" t="s">
        <v>186</v>
      </c>
      <c r="D17" s="27">
        <v>90206</v>
      </c>
      <c r="E17" s="28">
        <v>2054.6671649999998</v>
      </c>
      <c r="F17" s="29">
        <v>3.40682778063226</v>
      </c>
    </row>
    <row r="18" spans="1:6" x14ac:dyDescent="0.2">
      <c r="A18" s="26" t="s">
        <v>139</v>
      </c>
      <c r="B18" s="26" t="s">
        <v>138</v>
      </c>
      <c r="C18" s="26" t="s">
        <v>140</v>
      </c>
      <c r="D18" s="27">
        <v>171665</v>
      </c>
      <c r="E18" s="28">
        <v>1747.6355329999999</v>
      </c>
      <c r="F18" s="29">
        <v>2.89774099945013</v>
      </c>
    </row>
    <row r="19" spans="1:6" x14ac:dyDescent="0.2">
      <c r="A19" s="26" t="s">
        <v>133</v>
      </c>
      <c r="B19" s="26" t="s">
        <v>132</v>
      </c>
      <c r="C19" s="26" t="s">
        <v>134</v>
      </c>
      <c r="D19" s="27">
        <v>218653</v>
      </c>
      <c r="E19" s="28">
        <v>1705.4934000000001</v>
      </c>
      <c r="F19" s="29">
        <v>2.8278654537242098</v>
      </c>
    </row>
    <row r="20" spans="1:6" x14ac:dyDescent="0.2">
      <c r="A20" s="26" t="s">
        <v>517</v>
      </c>
      <c r="B20" s="26" t="s">
        <v>516</v>
      </c>
      <c r="C20" s="26" t="s">
        <v>186</v>
      </c>
      <c r="D20" s="27">
        <v>238297</v>
      </c>
      <c r="E20" s="28">
        <v>1679.755553</v>
      </c>
      <c r="F20" s="29">
        <v>2.7851897281045499</v>
      </c>
    </row>
    <row r="21" spans="1:6" x14ac:dyDescent="0.2">
      <c r="A21" s="26" t="s">
        <v>531</v>
      </c>
      <c r="B21" s="26" t="s">
        <v>530</v>
      </c>
      <c r="C21" s="26" t="s">
        <v>170</v>
      </c>
      <c r="D21" s="27">
        <v>2444156</v>
      </c>
      <c r="E21" s="28">
        <v>1603.366336</v>
      </c>
      <c r="F21" s="29">
        <v>2.6585293565127599</v>
      </c>
    </row>
    <row r="22" spans="1:6" x14ac:dyDescent="0.2">
      <c r="A22" s="26" t="s">
        <v>313</v>
      </c>
      <c r="B22" s="26" t="s">
        <v>312</v>
      </c>
      <c r="C22" s="26" t="s">
        <v>173</v>
      </c>
      <c r="D22" s="27">
        <v>123570</v>
      </c>
      <c r="E22" s="28">
        <v>1300.0181849999999</v>
      </c>
      <c r="F22" s="29">
        <v>2.15555012676962</v>
      </c>
    </row>
    <row r="23" spans="1:6" x14ac:dyDescent="0.2">
      <c r="A23" s="26" t="s">
        <v>280</v>
      </c>
      <c r="B23" s="26" t="s">
        <v>279</v>
      </c>
      <c r="C23" s="26" t="s">
        <v>105</v>
      </c>
      <c r="D23" s="27">
        <v>551423</v>
      </c>
      <c r="E23" s="28">
        <v>1256.1415939999999</v>
      </c>
      <c r="F23" s="29">
        <v>2.0827986896100898</v>
      </c>
    </row>
    <row r="24" spans="1:6" x14ac:dyDescent="0.2">
      <c r="A24" s="26" t="s">
        <v>188</v>
      </c>
      <c r="B24" s="26" t="s">
        <v>187</v>
      </c>
      <c r="C24" s="26" t="s">
        <v>137</v>
      </c>
      <c r="D24" s="27">
        <v>1652430</v>
      </c>
      <c r="E24" s="28">
        <v>1233.5389950000001</v>
      </c>
      <c r="F24" s="29">
        <v>2.0453214945201101</v>
      </c>
    </row>
    <row r="25" spans="1:6" x14ac:dyDescent="0.2">
      <c r="A25" s="26" t="s">
        <v>152</v>
      </c>
      <c r="B25" s="26" t="s">
        <v>151</v>
      </c>
      <c r="C25" s="26" t="s">
        <v>120</v>
      </c>
      <c r="D25" s="27">
        <v>277426</v>
      </c>
      <c r="E25" s="28">
        <v>1230.523023</v>
      </c>
      <c r="F25" s="29">
        <v>2.04032073460617</v>
      </c>
    </row>
    <row r="26" spans="1:6" x14ac:dyDescent="0.2">
      <c r="A26" s="26" t="s">
        <v>558</v>
      </c>
      <c r="B26" s="26" t="s">
        <v>557</v>
      </c>
      <c r="C26" s="26" t="s">
        <v>120</v>
      </c>
      <c r="D26" s="27">
        <v>156462</v>
      </c>
      <c r="E26" s="28">
        <v>1152.4208610000001</v>
      </c>
      <c r="F26" s="29">
        <v>1.91082014212017</v>
      </c>
    </row>
    <row r="27" spans="1:6" x14ac:dyDescent="0.2">
      <c r="A27" s="26" t="s">
        <v>527</v>
      </c>
      <c r="B27" s="26" t="s">
        <v>526</v>
      </c>
      <c r="C27" s="26" t="s">
        <v>186</v>
      </c>
      <c r="D27" s="27">
        <v>112161</v>
      </c>
      <c r="E27" s="28">
        <v>1150.71578</v>
      </c>
      <c r="F27" s="29">
        <v>1.9079929604637</v>
      </c>
    </row>
    <row r="28" spans="1:6" x14ac:dyDescent="0.2">
      <c r="A28" s="26" t="s">
        <v>507</v>
      </c>
      <c r="B28" s="26" t="s">
        <v>506</v>
      </c>
      <c r="C28" s="26" t="s">
        <v>470</v>
      </c>
      <c r="D28" s="27">
        <v>621989</v>
      </c>
      <c r="E28" s="28">
        <v>1131.7089860000001</v>
      </c>
      <c r="F28" s="29">
        <v>1.87647794191326</v>
      </c>
    </row>
    <row r="29" spans="1:6" x14ac:dyDescent="0.2">
      <c r="A29" s="26" t="s">
        <v>385</v>
      </c>
      <c r="B29" s="26" t="s">
        <v>384</v>
      </c>
      <c r="C29" s="26" t="s">
        <v>170</v>
      </c>
      <c r="D29" s="27">
        <v>64781</v>
      </c>
      <c r="E29" s="28">
        <v>1017.2884340000001</v>
      </c>
      <c r="F29" s="29">
        <v>1.6867581070567601</v>
      </c>
    </row>
    <row r="30" spans="1:6" x14ac:dyDescent="0.2">
      <c r="A30" s="26" t="s">
        <v>469</v>
      </c>
      <c r="B30" s="26" t="s">
        <v>468</v>
      </c>
      <c r="C30" s="26" t="s">
        <v>470</v>
      </c>
      <c r="D30" s="27">
        <v>27867</v>
      </c>
      <c r="E30" s="28">
        <v>983.69116650000001</v>
      </c>
      <c r="F30" s="29">
        <v>1.63105073691814</v>
      </c>
    </row>
    <row r="31" spans="1:6" x14ac:dyDescent="0.2">
      <c r="A31" s="26" t="s">
        <v>315</v>
      </c>
      <c r="B31" s="26" t="s">
        <v>314</v>
      </c>
      <c r="C31" s="26" t="s">
        <v>137</v>
      </c>
      <c r="D31" s="27">
        <v>18931</v>
      </c>
      <c r="E31" s="28">
        <v>862.21239500000001</v>
      </c>
      <c r="F31" s="29">
        <v>1.4296277227418801</v>
      </c>
    </row>
    <row r="32" spans="1:6" x14ac:dyDescent="0.2">
      <c r="A32" s="26" t="s">
        <v>439</v>
      </c>
      <c r="B32" s="26" t="s">
        <v>438</v>
      </c>
      <c r="C32" s="26" t="s">
        <v>99</v>
      </c>
      <c r="D32" s="27">
        <v>32960</v>
      </c>
      <c r="E32" s="28">
        <v>611.11135999999999</v>
      </c>
      <c r="F32" s="29">
        <v>1.01327903310703</v>
      </c>
    </row>
    <row r="33" spans="1:9" x14ac:dyDescent="0.2">
      <c r="A33" s="26" t="s">
        <v>197</v>
      </c>
      <c r="B33" s="26" t="s">
        <v>196</v>
      </c>
      <c r="C33" s="26" t="s">
        <v>198</v>
      </c>
      <c r="D33" s="27">
        <v>62505</v>
      </c>
      <c r="E33" s="28">
        <v>414.81443250000001</v>
      </c>
      <c r="F33" s="29">
        <v>0.68780061146701799</v>
      </c>
    </row>
    <row r="34" spans="1:9" x14ac:dyDescent="0.2">
      <c r="A34" s="26" t="s">
        <v>560</v>
      </c>
      <c r="B34" s="26" t="s">
        <v>559</v>
      </c>
      <c r="C34" s="26" t="s">
        <v>420</v>
      </c>
      <c r="D34" s="27">
        <v>83012</v>
      </c>
      <c r="E34" s="28">
        <v>135.22654800000001</v>
      </c>
      <c r="F34" s="29">
        <v>0.224218096367643</v>
      </c>
    </row>
    <row r="35" spans="1:9" x14ac:dyDescent="0.2">
      <c r="A35" s="30" t="s">
        <v>31</v>
      </c>
      <c r="B35" s="30"/>
      <c r="C35" s="30"/>
      <c r="D35" s="31"/>
      <c r="E35" s="32">
        <f>SUM(E7:E34)</f>
        <v>54616.059226000012</v>
      </c>
      <c r="F35" s="33">
        <f>SUM(F7:F34)</f>
        <v>90.558466601958585</v>
      </c>
      <c r="G35" s="18"/>
      <c r="H35" s="18"/>
      <c r="I35" s="18"/>
    </row>
    <row r="36" spans="1:9" x14ac:dyDescent="0.2">
      <c r="A36" s="26"/>
      <c r="B36" s="26"/>
      <c r="C36" s="26"/>
      <c r="D36" s="34"/>
      <c r="E36" s="28"/>
      <c r="F36" s="29"/>
    </row>
    <row r="37" spans="1:9" x14ac:dyDescent="0.2">
      <c r="A37" s="30" t="s">
        <v>228</v>
      </c>
      <c r="B37" s="26"/>
      <c r="C37" s="26"/>
      <c r="D37" s="34"/>
      <c r="E37" s="28"/>
      <c r="F37" s="29"/>
    </row>
    <row r="38" spans="1:9" x14ac:dyDescent="0.2">
      <c r="A38" s="26"/>
      <c r="B38" s="26" t="s">
        <v>781</v>
      </c>
      <c r="C38" s="26" t="s">
        <v>134</v>
      </c>
      <c r="D38" s="27">
        <v>98000</v>
      </c>
      <c r="E38" s="28">
        <v>9.7999999999999997E-3</v>
      </c>
      <c r="F38" s="29">
        <v>1.6249304422108699E-5</v>
      </c>
    </row>
    <row r="39" spans="1:9" x14ac:dyDescent="0.2">
      <c r="A39" s="26" t="s">
        <v>561</v>
      </c>
      <c r="B39" s="26" t="s">
        <v>795</v>
      </c>
      <c r="C39" s="26" t="s">
        <v>381</v>
      </c>
      <c r="D39" s="27">
        <v>44170</v>
      </c>
      <c r="E39" s="28">
        <v>4.4169999999999999E-3</v>
      </c>
      <c r="F39" s="29">
        <v>7.3237936359647197E-6</v>
      </c>
    </row>
    <row r="40" spans="1:9" x14ac:dyDescent="0.2">
      <c r="A40" s="26"/>
      <c r="B40" s="26" t="s">
        <v>796</v>
      </c>
      <c r="C40" s="26" t="s">
        <v>173</v>
      </c>
      <c r="D40" s="27">
        <v>23815</v>
      </c>
      <c r="E40" s="28">
        <v>2.3814999999999999E-3</v>
      </c>
      <c r="F40" s="29">
        <v>3.9487467838012203E-6</v>
      </c>
    </row>
    <row r="41" spans="1:9" x14ac:dyDescent="0.2">
      <c r="A41" s="30" t="s">
        <v>31</v>
      </c>
      <c r="B41" s="30"/>
      <c r="C41" s="30"/>
      <c r="D41" s="31"/>
      <c r="E41" s="32">
        <f>SUM(E37:E40)</f>
        <v>1.6598500000000002E-2</v>
      </c>
      <c r="F41" s="33">
        <f>SUM(F37:F40)</f>
        <v>2.752184484187464E-5</v>
      </c>
      <c r="G41" s="18"/>
      <c r="H41" s="18"/>
      <c r="I41" s="18"/>
    </row>
    <row r="42" spans="1:9" x14ac:dyDescent="0.2">
      <c r="A42" s="26"/>
      <c r="B42" s="26"/>
      <c r="C42" s="26"/>
      <c r="D42" s="34"/>
      <c r="E42" s="28"/>
      <c r="F42" s="29"/>
    </row>
    <row r="43" spans="1:9" x14ac:dyDescent="0.2">
      <c r="A43" s="30" t="s">
        <v>32</v>
      </c>
      <c r="B43" s="30"/>
      <c r="C43" s="30"/>
      <c r="D43" s="31"/>
      <c r="E43" s="32">
        <f>E35+E41</f>
        <v>54616.075824500011</v>
      </c>
      <c r="F43" s="33">
        <f>F35+F41</f>
        <v>90.558494123803428</v>
      </c>
      <c r="G43" s="18"/>
      <c r="H43" s="18"/>
      <c r="I43" s="18"/>
    </row>
    <row r="44" spans="1:9" x14ac:dyDescent="0.2">
      <c r="A44" s="30"/>
      <c r="B44" s="30"/>
      <c r="C44" s="30"/>
      <c r="D44" s="31"/>
      <c r="E44" s="32"/>
      <c r="F44" s="33"/>
      <c r="G44" s="18"/>
      <c r="H44" s="18"/>
      <c r="I44" s="18"/>
    </row>
    <row r="45" spans="1:9" x14ac:dyDescent="0.2">
      <c r="A45" s="30" t="s">
        <v>34</v>
      </c>
      <c r="B45" s="30"/>
      <c r="C45" s="30"/>
      <c r="D45" s="31"/>
      <c r="E45" s="32">
        <f>E47-(E35+E41)</f>
        <v>5694.1980519999925</v>
      </c>
      <c r="F45" s="33">
        <f>F47-(F35+F41)</f>
        <v>9.4415058761965724</v>
      </c>
      <c r="G45" s="18"/>
      <c r="H45" s="18"/>
      <c r="I45" s="18"/>
    </row>
    <row r="46" spans="1:9" x14ac:dyDescent="0.2">
      <c r="A46" s="30"/>
      <c r="B46" s="30"/>
      <c r="C46" s="30"/>
      <c r="D46" s="31"/>
      <c r="E46" s="32"/>
      <c r="F46" s="33"/>
      <c r="G46" s="18"/>
      <c r="H46" s="18"/>
      <c r="I46" s="18"/>
    </row>
    <row r="47" spans="1:9" x14ac:dyDescent="0.2">
      <c r="A47" s="35" t="s">
        <v>33</v>
      </c>
      <c r="B47" s="35"/>
      <c r="C47" s="35"/>
      <c r="D47" s="36"/>
      <c r="E47" s="37">
        <v>60310.273876500003</v>
      </c>
      <c r="F47" s="38">
        <v>100</v>
      </c>
      <c r="G47" s="18"/>
      <c r="H47" s="18"/>
      <c r="I47" s="18"/>
    </row>
    <row r="48" spans="1:9" x14ac:dyDescent="0.2">
      <c r="F48" s="20" t="s">
        <v>554</v>
      </c>
    </row>
    <row r="49" spans="1:6" x14ac:dyDescent="0.2">
      <c r="A49" s="56" t="s">
        <v>35</v>
      </c>
      <c r="F49" s="20"/>
    </row>
    <row r="50" spans="1:6" x14ac:dyDescent="0.2">
      <c r="A50" s="56" t="s">
        <v>782</v>
      </c>
      <c r="F50" s="20"/>
    </row>
    <row r="52" spans="1:6" x14ac:dyDescent="0.2">
      <c r="A52" s="18" t="s">
        <v>36</v>
      </c>
    </row>
    <row r="53" spans="1:6" x14ac:dyDescent="0.2">
      <c r="A53" s="18" t="s">
        <v>37</v>
      </c>
    </row>
    <row r="54" spans="1:6" x14ac:dyDescent="0.2">
      <c r="A54" s="18" t="s">
        <v>38</v>
      </c>
      <c r="B54" s="18"/>
      <c r="C54" s="39" t="s">
        <v>40</v>
      </c>
      <c r="D54" s="19" t="s">
        <v>39</v>
      </c>
    </row>
    <row r="55" spans="1:6" x14ac:dyDescent="0.2">
      <c r="A55" s="9" t="s">
        <v>57</v>
      </c>
      <c r="C55" s="40">
        <v>119.9795</v>
      </c>
      <c r="D55" s="40">
        <v>105.51649999999999</v>
      </c>
    </row>
    <row r="56" spans="1:6" x14ac:dyDescent="0.2">
      <c r="A56" s="9" t="s">
        <v>79</v>
      </c>
      <c r="C56" s="40">
        <v>24.365600000000001</v>
      </c>
      <c r="D56" s="40">
        <v>21.4284</v>
      </c>
    </row>
    <row r="57" spans="1:6" x14ac:dyDescent="0.2">
      <c r="A57" s="9" t="s">
        <v>60</v>
      </c>
      <c r="C57" s="40">
        <v>127.6593</v>
      </c>
      <c r="D57" s="40">
        <v>112.63509999999999</v>
      </c>
    </row>
    <row r="58" spans="1:6" x14ac:dyDescent="0.2">
      <c r="A58" s="9" t="s">
        <v>80</v>
      </c>
      <c r="C58" s="40">
        <v>26.5809</v>
      </c>
      <c r="D58" s="40">
        <v>23.4496</v>
      </c>
    </row>
    <row r="60" spans="1:6" x14ac:dyDescent="0.2">
      <c r="A60" s="9" t="s">
        <v>41</v>
      </c>
    </row>
    <row r="62" spans="1:6" x14ac:dyDescent="0.2">
      <c r="A62" s="18" t="s">
        <v>42</v>
      </c>
      <c r="D62" s="41" t="s">
        <v>43</v>
      </c>
    </row>
    <row r="64" spans="1:6" x14ac:dyDescent="0.2">
      <c r="A64" s="18" t="s">
        <v>225</v>
      </c>
      <c r="D64" s="45">
        <v>0.502129603406551</v>
      </c>
    </row>
    <row r="66" spans="1:4" x14ac:dyDescent="0.2">
      <c r="A66" s="18" t="s">
        <v>789</v>
      </c>
      <c r="D66" s="41" t="s">
        <v>43</v>
      </c>
    </row>
    <row r="67" spans="1:4" x14ac:dyDescent="0.2">
      <c r="A67" s="9" t="s">
        <v>784</v>
      </c>
    </row>
    <row r="68" spans="1:4" x14ac:dyDescent="0.2">
      <c r="A68" s="46" t="s">
        <v>785</v>
      </c>
    </row>
    <row r="70" spans="1:4" x14ac:dyDescent="0.2">
      <c r="A70" s="18" t="s">
        <v>893</v>
      </c>
    </row>
    <row r="71" spans="1:4" x14ac:dyDescent="0.2">
      <c r="A71" s="18"/>
    </row>
    <row r="72" spans="1:4" x14ac:dyDescent="0.2">
      <c r="A72" s="47" t="s">
        <v>769</v>
      </c>
    </row>
    <row r="73" spans="1:4" x14ac:dyDescent="0.2">
      <c r="A73" s="48"/>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7" t="s">
        <v>797</v>
      </c>
    </row>
    <row r="87" spans="1:1" x14ac:dyDescent="0.2">
      <c r="A87" s="49"/>
    </row>
    <row r="88" spans="1:1" x14ac:dyDescent="0.2">
      <c r="A88" s="47" t="s">
        <v>770</v>
      </c>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sheetData>
  <mergeCells count="1">
    <mergeCell ref="A1:F1"/>
  </mergeCells>
  <conditionalFormatting sqref="F2:F3 F5:F65538">
    <cfRule type="cellIs" dxfId="41" priority="1" stopIfTrue="1" operator="between">
      <formula>0.009</formula>
      <formula>-0.009</formula>
    </cfRule>
  </conditionalFormatting>
  <hyperlinks>
    <hyperlink ref="A68" r:id="rId1"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89"/>
  <sheetViews>
    <sheetView workbookViewId="0">
      <selection sqref="A1:F1"/>
    </sheetView>
  </sheetViews>
  <sheetFormatPr defaultColWidth="9.140625" defaultRowHeight="11.25" x14ac:dyDescent="0.2"/>
  <cols>
    <col min="1" max="1" width="38.7109375" style="9" bestFit="1" customWidth="1"/>
    <col min="2" max="2" width="25.5703125" style="9" bestFit="1" customWidth="1"/>
    <col min="3" max="3" width="35.4257812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16</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91</v>
      </c>
      <c r="B7" s="26" t="s">
        <v>90</v>
      </c>
      <c r="C7" s="26" t="s">
        <v>89</v>
      </c>
      <c r="D7" s="27">
        <v>4700000</v>
      </c>
      <c r="E7" s="28">
        <v>65280.65</v>
      </c>
      <c r="F7" s="29">
        <v>8.7962006384595295</v>
      </c>
    </row>
    <row r="8" spans="1:6" x14ac:dyDescent="0.2">
      <c r="A8" s="26" t="s">
        <v>88</v>
      </c>
      <c r="B8" s="26" t="s">
        <v>87</v>
      </c>
      <c r="C8" s="26" t="s">
        <v>89</v>
      </c>
      <c r="D8" s="27">
        <v>8650000</v>
      </c>
      <c r="E8" s="28">
        <v>65121.525000000001</v>
      </c>
      <c r="F8" s="29">
        <v>8.7747594391670098</v>
      </c>
    </row>
    <row r="9" spans="1:6" x14ac:dyDescent="0.2">
      <c r="A9" s="26" t="s">
        <v>98</v>
      </c>
      <c r="B9" s="26" t="s">
        <v>97</v>
      </c>
      <c r="C9" s="26" t="s">
        <v>99</v>
      </c>
      <c r="D9" s="27">
        <v>2650000</v>
      </c>
      <c r="E9" s="28">
        <v>43844.25</v>
      </c>
      <c r="F9" s="29">
        <v>5.9077662346005901</v>
      </c>
    </row>
    <row r="10" spans="1:6" x14ac:dyDescent="0.2">
      <c r="A10" s="26" t="s">
        <v>96</v>
      </c>
      <c r="B10" s="26" t="s">
        <v>95</v>
      </c>
      <c r="C10" s="26" t="s">
        <v>89</v>
      </c>
      <c r="D10" s="27">
        <v>5750000</v>
      </c>
      <c r="E10" s="28">
        <v>39399</v>
      </c>
      <c r="F10" s="29">
        <v>5.3087937842939201</v>
      </c>
    </row>
    <row r="11" spans="1:6" x14ac:dyDescent="0.2">
      <c r="A11" s="26" t="s">
        <v>109</v>
      </c>
      <c r="B11" s="26" t="s">
        <v>108</v>
      </c>
      <c r="C11" s="26" t="s">
        <v>89</v>
      </c>
      <c r="D11" s="27">
        <v>8325000</v>
      </c>
      <c r="E11" s="28">
        <v>38969.324999999997</v>
      </c>
      <c r="F11" s="29">
        <v>5.2508974932899202</v>
      </c>
    </row>
    <row r="12" spans="1:6" x14ac:dyDescent="0.2">
      <c r="A12" s="26" t="s">
        <v>101</v>
      </c>
      <c r="B12" s="26" t="s">
        <v>100</v>
      </c>
      <c r="C12" s="26" t="s">
        <v>102</v>
      </c>
      <c r="D12" s="27">
        <v>5400000</v>
      </c>
      <c r="E12" s="28">
        <v>37810.800000000003</v>
      </c>
      <c r="F12" s="29">
        <v>5.0947927617244204</v>
      </c>
    </row>
    <row r="13" spans="1:6" x14ac:dyDescent="0.2">
      <c r="A13" s="26" t="s">
        <v>93</v>
      </c>
      <c r="B13" s="26" t="s">
        <v>92</v>
      </c>
      <c r="C13" s="26" t="s">
        <v>94</v>
      </c>
      <c r="D13" s="27">
        <v>2350000</v>
      </c>
      <c r="E13" s="28">
        <v>35334.6</v>
      </c>
      <c r="F13" s="29">
        <v>4.7611387306914397</v>
      </c>
    </row>
    <row r="14" spans="1:6" x14ac:dyDescent="0.2">
      <c r="A14" s="26" t="s">
        <v>563</v>
      </c>
      <c r="B14" s="26" t="s">
        <v>562</v>
      </c>
      <c r="C14" s="26" t="s">
        <v>126</v>
      </c>
      <c r="D14" s="27">
        <v>3200000</v>
      </c>
      <c r="E14" s="28">
        <v>31774.400000000001</v>
      </c>
      <c r="F14" s="29">
        <v>4.2814217929304998</v>
      </c>
    </row>
    <row r="15" spans="1:6" x14ac:dyDescent="0.2">
      <c r="A15" s="26" t="s">
        <v>144</v>
      </c>
      <c r="B15" s="26" t="s">
        <v>143</v>
      </c>
      <c r="C15" s="26" t="s">
        <v>145</v>
      </c>
      <c r="D15" s="27">
        <v>1100000</v>
      </c>
      <c r="E15" s="28">
        <v>25885.75</v>
      </c>
      <c r="F15" s="29">
        <v>3.4879593061190999</v>
      </c>
    </row>
    <row r="16" spans="1:6" x14ac:dyDescent="0.2">
      <c r="A16" s="26" t="s">
        <v>565</v>
      </c>
      <c r="B16" s="26" t="s">
        <v>564</v>
      </c>
      <c r="C16" s="26" t="s">
        <v>186</v>
      </c>
      <c r="D16" s="27">
        <v>2000000</v>
      </c>
      <c r="E16" s="28">
        <v>24726</v>
      </c>
      <c r="F16" s="29">
        <v>3.3316895126894499</v>
      </c>
    </row>
    <row r="17" spans="1:6" x14ac:dyDescent="0.2">
      <c r="A17" s="26" t="s">
        <v>567</v>
      </c>
      <c r="B17" s="26" t="s">
        <v>566</v>
      </c>
      <c r="C17" s="26" t="s">
        <v>120</v>
      </c>
      <c r="D17" s="27">
        <v>300000</v>
      </c>
      <c r="E17" s="28">
        <v>23899.05</v>
      </c>
      <c r="F17" s="29">
        <v>3.2202626485578199</v>
      </c>
    </row>
    <row r="18" spans="1:6" x14ac:dyDescent="0.2">
      <c r="A18" s="26" t="s">
        <v>122</v>
      </c>
      <c r="B18" s="26" t="s">
        <v>121</v>
      </c>
      <c r="C18" s="26" t="s">
        <v>123</v>
      </c>
      <c r="D18" s="27">
        <v>16000000</v>
      </c>
      <c r="E18" s="28">
        <v>23552</v>
      </c>
      <c r="F18" s="29">
        <v>3.1734996118604601</v>
      </c>
    </row>
    <row r="19" spans="1:6" x14ac:dyDescent="0.2">
      <c r="A19" s="26" t="s">
        <v>248</v>
      </c>
      <c r="B19" s="26" t="s">
        <v>247</v>
      </c>
      <c r="C19" s="26" t="s">
        <v>117</v>
      </c>
      <c r="D19" s="27">
        <v>1050000</v>
      </c>
      <c r="E19" s="28">
        <v>23083.200000000001</v>
      </c>
      <c r="F19" s="29">
        <v>3.11033144703199</v>
      </c>
    </row>
    <row r="20" spans="1:6" x14ac:dyDescent="0.2">
      <c r="A20" s="26" t="s">
        <v>569</v>
      </c>
      <c r="B20" s="26" t="s">
        <v>568</v>
      </c>
      <c r="C20" s="26" t="s">
        <v>352</v>
      </c>
      <c r="D20" s="27">
        <v>1100000</v>
      </c>
      <c r="E20" s="28">
        <v>20224.05</v>
      </c>
      <c r="F20" s="29">
        <v>2.72507705609913</v>
      </c>
    </row>
    <row r="21" spans="1:6" x14ac:dyDescent="0.2">
      <c r="A21" s="26" t="s">
        <v>571</v>
      </c>
      <c r="B21" s="26" t="s">
        <v>570</v>
      </c>
      <c r="C21" s="26" t="s">
        <v>165</v>
      </c>
      <c r="D21" s="27">
        <v>1700000</v>
      </c>
      <c r="E21" s="28">
        <v>19960.55</v>
      </c>
      <c r="F21" s="29">
        <v>2.6895719122588901</v>
      </c>
    </row>
    <row r="22" spans="1:6" x14ac:dyDescent="0.2">
      <c r="A22" s="26" t="s">
        <v>573</v>
      </c>
      <c r="B22" s="26" t="s">
        <v>572</v>
      </c>
      <c r="C22" s="26" t="s">
        <v>89</v>
      </c>
      <c r="D22" s="27">
        <v>2000000</v>
      </c>
      <c r="E22" s="28">
        <v>18617</v>
      </c>
      <c r="F22" s="29">
        <v>2.5085361019873602</v>
      </c>
    </row>
    <row r="23" spans="1:6" x14ac:dyDescent="0.2">
      <c r="A23" s="26" t="s">
        <v>104</v>
      </c>
      <c r="B23" s="26" t="s">
        <v>103</v>
      </c>
      <c r="C23" s="26" t="s">
        <v>105</v>
      </c>
      <c r="D23" s="27">
        <v>700000</v>
      </c>
      <c r="E23" s="28">
        <v>18428.55</v>
      </c>
      <c r="F23" s="29">
        <v>2.4831435237835899</v>
      </c>
    </row>
    <row r="24" spans="1:6" x14ac:dyDescent="0.2">
      <c r="A24" s="26" t="s">
        <v>478</v>
      </c>
      <c r="B24" s="26" t="s">
        <v>477</v>
      </c>
      <c r="C24" s="26" t="s">
        <v>479</v>
      </c>
      <c r="D24" s="27">
        <v>13100000</v>
      </c>
      <c r="E24" s="28">
        <v>18012.5</v>
      </c>
      <c r="F24" s="29">
        <v>2.4270831249421101</v>
      </c>
    </row>
    <row r="25" spans="1:6" x14ac:dyDescent="0.2">
      <c r="A25" s="26" t="s">
        <v>401</v>
      </c>
      <c r="B25" s="26" t="s">
        <v>400</v>
      </c>
      <c r="C25" s="26" t="s">
        <v>367</v>
      </c>
      <c r="D25" s="27">
        <v>3157370</v>
      </c>
      <c r="E25" s="28">
        <v>17352.90552</v>
      </c>
      <c r="F25" s="29">
        <v>2.33820647640843</v>
      </c>
    </row>
    <row r="26" spans="1:6" x14ac:dyDescent="0.2">
      <c r="A26" s="26" t="s">
        <v>119</v>
      </c>
      <c r="B26" s="26" t="s">
        <v>118</v>
      </c>
      <c r="C26" s="26" t="s">
        <v>120</v>
      </c>
      <c r="D26" s="27">
        <v>430000</v>
      </c>
      <c r="E26" s="28">
        <v>16615.63</v>
      </c>
      <c r="F26" s="29">
        <v>2.2388627443876099</v>
      </c>
    </row>
    <row r="27" spans="1:6" x14ac:dyDescent="0.2">
      <c r="A27" s="26" t="s">
        <v>527</v>
      </c>
      <c r="B27" s="26" t="s">
        <v>526</v>
      </c>
      <c r="C27" s="26" t="s">
        <v>186</v>
      </c>
      <c r="D27" s="27">
        <v>1575000</v>
      </c>
      <c r="E27" s="28">
        <v>16158.7125</v>
      </c>
      <c r="F27" s="29">
        <v>2.17729567964142</v>
      </c>
    </row>
    <row r="28" spans="1:6" x14ac:dyDescent="0.2">
      <c r="A28" s="26" t="s">
        <v>257</v>
      </c>
      <c r="B28" s="26" t="s">
        <v>256</v>
      </c>
      <c r="C28" s="26" t="s">
        <v>89</v>
      </c>
      <c r="D28" s="27">
        <v>17100000</v>
      </c>
      <c r="E28" s="28">
        <v>15193.35</v>
      </c>
      <c r="F28" s="29">
        <v>2.0472185091652602</v>
      </c>
    </row>
    <row r="29" spans="1:6" x14ac:dyDescent="0.2">
      <c r="A29" s="26" t="s">
        <v>487</v>
      </c>
      <c r="B29" s="26" t="s">
        <v>486</v>
      </c>
      <c r="C29" s="26" t="s">
        <v>218</v>
      </c>
      <c r="D29" s="27">
        <v>3100000</v>
      </c>
      <c r="E29" s="28">
        <v>12906.85</v>
      </c>
      <c r="F29" s="29">
        <v>1.7391254868096699</v>
      </c>
    </row>
    <row r="30" spans="1:6" x14ac:dyDescent="0.2">
      <c r="A30" s="26" t="s">
        <v>575</v>
      </c>
      <c r="B30" s="26" t="s">
        <v>574</v>
      </c>
      <c r="C30" s="26" t="s">
        <v>105</v>
      </c>
      <c r="D30" s="27">
        <v>3437097</v>
      </c>
      <c r="E30" s="28">
        <v>11211.81041</v>
      </c>
      <c r="F30" s="29">
        <v>1.5107284300436501</v>
      </c>
    </row>
    <row r="31" spans="1:6" x14ac:dyDescent="0.2">
      <c r="A31" s="26" t="s">
        <v>577</v>
      </c>
      <c r="B31" s="26" t="s">
        <v>576</v>
      </c>
      <c r="C31" s="26" t="s">
        <v>117</v>
      </c>
      <c r="D31" s="27">
        <v>7700000</v>
      </c>
      <c r="E31" s="28">
        <v>9613.4500000000007</v>
      </c>
      <c r="F31" s="29">
        <v>1.2953583493393299</v>
      </c>
    </row>
    <row r="32" spans="1:6" x14ac:dyDescent="0.2">
      <c r="A32" s="26" t="s">
        <v>579</v>
      </c>
      <c r="B32" s="26" t="s">
        <v>578</v>
      </c>
      <c r="C32" s="26" t="s">
        <v>140</v>
      </c>
      <c r="D32" s="27">
        <v>1500000</v>
      </c>
      <c r="E32" s="28">
        <v>9042</v>
      </c>
      <c r="F32" s="29">
        <v>1.21835867401674</v>
      </c>
    </row>
    <row r="33" spans="1:9" x14ac:dyDescent="0.2">
      <c r="A33" s="26" t="s">
        <v>581</v>
      </c>
      <c r="B33" s="26" t="s">
        <v>580</v>
      </c>
      <c r="C33" s="26" t="s">
        <v>99</v>
      </c>
      <c r="D33" s="27">
        <v>14345526</v>
      </c>
      <c r="E33" s="28">
        <v>8657.5249409999997</v>
      </c>
      <c r="F33" s="29">
        <v>1.1665528209891201</v>
      </c>
    </row>
    <row r="34" spans="1:9" x14ac:dyDescent="0.2">
      <c r="A34" s="26" t="s">
        <v>443</v>
      </c>
      <c r="B34" s="26" t="s">
        <v>442</v>
      </c>
      <c r="C34" s="26" t="s">
        <v>117</v>
      </c>
      <c r="D34" s="27">
        <v>1819114</v>
      </c>
      <c r="E34" s="28">
        <v>8075.9566029999996</v>
      </c>
      <c r="F34" s="29">
        <v>1.0881897564972201</v>
      </c>
    </row>
    <row r="35" spans="1:9" x14ac:dyDescent="0.2">
      <c r="A35" s="26" t="s">
        <v>583</v>
      </c>
      <c r="B35" s="26" t="s">
        <v>582</v>
      </c>
      <c r="C35" s="26" t="s">
        <v>165</v>
      </c>
      <c r="D35" s="27">
        <v>368805</v>
      </c>
      <c r="E35" s="28">
        <v>2992.1149650000002</v>
      </c>
      <c r="F35" s="29">
        <v>0.403170672557294</v>
      </c>
    </row>
    <row r="36" spans="1:9" x14ac:dyDescent="0.2">
      <c r="A36" s="30" t="s">
        <v>31</v>
      </c>
      <c r="B36" s="30"/>
      <c r="C36" s="30"/>
      <c r="D36" s="31"/>
      <c r="E36" s="32">
        <f>SUM(E7:E35)</f>
        <v>701743.50493900001</v>
      </c>
      <c r="F36" s="33">
        <f>SUM(F7:F35)</f>
        <v>94.555992720342971</v>
      </c>
      <c r="G36" s="18"/>
      <c r="H36" s="18"/>
      <c r="I36" s="18"/>
    </row>
    <row r="37" spans="1:9" x14ac:dyDescent="0.2">
      <c r="A37" s="26"/>
      <c r="B37" s="26"/>
      <c r="C37" s="26"/>
      <c r="D37" s="34"/>
      <c r="E37" s="28"/>
      <c r="F37" s="29"/>
    </row>
    <row r="38" spans="1:9" x14ac:dyDescent="0.2">
      <c r="A38" s="30" t="s">
        <v>32</v>
      </c>
      <c r="B38" s="30"/>
      <c r="C38" s="30"/>
      <c r="D38" s="31"/>
      <c r="E38" s="32">
        <f>E36</f>
        <v>701743.50493900001</v>
      </c>
      <c r="F38" s="33">
        <f>F36</f>
        <v>94.555992720342971</v>
      </c>
      <c r="G38" s="18"/>
      <c r="H38" s="18"/>
      <c r="I38" s="18"/>
    </row>
    <row r="39" spans="1:9" x14ac:dyDescent="0.2">
      <c r="A39" s="30"/>
      <c r="B39" s="30"/>
      <c r="C39" s="30"/>
      <c r="D39" s="31"/>
      <c r="E39" s="32"/>
      <c r="F39" s="33"/>
      <c r="G39" s="18"/>
      <c r="H39" s="18"/>
      <c r="I39" s="18"/>
    </row>
    <row r="40" spans="1:9" x14ac:dyDescent="0.2">
      <c r="A40" s="30" t="s">
        <v>34</v>
      </c>
      <c r="B40" s="30"/>
      <c r="C40" s="30"/>
      <c r="D40" s="31"/>
      <c r="E40" s="32">
        <f>E42-(E36)</f>
        <v>40402.481528999982</v>
      </c>
      <c r="F40" s="33">
        <f>F42-(F36)</f>
        <v>5.4440072796570291</v>
      </c>
      <c r="G40" s="18"/>
      <c r="H40" s="18"/>
      <c r="I40" s="18"/>
    </row>
    <row r="41" spans="1:9" x14ac:dyDescent="0.2">
      <c r="A41" s="30"/>
      <c r="B41" s="30"/>
      <c r="C41" s="30"/>
      <c r="D41" s="31"/>
      <c r="E41" s="32"/>
      <c r="F41" s="33"/>
      <c r="G41" s="18"/>
      <c r="H41" s="18"/>
      <c r="I41" s="18"/>
    </row>
    <row r="42" spans="1:9" x14ac:dyDescent="0.2">
      <c r="A42" s="35" t="s">
        <v>33</v>
      </c>
      <c r="B42" s="35"/>
      <c r="C42" s="35"/>
      <c r="D42" s="36"/>
      <c r="E42" s="37">
        <v>742145.98646799999</v>
      </c>
      <c r="F42" s="38">
        <v>100</v>
      </c>
      <c r="G42" s="18"/>
      <c r="H42" s="18"/>
      <c r="I42" s="18"/>
    </row>
    <row r="45" spans="1:9" x14ac:dyDescent="0.2">
      <c r="A45" s="18" t="s">
        <v>36</v>
      </c>
    </row>
    <row r="46" spans="1:9" x14ac:dyDescent="0.2">
      <c r="A46" s="18" t="s">
        <v>37</v>
      </c>
    </row>
    <row r="47" spans="1:9" x14ac:dyDescent="0.2">
      <c r="A47" s="18" t="s">
        <v>38</v>
      </c>
      <c r="B47" s="18"/>
      <c r="C47" s="39" t="s">
        <v>40</v>
      </c>
      <c r="D47" s="19" t="s">
        <v>39</v>
      </c>
    </row>
    <row r="48" spans="1:9" x14ac:dyDescent="0.2">
      <c r="A48" s="9" t="s">
        <v>57</v>
      </c>
      <c r="C48" s="40">
        <v>64.397199999999998</v>
      </c>
      <c r="D48" s="40">
        <v>62.327300000000001</v>
      </c>
    </row>
    <row r="49" spans="1:4" x14ac:dyDescent="0.2">
      <c r="A49" s="9" t="s">
        <v>79</v>
      </c>
      <c r="C49" s="40">
        <v>30.0961</v>
      </c>
      <c r="D49" s="40">
        <v>29.128799999999998</v>
      </c>
    </row>
    <row r="50" spans="1:4" x14ac:dyDescent="0.2">
      <c r="A50" s="9" t="s">
        <v>60</v>
      </c>
      <c r="C50" s="40">
        <v>70.432000000000002</v>
      </c>
      <c r="D50" s="40">
        <v>68.431200000000004</v>
      </c>
    </row>
    <row r="51" spans="1:4" x14ac:dyDescent="0.2">
      <c r="A51" s="9" t="s">
        <v>80</v>
      </c>
      <c r="C51" s="40">
        <v>34.298299999999998</v>
      </c>
      <c r="D51" s="40">
        <v>33.323599999999999</v>
      </c>
    </row>
    <row r="53" spans="1:4" x14ac:dyDescent="0.2">
      <c r="A53" s="9" t="s">
        <v>41</v>
      </c>
    </row>
    <row r="55" spans="1:4" x14ac:dyDescent="0.2">
      <c r="A55" s="18" t="s">
        <v>42</v>
      </c>
      <c r="D55" s="41" t="s">
        <v>43</v>
      </c>
    </row>
    <row r="57" spans="1:4" x14ac:dyDescent="0.2">
      <c r="A57" s="18" t="s">
        <v>225</v>
      </c>
      <c r="D57" s="45">
        <v>0.159366085025784</v>
      </c>
    </row>
    <row r="59" spans="1:4" x14ac:dyDescent="0.2">
      <c r="A59" s="18" t="s">
        <v>1201</v>
      </c>
    </row>
    <row r="60" spans="1:4" x14ac:dyDescent="0.2">
      <c r="A60" s="46"/>
    </row>
    <row r="61" spans="1:4" x14ac:dyDescent="0.2">
      <c r="A61" s="47" t="s">
        <v>769</v>
      </c>
    </row>
    <row r="62" spans="1:4" x14ac:dyDescent="0.2">
      <c r="A62" s="48"/>
    </row>
    <row r="63" spans="1:4" x14ac:dyDescent="0.2">
      <c r="A63" s="49"/>
    </row>
    <row r="64" spans="1:4"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7" t="s">
        <v>797</v>
      </c>
    </row>
    <row r="76" spans="1:1" x14ac:dyDescent="0.2">
      <c r="A76" s="49"/>
    </row>
    <row r="77" spans="1:1" x14ac:dyDescent="0.2">
      <c r="A77" s="47" t="s">
        <v>770</v>
      </c>
    </row>
    <row r="78" spans="1:1" x14ac:dyDescent="0.2">
      <c r="A78" s="49"/>
    </row>
    <row r="79" spans="1:1" x14ac:dyDescent="0.2">
      <c r="A79" s="49"/>
    </row>
    <row r="80" spans="1:1"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sheetData>
  <mergeCells count="1">
    <mergeCell ref="A1:F1"/>
  </mergeCells>
  <conditionalFormatting sqref="F2:F3 F5:F65536">
    <cfRule type="cellIs" dxfId="40" priority="1" stopIfTrue="1" operator="between">
      <formula>0.009</formula>
      <formula>-0.009</formula>
    </cfRule>
  </conditionalFormatting>
  <hyperlinks>
    <hyperlink ref="A6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28"/>
  <sheetViews>
    <sheetView workbookViewId="0">
      <selection sqref="A1:F1"/>
    </sheetView>
  </sheetViews>
  <sheetFormatPr defaultColWidth="9.140625" defaultRowHeight="11.25" x14ac:dyDescent="0.2"/>
  <cols>
    <col min="1" max="1" width="38.7109375" style="9" bestFit="1" customWidth="1"/>
    <col min="2" max="2" width="28" style="9" bestFit="1" customWidth="1"/>
    <col min="3" max="3" width="24.7109375" style="9" bestFit="1" customWidth="1"/>
    <col min="4" max="4" width="15.5703125" style="10" bestFit="1" customWidth="1"/>
    <col min="5" max="5" width="23" style="13" bestFit="1" customWidth="1"/>
    <col min="6" max="6" width="14.7109375" style="14" bestFit="1" customWidth="1"/>
    <col min="7" max="16384" width="9.140625" style="9"/>
  </cols>
  <sheetData>
    <row r="1" spans="1:6" s="1" customFormat="1" ht="15" customHeight="1" x14ac:dyDescent="0.2">
      <c r="A1" s="78" t="s">
        <v>798</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10000000</v>
      </c>
      <c r="E7" s="28">
        <v>75285</v>
      </c>
      <c r="F7" s="29">
        <v>7.9318318082905996</v>
      </c>
    </row>
    <row r="8" spans="1:6" x14ac:dyDescent="0.2">
      <c r="A8" s="26" t="s">
        <v>91</v>
      </c>
      <c r="B8" s="26" t="s">
        <v>90</v>
      </c>
      <c r="C8" s="26" t="s">
        <v>89</v>
      </c>
      <c r="D8" s="27">
        <v>5300000</v>
      </c>
      <c r="E8" s="28">
        <v>73614.350000000006</v>
      </c>
      <c r="F8" s="29">
        <v>7.7558164691058904</v>
      </c>
    </row>
    <row r="9" spans="1:6" x14ac:dyDescent="0.2">
      <c r="A9" s="26" t="s">
        <v>96</v>
      </c>
      <c r="B9" s="26" t="s">
        <v>95</v>
      </c>
      <c r="C9" s="26" t="s">
        <v>89</v>
      </c>
      <c r="D9" s="27">
        <v>8800000</v>
      </c>
      <c r="E9" s="28">
        <v>60297.599999999999</v>
      </c>
      <c r="F9" s="29">
        <v>6.3527983216255999</v>
      </c>
    </row>
    <row r="10" spans="1:6" x14ac:dyDescent="0.2">
      <c r="A10" s="26" t="s">
        <v>93</v>
      </c>
      <c r="B10" s="26" t="s">
        <v>92</v>
      </c>
      <c r="C10" s="26" t="s">
        <v>94</v>
      </c>
      <c r="D10" s="27">
        <v>4000000</v>
      </c>
      <c r="E10" s="28">
        <v>60144</v>
      </c>
      <c r="F10" s="29">
        <v>6.3366154250890601</v>
      </c>
    </row>
    <row r="11" spans="1:6" x14ac:dyDescent="0.2">
      <c r="A11" s="26" t="s">
        <v>101</v>
      </c>
      <c r="B11" s="26" t="s">
        <v>100</v>
      </c>
      <c r="C11" s="26" t="s">
        <v>102</v>
      </c>
      <c r="D11" s="27">
        <v>7000000</v>
      </c>
      <c r="E11" s="28">
        <v>49014</v>
      </c>
      <c r="F11" s="29">
        <v>5.1639875705858396</v>
      </c>
    </row>
    <row r="12" spans="1:6" x14ac:dyDescent="0.2">
      <c r="A12" s="26" t="s">
        <v>98</v>
      </c>
      <c r="B12" s="26" t="s">
        <v>97</v>
      </c>
      <c r="C12" s="26" t="s">
        <v>99</v>
      </c>
      <c r="D12" s="27">
        <v>2900000</v>
      </c>
      <c r="E12" s="28">
        <v>47980.5</v>
      </c>
      <c r="F12" s="29">
        <v>5.0551006983819704</v>
      </c>
    </row>
    <row r="13" spans="1:6" x14ac:dyDescent="0.2">
      <c r="A13" s="26" t="s">
        <v>109</v>
      </c>
      <c r="B13" s="26" t="s">
        <v>108</v>
      </c>
      <c r="C13" s="26" t="s">
        <v>89</v>
      </c>
      <c r="D13" s="27">
        <v>8200000</v>
      </c>
      <c r="E13" s="28">
        <v>38384.199999999997</v>
      </c>
      <c r="F13" s="29">
        <v>4.0440594872257103</v>
      </c>
    </row>
    <row r="14" spans="1:6" x14ac:dyDescent="0.2">
      <c r="A14" s="26" t="s">
        <v>113</v>
      </c>
      <c r="B14" s="26" t="s">
        <v>112</v>
      </c>
      <c r="C14" s="26" t="s">
        <v>114</v>
      </c>
      <c r="D14" s="27">
        <v>19000000</v>
      </c>
      <c r="E14" s="28">
        <v>29640</v>
      </c>
      <c r="F14" s="29">
        <v>3.1227933160355099</v>
      </c>
    </row>
    <row r="15" spans="1:6" x14ac:dyDescent="0.2">
      <c r="A15" s="26" t="s">
        <v>107</v>
      </c>
      <c r="B15" s="26" t="s">
        <v>106</v>
      </c>
      <c r="C15" s="26" t="s">
        <v>94</v>
      </c>
      <c r="D15" s="27">
        <v>2800000</v>
      </c>
      <c r="E15" s="28">
        <v>29141</v>
      </c>
      <c r="F15" s="29">
        <v>3.07021997377162</v>
      </c>
    </row>
    <row r="16" spans="1:6" x14ac:dyDescent="0.2">
      <c r="A16" s="26" t="s">
        <v>179</v>
      </c>
      <c r="B16" s="26" t="s">
        <v>178</v>
      </c>
      <c r="C16" s="26" t="s">
        <v>159</v>
      </c>
      <c r="D16" s="27">
        <v>1750000</v>
      </c>
      <c r="E16" s="28">
        <v>26992</v>
      </c>
      <c r="F16" s="29">
        <v>2.8438069226191098</v>
      </c>
    </row>
    <row r="17" spans="1:6" x14ac:dyDescent="0.2">
      <c r="A17" s="26" t="s">
        <v>158</v>
      </c>
      <c r="B17" s="26" t="s">
        <v>157</v>
      </c>
      <c r="C17" s="26" t="s">
        <v>159</v>
      </c>
      <c r="D17" s="27">
        <v>3300000</v>
      </c>
      <c r="E17" s="28">
        <v>26710.2</v>
      </c>
      <c r="F17" s="29">
        <v>2.8141172074889198</v>
      </c>
    </row>
    <row r="18" spans="1:6" x14ac:dyDescent="0.2">
      <c r="A18" s="26" t="s">
        <v>131</v>
      </c>
      <c r="B18" s="26" t="s">
        <v>130</v>
      </c>
      <c r="C18" s="26" t="s">
        <v>117</v>
      </c>
      <c r="D18" s="27">
        <v>1630000</v>
      </c>
      <c r="E18" s="28">
        <v>23286.18</v>
      </c>
      <c r="F18" s="29">
        <v>2.45337136504723</v>
      </c>
    </row>
    <row r="19" spans="1:6" x14ac:dyDescent="0.2">
      <c r="A19" s="26" t="s">
        <v>136</v>
      </c>
      <c r="B19" s="26" t="s">
        <v>135</v>
      </c>
      <c r="C19" s="26" t="s">
        <v>137</v>
      </c>
      <c r="D19" s="27">
        <v>8500000</v>
      </c>
      <c r="E19" s="28">
        <v>23060.5</v>
      </c>
      <c r="F19" s="29">
        <v>2.4295943071672399</v>
      </c>
    </row>
    <row r="20" spans="1:6" x14ac:dyDescent="0.2">
      <c r="A20" s="26" t="s">
        <v>152</v>
      </c>
      <c r="B20" s="26" t="s">
        <v>151</v>
      </c>
      <c r="C20" s="26" t="s">
        <v>120</v>
      </c>
      <c r="D20" s="27">
        <v>5000000</v>
      </c>
      <c r="E20" s="28">
        <v>22177.5</v>
      </c>
      <c r="F20" s="29">
        <v>2.3365637235619898</v>
      </c>
    </row>
    <row r="21" spans="1:6" x14ac:dyDescent="0.2">
      <c r="A21" s="26" t="s">
        <v>224</v>
      </c>
      <c r="B21" s="26" t="s">
        <v>223</v>
      </c>
      <c r="C21" s="26" t="s">
        <v>218</v>
      </c>
      <c r="D21" s="27">
        <v>4000000</v>
      </c>
      <c r="E21" s="28">
        <v>21346</v>
      </c>
      <c r="F21" s="29">
        <v>2.2489590460220601</v>
      </c>
    </row>
    <row r="22" spans="1:6" x14ac:dyDescent="0.2">
      <c r="A22" s="26" t="s">
        <v>111</v>
      </c>
      <c r="B22" s="26" t="s">
        <v>110</v>
      </c>
      <c r="C22" s="26" t="s">
        <v>89</v>
      </c>
      <c r="D22" s="27">
        <v>1000000</v>
      </c>
      <c r="E22" s="28">
        <v>18468.5</v>
      </c>
      <c r="F22" s="29">
        <v>1.94579312946025</v>
      </c>
    </row>
    <row r="23" spans="1:6" x14ac:dyDescent="0.2">
      <c r="A23" s="26" t="s">
        <v>104</v>
      </c>
      <c r="B23" s="26" t="s">
        <v>103</v>
      </c>
      <c r="C23" s="26" t="s">
        <v>105</v>
      </c>
      <c r="D23" s="27">
        <v>700000</v>
      </c>
      <c r="E23" s="28">
        <v>18428.55</v>
      </c>
      <c r="F23" s="29">
        <v>1.94158410135716</v>
      </c>
    </row>
    <row r="24" spans="1:6" x14ac:dyDescent="0.2">
      <c r="A24" s="26" t="s">
        <v>119</v>
      </c>
      <c r="B24" s="26" t="s">
        <v>118</v>
      </c>
      <c r="C24" s="26" t="s">
        <v>120</v>
      </c>
      <c r="D24" s="27">
        <v>419996</v>
      </c>
      <c r="E24" s="28">
        <v>16229.06544</v>
      </c>
      <c r="F24" s="29">
        <v>1.7098521282569099</v>
      </c>
    </row>
    <row r="25" spans="1:6" x14ac:dyDescent="0.2">
      <c r="A25" s="26" t="s">
        <v>235</v>
      </c>
      <c r="B25" s="26" t="s">
        <v>234</v>
      </c>
      <c r="C25" s="26" t="s">
        <v>129</v>
      </c>
      <c r="D25" s="27">
        <v>6500000</v>
      </c>
      <c r="E25" s="28">
        <v>15258.75</v>
      </c>
      <c r="F25" s="29">
        <v>1.6076222169722301</v>
      </c>
    </row>
    <row r="26" spans="1:6" x14ac:dyDescent="0.2">
      <c r="A26" s="26" t="s">
        <v>122</v>
      </c>
      <c r="B26" s="26" t="s">
        <v>121</v>
      </c>
      <c r="C26" s="26" t="s">
        <v>123</v>
      </c>
      <c r="D26" s="27">
        <v>10200000</v>
      </c>
      <c r="E26" s="28">
        <v>15014.4</v>
      </c>
      <c r="F26" s="29">
        <v>1.58187813644681</v>
      </c>
    </row>
    <row r="27" spans="1:6" x14ac:dyDescent="0.2">
      <c r="A27" s="26" t="s">
        <v>233</v>
      </c>
      <c r="B27" s="26" t="s">
        <v>232</v>
      </c>
      <c r="C27" s="26" t="s">
        <v>94</v>
      </c>
      <c r="D27" s="27">
        <v>1200000</v>
      </c>
      <c r="E27" s="28">
        <v>14163</v>
      </c>
      <c r="F27" s="29">
        <v>1.49217684666029</v>
      </c>
    </row>
    <row r="28" spans="1:6" x14ac:dyDescent="0.2">
      <c r="A28" s="26" t="s">
        <v>161</v>
      </c>
      <c r="B28" s="26" t="s">
        <v>160</v>
      </c>
      <c r="C28" s="26" t="s">
        <v>162</v>
      </c>
      <c r="D28" s="27">
        <v>9200000</v>
      </c>
      <c r="E28" s="28">
        <v>13708</v>
      </c>
      <c r="F28" s="29">
        <v>1.4442392299667599</v>
      </c>
    </row>
    <row r="29" spans="1:6" x14ac:dyDescent="0.2">
      <c r="A29" s="26" t="s">
        <v>250</v>
      </c>
      <c r="B29" s="26" t="s">
        <v>249</v>
      </c>
      <c r="C29" s="26" t="s">
        <v>251</v>
      </c>
      <c r="D29" s="27">
        <v>1600000</v>
      </c>
      <c r="E29" s="28">
        <v>12765.6</v>
      </c>
      <c r="F29" s="29">
        <v>1.34495041684153</v>
      </c>
    </row>
    <row r="30" spans="1:6" x14ac:dyDescent="0.2">
      <c r="A30" s="26" t="s">
        <v>125</v>
      </c>
      <c r="B30" s="26" t="s">
        <v>124</v>
      </c>
      <c r="C30" s="26" t="s">
        <v>126</v>
      </c>
      <c r="D30" s="27">
        <v>280000</v>
      </c>
      <c r="E30" s="28">
        <v>12235.02</v>
      </c>
      <c r="F30" s="29">
        <v>1.2890498879069101</v>
      </c>
    </row>
    <row r="31" spans="1:6" x14ac:dyDescent="0.2">
      <c r="A31" s="26" t="s">
        <v>164</v>
      </c>
      <c r="B31" s="26" t="s">
        <v>163</v>
      </c>
      <c r="C31" s="26" t="s">
        <v>165</v>
      </c>
      <c r="D31" s="27">
        <v>2300000</v>
      </c>
      <c r="E31" s="28">
        <v>11996.8</v>
      </c>
      <c r="F31" s="29">
        <v>1.26395164823937</v>
      </c>
    </row>
    <row r="32" spans="1:6" x14ac:dyDescent="0.2">
      <c r="A32" s="26" t="s">
        <v>139</v>
      </c>
      <c r="B32" s="26" t="s">
        <v>138</v>
      </c>
      <c r="C32" s="26" t="s">
        <v>140</v>
      </c>
      <c r="D32" s="27">
        <v>1100000</v>
      </c>
      <c r="E32" s="28">
        <v>11198.55</v>
      </c>
      <c r="F32" s="29">
        <v>1.17985010422704</v>
      </c>
    </row>
    <row r="33" spans="1:6" x14ac:dyDescent="0.2">
      <c r="A33" s="26" t="s">
        <v>149</v>
      </c>
      <c r="B33" s="26" t="s">
        <v>148</v>
      </c>
      <c r="C33" s="26" t="s">
        <v>150</v>
      </c>
      <c r="D33" s="27">
        <v>1800000</v>
      </c>
      <c r="E33" s="28">
        <v>9917.1</v>
      </c>
      <c r="F33" s="29">
        <v>1.04483986486018</v>
      </c>
    </row>
    <row r="34" spans="1:6" x14ac:dyDescent="0.2">
      <c r="A34" s="26" t="s">
        <v>244</v>
      </c>
      <c r="B34" s="26" t="s">
        <v>243</v>
      </c>
      <c r="C34" s="26" t="s">
        <v>105</v>
      </c>
      <c r="D34" s="27">
        <v>8000000</v>
      </c>
      <c r="E34" s="28">
        <v>9280</v>
      </c>
      <c r="F34" s="29">
        <v>0.97771666574930904</v>
      </c>
    </row>
    <row r="35" spans="1:6" x14ac:dyDescent="0.2">
      <c r="A35" s="26" t="s">
        <v>188</v>
      </c>
      <c r="B35" s="26" t="s">
        <v>187</v>
      </c>
      <c r="C35" s="26" t="s">
        <v>137</v>
      </c>
      <c r="D35" s="27">
        <v>12300000</v>
      </c>
      <c r="E35" s="28">
        <v>9181.9500000000007</v>
      </c>
      <c r="F35" s="29">
        <v>0.967386372745352</v>
      </c>
    </row>
    <row r="36" spans="1:6" x14ac:dyDescent="0.2">
      <c r="A36" s="26" t="s">
        <v>231</v>
      </c>
      <c r="B36" s="26" t="s">
        <v>230</v>
      </c>
      <c r="C36" s="26" t="s">
        <v>120</v>
      </c>
      <c r="D36" s="27">
        <v>4000000</v>
      </c>
      <c r="E36" s="28">
        <v>8522</v>
      </c>
      <c r="F36" s="29">
        <v>0.89785575705987197</v>
      </c>
    </row>
    <row r="37" spans="1:6" x14ac:dyDescent="0.2">
      <c r="A37" s="26" t="s">
        <v>248</v>
      </c>
      <c r="B37" s="26" t="s">
        <v>247</v>
      </c>
      <c r="C37" s="26" t="s">
        <v>117</v>
      </c>
      <c r="D37" s="27">
        <v>360000</v>
      </c>
      <c r="E37" s="28">
        <v>7914.24</v>
      </c>
      <c r="F37" s="29">
        <v>0.83382374404523896</v>
      </c>
    </row>
    <row r="38" spans="1:6" x14ac:dyDescent="0.2">
      <c r="A38" s="26" t="s">
        <v>154</v>
      </c>
      <c r="B38" s="26" t="s">
        <v>153</v>
      </c>
      <c r="C38" s="26" t="s">
        <v>117</v>
      </c>
      <c r="D38" s="27">
        <v>130000</v>
      </c>
      <c r="E38" s="28">
        <v>7907.38</v>
      </c>
      <c r="F38" s="29">
        <v>0.83310099228585899</v>
      </c>
    </row>
    <row r="39" spans="1:6" x14ac:dyDescent="0.2">
      <c r="A39" s="26" t="s">
        <v>181</v>
      </c>
      <c r="B39" s="26" t="s">
        <v>180</v>
      </c>
      <c r="C39" s="26" t="s">
        <v>126</v>
      </c>
      <c r="D39" s="27">
        <v>2000000</v>
      </c>
      <c r="E39" s="28">
        <v>7567</v>
      </c>
      <c r="F39" s="29">
        <v>0.79723944070312702</v>
      </c>
    </row>
    <row r="40" spans="1:6" x14ac:dyDescent="0.2">
      <c r="A40" s="26" t="s">
        <v>133</v>
      </c>
      <c r="B40" s="26" t="s">
        <v>132</v>
      </c>
      <c r="C40" s="26" t="s">
        <v>134</v>
      </c>
      <c r="D40" s="27">
        <v>950000</v>
      </c>
      <c r="E40" s="28">
        <v>7410</v>
      </c>
      <c r="F40" s="29">
        <v>0.78069832900887703</v>
      </c>
    </row>
    <row r="41" spans="1:6" x14ac:dyDescent="0.2">
      <c r="A41" s="26" t="s">
        <v>116</v>
      </c>
      <c r="B41" s="26" t="s">
        <v>115</v>
      </c>
      <c r="C41" s="26" t="s">
        <v>117</v>
      </c>
      <c r="D41" s="27">
        <v>2000000</v>
      </c>
      <c r="E41" s="28">
        <v>7388</v>
      </c>
      <c r="F41" s="29">
        <v>0.77838046622369605</v>
      </c>
    </row>
    <row r="42" spans="1:6" x14ac:dyDescent="0.2">
      <c r="A42" s="26" t="s">
        <v>183</v>
      </c>
      <c r="B42" s="26" t="s">
        <v>182</v>
      </c>
      <c r="C42" s="26" t="s">
        <v>114</v>
      </c>
      <c r="D42" s="27">
        <v>3000000</v>
      </c>
      <c r="E42" s="28">
        <v>7054.5</v>
      </c>
      <c r="F42" s="29">
        <v>0.74324377354833004</v>
      </c>
    </row>
    <row r="43" spans="1:6" x14ac:dyDescent="0.2">
      <c r="A43" s="26" t="s">
        <v>167</v>
      </c>
      <c r="B43" s="26" t="s">
        <v>166</v>
      </c>
      <c r="C43" s="26" t="s">
        <v>150</v>
      </c>
      <c r="D43" s="27">
        <v>1500000</v>
      </c>
      <c r="E43" s="28">
        <v>6828</v>
      </c>
      <c r="F43" s="29">
        <v>0.71938032260089302</v>
      </c>
    </row>
    <row r="44" spans="1:6" x14ac:dyDescent="0.2">
      <c r="A44" s="26" t="s">
        <v>585</v>
      </c>
      <c r="B44" s="26" t="s">
        <v>584</v>
      </c>
      <c r="C44" s="26" t="s">
        <v>137</v>
      </c>
      <c r="D44" s="27">
        <v>2344642</v>
      </c>
      <c r="E44" s="28">
        <v>6228.5414730000002</v>
      </c>
      <c r="F44" s="29">
        <v>0.65622293119211805</v>
      </c>
    </row>
    <row r="45" spans="1:6" x14ac:dyDescent="0.2">
      <c r="A45" s="26" t="s">
        <v>261</v>
      </c>
      <c r="B45" s="26" t="s">
        <v>260</v>
      </c>
      <c r="C45" s="26" t="s">
        <v>126</v>
      </c>
      <c r="D45" s="27">
        <v>1000000</v>
      </c>
      <c r="E45" s="28">
        <v>6186</v>
      </c>
      <c r="F45" s="29">
        <v>0.651740872233322</v>
      </c>
    </row>
    <row r="46" spans="1:6" x14ac:dyDescent="0.2">
      <c r="A46" s="26" t="s">
        <v>185</v>
      </c>
      <c r="B46" s="26" t="s">
        <v>184</v>
      </c>
      <c r="C46" s="26" t="s">
        <v>186</v>
      </c>
      <c r="D46" s="27">
        <v>4000000</v>
      </c>
      <c r="E46" s="28">
        <v>6150</v>
      </c>
      <c r="F46" s="29">
        <v>0.64794800585756995</v>
      </c>
    </row>
    <row r="47" spans="1:6" x14ac:dyDescent="0.2">
      <c r="A47" s="26" t="s">
        <v>195</v>
      </c>
      <c r="B47" s="26" t="s">
        <v>194</v>
      </c>
      <c r="C47" s="26" t="s">
        <v>140</v>
      </c>
      <c r="D47" s="27">
        <v>1500000</v>
      </c>
      <c r="E47" s="28">
        <v>6003</v>
      </c>
      <c r="F47" s="29">
        <v>0.63246046815658397</v>
      </c>
    </row>
    <row r="48" spans="1:6" x14ac:dyDescent="0.2">
      <c r="A48" s="26" t="s">
        <v>175</v>
      </c>
      <c r="B48" s="26" t="s">
        <v>174</v>
      </c>
      <c r="C48" s="26" t="s">
        <v>123</v>
      </c>
      <c r="D48" s="27">
        <v>2300000</v>
      </c>
      <c r="E48" s="28">
        <v>5853.5</v>
      </c>
      <c r="F48" s="29">
        <v>0.61670953695728203</v>
      </c>
    </row>
    <row r="49" spans="1:9" x14ac:dyDescent="0.2">
      <c r="A49" s="26" t="s">
        <v>529</v>
      </c>
      <c r="B49" s="26" t="s">
        <v>528</v>
      </c>
      <c r="C49" s="26" t="s">
        <v>140</v>
      </c>
      <c r="D49" s="27">
        <v>350000</v>
      </c>
      <c r="E49" s="28">
        <v>5744.375</v>
      </c>
      <c r="F49" s="29">
        <v>0.60521241075578502</v>
      </c>
    </row>
    <row r="50" spans="1:9" x14ac:dyDescent="0.2">
      <c r="A50" s="26" t="s">
        <v>156</v>
      </c>
      <c r="B50" s="26" t="s">
        <v>155</v>
      </c>
      <c r="C50" s="26" t="s">
        <v>89</v>
      </c>
      <c r="D50" s="27">
        <v>4000000</v>
      </c>
      <c r="E50" s="28">
        <v>5604</v>
      </c>
      <c r="F50" s="29">
        <v>0.59042286582533698</v>
      </c>
    </row>
    <row r="51" spans="1:9" x14ac:dyDescent="0.2">
      <c r="A51" s="26" t="s">
        <v>192</v>
      </c>
      <c r="B51" s="26" t="s">
        <v>191</v>
      </c>
      <c r="C51" s="26" t="s">
        <v>193</v>
      </c>
      <c r="D51" s="27">
        <v>400000</v>
      </c>
      <c r="E51" s="28">
        <v>5486.6</v>
      </c>
      <c r="F51" s="29">
        <v>0.57805390714441396</v>
      </c>
    </row>
    <row r="52" spans="1:9" x14ac:dyDescent="0.2">
      <c r="A52" s="26" t="s">
        <v>513</v>
      </c>
      <c r="B52" s="26" t="s">
        <v>512</v>
      </c>
      <c r="C52" s="26" t="s">
        <v>170</v>
      </c>
      <c r="D52" s="27">
        <v>33000</v>
      </c>
      <c r="E52" s="28">
        <v>4827.0420000000004</v>
      </c>
      <c r="F52" s="29">
        <v>0.50856459155946998</v>
      </c>
    </row>
    <row r="53" spans="1:9" x14ac:dyDescent="0.2">
      <c r="A53" s="26" t="s">
        <v>449</v>
      </c>
      <c r="B53" s="26" t="s">
        <v>448</v>
      </c>
      <c r="C53" s="26" t="s">
        <v>105</v>
      </c>
      <c r="D53" s="27">
        <v>974641</v>
      </c>
      <c r="E53" s="28">
        <v>4051.582637</v>
      </c>
      <c r="F53" s="29">
        <v>0.42686420979045597</v>
      </c>
    </row>
    <row r="54" spans="1:9" x14ac:dyDescent="0.2">
      <c r="A54" s="26" t="s">
        <v>583</v>
      </c>
      <c r="B54" s="26" t="s">
        <v>582</v>
      </c>
      <c r="C54" s="26" t="s">
        <v>165</v>
      </c>
      <c r="D54" s="27">
        <v>368805</v>
      </c>
      <c r="E54" s="28">
        <v>2992.1149650000002</v>
      </c>
      <c r="F54" s="29">
        <v>0.31524145119810498</v>
      </c>
    </row>
    <row r="55" spans="1:9" x14ac:dyDescent="0.2">
      <c r="A55" s="26" t="s">
        <v>280</v>
      </c>
      <c r="B55" s="26" t="s">
        <v>279</v>
      </c>
      <c r="C55" s="26" t="s">
        <v>105</v>
      </c>
      <c r="D55" s="27">
        <v>1000000</v>
      </c>
      <c r="E55" s="28">
        <v>2278</v>
      </c>
      <c r="F55" s="29">
        <v>0.240004155665617</v>
      </c>
    </row>
    <row r="56" spans="1:9" x14ac:dyDescent="0.2">
      <c r="A56" s="26" t="s">
        <v>587</v>
      </c>
      <c r="B56" s="26" t="s">
        <v>586</v>
      </c>
      <c r="C56" s="26" t="s">
        <v>165</v>
      </c>
      <c r="D56" s="27">
        <v>2216500</v>
      </c>
      <c r="E56" s="28">
        <v>2240.8815</v>
      </c>
      <c r="F56" s="29">
        <v>0.23609344703871901</v>
      </c>
    </row>
    <row r="57" spans="1:9" x14ac:dyDescent="0.2">
      <c r="A57" s="26" t="s">
        <v>409</v>
      </c>
      <c r="B57" s="26" t="s">
        <v>408</v>
      </c>
      <c r="C57" s="26" t="s">
        <v>89</v>
      </c>
      <c r="D57" s="27">
        <v>4500000</v>
      </c>
      <c r="E57" s="28">
        <v>2022.75</v>
      </c>
      <c r="F57" s="29">
        <v>0.213111679487545</v>
      </c>
    </row>
    <row r="58" spans="1:9" x14ac:dyDescent="0.2">
      <c r="A58" s="30" t="s">
        <v>31</v>
      </c>
      <c r="B58" s="30"/>
      <c r="C58" s="30"/>
      <c r="D58" s="31"/>
      <c r="E58" s="32">
        <f>SUM(E7:E57)</f>
        <v>921177.82301500009</v>
      </c>
      <c r="F58" s="33">
        <f>SUM(F7:F57)</f>
        <v>97.052899750046649</v>
      </c>
      <c r="G58" s="18"/>
      <c r="H58" s="18"/>
      <c r="I58" s="18"/>
    </row>
    <row r="59" spans="1:9" x14ac:dyDescent="0.2">
      <c r="A59" s="26"/>
      <c r="B59" s="26"/>
      <c r="C59" s="26"/>
      <c r="D59" s="34"/>
      <c r="E59" s="28"/>
      <c r="F59" s="29"/>
    </row>
    <row r="60" spans="1:9" x14ac:dyDescent="0.2">
      <c r="A60" s="30" t="s">
        <v>228</v>
      </c>
      <c r="B60" s="26"/>
      <c r="C60" s="26"/>
      <c r="D60" s="34"/>
      <c r="E60" s="28"/>
      <c r="F60" s="29"/>
    </row>
    <row r="61" spans="1:9" x14ac:dyDescent="0.2">
      <c r="A61" s="26"/>
      <c r="B61" s="26" t="s">
        <v>781</v>
      </c>
      <c r="C61" s="26" t="s">
        <v>134</v>
      </c>
      <c r="D61" s="27">
        <v>73500</v>
      </c>
      <c r="E61" s="28">
        <v>7.3499999999999998E-3</v>
      </c>
      <c r="F61" s="29">
        <v>7.7437688504929102E-7</v>
      </c>
    </row>
    <row r="62" spans="1:9" x14ac:dyDescent="0.2">
      <c r="A62" s="26"/>
      <c r="B62" s="26" t="s">
        <v>799</v>
      </c>
      <c r="C62" s="26" t="s">
        <v>381</v>
      </c>
      <c r="D62" s="27">
        <v>45000</v>
      </c>
      <c r="E62" s="28">
        <v>4.4999999999999997E-3</v>
      </c>
      <c r="F62" s="29">
        <v>4.7410829696895398E-7</v>
      </c>
    </row>
    <row r="63" spans="1:9" x14ac:dyDescent="0.2">
      <c r="A63" s="26" t="s">
        <v>561</v>
      </c>
      <c r="B63" s="26" t="s">
        <v>795</v>
      </c>
      <c r="C63" s="26" t="s">
        <v>381</v>
      </c>
      <c r="D63" s="27">
        <v>38000</v>
      </c>
      <c r="E63" s="28">
        <v>3.8E-3</v>
      </c>
      <c r="F63" s="29">
        <v>4.0035811744045E-7</v>
      </c>
    </row>
    <row r="64" spans="1:9" x14ac:dyDescent="0.2">
      <c r="A64" s="30" t="s">
        <v>31</v>
      </c>
      <c r="B64" s="30"/>
      <c r="C64" s="30"/>
      <c r="D64" s="31"/>
      <c r="E64" s="32">
        <f>SUM(E60:E63)</f>
        <v>1.5650000000000001E-2</v>
      </c>
      <c r="F64" s="33">
        <f>SUM(F60:F63)</f>
        <v>1.6488432994586949E-6</v>
      </c>
      <c r="G64" s="18"/>
      <c r="H64" s="18"/>
      <c r="I64" s="18"/>
    </row>
    <row r="65" spans="1:9" x14ac:dyDescent="0.2">
      <c r="A65" s="26"/>
      <c r="B65" s="26"/>
      <c r="C65" s="26"/>
      <c r="D65" s="34"/>
      <c r="E65" s="28"/>
      <c r="F65" s="29"/>
    </row>
    <row r="66" spans="1:9" x14ac:dyDescent="0.2">
      <c r="A66" s="30" t="s">
        <v>32</v>
      </c>
      <c r="B66" s="30"/>
      <c r="C66" s="30"/>
      <c r="D66" s="31"/>
      <c r="E66" s="32">
        <f>E58+E64</f>
        <v>921177.83866500005</v>
      </c>
      <c r="F66" s="33">
        <f>F58+F64</f>
        <v>97.052901398889944</v>
      </c>
      <c r="G66" s="18"/>
      <c r="H66" s="18"/>
      <c r="I66" s="18"/>
    </row>
    <row r="67" spans="1:9" x14ac:dyDescent="0.2">
      <c r="A67" s="30"/>
      <c r="B67" s="30"/>
      <c r="C67" s="30"/>
      <c r="D67" s="31"/>
      <c r="E67" s="32"/>
      <c r="F67" s="33"/>
      <c r="G67" s="18"/>
      <c r="H67" s="18"/>
      <c r="I67" s="18"/>
    </row>
    <row r="68" spans="1:9" x14ac:dyDescent="0.2">
      <c r="A68" s="30" t="s">
        <v>34</v>
      </c>
      <c r="B68" s="30"/>
      <c r="C68" s="30"/>
      <c r="D68" s="31"/>
      <c r="E68" s="32">
        <f>E70-(E58+E64)</f>
        <v>27972.393205899978</v>
      </c>
      <c r="F68" s="33">
        <f>F70-(F58+F64)</f>
        <v>2.9470986011100564</v>
      </c>
      <c r="G68" s="18"/>
      <c r="H68" s="18"/>
      <c r="I68" s="18"/>
    </row>
    <row r="69" spans="1:9" x14ac:dyDescent="0.2">
      <c r="A69" s="30"/>
      <c r="B69" s="30"/>
      <c r="C69" s="30"/>
      <c r="D69" s="31"/>
      <c r="E69" s="32"/>
      <c r="F69" s="33"/>
      <c r="G69" s="18"/>
      <c r="H69" s="18"/>
      <c r="I69" s="18"/>
    </row>
    <row r="70" spans="1:9" x14ac:dyDescent="0.2">
      <c r="A70" s="35" t="s">
        <v>33</v>
      </c>
      <c r="B70" s="35"/>
      <c r="C70" s="35"/>
      <c r="D70" s="36"/>
      <c r="E70" s="37">
        <v>949150.23187090002</v>
      </c>
      <c r="F70" s="38">
        <v>100</v>
      </c>
      <c r="G70" s="18"/>
      <c r="H70" s="18"/>
      <c r="I70" s="18"/>
    </row>
    <row r="71" spans="1:9" x14ac:dyDescent="0.2">
      <c r="F71" s="20" t="s">
        <v>554</v>
      </c>
    </row>
    <row r="72" spans="1:9" x14ac:dyDescent="0.2">
      <c r="A72" s="18" t="s">
        <v>35</v>
      </c>
      <c r="F72" s="20"/>
    </row>
    <row r="73" spans="1:9" x14ac:dyDescent="0.2">
      <c r="A73" s="18" t="s">
        <v>782</v>
      </c>
      <c r="F73" s="20"/>
    </row>
    <row r="75" spans="1:9" x14ac:dyDescent="0.2">
      <c r="A75" s="18" t="s">
        <v>36</v>
      </c>
    </row>
    <row r="76" spans="1:9" x14ac:dyDescent="0.2">
      <c r="A76" s="18" t="s">
        <v>37</v>
      </c>
    </row>
    <row r="77" spans="1:9" x14ac:dyDescent="0.2">
      <c r="A77" s="18" t="s">
        <v>38</v>
      </c>
      <c r="B77" s="18"/>
      <c r="C77" s="39" t="s">
        <v>40</v>
      </c>
      <c r="D77" s="19" t="s">
        <v>39</v>
      </c>
    </row>
    <row r="78" spans="1:9" x14ac:dyDescent="0.2">
      <c r="A78" s="9" t="s">
        <v>57</v>
      </c>
      <c r="C78" s="40">
        <v>941.74180000000001</v>
      </c>
      <c r="D78" s="40">
        <v>908.61530000000005</v>
      </c>
    </row>
    <row r="79" spans="1:9" x14ac:dyDescent="0.2">
      <c r="A79" s="9" t="s">
        <v>79</v>
      </c>
      <c r="C79" s="40">
        <v>49.874000000000002</v>
      </c>
      <c r="D79" s="40">
        <v>44.6875</v>
      </c>
    </row>
    <row r="80" spans="1:9" x14ac:dyDescent="0.2">
      <c r="A80" s="9" t="s">
        <v>60</v>
      </c>
      <c r="C80" s="40">
        <v>1019.7121</v>
      </c>
      <c r="D80" s="40">
        <v>987.36850000000004</v>
      </c>
    </row>
    <row r="81" spans="1:4" x14ac:dyDescent="0.2">
      <c r="A81" s="9" t="s">
        <v>80</v>
      </c>
      <c r="C81" s="40">
        <v>55.631999999999998</v>
      </c>
      <c r="D81" s="40">
        <v>50.428400000000003</v>
      </c>
    </row>
    <row r="83" spans="1:4" x14ac:dyDescent="0.2">
      <c r="A83" s="18" t="s">
        <v>42</v>
      </c>
    </row>
    <row r="84" spans="1:4" x14ac:dyDescent="0.2">
      <c r="A84" s="80" t="s">
        <v>54</v>
      </c>
      <c r="B84" s="81"/>
      <c r="C84" s="43" t="s">
        <v>55</v>
      </c>
    </row>
    <row r="85" spans="1:4" x14ac:dyDescent="0.2">
      <c r="A85" s="76" t="s">
        <v>79</v>
      </c>
      <c r="B85" s="77"/>
      <c r="C85" s="44">
        <v>3.5</v>
      </c>
    </row>
    <row r="86" spans="1:4" x14ac:dyDescent="0.2">
      <c r="A86" s="76" t="s">
        <v>80</v>
      </c>
      <c r="B86" s="77"/>
      <c r="C86" s="44">
        <v>3.5</v>
      </c>
    </row>
    <row r="87" spans="1:4" x14ac:dyDescent="0.2">
      <c r="A87" s="9" t="s">
        <v>56</v>
      </c>
    </row>
    <row r="88" spans="1:4" x14ac:dyDescent="0.2">
      <c r="A88" s="9" t="s">
        <v>41</v>
      </c>
    </row>
    <row r="90" spans="1:4" x14ac:dyDescent="0.2">
      <c r="A90" s="18" t="s">
        <v>225</v>
      </c>
      <c r="D90" s="45">
        <v>0.11722731706402301</v>
      </c>
    </row>
    <row r="92" spans="1:4" x14ac:dyDescent="0.2">
      <c r="A92" s="82" t="s">
        <v>789</v>
      </c>
      <c r="B92" s="82"/>
      <c r="C92" s="82"/>
      <c r="D92" s="41" t="s">
        <v>43</v>
      </c>
    </row>
    <row r="93" spans="1:4" x14ac:dyDescent="0.2">
      <c r="A93" s="9" t="s">
        <v>784</v>
      </c>
    </row>
    <row r="94" spans="1:4" x14ac:dyDescent="0.2">
      <c r="A94" s="46" t="s">
        <v>785</v>
      </c>
    </row>
    <row r="96" spans="1:4" x14ac:dyDescent="0.2">
      <c r="A96" s="18" t="s">
        <v>893</v>
      </c>
    </row>
    <row r="97" spans="1:1" x14ac:dyDescent="0.2">
      <c r="A97" s="18"/>
    </row>
    <row r="98" spans="1:1" x14ac:dyDescent="0.2">
      <c r="A98" s="47" t="s">
        <v>769</v>
      </c>
    </row>
    <row r="99" spans="1:1" x14ac:dyDescent="0.2">
      <c r="A99" s="48"/>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7" t="s">
        <v>797</v>
      </c>
    </row>
    <row r="113" spans="1:1" x14ac:dyDescent="0.2">
      <c r="A113" s="49"/>
    </row>
    <row r="114" spans="1:1" x14ac:dyDescent="0.2">
      <c r="A114" s="47" t="s">
        <v>770</v>
      </c>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8" spans="1:1" x14ac:dyDescent="0.2">
      <c r="A128" s="18" t="s">
        <v>800</v>
      </c>
    </row>
  </sheetData>
  <mergeCells count="5">
    <mergeCell ref="A1:F1"/>
    <mergeCell ref="A84:B84"/>
    <mergeCell ref="A85:B85"/>
    <mergeCell ref="A86:B86"/>
    <mergeCell ref="A92:C92"/>
  </mergeCells>
  <conditionalFormatting sqref="F2:F3 F5:F65538">
    <cfRule type="cellIs" dxfId="39" priority="1" stopIfTrue="1" operator="between">
      <formula>0.009</formula>
      <formula>-0.009</formula>
    </cfRule>
  </conditionalFormatting>
  <hyperlinks>
    <hyperlink ref="A94" r:id="rId1"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21"/>
  <sheetViews>
    <sheetView workbookViewId="0">
      <selection sqref="A1:F1"/>
    </sheetView>
  </sheetViews>
  <sheetFormatPr defaultColWidth="9.140625" defaultRowHeight="11.25" x14ac:dyDescent="0.2"/>
  <cols>
    <col min="1" max="1" width="38.7109375" style="9" bestFit="1" customWidth="1"/>
    <col min="2" max="2" width="34.140625" style="9" bestFit="1" customWidth="1"/>
    <col min="3" max="3" width="35.4257812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17</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91</v>
      </c>
      <c r="B7" s="26" t="s">
        <v>90</v>
      </c>
      <c r="C7" s="26" t="s">
        <v>89</v>
      </c>
      <c r="D7" s="27">
        <v>1075000</v>
      </c>
      <c r="E7" s="28">
        <v>14931.2125</v>
      </c>
      <c r="F7" s="29">
        <v>5.6618227044914802</v>
      </c>
    </row>
    <row r="8" spans="1:6" x14ac:dyDescent="0.2">
      <c r="A8" s="26" t="s">
        <v>88</v>
      </c>
      <c r="B8" s="26" t="s">
        <v>87</v>
      </c>
      <c r="C8" s="26" t="s">
        <v>89</v>
      </c>
      <c r="D8" s="27">
        <v>1800000</v>
      </c>
      <c r="E8" s="28">
        <v>13551.3</v>
      </c>
      <c r="F8" s="29">
        <v>5.1385684863419696</v>
      </c>
    </row>
    <row r="9" spans="1:6" x14ac:dyDescent="0.2">
      <c r="A9" s="26" t="s">
        <v>107</v>
      </c>
      <c r="B9" s="26" t="s">
        <v>106</v>
      </c>
      <c r="C9" s="26" t="s">
        <v>94</v>
      </c>
      <c r="D9" s="27">
        <v>1000000</v>
      </c>
      <c r="E9" s="28">
        <v>10407.5</v>
      </c>
      <c r="F9" s="29">
        <v>3.9464591235972999</v>
      </c>
    </row>
    <row r="10" spans="1:6" x14ac:dyDescent="0.2">
      <c r="A10" s="26" t="s">
        <v>93</v>
      </c>
      <c r="B10" s="26" t="s">
        <v>92</v>
      </c>
      <c r="C10" s="26" t="s">
        <v>94</v>
      </c>
      <c r="D10" s="27">
        <v>675000</v>
      </c>
      <c r="E10" s="28">
        <v>10149.299999999999</v>
      </c>
      <c r="F10" s="29">
        <v>3.8485512931180499</v>
      </c>
    </row>
    <row r="11" spans="1:6" x14ac:dyDescent="0.2">
      <c r="A11" s="26" t="s">
        <v>179</v>
      </c>
      <c r="B11" s="26" t="s">
        <v>178</v>
      </c>
      <c r="C11" s="26" t="s">
        <v>159</v>
      </c>
      <c r="D11" s="27">
        <v>600000</v>
      </c>
      <c r="E11" s="28">
        <v>9254.4</v>
      </c>
      <c r="F11" s="29">
        <v>3.5092107915847999</v>
      </c>
    </row>
    <row r="12" spans="1:6" x14ac:dyDescent="0.2">
      <c r="A12" s="26" t="s">
        <v>478</v>
      </c>
      <c r="B12" s="26" t="s">
        <v>477</v>
      </c>
      <c r="C12" s="26" t="s">
        <v>479</v>
      </c>
      <c r="D12" s="27">
        <v>6073962</v>
      </c>
      <c r="E12" s="28">
        <v>8351.6977499999994</v>
      </c>
      <c r="F12" s="29">
        <v>3.1669117254878301</v>
      </c>
    </row>
    <row r="13" spans="1:6" x14ac:dyDescent="0.2">
      <c r="A13" s="26" t="s">
        <v>511</v>
      </c>
      <c r="B13" s="26" t="s">
        <v>510</v>
      </c>
      <c r="C13" s="26" t="s">
        <v>165</v>
      </c>
      <c r="D13" s="27">
        <v>900000</v>
      </c>
      <c r="E13" s="28">
        <v>7152.3</v>
      </c>
      <c r="F13" s="29">
        <v>2.71210757527792</v>
      </c>
    </row>
    <row r="14" spans="1:6" x14ac:dyDescent="0.2">
      <c r="A14" s="26" t="s">
        <v>489</v>
      </c>
      <c r="B14" s="26" t="s">
        <v>488</v>
      </c>
      <c r="C14" s="26" t="s">
        <v>126</v>
      </c>
      <c r="D14" s="27">
        <v>700000</v>
      </c>
      <c r="E14" s="28">
        <v>6318.2</v>
      </c>
      <c r="F14" s="29">
        <v>2.3958220547405702</v>
      </c>
    </row>
    <row r="15" spans="1:6" x14ac:dyDescent="0.2">
      <c r="A15" s="26" t="s">
        <v>589</v>
      </c>
      <c r="B15" s="26" t="s">
        <v>588</v>
      </c>
      <c r="C15" s="26" t="s">
        <v>117</v>
      </c>
      <c r="D15" s="27">
        <v>450000</v>
      </c>
      <c r="E15" s="28">
        <v>6131.25</v>
      </c>
      <c r="F15" s="29">
        <v>2.32493178011587</v>
      </c>
    </row>
    <row r="16" spans="1:6" x14ac:dyDescent="0.2">
      <c r="A16" s="26" t="s">
        <v>111</v>
      </c>
      <c r="B16" s="26" t="s">
        <v>110</v>
      </c>
      <c r="C16" s="26" t="s">
        <v>89</v>
      </c>
      <c r="D16" s="27">
        <v>310000</v>
      </c>
      <c r="E16" s="28">
        <v>5725.2349999999997</v>
      </c>
      <c r="F16" s="29">
        <v>2.1709734230592002</v>
      </c>
    </row>
    <row r="17" spans="1:6" x14ac:dyDescent="0.2">
      <c r="A17" s="26" t="s">
        <v>591</v>
      </c>
      <c r="B17" s="26" t="s">
        <v>590</v>
      </c>
      <c r="C17" s="26" t="s">
        <v>134</v>
      </c>
      <c r="D17" s="27">
        <v>1500000</v>
      </c>
      <c r="E17" s="28">
        <v>5670</v>
      </c>
      <c r="F17" s="29">
        <v>2.1500286553732102</v>
      </c>
    </row>
    <row r="18" spans="1:6" x14ac:dyDescent="0.2">
      <c r="A18" s="26" t="s">
        <v>521</v>
      </c>
      <c r="B18" s="26" t="s">
        <v>520</v>
      </c>
      <c r="C18" s="26" t="s">
        <v>170</v>
      </c>
      <c r="D18" s="27">
        <v>240000</v>
      </c>
      <c r="E18" s="28">
        <v>5613.36</v>
      </c>
      <c r="F18" s="29">
        <v>2.1285511204454601</v>
      </c>
    </row>
    <row r="19" spans="1:6" x14ac:dyDescent="0.2">
      <c r="A19" s="26" t="s">
        <v>503</v>
      </c>
      <c r="B19" s="26" t="s">
        <v>502</v>
      </c>
      <c r="C19" s="26" t="s">
        <v>429</v>
      </c>
      <c r="D19" s="27">
        <v>140000</v>
      </c>
      <c r="E19" s="28">
        <v>5571.02</v>
      </c>
      <c r="F19" s="29">
        <v>2.1124960563769402</v>
      </c>
    </row>
    <row r="20" spans="1:6" x14ac:dyDescent="0.2">
      <c r="A20" s="26" t="s">
        <v>217</v>
      </c>
      <c r="B20" s="26" t="s">
        <v>216</v>
      </c>
      <c r="C20" s="26" t="s">
        <v>218</v>
      </c>
      <c r="D20" s="27">
        <v>1060000</v>
      </c>
      <c r="E20" s="28">
        <v>5501.4</v>
      </c>
      <c r="F20" s="29">
        <v>2.0860965863615801</v>
      </c>
    </row>
    <row r="21" spans="1:6" x14ac:dyDescent="0.2">
      <c r="A21" s="26" t="s">
        <v>133</v>
      </c>
      <c r="B21" s="26" t="s">
        <v>132</v>
      </c>
      <c r="C21" s="26" t="s">
        <v>134</v>
      </c>
      <c r="D21" s="27">
        <v>700000</v>
      </c>
      <c r="E21" s="28">
        <v>5460</v>
      </c>
      <c r="F21" s="29">
        <v>2.07039796443346</v>
      </c>
    </row>
    <row r="22" spans="1:6" x14ac:dyDescent="0.2">
      <c r="A22" s="26" t="s">
        <v>242</v>
      </c>
      <c r="B22" s="26" t="s">
        <v>241</v>
      </c>
      <c r="C22" s="26" t="s">
        <v>218</v>
      </c>
      <c r="D22" s="27">
        <v>700000</v>
      </c>
      <c r="E22" s="28">
        <v>5368.65</v>
      </c>
      <c r="F22" s="29">
        <v>2.0357586138746702</v>
      </c>
    </row>
    <row r="23" spans="1:6" x14ac:dyDescent="0.2">
      <c r="A23" s="26" t="s">
        <v>593</v>
      </c>
      <c r="B23" s="26" t="s">
        <v>592</v>
      </c>
      <c r="C23" s="26" t="s">
        <v>134</v>
      </c>
      <c r="D23" s="27">
        <v>2900000</v>
      </c>
      <c r="E23" s="28">
        <v>5170.7</v>
      </c>
      <c r="F23" s="29">
        <v>1.9606972078197999</v>
      </c>
    </row>
    <row r="24" spans="1:6" x14ac:dyDescent="0.2">
      <c r="A24" s="26" t="s">
        <v>231</v>
      </c>
      <c r="B24" s="26" t="s">
        <v>230</v>
      </c>
      <c r="C24" s="26" t="s">
        <v>120</v>
      </c>
      <c r="D24" s="27">
        <v>2415915</v>
      </c>
      <c r="E24" s="28">
        <v>5147.1069079999997</v>
      </c>
      <c r="F24" s="29">
        <v>1.95175085440378</v>
      </c>
    </row>
    <row r="25" spans="1:6" x14ac:dyDescent="0.2">
      <c r="A25" s="26" t="s">
        <v>139</v>
      </c>
      <c r="B25" s="26" t="s">
        <v>138</v>
      </c>
      <c r="C25" s="26" t="s">
        <v>140</v>
      </c>
      <c r="D25" s="27">
        <v>500000</v>
      </c>
      <c r="E25" s="28">
        <v>5090.25</v>
      </c>
      <c r="F25" s="29">
        <v>1.9301910693145501</v>
      </c>
    </row>
    <row r="26" spans="1:6" x14ac:dyDescent="0.2">
      <c r="A26" s="26" t="s">
        <v>101</v>
      </c>
      <c r="B26" s="26" t="s">
        <v>100</v>
      </c>
      <c r="C26" s="26" t="s">
        <v>102</v>
      </c>
      <c r="D26" s="27">
        <v>700000</v>
      </c>
      <c r="E26" s="28">
        <v>4901.3999999999996</v>
      </c>
      <c r="F26" s="29">
        <v>1.85858032653373</v>
      </c>
    </row>
    <row r="27" spans="1:6" x14ac:dyDescent="0.2">
      <c r="A27" s="26" t="s">
        <v>183</v>
      </c>
      <c r="B27" s="26" t="s">
        <v>182</v>
      </c>
      <c r="C27" s="26" t="s">
        <v>114</v>
      </c>
      <c r="D27" s="27">
        <v>2000000</v>
      </c>
      <c r="E27" s="28">
        <v>4703</v>
      </c>
      <c r="F27" s="29">
        <v>1.78334828328399</v>
      </c>
    </row>
    <row r="28" spans="1:6" x14ac:dyDescent="0.2">
      <c r="A28" s="26" t="s">
        <v>595</v>
      </c>
      <c r="B28" s="26" t="s">
        <v>594</v>
      </c>
      <c r="C28" s="26" t="s">
        <v>193</v>
      </c>
      <c r="D28" s="27">
        <v>1600000</v>
      </c>
      <c r="E28" s="28">
        <v>4544</v>
      </c>
      <c r="F28" s="29">
        <v>1.72305647442961</v>
      </c>
    </row>
    <row r="29" spans="1:6" x14ac:dyDescent="0.2">
      <c r="A29" s="26" t="s">
        <v>571</v>
      </c>
      <c r="B29" s="26" t="s">
        <v>570</v>
      </c>
      <c r="C29" s="26" t="s">
        <v>165</v>
      </c>
      <c r="D29" s="27">
        <v>375000</v>
      </c>
      <c r="E29" s="28">
        <v>4403.0625</v>
      </c>
      <c r="F29" s="29">
        <v>1.6696138529804601</v>
      </c>
    </row>
    <row r="30" spans="1:6" x14ac:dyDescent="0.2">
      <c r="A30" s="26" t="s">
        <v>125</v>
      </c>
      <c r="B30" s="26" t="s">
        <v>124</v>
      </c>
      <c r="C30" s="26" t="s">
        <v>126</v>
      </c>
      <c r="D30" s="27">
        <v>100000</v>
      </c>
      <c r="E30" s="28">
        <v>4369.6499999999996</v>
      </c>
      <c r="F30" s="29">
        <v>1.6569440412612999</v>
      </c>
    </row>
    <row r="31" spans="1:6" x14ac:dyDescent="0.2">
      <c r="A31" s="26" t="s">
        <v>136</v>
      </c>
      <c r="B31" s="26" t="s">
        <v>135</v>
      </c>
      <c r="C31" s="26" t="s">
        <v>137</v>
      </c>
      <c r="D31" s="27">
        <v>1600000</v>
      </c>
      <c r="E31" s="28">
        <v>4340.8</v>
      </c>
      <c r="F31" s="29">
        <v>1.64600430110124</v>
      </c>
    </row>
    <row r="32" spans="1:6" x14ac:dyDescent="0.2">
      <c r="A32" s="26" t="s">
        <v>597</v>
      </c>
      <c r="B32" s="26" t="s">
        <v>596</v>
      </c>
      <c r="C32" s="26" t="s">
        <v>126</v>
      </c>
      <c r="D32" s="27">
        <v>130000</v>
      </c>
      <c r="E32" s="28">
        <v>4093.7649999999999</v>
      </c>
      <c r="F32" s="29">
        <v>1.55233016902362</v>
      </c>
    </row>
    <row r="33" spans="1:6" x14ac:dyDescent="0.2">
      <c r="A33" s="26" t="s">
        <v>599</v>
      </c>
      <c r="B33" s="26" t="s">
        <v>598</v>
      </c>
      <c r="C33" s="26" t="s">
        <v>126</v>
      </c>
      <c r="D33" s="27">
        <v>700000</v>
      </c>
      <c r="E33" s="28">
        <v>3972.15</v>
      </c>
      <c r="F33" s="29">
        <v>1.50621451912534</v>
      </c>
    </row>
    <row r="34" spans="1:6" x14ac:dyDescent="0.2">
      <c r="A34" s="26" t="s">
        <v>601</v>
      </c>
      <c r="B34" s="26" t="s">
        <v>600</v>
      </c>
      <c r="C34" s="26" t="s">
        <v>126</v>
      </c>
      <c r="D34" s="27">
        <v>140000</v>
      </c>
      <c r="E34" s="28">
        <v>3965.64</v>
      </c>
      <c r="F34" s="29">
        <v>1.5037459677062099</v>
      </c>
    </row>
    <row r="35" spans="1:6" x14ac:dyDescent="0.2">
      <c r="A35" s="26" t="s">
        <v>603</v>
      </c>
      <c r="B35" s="26" t="s">
        <v>602</v>
      </c>
      <c r="C35" s="26" t="s">
        <v>94</v>
      </c>
      <c r="D35" s="27">
        <v>101287</v>
      </c>
      <c r="E35" s="28">
        <v>3961.8410050000002</v>
      </c>
      <c r="F35" s="29">
        <v>1.5023054124837001</v>
      </c>
    </row>
    <row r="36" spans="1:6" x14ac:dyDescent="0.2">
      <c r="A36" s="26" t="s">
        <v>257</v>
      </c>
      <c r="B36" s="26" t="s">
        <v>256</v>
      </c>
      <c r="C36" s="26" t="s">
        <v>89</v>
      </c>
      <c r="D36" s="27">
        <v>4300000</v>
      </c>
      <c r="E36" s="28">
        <v>3820.55</v>
      </c>
      <c r="F36" s="29">
        <v>1.4487287441421699</v>
      </c>
    </row>
    <row r="37" spans="1:6" x14ac:dyDescent="0.2">
      <c r="A37" s="26" t="s">
        <v>605</v>
      </c>
      <c r="B37" s="26" t="s">
        <v>604</v>
      </c>
      <c r="C37" s="26" t="s">
        <v>89</v>
      </c>
      <c r="D37" s="27">
        <v>300000</v>
      </c>
      <c r="E37" s="28">
        <v>3754.05</v>
      </c>
      <c r="F37" s="29">
        <v>1.4235123586779199</v>
      </c>
    </row>
    <row r="38" spans="1:6" x14ac:dyDescent="0.2">
      <c r="A38" s="26" t="s">
        <v>313</v>
      </c>
      <c r="B38" s="26" t="s">
        <v>312</v>
      </c>
      <c r="C38" s="26" t="s">
        <v>173</v>
      </c>
      <c r="D38" s="27">
        <v>325000</v>
      </c>
      <c r="E38" s="28">
        <v>3419.1624999999999</v>
      </c>
      <c r="F38" s="29">
        <v>1.2965251062394201</v>
      </c>
    </row>
    <row r="39" spans="1:6" x14ac:dyDescent="0.2">
      <c r="A39" s="26" t="s">
        <v>188</v>
      </c>
      <c r="B39" s="26" t="s">
        <v>187</v>
      </c>
      <c r="C39" s="26" t="s">
        <v>137</v>
      </c>
      <c r="D39" s="27">
        <v>4000000</v>
      </c>
      <c r="E39" s="28">
        <v>2986</v>
      </c>
      <c r="F39" s="29">
        <v>1.1322725864099501</v>
      </c>
    </row>
    <row r="40" spans="1:6" x14ac:dyDescent="0.2">
      <c r="A40" s="26" t="s">
        <v>175</v>
      </c>
      <c r="B40" s="26" t="s">
        <v>174</v>
      </c>
      <c r="C40" s="26" t="s">
        <v>123</v>
      </c>
      <c r="D40" s="27">
        <v>1172500</v>
      </c>
      <c r="E40" s="28">
        <v>2984.0124999999998</v>
      </c>
      <c r="F40" s="29">
        <v>1.1315189387992699</v>
      </c>
    </row>
    <row r="41" spans="1:6" x14ac:dyDescent="0.2">
      <c r="A41" s="26" t="s">
        <v>569</v>
      </c>
      <c r="B41" s="26" t="s">
        <v>568</v>
      </c>
      <c r="C41" s="26" t="s">
        <v>352</v>
      </c>
      <c r="D41" s="27">
        <v>160000</v>
      </c>
      <c r="E41" s="28">
        <v>2941.68</v>
      </c>
      <c r="F41" s="29">
        <v>1.1154667186839999</v>
      </c>
    </row>
    <row r="42" spans="1:6" x14ac:dyDescent="0.2">
      <c r="A42" s="26" t="s">
        <v>499</v>
      </c>
      <c r="B42" s="26" t="s">
        <v>498</v>
      </c>
      <c r="C42" s="26" t="s">
        <v>94</v>
      </c>
      <c r="D42" s="27">
        <v>112692</v>
      </c>
      <c r="E42" s="28">
        <v>2922.7233660000002</v>
      </c>
      <c r="F42" s="29">
        <v>1.10827848123966</v>
      </c>
    </row>
    <row r="43" spans="1:6" x14ac:dyDescent="0.2">
      <c r="A43" s="26" t="s">
        <v>98</v>
      </c>
      <c r="B43" s="26" t="s">
        <v>97</v>
      </c>
      <c r="C43" s="26" t="s">
        <v>99</v>
      </c>
      <c r="D43" s="27">
        <v>170000</v>
      </c>
      <c r="E43" s="28">
        <v>2812.65</v>
      </c>
      <c r="F43" s="29">
        <v>1.06653934700802</v>
      </c>
    </row>
    <row r="44" spans="1:6" x14ac:dyDescent="0.2">
      <c r="A44" s="26" t="s">
        <v>156</v>
      </c>
      <c r="B44" s="26" t="s">
        <v>155</v>
      </c>
      <c r="C44" s="26" t="s">
        <v>89</v>
      </c>
      <c r="D44" s="27">
        <v>2000000</v>
      </c>
      <c r="E44" s="28">
        <v>2802</v>
      </c>
      <c r="F44" s="29">
        <v>1.06250093339607</v>
      </c>
    </row>
    <row r="45" spans="1:6" x14ac:dyDescent="0.2">
      <c r="A45" s="26" t="s">
        <v>154</v>
      </c>
      <c r="B45" s="26" t="s">
        <v>153</v>
      </c>
      <c r="C45" s="26" t="s">
        <v>117</v>
      </c>
      <c r="D45" s="27">
        <v>45000</v>
      </c>
      <c r="E45" s="28">
        <v>2737.17</v>
      </c>
      <c r="F45" s="29">
        <v>1.0379178015216699</v>
      </c>
    </row>
    <row r="46" spans="1:6" x14ac:dyDescent="0.2">
      <c r="A46" s="26" t="s">
        <v>417</v>
      </c>
      <c r="B46" s="26" t="s">
        <v>416</v>
      </c>
      <c r="C46" s="26" t="s">
        <v>134</v>
      </c>
      <c r="D46" s="27">
        <v>400000</v>
      </c>
      <c r="E46" s="28">
        <v>2718.4</v>
      </c>
      <c r="F46" s="29">
        <v>1.03080033452673</v>
      </c>
    </row>
    <row r="47" spans="1:6" x14ac:dyDescent="0.2">
      <c r="A47" s="26" t="s">
        <v>607</v>
      </c>
      <c r="B47" s="26" t="s">
        <v>606</v>
      </c>
      <c r="C47" s="26" t="s">
        <v>126</v>
      </c>
      <c r="D47" s="27">
        <v>95000</v>
      </c>
      <c r="E47" s="28">
        <v>2717.9025000000001</v>
      </c>
      <c r="F47" s="29">
        <v>1.0306116856279499</v>
      </c>
    </row>
    <row r="48" spans="1:6" x14ac:dyDescent="0.2">
      <c r="A48" s="26" t="s">
        <v>505</v>
      </c>
      <c r="B48" s="26" t="s">
        <v>504</v>
      </c>
      <c r="C48" s="26" t="s">
        <v>429</v>
      </c>
      <c r="D48" s="27">
        <v>700000</v>
      </c>
      <c r="E48" s="28">
        <v>2662.45</v>
      </c>
      <c r="F48" s="29">
        <v>1.0095844432977801</v>
      </c>
    </row>
    <row r="49" spans="1:9" x14ac:dyDescent="0.2">
      <c r="A49" s="26" t="s">
        <v>248</v>
      </c>
      <c r="B49" s="26" t="s">
        <v>247</v>
      </c>
      <c r="C49" s="26" t="s">
        <v>117</v>
      </c>
      <c r="D49" s="27">
        <v>120000</v>
      </c>
      <c r="E49" s="28">
        <v>2638.08</v>
      </c>
      <c r="F49" s="29">
        <v>1.0003434912111</v>
      </c>
    </row>
    <row r="50" spans="1:9" x14ac:dyDescent="0.2">
      <c r="A50" s="26" t="s">
        <v>531</v>
      </c>
      <c r="B50" s="26" t="s">
        <v>530</v>
      </c>
      <c r="C50" s="26" t="s">
        <v>170</v>
      </c>
      <c r="D50" s="27">
        <v>4000000</v>
      </c>
      <c r="E50" s="28">
        <v>2624</v>
      </c>
      <c r="F50" s="29">
        <v>0.99500444298047697</v>
      </c>
    </row>
    <row r="51" spans="1:9" x14ac:dyDescent="0.2">
      <c r="A51" s="26" t="s">
        <v>609</v>
      </c>
      <c r="B51" s="26" t="s">
        <v>608</v>
      </c>
      <c r="C51" s="26" t="s">
        <v>94</v>
      </c>
      <c r="D51" s="27">
        <v>60000</v>
      </c>
      <c r="E51" s="28">
        <v>2552.2199999999998</v>
      </c>
      <c r="F51" s="29">
        <v>0.96778591442973805</v>
      </c>
    </row>
    <row r="52" spans="1:9" x14ac:dyDescent="0.2">
      <c r="A52" s="26" t="s">
        <v>282</v>
      </c>
      <c r="B52" s="26" t="s">
        <v>281</v>
      </c>
      <c r="C52" s="26" t="s">
        <v>218</v>
      </c>
      <c r="D52" s="27">
        <v>150000</v>
      </c>
      <c r="E52" s="28">
        <v>2440.8000000000002</v>
      </c>
      <c r="F52" s="29">
        <v>0.92553614497970604</v>
      </c>
    </row>
    <row r="53" spans="1:9" x14ac:dyDescent="0.2">
      <c r="A53" s="26" t="s">
        <v>611</v>
      </c>
      <c r="B53" s="26" t="s">
        <v>610</v>
      </c>
      <c r="C53" s="26" t="s">
        <v>352</v>
      </c>
      <c r="D53" s="27">
        <v>397375</v>
      </c>
      <c r="E53" s="28">
        <v>2107.0809380000001</v>
      </c>
      <c r="F53" s="29">
        <v>0.79899195694720704</v>
      </c>
    </row>
    <row r="54" spans="1:9" x14ac:dyDescent="0.2">
      <c r="A54" s="26" t="s">
        <v>613</v>
      </c>
      <c r="B54" s="26" t="s">
        <v>612</v>
      </c>
      <c r="C54" s="26" t="s">
        <v>170</v>
      </c>
      <c r="D54" s="27">
        <v>153677</v>
      </c>
      <c r="E54" s="28">
        <v>2009.787806</v>
      </c>
      <c r="F54" s="29">
        <v>0.76209900778124395</v>
      </c>
    </row>
    <row r="55" spans="1:9" x14ac:dyDescent="0.2">
      <c r="A55" s="26" t="s">
        <v>385</v>
      </c>
      <c r="B55" s="26" t="s">
        <v>384</v>
      </c>
      <c r="C55" s="26" t="s">
        <v>170</v>
      </c>
      <c r="D55" s="27">
        <v>115349</v>
      </c>
      <c r="E55" s="28">
        <v>1811.383022</v>
      </c>
      <c r="F55" s="29">
        <v>0.68686515046852203</v>
      </c>
    </row>
    <row r="56" spans="1:9" x14ac:dyDescent="0.2">
      <c r="A56" s="26" t="s">
        <v>567</v>
      </c>
      <c r="B56" s="26" t="s">
        <v>566</v>
      </c>
      <c r="C56" s="26" t="s">
        <v>120</v>
      </c>
      <c r="D56" s="27">
        <v>20000</v>
      </c>
      <c r="E56" s="28">
        <v>1593.27</v>
      </c>
      <c r="F56" s="29">
        <v>0.60415805215987195</v>
      </c>
    </row>
    <row r="57" spans="1:9" x14ac:dyDescent="0.2">
      <c r="A57" s="26" t="s">
        <v>144</v>
      </c>
      <c r="B57" s="26" t="s">
        <v>143</v>
      </c>
      <c r="C57" s="26" t="s">
        <v>145</v>
      </c>
      <c r="D57" s="27">
        <v>65000</v>
      </c>
      <c r="E57" s="28">
        <v>1529.6125</v>
      </c>
      <c r="F57" s="29">
        <v>0.58001952497655296</v>
      </c>
    </row>
    <row r="58" spans="1:9" x14ac:dyDescent="0.2">
      <c r="A58" s="26" t="s">
        <v>615</v>
      </c>
      <c r="B58" s="26" t="s">
        <v>614</v>
      </c>
      <c r="C58" s="26" t="s">
        <v>170</v>
      </c>
      <c r="D58" s="27">
        <v>1000000</v>
      </c>
      <c r="E58" s="28">
        <v>1307</v>
      </c>
      <c r="F58" s="29">
        <v>0.49560625265834002</v>
      </c>
    </row>
    <row r="59" spans="1:9" x14ac:dyDescent="0.2">
      <c r="A59" s="26" t="s">
        <v>583</v>
      </c>
      <c r="B59" s="26" t="s">
        <v>582</v>
      </c>
      <c r="C59" s="26" t="s">
        <v>165</v>
      </c>
      <c r="D59" s="27">
        <v>52680</v>
      </c>
      <c r="E59" s="28">
        <v>427.39283999999998</v>
      </c>
      <c r="F59" s="29">
        <v>0.16206470072334</v>
      </c>
    </row>
    <row r="60" spans="1:9" x14ac:dyDescent="0.2">
      <c r="A60" s="30" t="s">
        <v>31</v>
      </c>
      <c r="B60" s="30"/>
      <c r="C60" s="30"/>
      <c r="D60" s="31"/>
      <c r="E60" s="32">
        <f>SUM(E7:E59)</f>
        <v>244139.56863499992</v>
      </c>
      <c r="F60" s="33">
        <f>SUM(F7:F59)</f>
        <v>92.576202553034335</v>
      </c>
      <c r="G60" s="18"/>
      <c r="H60" s="18"/>
      <c r="I60" s="18"/>
    </row>
    <row r="61" spans="1:9" x14ac:dyDescent="0.2">
      <c r="A61" s="26"/>
      <c r="B61" s="26"/>
      <c r="C61" s="26"/>
      <c r="D61" s="34"/>
      <c r="E61" s="28"/>
      <c r="F61" s="29"/>
    </row>
    <row r="62" spans="1:9" x14ac:dyDescent="0.2">
      <c r="A62" s="30" t="s">
        <v>292</v>
      </c>
      <c r="B62" s="26"/>
      <c r="C62" s="26"/>
      <c r="D62" s="34"/>
      <c r="E62" s="28"/>
      <c r="F62" s="29"/>
    </row>
    <row r="63" spans="1:9" x14ac:dyDescent="0.2">
      <c r="A63" s="26" t="s">
        <v>323</v>
      </c>
      <c r="B63" s="26" t="s">
        <v>322</v>
      </c>
      <c r="C63" s="26" t="s">
        <v>150</v>
      </c>
      <c r="D63" s="27">
        <v>275000</v>
      </c>
      <c r="E63" s="28">
        <v>6240.4953880000003</v>
      </c>
      <c r="F63" s="29">
        <v>2.3663569502512098</v>
      </c>
    </row>
    <row r="64" spans="1:9" x14ac:dyDescent="0.2">
      <c r="A64" s="26" t="s">
        <v>325</v>
      </c>
      <c r="B64" s="26" t="s">
        <v>324</v>
      </c>
      <c r="C64" s="26" t="s">
        <v>173</v>
      </c>
      <c r="D64" s="27">
        <v>200000</v>
      </c>
      <c r="E64" s="28">
        <v>2498.2943</v>
      </c>
      <c r="F64" s="29">
        <v>0.94733762514207398</v>
      </c>
    </row>
    <row r="65" spans="1:9" x14ac:dyDescent="0.2">
      <c r="A65" s="30" t="s">
        <v>31</v>
      </c>
      <c r="B65" s="30"/>
      <c r="C65" s="30"/>
      <c r="D65" s="31"/>
      <c r="E65" s="32">
        <f>SUM(E62:E64)</f>
        <v>8738.7896880000008</v>
      </c>
      <c r="F65" s="33">
        <f>SUM(F62:F64)</f>
        <v>3.313694575393284</v>
      </c>
      <c r="G65" s="18"/>
      <c r="H65" s="18"/>
      <c r="I65" s="18"/>
    </row>
    <row r="66" spans="1:9" x14ac:dyDescent="0.2">
      <c r="A66" s="26"/>
      <c r="B66" s="26"/>
      <c r="C66" s="26"/>
      <c r="D66" s="34"/>
      <c r="E66" s="28"/>
      <c r="F66" s="29"/>
    </row>
    <row r="67" spans="1:9" x14ac:dyDescent="0.2">
      <c r="A67" s="30" t="s">
        <v>32</v>
      </c>
      <c r="B67" s="30"/>
      <c r="C67" s="30"/>
      <c r="D67" s="31"/>
      <c r="E67" s="32">
        <f>E60+E65</f>
        <v>252878.35832299991</v>
      </c>
      <c r="F67" s="33">
        <f>F60+F65</f>
        <v>95.88989712842762</v>
      </c>
      <c r="G67" s="18"/>
      <c r="H67" s="18"/>
      <c r="I67" s="18"/>
    </row>
    <row r="68" spans="1:9" x14ac:dyDescent="0.2">
      <c r="A68" s="30"/>
      <c r="B68" s="30"/>
      <c r="C68" s="30"/>
      <c r="D68" s="31"/>
      <c r="E68" s="32"/>
      <c r="F68" s="33"/>
      <c r="G68" s="18"/>
      <c r="H68" s="18"/>
      <c r="I68" s="18"/>
    </row>
    <row r="69" spans="1:9" x14ac:dyDescent="0.2">
      <c r="A69" s="30" t="s">
        <v>34</v>
      </c>
      <c r="B69" s="30"/>
      <c r="C69" s="30"/>
      <c r="D69" s="31"/>
      <c r="E69" s="32">
        <f>E71-(E60+E65)</f>
        <v>10839.057062600099</v>
      </c>
      <c r="F69" s="33">
        <f>F71-(F60+F65)</f>
        <v>4.11010287157238</v>
      </c>
      <c r="G69" s="18"/>
      <c r="H69" s="18"/>
      <c r="I69" s="18"/>
    </row>
    <row r="70" spans="1:9" x14ac:dyDescent="0.2">
      <c r="A70" s="30"/>
      <c r="B70" s="30"/>
      <c r="C70" s="30"/>
      <c r="D70" s="31"/>
      <c r="E70" s="32"/>
      <c r="F70" s="33"/>
      <c r="G70" s="18"/>
      <c r="H70" s="18"/>
      <c r="I70" s="18"/>
    </row>
    <row r="71" spans="1:9" x14ac:dyDescent="0.2">
      <c r="A71" s="35" t="s">
        <v>33</v>
      </c>
      <c r="B71" s="35"/>
      <c r="C71" s="35"/>
      <c r="D71" s="36"/>
      <c r="E71" s="37">
        <v>263717.4153856</v>
      </c>
      <c r="F71" s="38">
        <v>100</v>
      </c>
      <c r="G71" s="18"/>
      <c r="H71" s="18"/>
      <c r="I71" s="18"/>
    </row>
    <row r="74" spans="1:9" x14ac:dyDescent="0.2">
      <c r="A74" s="18" t="s">
        <v>36</v>
      </c>
    </row>
    <row r="75" spans="1:9" x14ac:dyDescent="0.2">
      <c r="A75" s="18" t="s">
        <v>37</v>
      </c>
    </row>
    <row r="76" spans="1:9" x14ac:dyDescent="0.2">
      <c r="A76" s="18" t="s">
        <v>38</v>
      </c>
      <c r="B76" s="18"/>
      <c r="C76" s="39" t="s">
        <v>40</v>
      </c>
      <c r="D76" s="19" t="s">
        <v>39</v>
      </c>
    </row>
    <row r="77" spans="1:9" x14ac:dyDescent="0.2">
      <c r="A77" s="9" t="s">
        <v>57</v>
      </c>
      <c r="C77" s="40">
        <v>122.8527</v>
      </c>
      <c r="D77" s="40">
        <v>115.869</v>
      </c>
    </row>
    <row r="78" spans="1:9" x14ac:dyDescent="0.2">
      <c r="A78" s="9" t="s">
        <v>79</v>
      </c>
      <c r="C78" s="40">
        <v>19.669699999999999</v>
      </c>
      <c r="D78" s="40">
        <v>17.062999999999999</v>
      </c>
    </row>
    <row r="79" spans="1:9" x14ac:dyDescent="0.2">
      <c r="A79" s="9" t="s">
        <v>60</v>
      </c>
      <c r="C79" s="40">
        <v>131.39269999999999</v>
      </c>
      <c r="D79" s="40">
        <v>124.3691</v>
      </c>
    </row>
    <row r="80" spans="1:9" x14ac:dyDescent="0.2">
      <c r="A80" s="9" t="s">
        <v>80</v>
      </c>
      <c r="C80" s="40">
        <v>21.7317</v>
      </c>
      <c r="D80" s="40">
        <v>19.078600000000002</v>
      </c>
    </row>
    <row r="82" spans="1:4" x14ac:dyDescent="0.2">
      <c r="A82" s="18" t="s">
        <v>42</v>
      </c>
    </row>
    <row r="83" spans="1:4" x14ac:dyDescent="0.2">
      <c r="A83" s="80" t="s">
        <v>54</v>
      </c>
      <c r="B83" s="81"/>
      <c r="C83" s="43" t="s">
        <v>55</v>
      </c>
    </row>
    <row r="84" spans="1:4" x14ac:dyDescent="0.2">
      <c r="A84" s="76" t="s">
        <v>79</v>
      </c>
      <c r="B84" s="77"/>
      <c r="C84" s="44">
        <v>1.5</v>
      </c>
    </row>
    <row r="85" spans="1:4" x14ac:dyDescent="0.2">
      <c r="A85" s="76" t="s">
        <v>80</v>
      </c>
      <c r="B85" s="77"/>
      <c r="C85" s="44">
        <v>1.5</v>
      </c>
    </row>
    <row r="86" spans="1:4" x14ac:dyDescent="0.2">
      <c r="A86" s="9" t="s">
        <v>56</v>
      </c>
    </row>
    <row r="87" spans="1:4" x14ac:dyDescent="0.2">
      <c r="A87" s="9" t="s">
        <v>41</v>
      </c>
    </row>
    <row r="89" spans="1:4" x14ac:dyDescent="0.2">
      <c r="A89" s="18" t="s">
        <v>225</v>
      </c>
      <c r="D89" s="45">
        <v>0.49832446454455698</v>
      </c>
    </row>
    <row r="91" spans="1:4" x14ac:dyDescent="0.2">
      <c r="A91" s="18" t="s">
        <v>1201</v>
      </c>
    </row>
    <row r="92" spans="1:4" x14ac:dyDescent="0.2">
      <c r="A92" s="46"/>
    </row>
    <row r="93" spans="1:4" x14ac:dyDescent="0.2">
      <c r="A93" s="47" t="s">
        <v>769</v>
      </c>
    </row>
    <row r="94" spans="1:4" x14ac:dyDescent="0.2">
      <c r="A94" s="48"/>
    </row>
    <row r="95" spans="1:4" x14ac:dyDescent="0.2">
      <c r="A95" s="49"/>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7" t="s">
        <v>801</v>
      </c>
    </row>
    <row r="108" spans="1:1" x14ac:dyDescent="0.2">
      <c r="A108" s="49"/>
    </row>
    <row r="109" spans="1:1" x14ac:dyDescent="0.2">
      <c r="A109" s="47" t="s">
        <v>770</v>
      </c>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sheetData>
  <mergeCells count="4">
    <mergeCell ref="A1:F1"/>
    <mergeCell ref="A83:B83"/>
    <mergeCell ref="A84:B84"/>
    <mergeCell ref="A85:B85"/>
  </mergeCells>
  <conditionalFormatting sqref="F2:F3 F5:F65536">
    <cfRule type="cellIs" dxfId="38" priority="1" stopIfTrue="1" operator="between">
      <formula>0.009</formula>
      <formula>-0.009</formula>
    </cfRule>
  </conditionalFormatting>
  <hyperlinks>
    <hyperlink ref="A92"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06"/>
  <sheetViews>
    <sheetView workbookViewId="0">
      <selection sqref="A1:F1"/>
    </sheetView>
  </sheetViews>
  <sheetFormatPr defaultColWidth="9.140625" defaultRowHeight="11.25" x14ac:dyDescent="0.2"/>
  <cols>
    <col min="1" max="1" width="38.7109375" style="9" bestFit="1" customWidth="1"/>
    <col min="2" max="2" width="28.5703125" style="9" bestFit="1" customWidth="1"/>
    <col min="3" max="3" width="35.4257812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18</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7600000</v>
      </c>
      <c r="E7" s="28">
        <v>57216.6</v>
      </c>
      <c r="F7" s="29">
        <v>9.2380800707970501</v>
      </c>
    </row>
    <row r="8" spans="1:6" x14ac:dyDescent="0.2">
      <c r="A8" s="26" t="s">
        <v>91</v>
      </c>
      <c r="B8" s="26" t="s">
        <v>90</v>
      </c>
      <c r="C8" s="26" t="s">
        <v>89</v>
      </c>
      <c r="D8" s="27">
        <v>3925000</v>
      </c>
      <c r="E8" s="28">
        <v>54516.287499999999</v>
      </c>
      <c r="F8" s="29">
        <v>8.8020929081349202</v>
      </c>
    </row>
    <row r="9" spans="1:6" x14ac:dyDescent="0.2">
      <c r="A9" s="26" t="s">
        <v>107</v>
      </c>
      <c r="B9" s="26" t="s">
        <v>106</v>
      </c>
      <c r="C9" s="26" t="s">
        <v>94</v>
      </c>
      <c r="D9" s="27">
        <v>3400000</v>
      </c>
      <c r="E9" s="28">
        <v>35385.5</v>
      </c>
      <c r="F9" s="29">
        <v>5.7132734616385603</v>
      </c>
    </row>
    <row r="10" spans="1:6" x14ac:dyDescent="0.2">
      <c r="A10" s="26" t="s">
        <v>111</v>
      </c>
      <c r="B10" s="26" t="s">
        <v>110</v>
      </c>
      <c r="C10" s="26" t="s">
        <v>89</v>
      </c>
      <c r="D10" s="27">
        <v>1720000</v>
      </c>
      <c r="E10" s="28">
        <v>31765.82</v>
      </c>
      <c r="F10" s="29">
        <v>5.1288470247188096</v>
      </c>
    </row>
    <row r="11" spans="1:6" x14ac:dyDescent="0.2">
      <c r="A11" s="26" t="s">
        <v>93</v>
      </c>
      <c r="B11" s="26" t="s">
        <v>92</v>
      </c>
      <c r="C11" s="26" t="s">
        <v>94</v>
      </c>
      <c r="D11" s="27">
        <v>2000000</v>
      </c>
      <c r="E11" s="28">
        <v>30072</v>
      </c>
      <c r="F11" s="29">
        <v>4.8553661680178299</v>
      </c>
    </row>
    <row r="12" spans="1:6" x14ac:dyDescent="0.2">
      <c r="A12" s="26" t="s">
        <v>104</v>
      </c>
      <c r="B12" s="26" t="s">
        <v>103</v>
      </c>
      <c r="C12" s="26" t="s">
        <v>105</v>
      </c>
      <c r="D12" s="27">
        <v>900000</v>
      </c>
      <c r="E12" s="28">
        <v>23693.85</v>
      </c>
      <c r="F12" s="29">
        <v>3.8255625724956501</v>
      </c>
    </row>
    <row r="13" spans="1:6" x14ac:dyDescent="0.2">
      <c r="A13" s="26" t="s">
        <v>571</v>
      </c>
      <c r="B13" s="26" t="s">
        <v>570</v>
      </c>
      <c r="C13" s="26" t="s">
        <v>165</v>
      </c>
      <c r="D13" s="27">
        <v>2000000</v>
      </c>
      <c r="E13" s="28">
        <v>23483</v>
      </c>
      <c r="F13" s="29">
        <v>3.7915191448378098</v>
      </c>
    </row>
    <row r="14" spans="1:6" x14ac:dyDescent="0.2">
      <c r="A14" s="26" t="s">
        <v>217</v>
      </c>
      <c r="B14" s="26" t="s">
        <v>216</v>
      </c>
      <c r="C14" s="26" t="s">
        <v>218</v>
      </c>
      <c r="D14" s="27">
        <v>3800000</v>
      </c>
      <c r="E14" s="28">
        <v>19722</v>
      </c>
      <c r="F14" s="29">
        <v>3.1842754577563102</v>
      </c>
    </row>
    <row r="15" spans="1:6" x14ac:dyDescent="0.2">
      <c r="A15" s="26" t="s">
        <v>133</v>
      </c>
      <c r="B15" s="26" t="s">
        <v>132</v>
      </c>
      <c r="C15" s="26" t="s">
        <v>134</v>
      </c>
      <c r="D15" s="27">
        <v>2500000</v>
      </c>
      <c r="E15" s="28">
        <v>19500</v>
      </c>
      <c r="F15" s="29">
        <v>3.1484317729564899</v>
      </c>
    </row>
    <row r="16" spans="1:6" x14ac:dyDescent="0.2">
      <c r="A16" s="26" t="s">
        <v>617</v>
      </c>
      <c r="B16" s="26" t="s">
        <v>616</v>
      </c>
      <c r="C16" s="26" t="s">
        <v>165</v>
      </c>
      <c r="D16" s="27">
        <v>3200000</v>
      </c>
      <c r="E16" s="28">
        <v>19166.400000000001</v>
      </c>
      <c r="F16" s="29">
        <v>3.09456937093299</v>
      </c>
    </row>
    <row r="17" spans="1:6" x14ac:dyDescent="0.2">
      <c r="A17" s="26" t="s">
        <v>278</v>
      </c>
      <c r="B17" s="26" t="s">
        <v>277</v>
      </c>
      <c r="C17" s="26" t="s">
        <v>94</v>
      </c>
      <c r="D17" s="27">
        <v>548414</v>
      </c>
      <c r="E17" s="28">
        <v>18450.566409999999</v>
      </c>
      <c r="F17" s="29">
        <v>2.9789922827839899</v>
      </c>
    </row>
    <row r="18" spans="1:6" x14ac:dyDescent="0.2">
      <c r="A18" s="26" t="s">
        <v>109</v>
      </c>
      <c r="B18" s="26" t="s">
        <v>108</v>
      </c>
      <c r="C18" s="26" t="s">
        <v>89</v>
      </c>
      <c r="D18" s="27">
        <v>3900000</v>
      </c>
      <c r="E18" s="28">
        <v>18255.900000000001</v>
      </c>
      <c r="F18" s="29">
        <v>2.9475618258418699</v>
      </c>
    </row>
    <row r="19" spans="1:6" x14ac:dyDescent="0.2">
      <c r="A19" s="26" t="s">
        <v>98</v>
      </c>
      <c r="B19" s="26" t="s">
        <v>97</v>
      </c>
      <c r="C19" s="26" t="s">
        <v>99</v>
      </c>
      <c r="D19" s="27">
        <v>950000</v>
      </c>
      <c r="E19" s="28">
        <v>15717.75</v>
      </c>
      <c r="F19" s="29">
        <v>2.5377571025326602</v>
      </c>
    </row>
    <row r="20" spans="1:6" x14ac:dyDescent="0.2">
      <c r="A20" s="26" t="s">
        <v>242</v>
      </c>
      <c r="B20" s="26" t="s">
        <v>241</v>
      </c>
      <c r="C20" s="26" t="s">
        <v>218</v>
      </c>
      <c r="D20" s="27">
        <v>1892822</v>
      </c>
      <c r="E20" s="28">
        <v>14516.99833</v>
      </c>
      <c r="F20" s="29">
        <v>2.3438860918014499</v>
      </c>
    </row>
    <row r="21" spans="1:6" x14ac:dyDescent="0.2">
      <c r="A21" s="26" t="s">
        <v>101</v>
      </c>
      <c r="B21" s="26" t="s">
        <v>100</v>
      </c>
      <c r="C21" s="26" t="s">
        <v>102</v>
      </c>
      <c r="D21" s="27">
        <v>2000000</v>
      </c>
      <c r="E21" s="28">
        <v>14004</v>
      </c>
      <c r="F21" s="29">
        <v>2.2610583871016798</v>
      </c>
    </row>
    <row r="22" spans="1:6" x14ac:dyDescent="0.2">
      <c r="A22" s="26" t="s">
        <v>255</v>
      </c>
      <c r="B22" s="26" t="s">
        <v>254</v>
      </c>
      <c r="C22" s="26" t="s">
        <v>114</v>
      </c>
      <c r="D22" s="27">
        <v>6000000</v>
      </c>
      <c r="E22" s="28">
        <v>13974</v>
      </c>
      <c r="F22" s="29">
        <v>2.2562146459125199</v>
      </c>
    </row>
    <row r="23" spans="1:6" x14ac:dyDescent="0.2">
      <c r="A23" s="26" t="s">
        <v>119</v>
      </c>
      <c r="B23" s="26" t="s">
        <v>118</v>
      </c>
      <c r="C23" s="26" t="s">
        <v>120</v>
      </c>
      <c r="D23" s="27">
        <v>353450</v>
      </c>
      <c r="E23" s="28">
        <v>13657.66145</v>
      </c>
      <c r="F23" s="29">
        <v>2.2051392437673401</v>
      </c>
    </row>
    <row r="24" spans="1:6" x14ac:dyDescent="0.2">
      <c r="A24" s="26" t="s">
        <v>478</v>
      </c>
      <c r="B24" s="26" t="s">
        <v>477</v>
      </c>
      <c r="C24" s="26" t="s">
        <v>479</v>
      </c>
      <c r="D24" s="27">
        <v>9321884</v>
      </c>
      <c r="E24" s="28">
        <v>12817.5905</v>
      </c>
      <c r="F24" s="29">
        <v>2.0695030350228398</v>
      </c>
    </row>
    <row r="25" spans="1:6" x14ac:dyDescent="0.2">
      <c r="A25" s="26" t="s">
        <v>188</v>
      </c>
      <c r="B25" s="26" t="s">
        <v>187</v>
      </c>
      <c r="C25" s="26" t="s">
        <v>137</v>
      </c>
      <c r="D25" s="27">
        <v>16500000</v>
      </c>
      <c r="E25" s="28">
        <v>12317.25</v>
      </c>
      <c r="F25" s="29">
        <v>1.9887190387409399</v>
      </c>
    </row>
    <row r="26" spans="1:6" x14ac:dyDescent="0.2">
      <c r="A26" s="26" t="s">
        <v>154</v>
      </c>
      <c r="B26" s="26" t="s">
        <v>153</v>
      </c>
      <c r="C26" s="26" t="s">
        <v>117</v>
      </c>
      <c r="D26" s="27">
        <v>200000</v>
      </c>
      <c r="E26" s="28">
        <v>12165.2</v>
      </c>
      <c r="F26" s="29">
        <v>1.9641693438138601</v>
      </c>
    </row>
    <row r="27" spans="1:6" x14ac:dyDescent="0.2">
      <c r="A27" s="26" t="s">
        <v>567</v>
      </c>
      <c r="B27" s="26" t="s">
        <v>566</v>
      </c>
      <c r="C27" s="26" t="s">
        <v>120</v>
      </c>
      <c r="D27" s="27">
        <v>150000</v>
      </c>
      <c r="E27" s="28">
        <v>11949.525</v>
      </c>
      <c r="F27" s="29">
        <v>1.92934688111477</v>
      </c>
    </row>
    <row r="28" spans="1:6" x14ac:dyDescent="0.2">
      <c r="A28" s="26" t="s">
        <v>503</v>
      </c>
      <c r="B28" s="26" t="s">
        <v>502</v>
      </c>
      <c r="C28" s="26" t="s">
        <v>429</v>
      </c>
      <c r="D28" s="27">
        <v>300000</v>
      </c>
      <c r="E28" s="28">
        <v>11937.9</v>
      </c>
      <c r="F28" s="29">
        <v>1.92746993140397</v>
      </c>
    </row>
    <row r="29" spans="1:6" x14ac:dyDescent="0.2">
      <c r="A29" s="26" t="s">
        <v>125</v>
      </c>
      <c r="B29" s="26" t="s">
        <v>124</v>
      </c>
      <c r="C29" s="26" t="s">
        <v>126</v>
      </c>
      <c r="D29" s="27">
        <v>250000</v>
      </c>
      <c r="E29" s="28">
        <v>10924.125</v>
      </c>
      <c r="F29" s="29">
        <v>1.76378780726915</v>
      </c>
    </row>
    <row r="30" spans="1:6" x14ac:dyDescent="0.2">
      <c r="A30" s="26" t="s">
        <v>499</v>
      </c>
      <c r="B30" s="26" t="s">
        <v>498</v>
      </c>
      <c r="C30" s="26" t="s">
        <v>94</v>
      </c>
      <c r="D30" s="27">
        <v>400000</v>
      </c>
      <c r="E30" s="28">
        <v>10374.200000000001</v>
      </c>
      <c r="F30" s="29">
        <v>1.67499799482078</v>
      </c>
    </row>
    <row r="31" spans="1:6" x14ac:dyDescent="0.2">
      <c r="A31" s="26" t="s">
        <v>563</v>
      </c>
      <c r="B31" s="26" t="s">
        <v>562</v>
      </c>
      <c r="C31" s="26" t="s">
        <v>126</v>
      </c>
      <c r="D31" s="27">
        <v>1000000</v>
      </c>
      <c r="E31" s="28">
        <v>9929.5</v>
      </c>
      <c r="F31" s="29">
        <v>1.60319760459341</v>
      </c>
    </row>
    <row r="32" spans="1:6" x14ac:dyDescent="0.2">
      <c r="A32" s="26" t="s">
        <v>179</v>
      </c>
      <c r="B32" s="26" t="s">
        <v>178</v>
      </c>
      <c r="C32" s="26" t="s">
        <v>159</v>
      </c>
      <c r="D32" s="27">
        <v>600000</v>
      </c>
      <c r="E32" s="28">
        <v>9254.4</v>
      </c>
      <c r="F32" s="29">
        <v>1.4941972820332601</v>
      </c>
    </row>
    <row r="33" spans="1:9" x14ac:dyDescent="0.2">
      <c r="A33" s="26" t="s">
        <v>152</v>
      </c>
      <c r="B33" s="26" t="s">
        <v>151</v>
      </c>
      <c r="C33" s="26" t="s">
        <v>120</v>
      </c>
      <c r="D33" s="27">
        <v>1900000</v>
      </c>
      <c r="E33" s="28">
        <v>8427.4500000000007</v>
      </c>
      <c r="F33" s="29">
        <v>1.36067955615396</v>
      </c>
    </row>
    <row r="34" spans="1:9" x14ac:dyDescent="0.2">
      <c r="A34" s="26" t="s">
        <v>569</v>
      </c>
      <c r="B34" s="26" t="s">
        <v>568</v>
      </c>
      <c r="C34" s="26" t="s">
        <v>352</v>
      </c>
      <c r="D34" s="27">
        <v>450000</v>
      </c>
      <c r="E34" s="28">
        <v>8273.4750000000004</v>
      </c>
      <c r="F34" s="29">
        <v>1.3358190545005799</v>
      </c>
    </row>
    <row r="35" spans="1:9" x14ac:dyDescent="0.2">
      <c r="A35" s="26" t="s">
        <v>607</v>
      </c>
      <c r="B35" s="26" t="s">
        <v>606</v>
      </c>
      <c r="C35" s="26" t="s">
        <v>126</v>
      </c>
      <c r="D35" s="27">
        <v>250000</v>
      </c>
      <c r="E35" s="28">
        <v>7152.375</v>
      </c>
      <c r="F35" s="29">
        <v>1.15480844626152</v>
      </c>
    </row>
    <row r="36" spans="1:9" x14ac:dyDescent="0.2">
      <c r="A36" s="26" t="s">
        <v>144</v>
      </c>
      <c r="B36" s="26" t="s">
        <v>143</v>
      </c>
      <c r="C36" s="26" t="s">
        <v>145</v>
      </c>
      <c r="D36" s="27">
        <v>300000</v>
      </c>
      <c r="E36" s="28">
        <v>7059.75</v>
      </c>
      <c r="F36" s="29">
        <v>1.1398533953399801</v>
      </c>
    </row>
    <row r="37" spans="1:9" x14ac:dyDescent="0.2">
      <c r="A37" s="26" t="s">
        <v>531</v>
      </c>
      <c r="B37" s="26" t="s">
        <v>530</v>
      </c>
      <c r="C37" s="26" t="s">
        <v>170</v>
      </c>
      <c r="D37" s="27">
        <v>9571399</v>
      </c>
      <c r="E37" s="28">
        <v>6278.8377440000004</v>
      </c>
      <c r="F37" s="29">
        <v>1.01376883335631</v>
      </c>
    </row>
    <row r="38" spans="1:9" x14ac:dyDescent="0.2">
      <c r="A38" s="26" t="s">
        <v>158</v>
      </c>
      <c r="B38" s="26" t="s">
        <v>157</v>
      </c>
      <c r="C38" s="26" t="s">
        <v>159</v>
      </c>
      <c r="D38" s="27">
        <v>750000</v>
      </c>
      <c r="E38" s="28">
        <v>6070.5</v>
      </c>
      <c r="F38" s="29">
        <v>0.98013102962730203</v>
      </c>
    </row>
    <row r="39" spans="1:9" x14ac:dyDescent="0.2">
      <c r="A39" s="26" t="s">
        <v>615</v>
      </c>
      <c r="B39" s="26" t="s">
        <v>614</v>
      </c>
      <c r="C39" s="26" t="s">
        <v>170</v>
      </c>
      <c r="D39" s="27">
        <v>4500000</v>
      </c>
      <c r="E39" s="28">
        <v>5881.5</v>
      </c>
      <c r="F39" s="29">
        <v>0.94961546013556997</v>
      </c>
    </row>
    <row r="40" spans="1:9" x14ac:dyDescent="0.2">
      <c r="A40" s="26" t="s">
        <v>309</v>
      </c>
      <c r="B40" s="26" t="s">
        <v>308</v>
      </c>
      <c r="C40" s="26" t="s">
        <v>137</v>
      </c>
      <c r="D40" s="27">
        <v>100000</v>
      </c>
      <c r="E40" s="28">
        <v>4164.3999999999996</v>
      </c>
      <c r="F40" s="29">
        <v>0.67237586027179597</v>
      </c>
    </row>
    <row r="41" spans="1:9" x14ac:dyDescent="0.2">
      <c r="A41" s="26" t="s">
        <v>611</v>
      </c>
      <c r="B41" s="26" t="s">
        <v>610</v>
      </c>
      <c r="C41" s="26" t="s">
        <v>352</v>
      </c>
      <c r="D41" s="27">
        <v>747188</v>
      </c>
      <c r="E41" s="28">
        <v>3961.9643700000001</v>
      </c>
      <c r="F41" s="29">
        <v>0.63969100029895198</v>
      </c>
    </row>
    <row r="42" spans="1:9" x14ac:dyDescent="0.2">
      <c r="A42" s="26" t="s">
        <v>619</v>
      </c>
      <c r="B42" s="26" t="s">
        <v>618</v>
      </c>
      <c r="C42" s="26" t="s">
        <v>193</v>
      </c>
      <c r="D42" s="27">
        <v>135350</v>
      </c>
      <c r="E42" s="28">
        <v>2567.3188</v>
      </c>
      <c r="F42" s="29">
        <v>0.41451426057582202</v>
      </c>
    </row>
    <row r="43" spans="1:9" x14ac:dyDescent="0.2">
      <c r="A43" s="26" t="s">
        <v>605</v>
      </c>
      <c r="B43" s="26" t="s">
        <v>604</v>
      </c>
      <c r="C43" s="26" t="s">
        <v>89</v>
      </c>
      <c r="D43" s="27">
        <v>175000</v>
      </c>
      <c r="E43" s="28">
        <v>2189.8625000000002</v>
      </c>
      <c r="F43" s="29">
        <v>0.35357090632851002</v>
      </c>
    </row>
    <row r="44" spans="1:9" x14ac:dyDescent="0.2">
      <c r="A44" s="26" t="s">
        <v>601</v>
      </c>
      <c r="B44" s="26" t="s">
        <v>600</v>
      </c>
      <c r="C44" s="26" t="s">
        <v>126</v>
      </c>
      <c r="D44" s="27">
        <v>72109</v>
      </c>
      <c r="E44" s="28">
        <v>2042.559534</v>
      </c>
      <c r="F44" s="29">
        <v>0.32978765820516998</v>
      </c>
    </row>
    <row r="45" spans="1:9" x14ac:dyDescent="0.2">
      <c r="A45" s="26" t="s">
        <v>583</v>
      </c>
      <c r="B45" s="26" t="s">
        <v>582</v>
      </c>
      <c r="C45" s="26" t="s">
        <v>165</v>
      </c>
      <c r="D45" s="27">
        <v>105375</v>
      </c>
      <c r="E45" s="28">
        <v>854.907375</v>
      </c>
      <c r="F45" s="29">
        <v>0.13803166884024801</v>
      </c>
    </row>
    <row r="46" spans="1:9" x14ac:dyDescent="0.2">
      <c r="A46" s="30" t="s">
        <v>31</v>
      </c>
      <c r="B46" s="30"/>
      <c r="C46" s="30"/>
      <c r="D46" s="31"/>
      <c r="E46" s="32">
        <f>SUM(E7:E45)</f>
        <v>589692.92451299995</v>
      </c>
      <c r="F46" s="33">
        <f>SUM(F7:F45)</f>
        <v>95.210663580736636</v>
      </c>
      <c r="G46" s="18"/>
      <c r="H46" s="18"/>
      <c r="I46" s="18"/>
    </row>
    <row r="47" spans="1:9" x14ac:dyDescent="0.2">
      <c r="A47" s="26"/>
      <c r="B47" s="26"/>
      <c r="C47" s="26"/>
      <c r="D47" s="34"/>
      <c r="E47" s="28"/>
      <c r="F47" s="29"/>
    </row>
    <row r="48" spans="1:9" x14ac:dyDescent="0.2">
      <c r="A48" s="30" t="s">
        <v>292</v>
      </c>
      <c r="B48" s="26"/>
      <c r="C48" s="26"/>
      <c r="D48" s="34"/>
      <c r="E48" s="28"/>
      <c r="F48" s="29"/>
    </row>
    <row r="49" spans="1:9" x14ac:dyDescent="0.2">
      <c r="A49" s="26" t="s">
        <v>325</v>
      </c>
      <c r="B49" s="26" t="s">
        <v>324</v>
      </c>
      <c r="C49" s="26" t="s">
        <v>173</v>
      </c>
      <c r="D49" s="27">
        <v>680000</v>
      </c>
      <c r="E49" s="28">
        <v>8494.2006199999996</v>
      </c>
      <c r="F49" s="29">
        <v>1.3714569804038299</v>
      </c>
    </row>
    <row r="50" spans="1:9" x14ac:dyDescent="0.2">
      <c r="A50" s="30" t="s">
        <v>31</v>
      </c>
      <c r="B50" s="30"/>
      <c r="C50" s="30"/>
      <c r="D50" s="31"/>
      <c r="E50" s="32">
        <f>SUM(E48:E49)</f>
        <v>8494.2006199999996</v>
      </c>
      <c r="F50" s="33">
        <f>SUM(F48:F49)</f>
        <v>1.3714569804038299</v>
      </c>
      <c r="G50" s="18"/>
      <c r="H50" s="18"/>
      <c r="I50" s="18"/>
    </row>
    <row r="51" spans="1:9" x14ac:dyDescent="0.2">
      <c r="A51" s="26"/>
      <c r="B51" s="26"/>
      <c r="C51" s="26"/>
      <c r="D51" s="34"/>
      <c r="E51" s="28"/>
      <c r="F51" s="29"/>
    </row>
    <row r="52" spans="1:9" x14ac:dyDescent="0.2">
      <c r="A52" s="30" t="s">
        <v>32</v>
      </c>
      <c r="B52" s="30"/>
      <c r="C52" s="30"/>
      <c r="D52" s="31"/>
      <c r="E52" s="32">
        <f>E46+E50</f>
        <v>598187.12513299996</v>
      </c>
      <c r="F52" s="33">
        <f>F46+F50</f>
        <v>96.582120561140471</v>
      </c>
      <c r="G52" s="18"/>
      <c r="H52" s="18"/>
      <c r="I52" s="18"/>
    </row>
    <row r="53" spans="1:9" x14ac:dyDescent="0.2">
      <c r="A53" s="30"/>
      <c r="B53" s="30"/>
      <c r="C53" s="30"/>
      <c r="D53" s="31"/>
      <c r="E53" s="32"/>
      <c r="F53" s="33"/>
      <c r="G53" s="18"/>
      <c r="H53" s="18"/>
      <c r="I53" s="18"/>
    </row>
    <row r="54" spans="1:9" x14ac:dyDescent="0.2">
      <c r="A54" s="30" t="s">
        <v>34</v>
      </c>
      <c r="B54" s="30"/>
      <c r="C54" s="30"/>
      <c r="D54" s="31"/>
      <c r="E54" s="32">
        <f>E56-(E46+E50)</f>
        <v>21168.840192200034</v>
      </c>
      <c r="F54" s="33">
        <f>F56-(F46+F50)</f>
        <v>3.4178794388595293</v>
      </c>
      <c r="G54" s="18"/>
      <c r="H54" s="18"/>
      <c r="I54" s="18"/>
    </row>
    <row r="55" spans="1:9" x14ac:dyDescent="0.2">
      <c r="A55" s="30"/>
      <c r="B55" s="30"/>
      <c r="C55" s="30"/>
      <c r="D55" s="31"/>
      <c r="E55" s="32"/>
      <c r="F55" s="33"/>
      <c r="G55" s="18"/>
      <c r="H55" s="18"/>
      <c r="I55" s="18"/>
    </row>
    <row r="56" spans="1:9" x14ac:dyDescent="0.2">
      <c r="A56" s="35" t="s">
        <v>33</v>
      </c>
      <c r="B56" s="35"/>
      <c r="C56" s="35"/>
      <c r="D56" s="36"/>
      <c r="E56" s="37">
        <v>619355.9653252</v>
      </c>
      <c r="F56" s="38">
        <v>100</v>
      </c>
      <c r="G56" s="18"/>
      <c r="H56" s="18"/>
      <c r="I56" s="18"/>
    </row>
    <row r="59" spans="1:9" x14ac:dyDescent="0.2">
      <c r="A59" s="18" t="s">
        <v>36</v>
      </c>
    </row>
    <row r="60" spans="1:9" x14ac:dyDescent="0.2">
      <c r="A60" s="18" t="s">
        <v>37</v>
      </c>
    </row>
    <row r="61" spans="1:9" x14ac:dyDescent="0.2">
      <c r="A61" s="18" t="s">
        <v>38</v>
      </c>
      <c r="B61" s="18"/>
      <c r="C61" s="39" t="s">
        <v>40</v>
      </c>
      <c r="D61" s="19" t="s">
        <v>39</v>
      </c>
    </row>
    <row r="62" spans="1:9" x14ac:dyDescent="0.2">
      <c r="A62" s="9" t="s">
        <v>57</v>
      </c>
      <c r="C62" s="40">
        <v>698.2835</v>
      </c>
      <c r="D62" s="40">
        <v>661.52210000000002</v>
      </c>
    </row>
    <row r="63" spans="1:9" x14ac:dyDescent="0.2">
      <c r="A63" s="9" t="s">
        <v>79</v>
      </c>
      <c r="C63" s="40">
        <v>47.061300000000003</v>
      </c>
      <c r="D63" s="40">
        <v>40.775399999999998</v>
      </c>
    </row>
    <row r="64" spans="1:9" x14ac:dyDescent="0.2">
      <c r="A64" s="9" t="s">
        <v>60</v>
      </c>
      <c r="C64" s="40">
        <v>750.64649999999995</v>
      </c>
      <c r="D64" s="40">
        <v>713.72730000000001</v>
      </c>
    </row>
    <row r="65" spans="1:4" x14ac:dyDescent="0.2">
      <c r="A65" s="9" t="s">
        <v>80</v>
      </c>
      <c r="C65" s="40">
        <v>52.436599999999999</v>
      </c>
      <c r="D65" s="40">
        <v>46.038200000000003</v>
      </c>
    </row>
    <row r="67" spans="1:4" x14ac:dyDescent="0.2">
      <c r="A67" s="18" t="s">
        <v>42</v>
      </c>
    </row>
    <row r="68" spans="1:4" x14ac:dyDescent="0.2">
      <c r="A68" s="80" t="s">
        <v>54</v>
      </c>
      <c r="B68" s="81"/>
      <c r="C68" s="43" t="s">
        <v>55</v>
      </c>
    </row>
    <row r="69" spans="1:4" x14ac:dyDescent="0.2">
      <c r="A69" s="76" t="s">
        <v>79</v>
      </c>
      <c r="B69" s="77"/>
      <c r="C69" s="44">
        <v>4.25</v>
      </c>
    </row>
    <row r="70" spans="1:4" x14ac:dyDescent="0.2">
      <c r="A70" s="76" t="s">
        <v>80</v>
      </c>
      <c r="B70" s="77"/>
      <c r="C70" s="44">
        <v>4.25</v>
      </c>
    </row>
    <row r="71" spans="1:4" x14ac:dyDescent="0.2">
      <c r="A71" s="9" t="s">
        <v>56</v>
      </c>
    </row>
    <row r="72" spans="1:4" x14ac:dyDescent="0.2">
      <c r="A72" s="9" t="s">
        <v>41</v>
      </c>
    </row>
    <row r="74" spans="1:4" x14ac:dyDescent="0.2">
      <c r="A74" s="18" t="s">
        <v>225</v>
      </c>
      <c r="D74" s="45">
        <v>0.42350265223507899</v>
      </c>
    </row>
    <row r="76" spans="1:4" x14ac:dyDescent="0.2">
      <c r="A76" s="18" t="s">
        <v>1201</v>
      </c>
    </row>
    <row r="77" spans="1:4" x14ac:dyDescent="0.2">
      <c r="A77" s="46"/>
    </row>
    <row r="78" spans="1:4" x14ac:dyDescent="0.2">
      <c r="A78" s="47" t="s">
        <v>769</v>
      </c>
    </row>
    <row r="79" spans="1:4" x14ac:dyDescent="0.2">
      <c r="A79" s="48"/>
    </row>
    <row r="80" spans="1:4"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7" t="s">
        <v>802</v>
      </c>
    </row>
    <row r="93" spans="1:1" x14ac:dyDescent="0.2">
      <c r="A93" s="49"/>
    </row>
    <row r="94" spans="1:1" x14ac:dyDescent="0.2">
      <c r="A94" s="47" t="s">
        <v>770</v>
      </c>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sheetData>
  <mergeCells count="4">
    <mergeCell ref="A1:F1"/>
    <mergeCell ref="A68:B68"/>
    <mergeCell ref="A69:B69"/>
    <mergeCell ref="A70:B70"/>
  </mergeCells>
  <conditionalFormatting sqref="F2:F3 F5:F65536">
    <cfRule type="cellIs" dxfId="37" priority="1" stopIfTrue="1" operator="between">
      <formula>0.009</formula>
      <formula>-0.009</formula>
    </cfRule>
  </conditionalFormatting>
  <hyperlinks>
    <hyperlink ref="A77"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97"/>
  <sheetViews>
    <sheetView workbookViewId="0">
      <selection sqref="A1:F1"/>
    </sheetView>
  </sheetViews>
  <sheetFormatPr defaultColWidth="9.140625" defaultRowHeight="11.25" x14ac:dyDescent="0.2"/>
  <cols>
    <col min="1" max="1" width="38.7109375" style="9" bestFit="1" customWidth="1"/>
    <col min="2" max="2" width="28" style="9" bestFit="1" customWidth="1"/>
    <col min="3" max="3" width="35.42578125" style="9" bestFit="1" customWidth="1"/>
    <col min="4" max="4" width="15.5703125" style="10" bestFit="1" customWidth="1"/>
    <col min="5" max="5" width="23" style="13" bestFit="1" customWidth="1"/>
    <col min="6" max="6" width="13.5703125" style="14" bestFit="1" customWidth="1"/>
    <col min="7" max="16384" width="9.140625" style="9"/>
  </cols>
  <sheetData>
    <row r="1" spans="1:6" s="1" customFormat="1" ht="15" x14ac:dyDescent="0.2">
      <c r="A1" s="78" t="s">
        <v>19</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98</v>
      </c>
      <c r="B7" s="26" t="s">
        <v>97</v>
      </c>
      <c r="C7" s="26" t="s">
        <v>99</v>
      </c>
      <c r="D7" s="27">
        <v>550000</v>
      </c>
      <c r="E7" s="28">
        <v>9099.75</v>
      </c>
      <c r="F7" s="29">
        <v>8.5063889267986905</v>
      </c>
    </row>
    <row r="8" spans="1:6" x14ac:dyDescent="0.2">
      <c r="A8" s="26" t="s">
        <v>88</v>
      </c>
      <c r="B8" s="26" t="s">
        <v>87</v>
      </c>
      <c r="C8" s="26" t="s">
        <v>89</v>
      </c>
      <c r="D8" s="27">
        <v>975000</v>
      </c>
      <c r="E8" s="28">
        <v>7340.2875000000004</v>
      </c>
      <c r="F8" s="29">
        <v>6.8616544750700701</v>
      </c>
    </row>
    <row r="9" spans="1:6" x14ac:dyDescent="0.2">
      <c r="A9" s="26" t="s">
        <v>104</v>
      </c>
      <c r="B9" s="26" t="s">
        <v>103</v>
      </c>
      <c r="C9" s="26" t="s">
        <v>105</v>
      </c>
      <c r="D9" s="27">
        <v>230000</v>
      </c>
      <c r="E9" s="28">
        <v>6055.0950000000003</v>
      </c>
      <c r="F9" s="29">
        <v>5.6602646291067504</v>
      </c>
    </row>
    <row r="10" spans="1:6" x14ac:dyDescent="0.2">
      <c r="A10" s="26" t="s">
        <v>101</v>
      </c>
      <c r="B10" s="26" t="s">
        <v>100</v>
      </c>
      <c r="C10" s="26" t="s">
        <v>102</v>
      </c>
      <c r="D10" s="27">
        <v>825000</v>
      </c>
      <c r="E10" s="28">
        <v>5776.65</v>
      </c>
      <c r="F10" s="29">
        <v>5.3999759986803602</v>
      </c>
    </row>
    <row r="11" spans="1:6" x14ac:dyDescent="0.2">
      <c r="A11" s="26" t="s">
        <v>565</v>
      </c>
      <c r="B11" s="26" t="s">
        <v>564</v>
      </c>
      <c r="C11" s="26" t="s">
        <v>186</v>
      </c>
      <c r="D11" s="27">
        <v>390000</v>
      </c>
      <c r="E11" s="28">
        <v>4821.57</v>
      </c>
      <c r="F11" s="29">
        <v>4.5071732363839399</v>
      </c>
    </row>
    <row r="12" spans="1:6" x14ac:dyDescent="0.2">
      <c r="A12" s="26" t="s">
        <v>109</v>
      </c>
      <c r="B12" s="26" t="s">
        <v>108</v>
      </c>
      <c r="C12" s="26" t="s">
        <v>89</v>
      </c>
      <c r="D12" s="27">
        <v>965000</v>
      </c>
      <c r="E12" s="28">
        <v>4517.165</v>
      </c>
      <c r="F12" s="29">
        <v>4.2226173616332998</v>
      </c>
    </row>
    <row r="13" spans="1:6" x14ac:dyDescent="0.2">
      <c r="A13" s="26" t="s">
        <v>96</v>
      </c>
      <c r="B13" s="26" t="s">
        <v>95</v>
      </c>
      <c r="C13" s="26" t="s">
        <v>89</v>
      </c>
      <c r="D13" s="27">
        <v>650000</v>
      </c>
      <c r="E13" s="28">
        <v>4453.8</v>
      </c>
      <c r="F13" s="29">
        <v>4.1633841591445897</v>
      </c>
    </row>
    <row r="14" spans="1:6" x14ac:dyDescent="0.2">
      <c r="A14" s="26" t="s">
        <v>255</v>
      </c>
      <c r="B14" s="26" t="s">
        <v>254</v>
      </c>
      <c r="C14" s="26" t="s">
        <v>114</v>
      </c>
      <c r="D14" s="27">
        <v>1850000</v>
      </c>
      <c r="E14" s="28">
        <v>4308.6499999999996</v>
      </c>
      <c r="F14" s="29">
        <v>4.0276988543038197</v>
      </c>
    </row>
    <row r="15" spans="1:6" x14ac:dyDescent="0.2">
      <c r="A15" s="26" t="s">
        <v>113</v>
      </c>
      <c r="B15" s="26" t="s">
        <v>112</v>
      </c>
      <c r="C15" s="26" t="s">
        <v>114</v>
      </c>
      <c r="D15" s="27">
        <v>2600000</v>
      </c>
      <c r="E15" s="28">
        <v>4056</v>
      </c>
      <c r="F15" s="29">
        <v>3.7915232272420099</v>
      </c>
    </row>
    <row r="16" spans="1:6" x14ac:dyDescent="0.2">
      <c r="A16" s="26" t="s">
        <v>248</v>
      </c>
      <c r="B16" s="26" t="s">
        <v>247</v>
      </c>
      <c r="C16" s="26" t="s">
        <v>117</v>
      </c>
      <c r="D16" s="27">
        <v>175000</v>
      </c>
      <c r="E16" s="28">
        <v>3847.2</v>
      </c>
      <c r="F16" s="29">
        <v>3.5963383037094299</v>
      </c>
    </row>
    <row r="17" spans="1:6" x14ac:dyDescent="0.2">
      <c r="A17" s="26" t="s">
        <v>401</v>
      </c>
      <c r="B17" s="26" t="s">
        <v>400</v>
      </c>
      <c r="C17" s="26" t="s">
        <v>367</v>
      </c>
      <c r="D17" s="27">
        <v>540000</v>
      </c>
      <c r="E17" s="28">
        <v>2967.84</v>
      </c>
      <c r="F17" s="29">
        <v>2.7743181200044198</v>
      </c>
    </row>
    <row r="18" spans="1:6" x14ac:dyDescent="0.2">
      <c r="A18" s="26" t="s">
        <v>569</v>
      </c>
      <c r="B18" s="26" t="s">
        <v>568</v>
      </c>
      <c r="C18" s="26" t="s">
        <v>352</v>
      </c>
      <c r="D18" s="27">
        <v>150000</v>
      </c>
      <c r="E18" s="28">
        <v>2757.8249999999998</v>
      </c>
      <c r="F18" s="29">
        <v>2.5779974221323201</v>
      </c>
    </row>
    <row r="19" spans="1:6" x14ac:dyDescent="0.2">
      <c r="A19" s="26" t="s">
        <v>122</v>
      </c>
      <c r="B19" s="26" t="s">
        <v>121</v>
      </c>
      <c r="C19" s="26" t="s">
        <v>123</v>
      </c>
      <c r="D19" s="27">
        <v>1800000</v>
      </c>
      <c r="E19" s="28">
        <v>2649.6</v>
      </c>
      <c r="F19" s="29">
        <v>2.47682937448235</v>
      </c>
    </row>
    <row r="20" spans="1:6" x14ac:dyDescent="0.2">
      <c r="A20" s="26" t="s">
        <v>497</v>
      </c>
      <c r="B20" s="26" t="s">
        <v>496</v>
      </c>
      <c r="C20" s="26" t="s">
        <v>352</v>
      </c>
      <c r="D20" s="27">
        <v>400000</v>
      </c>
      <c r="E20" s="28">
        <v>2601.8000000000002</v>
      </c>
      <c r="F20" s="29">
        <v>2.4321462358575601</v>
      </c>
    </row>
    <row r="21" spans="1:6" x14ac:dyDescent="0.2">
      <c r="A21" s="26" t="s">
        <v>478</v>
      </c>
      <c r="B21" s="26" t="s">
        <v>477</v>
      </c>
      <c r="C21" s="26" t="s">
        <v>479</v>
      </c>
      <c r="D21" s="27">
        <v>1850000</v>
      </c>
      <c r="E21" s="28">
        <v>2543.75</v>
      </c>
      <c r="F21" s="29">
        <v>2.3778814618582</v>
      </c>
    </row>
    <row r="22" spans="1:6" x14ac:dyDescent="0.2">
      <c r="A22" s="26" t="s">
        <v>259</v>
      </c>
      <c r="B22" s="26" t="s">
        <v>258</v>
      </c>
      <c r="C22" s="26" t="s">
        <v>123</v>
      </c>
      <c r="D22" s="27">
        <v>600000</v>
      </c>
      <c r="E22" s="28">
        <v>2269.1999999999998</v>
      </c>
      <c r="F22" s="29">
        <v>2.1212338528741501</v>
      </c>
    </row>
    <row r="23" spans="1:6" x14ac:dyDescent="0.2">
      <c r="A23" s="26" t="s">
        <v>413</v>
      </c>
      <c r="B23" s="26" t="s">
        <v>412</v>
      </c>
      <c r="C23" s="26" t="s">
        <v>352</v>
      </c>
      <c r="D23" s="27">
        <v>2904000</v>
      </c>
      <c r="E23" s="28">
        <v>2192.52</v>
      </c>
      <c r="F23" s="29">
        <v>2.04955387233547</v>
      </c>
    </row>
    <row r="24" spans="1:6" x14ac:dyDescent="0.2">
      <c r="A24" s="26" t="s">
        <v>284</v>
      </c>
      <c r="B24" s="26" t="s">
        <v>283</v>
      </c>
      <c r="C24" s="26" t="s">
        <v>285</v>
      </c>
      <c r="D24" s="27">
        <v>1400000</v>
      </c>
      <c r="E24" s="28">
        <v>2117.5</v>
      </c>
      <c r="F24" s="29">
        <v>1.9794256493306099</v>
      </c>
    </row>
    <row r="25" spans="1:6" x14ac:dyDescent="0.2">
      <c r="A25" s="26" t="s">
        <v>517</v>
      </c>
      <c r="B25" s="26" t="s">
        <v>516</v>
      </c>
      <c r="C25" s="26" t="s">
        <v>186</v>
      </c>
      <c r="D25" s="27">
        <v>300000</v>
      </c>
      <c r="E25" s="28">
        <v>2114.6999999999998</v>
      </c>
      <c r="F25" s="29">
        <v>1.9768082269843901</v>
      </c>
    </row>
    <row r="26" spans="1:6" x14ac:dyDescent="0.2">
      <c r="A26" s="26" t="s">
        <v>579</v>
      </c>
      <c r="B26" s="26" t="s">
        <v>578</v>
      </c>
      <c r="C26" s="26" t="s">
        <v>140</v>
      </c>
      <c r="D26" s="27">
        <v>350000</v>
      </c>
      <c r="E26" s="28">
        <v>2109.8000000000002</v>
      </c>
      <c r="F26" s="29">
        <v>1.9722277378785</v>
      </c>
    </row>
    <row r="27" spans="1:6" x14ac:dyDescent="0.2">
      <c r="A27" s="26" t="s">
        <v>192</v>
      </c>
      <c r="B27" s="26" t="s">
        <v>191</v>
      </c>
      <c r="C27" s="26" t="s">
        <v>193</v>
      </c>
      <c r="D27" s="27">
        <v>147077</v>
      </c>
      <c r="E27" s="28">
        <v>2017.3816710000001</v>
      </c>
      <c r="F27" s="29">
        <v>1.8858356666195299</v>
      </c>
    </row>
    <row r="28" spans="1:6" x14ac:dyDescent="0.2">
      <c r="A28" s="26" t="s">
        <v>407</v>
      </c>
      <c r="B28" s="26" t="s">
        <v>406</v>
      </c>
      <c r="C28" s="26" t="s">
        <v>186</v>
      </c>
      <c r="D28" s="27">
        <v>250000</v>
      </c>
      <c r="E28" s="28">
        <v>2011.25</v>
      </c>
      <c r="F28" s="29">
        <v>1.8801038192284201</v>
      </c>
    </row>
    <row r="29" spans="1:6" x14ac:dyDescent="0.2">
      <c r="A29" s="26" t="s">
        <v>567</v>
      </c>
      <c r="B29" s="26" t="s">
        <v>566</v>
      </c>
      <c r="C29" s="26" t="s">
        <v>120</v>
      </c>
      <c r="D29" s="27">
        <v>25000</v>
      </c>
      <c r="E29" s="28">
        <v>1991.5875000000001</v>
      </c>
      <c r="F29" s="29">
        <v>1.86172343819893</v>
      </c>
    </row>
    <row r="30" spans="1:6" x14ac:dyDescent="0.2">
      <c r="A30" s="26" t="s">
        <v>439</v>
      </c>
      <c r="B30" s="26" t="s">
        <v>438</v>
      </c>
      <c r="C30" s="26" t="s">
        <v>99</v>
      </c>
      <c r="D30" s="27">
        <v>105084</v>
      </c>
      <c r="E30" s="28">
        <v>1948.3624440000001</v>
      </c>
      <c r="F30" s="29">
        <v>1.8213169283806701</v>
      </c>
    </row>
    <row r="31" spans="1:6" x14ac:dyDescent="0.2">
      <c r="A31" s="26" t="s">
        <v>185</v>
      </c>
      <c r="B31" s="26" t="s">
        <v>184</v>
      </c>
      <c r="C31" s="26" t="s">
        <v>186</v>
      </c>
      <c r="D31" s="27">
        <v>1200000</v>
      </c>
      <c r="E31" s="28">
        <v>1845</v>
      </c>
      <c r="F31" s="29">
        <v>1.7246943674214801</v>
      </c>
    </row>
    <row r="32" spans="1:6" x14ac:dyDescent="0.2">
      <c r="A32" s="26" t="s">
        <v>575</v>
      </c>
      <c r="B32" s="26" t="s">
        <v>574</v>
      </c>
      <c r="C32" s="26" t="s">
        <v>105</v>
      </c>
      <c r="D32" s="27">
        <v>550000</v>
      </c>
      <c r="E32" s="28">
        <v>1794.1</v>
      </c>
      <c r="F32" s="29">
        <v>1.6771133683419399</v>
      </c>
    </row>
    <row r="33" spans="1:9" x14ac:dyDescent="0.2">
      <c r="A33" s="26" t="s">
        <v>253</v>
      </c>
      <c r="B33" s="26" t="s">
        <v>252</v>
      </c>
      <c r="C33" s="26" t="s">
        <v>186</v>
      </c>
      <c r="D33" s="27">
        <v>425000</v>
      </c>
      <c r="E33" s="28">
        <v>1575.4749999999999</v>
      </c>
      <c r="F33" s="29">
        <v>1.4727440967551999</v>
      </c>
    </row>
    <row r="34" spans="1:9" x14ac:dyDescent="0.2">
      <c r="A34" s="26" t="s">
        <v>621</v>
      </c>
      <c r="B34" s="26" t="s">
        <v>620</v>
      </c>
      <c r="C34" s="26" t="s">
        <v>367</v>
      </c>
      <c r="D34" s="27">
        <v>1600000</v>
      </c>
      <c r="E34" s="28">
        <v>1544</v>
      </c>
      <c r="F34" s="29">
        <v>1.4433214652025801</v>
      </c>
    </row>
    <row r="35" spans="1:9" x14ac:dyDescent="0.2">
      <c r="A35" s="26" t="s">
        <v>235</v>
      </c>
      <c r="B35" s="26" t="s">
        <v>234</v>
      </c>
      <c r="C35" s="26" t="s">
        <v>129</v>
      </c>
      <c r="D35" s="27">
        <v>643687</v>
      </c>
      <c r="E35" s="28">
        <v>1511.055233</v>
      </c>
      <c r="F35" s="29">
        <v>1.41252490472512</v>
      </c>
    </row>
    <row r="36" spans="1:9" x14ac:dyDescent="0.2">
      <c r="A36" s="26" t="s">
        <v>623</v>
      </c>
      <c r="B36" s="26" t="s">
        <v>622</v>
      </c>
      <c r="C36" s="26" t="s">
        <v>186</v>
      </c>
      <c r="D36" s="27">
        <v>1200000</v>
      </c>
      <c r="E36" s="28">
        <v>1477.2</v>
      </c>
      <c r="F36" s="29">
        <v>1.38087724637128</v>
      </c>
    </row>
    <row r="37" spans="1:9" x14ac:dyDescent="0.2">
      <c r="A37" s="26" t="s">
        <v>507</v>
      </c>
      <c r="B37" s="26" t="s">
        <v>506</v>
      </c>
      <c r="C37" s="26" t="s">
        <v>470</v>
      </c>
      <c r="D37" s="27">
        <v>775210</v>
      </c>
      <c r="E37" s="28">
        <v>1410.4945949999999</v>
      </c>
      <c r="F37" s="29">
        <v>1.31852145434956</v>
      </c>
    </row>
    <row r="38" spans="1:9" x14ac:dyDescent="0.2">
      <c r="A38" s="26" t="s">
        <v>443</v>
      </c>
      <c r="B38" s="26" t="s">
        <v>442</v>
      </c>
      <c r="C38" s="26" t="s">
        <v>117</v>
      </c>
      <c r="D38" s="27">
        <v>304685</v>
      </c>
      <c r="E38" s="28">
        <v>1352.649058</v>
      </c>
      <c r="F38" s="29">
        <v>1.26444781107348</v>
      </c>
    </row>
    <row r="39" spans="1:9" x14ac:dyDescent="0.2">
      <c r="A39" s="26" t="s">
        <v>527</v>
      </c>
      <c r="B39" s="26" t="s">
        <v>526</v>
      </c>
      <c r="C39" s="26" t="s">
        <v>186</v>
      </c>
      <c r="D39" s="27">
        <v>125000</v>
      </c>
      <c r="E39" s="28">
        <v>1282.4375</v>
      </c>
      <c r="F39" s="29">
        <v>1.1988144893333801</v>
      </c>
    </row>
    <row r="40" spans="1:9" x14ac:dyDescent="0.2">
      <c r="A40" s="26" t="s">
        <v>581</v>
      </c>
      <c r="B40" s="26" t="s">
        <v>580</v>
      </c>
      <c r="C40" s="26" t="s">
        <v>99</v>
      </c>
      <c r="D40" s="27">
        <v>1800000</v>
      </c>
      <c r="E40" s="28">
        <v>1086.3</v>
      </c>
      <c r="F40" s="29">
        <v>1.0154663909647399</v>
      </c>
    </row>
    <row r="41" spans="1:9" x14ac:dyDescent="0.2">
      <c r="A41" s="30" t="s">
        <v>31</v>
      </c>
      <c r="B41" s="30"/>
      <c r="C41" s="30"/>
      <c r="D41" s="31"/>
      <c r="E41" s="32">
        <f>SUM(E7:E40)</f>
        <v>101447.99550100001</v>
      </c>
      <c r="F41" s="33">
        <f>SUM(F7:F40)</f>
        <v>94.832946572777274</v>
      </c>
      <c r="G41" s="18"/>
      <c r="H41" s="18"/>
      <c r="I41" s="18"/>
    </row>
    <row r="42" spans="1:9" x14ac:dyDescent="0.2">
      <c r="A42" s="26"/>
      <c r="B42" s="26"/>
      <c r="C42" s="26"/>
      <c r="D42" s="34"/>
      <c r="E42" s="28"/>
      <c r="F42" s="29"/>
    </row>
    <row r="43" spans="1:9" x14ac:dyDescent="0.2">
      <c r="A43" s="30" t="s">
        <v>32</v>
      </c>
      <c r="B43" s="30"/>
      <c r="C43" s="30"/>
      <c r="D43" s="31"/>
      <c r="E43" s="32">
        <f>E41</f>
        <v>101447.99550100001</v>
      </c>
      <c r="F43" s="33">
        <f>F41</f>
        <v>94.832946572777274</v>
      </c>
      <c r="G43" s="18"/>
      <c r="H43" s="18"/>
      <c r="I43" s="18"/>
    </row>
    <row r="44" spans="1:9" x14ac:dyDescent="0.2">
      <c r="A44" s="30"/>
      <c r="B44" s="30"/>
      <c r="C44" s="30"/>
      <c r="D44" s="31"/>
      <c r="E44" s="32"/>
      <c r="F44" s="33"/>
      <c r="G44" s="18"/>
      <c r="H44" s="18"/>
      <c r="I44" s="18"/>
    </row>
    <row r="45" spans="1:9" x14ac:dyDescent="0.2">
      <c r="A45" s="30" t="s">
        <v>34</v>
      </c>
      <c r="B45" s="30"/>
      <c r="C45" s="30"/>
      <c r="D45" s="31"/>
      <c r="E45" s="32">
        <f>E47-(E41)</f>
        <v>5527.4799716999842</v>
      </c>
      <c r="F45" s="33">
        <f>F47-(F41)</f>
        <v>5.1670534272227258</v>
      </c>
      <c r="G45" s="18"/>
      <c r="H45" s="18"/>
      <c r="I45" s="18"/>
    </row>
    <row r="46" spans="1:9" x14ac:dyDescent="0.2">
      <c r="A46" s="30"/>
      <c r="B46" s="30"/>
      <c r="C46" s="30"/>
      <c r="D46" s="31"/>
      <c r="E46" s="32"/>
      <c r="F46" s="33"/>
      <c r="G46" s="18"/>
      <c r="H46" s="18"/>
      <c r="I46" s="18"/>
    </row>
    <row r="47" spans="1:9" x14ac:dyDescent="0.2">
      <c r="A47" s="35" t="s">
        <v>33</v>
      </c>
      <c r="B47" s="35"/>
      <c r="C47" s="35"/>
      <c r="D47" s="36"/>
      <c r="E47" s="37">
        <v>106975.4754727</v>
      </c>
      <c r="F47" s="38">
        <v>100</v>
      </c>
      <c r="G47" s="18"/>
      <c r="H47" s="18"/>
      <c r="I47" s="18"/>
    </row>
    <row r="50" spans="1:4" x14ac:dyDescent="0.2">
      <c r="A50" s="18" t="s">
        <v>36</v>
      </c>
    </row>
    <row r="51" spans="1:4" x14ac:dyDescent="0.2">
      <c r="A51" s="18" t="s">
        <v>37</v>
      </c>
    </row>
    <row r="52" spans="1:4" x14ac:dyDescent="0.2">
      <c r="A52" s="18" t="s">
        <v>38</v>
      </c>
      <c r="B52" s="18"/>
      <c r="C52" s="39" t="s">
        <v>40</v>
      </c>
      <c r="D52" s="19" t="s">
        <v>39</v>
      </c>
    </row>
    <row r="53" spans="1:4" x14ac:dyDescent="0.2">
      <c r="A53" s="9" t="s">
        <v>57</v>
      </c>
      <c r="C53" s="40">
        <v>63.963099999999997</v>
      </c>
      <c r="D53" s="40">
        <v>61.539299999999997</v>
      </c>
    </row>
    <row r="54" spans="1:4" x14ac:dyDescent="0.2">
      <c r="A54" s="9" t="s">
        <v>79</v>
      </c>
      <c r="C54" s="40">
        <v>28.064800000000002</v>
      </c>
      <c r="D54" s="40">
        <v>24.795000000000002</v>
      </c>
    </row>
    <row r="55" spans="1:4" x14ac:dyDescent="0.2">
      <c r="A55" s="9" t="s">
        <v>60</v>
      </c>
      <c r="C55" s="40">
        <v>70.83</v>
      </c>
      <c r="D55" s="40">
        <v>68.4893</v>
      </c>
    </row>
    <row r="56" spans="1:4" x14ac:dyDescent="0.2">
      <c r="A56" s="9" t="s">
        <v>80</v>
      </c>
      <c r="C56" s="40">
        <v>32.428400000000003</v>
      </c>
      <c r="D56" s="40">
        <v>29.139299999999999</v>
      </c>
    </row>
    <row r="58" spans="1:4" x14ac:dyDescent="0.2">
      <c r="A58" s="18" t="s">
        <v>42</v>
      </c>
    </row>
    <row r="59" spans="1:4" x14ac:dyDescent="0.2">
      <c r="A59" s="80" t="s">
        <v>54</v>
      </c>
      <c r="B59" s="81"/>
      <c r="C59" s="43" t="s">
        <v>55</v>
      </c>
    </row>
    <row r="60" spans="1:4" x14ac:dyDescent="0.2">
      <c r="A60" s="76" t="s">
        <v>79</v>
      </c>
      <c r="B60" s="77"/>
      <c r="C60" s="44">
        <v>2.35</v>
      </c>
    </row>
    <row r="61" spans="1:4" x14ac:dyDescent="0.2">
      <c r="A61" s="76" t="s">
        <v>80</v>
      </c>
      <c r="B61" s="77"/>
      <c r="C61" s="44">
        <v>2.35</v>
      </c>
    </row>
    <row r="62" spans="1:4" x14ac:dyDescent="0.2">
      <c r="A62" s="9" t="s">
        <v>56</v>
      </c>
    </row>
    <row r="63" spans="1:4" x14ac:dyDescent="0.2">
      <c r="A63" s="9" t="s">
        <v>41</v>
      </c>
    </row>
    <row r="65" spans="1:4" x14ac:dyDescent="0.2">
      <c r="A65" s="18" t="s">
        <v>225</v>
      </c>
      <c r="D65" s="45">
        <v>0.16034959439056501</v>
      </c>
    </row>
    <row r="67" spans="1:4" x14ac:dyDescent="0.2">
      <c r="A67" s="18" t="s">
        <v>1201</v>
      </c>
    </row>
    <row r="68" spans="1:4" x14ac:dyDescent="0.2">
      <c r="A68" s="46"/>
    </row>
    <row r="69" spans="1:4" x14ac:dyDescent="0.2">
      <c r="A69" s="47" t="s">
        <v>769</v>
      </c>
    </row>
    <row r="70" spans="1:4" x14ac:dyDescent="0.2">
      <c r="A70" s="48"/>
    </row>
    <row r="71" spans="1:4" x14ac:dyDescent="0.2">
      <c r="A71" s="49"/>
    </row>
    <row r="72" spans="1:4" x14ac:dyDescent="0.2">
      <c r="A72" s="49"/>
    </row>
    <row r="73" spans="1:4" x14ac:dyDescent="0.2">
      <c r="A73" s="49"/>
    </row>
    <row r="74" spans="1:4" x14ac:dyDescent="0.2">
      <c r="A74" s="49"/>
    </row>
    <row r="75" spans="1:4" x14ac:dyDescent="0.2">
      <c r="A75" s="49"/>
    </row>
    <row r="76" spans="1:4" x14ac:dyDescent="0.2">
      <c r="A76" s="49"/>
    </row>
    <row r="77" spans="1:4" x14ac:dyDescent="0.2">
      <c r="A77" s="49"/>
    </row>
    <row r="78" spans="1:4" x14ac:dyDescent="0.2">
      <c r="A78" s="49"/>
    </row>
    <row r="79" spans="1:4" x14ac:dyDescent="0.2">
      <c r="A79" s="49"/>
    </row>
    <row r="80" spans="1:4" x14ac:dyDescent="0.2">
      <c r="A80" s="49"/>
    </row>
    <row r="81" spans="1:1" x14ac:dyDescent="0.2">
      <c r="A81" s="49"/>
    </row>
    <row r="82" spans="1:1" x14ac:dyDescent="0.2">
      <c r="A82" s="49"/>
    </row>
    <row r="83" spans="1:1" x14ac:dyDescent="0.2">
      <c r="A83" s="47" t="s">
        <v>803</v>
      </c>
    </row>
    <row r="84" spans="1:1" x14ac:dyDescent="0.2">
      <c r="A84" s="49"/>
    </row>
    <row r="85" spans="1:1" x14ac:dyDescent="0.2">
      <c r="A85" s="47" t="s">
        <v>770</v>
      </c>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sheetData>
  <mergeCells count="4">
    <mergeCell ref="A1:F1"/>
    <mergeCell ref="A59:B59"/>
    <mergeCell ref="A60:B60"/>
    <mergeCell ref="A61:B61"/>
  </mergeCells>
  <conditionalFormatting sqref="F2:F3 F5:F65536">
    <cfRule type="cellIs" dxfId="36" priority="1" stopIfTrue="1" operator="between">
      <formula>0.009</formula>
      <formula>-0.009</formula>
    </cfRule>
  </conditionalFormatting>
  <hyperlinks>
    <hyperlink ref="A68"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22"/>
  <sheetViews>
    <sheetView workbookViewId="0">
      <selection sqref="A1:F1"/>
    </sheetView>
  </sheetViews>
  <sheetFormatPr defaultColWidth="9.140625" defaultRowHeight="11.25" x14ac:dyDescent="0.2"/>
  <cols>
    <col min="1" max="1" width="38.7109375" style="9" bestFit="1" customWidth="1"/>
    <col min="2" max="2" width="39.5703125" style="9" bestFit="1" customWidth="1"/>
    <col min="3" max="3" width="25.5703125" style="9" bestFit="1" customWidth="1"/>
    <col min="4" max="4" width="15.5703125" style="10" bestFit="1" customWidth="1"/>
    <col min="5" max="5" width="23" style="13" bestFit="1" customWidth="1"/>
    <col min="6" max="6" width="14.7109375" style="14" bestFit="1" customWidth="1"/>
    <col min="7" max="16384" width="9.140625" style="9"/>
  </cols>
  <sheetData>
    <row r="1" spans="1:6" s="1" customFormat="1" ht="15" x14ac:dyDescent="0.2">
      <c r="A1" s="78" t="s">
        <v>20</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146845</v>
      </c>
      <c r="E7" s="28">
        <v>1105.5225829999999</v>
      </c>
      <c r="F7" s="29">
        <v>3.7047302726205</v>
      </c>
    </row>
    <row r="8" spans="1:6" x14ac:dyDescent="0.2">
      <c r="A8" s="26" t="s">
        <v>111</v>
      </c>
      <c r="B8" s="26" t="s">
        <v>110</v>
      </c>
      <c r="C8" s="26" t="s">
        <v>89</v>
      </c>
      <c r="D8" s="27">
        <v>36549</v>
      </c>
      <c r="E8" s="28">
        <v>675.00520649999999</v>
      </c>
      <c r="F8" s="29">
        <v>2.2620182175844401</v>
      </c>
    </row>
    <row r="9" spans="1:6" x14ac:dyDescent="0.2">
      <c r="A9" s="26" t="s">
        <v>91</v>
      </c>
      <c r="B9" s="26" t="s">
        <v>90</v>
      </c>
      <c r="C9" s="26" t="s">
        <v>89</v>
      </c>
      <c r="D9" s="27">
        <v>37797</v>
      </c>
      <c r="E9" s="28">
        <v>524.98143149999999</v>
      </c>
      <c r="F9" s="29">
        <v>1.75927170710876</v>
      </c>
    </row>
    <row r="10" spans="1:6" x14ac:dyDescent="0.2">
      <c r="A10" s="26" t="s">
        <v>98</v>
      </c>
      <c r="B10" s="26" t="s">
        <v>97</v>
      </c>
      <c r="C10" s="26" t="s">
        <v>99</v>
      </c>
      <c r="D10" s="27">
        <v>29029</v>
      </c>
      <c r="E10" s="28">
        <v>480.28480500000001</v>
      </c>
      <c r="F10" s="29">
        <v>1.60948829442694</v>
      </c>
    </row>
    <row r="11" spans="1:6" x14ac:dyDescent="0.2">
      <c r="A11" s="26" t="s">
        <v>625</v>
      </c>
      <c r="B11" s="26" t="s">
        <v>624</v>
      </c>
      <c r="C11" s="26" t="s">
        <v>378</v>
      </c>
      <c r="D11" s="27">
        <v>41584</v>
      </c>
      <c r="E11" s="28">
        <v>315.93444</v>
      </c>
      <c r="F11" s="29">
        <v>1.0587317726746099</v>
      </c>
    </row>
    <row r="12" spans="1:6" x14ac:dyDescent="0.2">
      <c r="A12" s="26" t="s">
        <v>617</v>
      </c>
      <c r="B12" s="26" t="s">
        <v>616</v>
      </c>
      <c r="C12" s="26" t="s">
        <v>165</v>
      </c>
      <c r="D12" s="27">
        <v>48121</v>
      </c>
      <c r="E12" s="28">
        <v>288.2207295</v>
      </c>
      <c r="F12" s="29">
        <v>0.965860017873028</v>
      </c>
    </row>
    <row r="13" spans="1:6" x14ac:dyDescent="0.2">
      <c r="A13" s="26" t="s">
        <v>627</v>
      </c>
      <c r="B13" s="26" t="s">
        <v>626</v>
      </c>
      <c r="C13" s="26" t="s">
        <v>193</v>
      </c>
      <c r="D13" s="27">
        <v>32972</v>
      </c>
      <c r="E13" s="28">
        <v>261.43498799999998</v>
      </c>
      <c r="F13" s="29">
        <v>0.87609799135670696</v>
      </c>
    </row>
    <row r="14" spans="1:6" x14ac:dyDescent="0.2">
      <c r="A14" s="26" t="s">
        <v>158</v>
      </c>
      <c r="B14" s="26" t="s">
        <v>157</v>
      </c>
      <c r="C14" s="26" t="s">
        <v>159</v>
      </c>
      <c r="D14" s="27">
        <v>31928</v>
      </c>
      <c r="E14" s="28">
        <v>258.42523199999999</v>
      </c>
      <c r="F14" s="29">
        <v>0.86601196114993995</v>
      </c>
    </row>
    <row r="15" spans="1:6" x14ac:dyDescent="0.2">
      <c r="A15" s="26" t="s">
        <v>491</v>
      </c>
      <c r="B15" s="26" t="s">
        <v>490</v>
      </c>
      <c r="C15" s="26" t="s">
        <v>367</v>
      </c>
      <c r="D15" s="27">
        <v>27579</v>
      </c>
      <c r="E15" s="28">
        <v>222.2177925</v>
      </c>
      <c r="F15" s="29">
        <v>0.744676767032313</v>
      </c>
    </row>
    <row r="16" spans="1:6" x14ac:dyDescent="0.2">
      <c r="A16" s="26" t="s">
        <v>629</v>
      </c>
      <c r="B16" s="26" t="s">
        <v>628</v>
      </c>
      <c r="C16" s="26" t="s">
        <v>367</v>
      </c>
      <c r="D16" s="27">
        <v>15153</v>
      </c>
      <c r="E16" s="28">
        <v>212.06623500000001</v>
      </c>
      <c r="F16" s="29">
        <v>0.71065775831840605</v>
      </c>
    </row>
    <row r="17" spans="1:9" x14ac:dyDescent="0.2">
      <c r="A17" s="26" t="s">
        <v>309</v>
      </c>
      <c r="B17" s="26" t="s">
        <v>308</v>
      </c>
      <c r="C17" s="26" t="s">
        <v>137</v>
      </c>
      <c r="D17" s="27">
        <v>3461</v>
      </c>
      <c r="E17" s="28">
        <v>144.129884</v>
      </c>
      <c r="F17" s="29">
        <v>0.482995420134336</v>
      </c>
    </row>
    <row r="18" spans="1:9" x14ac:dyDescent="0.2">
      <c r="A18" s="26" t="s">
        <v>188</v>
      </c>
      <c r="B18" s="26" t="s">
        <v>187</v>
      </c>
      <c r="C18" s="26" t="s">
        <v>137</v>
      </c>
      <c r="D18" s="27">
        <v>159505</v>
      </c>
      <c r="E18" s="28">
        <v>119.0704825</v>
      </c>
      <c r="F18" s="29">
        <v>0.39901855274292503</v>
      </c>
    </row>
    <row r="19" spans="1:9" x14ac:dyDescent="0.2">
      <c r="A19" s="26" t="s">
        <v>278</v>
      </c>
      <c r="B19" s="26" t="s">
        <v>277</v>
      </c>
      <c r="C19" s="26" t="s">
        <v>94</v>
      </c>
      <c r="D19" s="27">
        <v>1977</v>
      </c>
      <c r="E19" s="28">
        <v>66.513199499999999</v>
      </c>
      <c r="F19" s="29">
        <v>0.222893197756139</v>
      </c>
    </row>
    <row r="20" spans="1:9" x14ac:dyDescent="0.2">
      <c r="A20" s="30" t="s">
        <v>31</v>
      </c>
      <c r="B20" s="30"/>
      <c r="C20" s="30"/>
      <c r="D20" s="31"/>
      <c r="E20" s="32">
        <f>SUM(E7:E19)</f>
        <v>4673.8070090000001</v>
      </c>
      <c r="F20" s="33">
        <f>SUM(F7:F19)</f>
        <v>15.662451930779046</v>
      </c>
      <c r="G20" s="18"/>
      <c r="H20" s="18"/>
      <c r="I20" s="18"/>
    </row>
    <row r="21" spans="1:9" x14ac:dyDescent="0.2">
      <c r="A21" s="26"/>
      <c r="B21" s="26"/>
      <c r="C21" s="26"/>
      <c r="D21" s="34"/>
      <c r="E21" s="28"/>
      <c r="F21" s="29"/>
    </row>
    <row r="22" spans="1:9" x14ac:dyDescent="0.2">
      <c r="A22" s="30" t="s">
        <v>292</v>
      </c>
      <c r="B22" s="26"/>
      <c r="C22" s="26"/>
      <c r="D22" s="34"/>
      <c r="E22" s="28"/>
      <c r="F22" s="29"/>
    </row>
    <row r="23" spans="1:9" x14ac:dyDescent="0.2">
      <c r="A23" s="26" t="s">
        <v>631</v>
      </c>
      <c r="B23" s="26" t="s">
        <v>630</v>
      </c>
      <c r="C23" s="26" t="s">
        <v>303</v>
      </c>
      <c r="D23" s="27">
        <v>191714</v>
      </c>
      <c r="E23" s="28">
        <v>2873.2052739999999</v>
      </c>
      <c r="F23" s="29">
        <v>9.6284333958654997</v>
      </c>
    </row>
    <row r="24" spans="1:9" x14ac:dyDescent="0.2">
      <c r="A24" s="26" t="s">
        <v>327</v>
      </c>
      <c r="B24" s="26" t="s">
        <v>326</v>
      </c>
      <c r="C24" s="26" t="s">
        <v>303</v>
      </c>
      <c r="D24" s="27">
        <v>67581</v>
      </c>
      <c r="E24" s="28">
        <v>2855.9543939999999</v>
      </c>
      <c r="F24" s="29">
        <v>9.5706237605417996</v>
      </c>
    </row>
    <row r="25" spans="1:9" x14ac:dyDescent="0.2">
      <c r="A25" s="26" t="s">
        <v>633</v>
      </c>
      <c r="B25" s="26" t="s">
        <v>632</v>
      </c>
      <c r="C25" s="26" t="s">
        <v>165</v>
      </c>
      <c r="D25" s="27">
        <v>185400</v>
      </c>
      <c r="E25" s="28">
        <v>1483.831152</v>
      </c>
      <c r="F25" s="29">
        <v>4.9724847531873104</v>
      </c>
    </row>
    <row r="26" spans="1:9" x14ac:dyDescent="0.2">
      <c r="A26" s="26" t="s">
        <v>356</v>
      </c>
      <c r="B26" s="26" t="s">
        <v>355</v>
      </c>
      <c r="C26" s="26" t="s">
        <v>94</v>
      </c>
      <c r="D26" s="27">
        <v>41200</v>
      </c>
      <c r="E26" s="28">
        <v>1477.105918</v>
      </c>
      <c r="F26" s="29">
        <v>4.9499477391331599</v>
      </c>
    </row>
    <row r="27" spans="1:9" x14ac:dyDescent="0.2">
      <c r="A27" s="26" t="s">
        <v>349</v>
      </c>
      <c r="B27" s="26" t="s">
        <v>348</v>
      </c>
      <c r="C27" s="26" t="s">
        <v>137</v>
      </c>
      <c r="D27" s="27">
        <v>123204</v>
      </c>
      <c r="E27" s="28">
        <v>1173.1452300000001</v>
      </c>
      <c r="F27" s="29">
        <v>3.9313413534867099</v>
      </c>
    </row>
    <row r="28" spans="1:9" x14ac:dyDescent="0.2">
      <c r="A28" s="26" t="s">
        <v>360</v>
      </c>
      <c r="B28" s="26" t="s">
        <v>359</v>
      </c>
      <c r="C28" s="26" t="s">
        <v>137</v>
      </c>
      <c r="D28" s="27">
        <v>37312</v>
      </c>
      <c r="E28" s="28">
        <v>834.22500049999996</v>
      </c>
      <c r="F28" s="29">
        <v>2.7955816199995298</v>
      </c>
    </row>
    <row r="29" spans="1:9" x14ac:dyDescent="0.2">
      <c r="A29" s="26" t="s">
        <v>635</v>
      </c>
      <c r="B29" s="26" t="s">
        <v>634</v>
      </c>
      <c r="C29" s="26" t="s">
        <v>89</v>
      </c>
      <c r="D29" s="27">
        <v>1873445</v>
      </c>
      <c r="E29" s="28">
        <v>773.05945750000001</v>
      </c>
      <c r="F29" s="29">
        <v>2.59060901945938</v>
      </c>
    </row>
    <row r="30" spans="1:9" x14ac:dyDescent="0.2">
      <c r="A30" s="26" t="s">
        <v>637</v>
      </c>
      <c r="B30" s="26" t="s">
        <v>636</v>
      </c>
      <c r="C30" s="26" t="s">
        <v>150</v>
      </c>
      <c r="D30" s="27">
        <v>3844</v>
      </c>
      <c r="E30" s="28">
        <v>694.13289229999998</v>
      </c>
      <c r="F30" s="29">
        <v>2.3261172398189198</v>
      </c>
    </row>
    <row r="31" spans="1:9" x14ac:dyDescent="0.2">
      <c r="A31" s="26" t="s">
        <v>639</v>
      </c>
      <c r="B31" s="26" t="s">
        <v>638</v>
      </c>
      <c r="C31" s="26" t="s">
        <v>137</v>
      </c>
      <c r="D31" s="27">
        <v>37000</v>
      </c>
      <c r="E31" s="28">
        <v>684.4938707</v>
      </c>
      <c r="F31" s="29">
        <v>2.2938157964390302</v>
      </c>
    </row>
    <row r="32" spans="1:9" x14ac:dyDescent="0.2">
      <c r="A32" s="26" t="s">
        <v>641</v>
      </c>
      <c r="B32" s="26" t="s">
        <v>640</v>
      </c>
      <c r="C32" s="26" t="s">
        <v>300</v>
      </c>
      <c r="D32" s="27">
        <v>73060</v>
      </c>
      <c r="E32" s="28">
        <v>674.56030859999998</v>
      </c>
      <c r="F32" s="29">
        <v>2.26052731478091</v>
      </c>
    </row>
    <row r="33" spans="1:6" x14ac:dyDescent="0.2">
      <c r="A33" s="26" t="s">
        <v>643</v>
      </c>
      <c r="B33" s="26" t="s">
        <v>642</v>
      </c>
      <c r="C33" s="26" t="s">
        <v>89</v>
      </c>
      <c r="D33" s="27">
        <v>35800</v>
      </c>
      <c r="E33" s="28">
        <v>627.47683619999998</v>
      </c>
      <c r="F33" s="29">
        <v>2.1027453135602499</v>
      </c>
    </row>
    <row r="34" spans="1:6" x14ac:dyDescent="0.2">
      <c r="A34" s="26" t="s">
        <v>645</v>
      </c>
      <c r="B34" s="26" t="s">
        <v>644</v>
      </c>
      <c r="C34" s="26" t="s">
        <v>646</v>
      </c>
      <c r="D34" s="27">
        <v>147000</v>
      </c>
      <c r="E34" s="28">
        <v>586.06881620000001</v>
      </c>
      <c r="F34" s="29">
        <v>1.96398239041219</v>
      </c>
    </row>
    <row r="35" spans="1:6" x14ac:dyDescent="0.2">
      <c r="A35" s="26" t="s">
        <v>648</v>
      </c>
      <c r="B35" s="26" t="s">
        <v>647</v>
      </c>
      <c r="C35" s="26" t="s">
        <v>137</v>
      </c>
      <c r="D35" s="27">
        <v>56021</v>
      </c>
      <c r="E35" s="28">
        <v>569.73146410000004</v>
      </c>
      <c r="F35" s="29">
        <v>1.90923408962662</v>
      </c>
    </row>
    <row r="36" spans="1:6" x14ac:dyDescent="0.2">
      <c r="A36" s="26" t="s">
        <v>650</v>
      </c>
      <c r="B36" s="26" t="s">
        <v>649</v>
      </c>
      <c r="C36" s="26" t="s">
        <v>303</v>
      </c>
      <c r="D36" s="27">
        <v>8399</v>
      </c>
      <c r="E36" s="28">
        <v>568.74565840000002</v>
      </c>
      <c r="F36" s="29">
        <v>1.9059305440673799</v>
      </c>
    </row>
    <row r="37" spans="1:6" x14ac:dyDescent="0.2">
      <c r="A37" s="26" t="s">
        <v>652</v>
      </c>
      <c r="B37" s="26" t="s">
        <v>651</v>
      </c>
      <c r="C37" s="26" t="s">
        <v>89</v>
      </c>
      <c r="D37" s="27">
        <v>113500</v>
      </c>
      <c r="E37" s="28">
        <v>561.42545399999995</v>
      </c>
      <c r="F37" s="29">
        <v>1.88139971741627</v>
      </c>
    </row>
    <row r="38" spans="1:6" x14ac:dyDescent="0.2">
      <c r="A38" s="26" t="s">
        <v>346</v>
      </c>
      <c r="B38" s="26" t="s">
        <v>345</v>
      </c>
      <c r="C38" s="26" t="s">
        <v>347</v>
      </c>
      <c r="D38" s="27">
        <v>1291</v>
      </c>
      <c r="E38" s="28">
        <v>473.53149109999998</v>
      </c>
      <c r="F38" s="29">
        <v>1.5868571814758601</v>
      </c>
    </row>
    <row r="39" spans="1:6" x14ac:dyDescent="0.2">
      <c r="A39" s="26" t="s">
        <v>305</v>
      </c>
      <c r="B39" s="26" t="s">
        <v>304</v>
      </c>
      <c r="C39" s="26" t="s">
        <v>303</v>
      </c>
      <c r="D39" s="27">
        <v>19000</v>
      </c>
      <c r="E39" s="28">
        <v>460.17919439999997</v>
      </c>
      <c r="F39" s="29">
        <v>1.54211213641377</v>
      </c>
    </row>
    <row r="40" spans="1:6" x14ac:dyDescent="0.2">
      <c r="A40" s="26" t="s">
        <v>654</v>
      </c>
      <c r="B40" s="26" t="s">
        <v>653</v>
      </c>
      <c r="C40" s="26" t="s">
        <v>295</v>
      </c>
      <c r="D40" s="27">
        <v>13100</v>
      </c>
      <c r="E40" s="28">
        <v>439.65709759999999</v>
      </c>
      <c r="F40" s="29">
        <v>1.4733402863930301</v>
      </c>
    </row>
    <row r="41" spans="1:6" x14ac:dyDescent="0.2">
      <c r="A41" s="26" t="s">
        <v>656</v>
      </c>
      <c r="B41" s="26" t="s">
        <v>655</v>
      </c>
      <c r="C41" s="26" t="s">
        <v>367</v>
      </c>
      <c r="D41" s="27">
        <v>126000</v>
      </c>
      <c r="E41" s="28">
        <v>436.27951580000001</v>
      </c>
      <c r="F41" s="29">
        <v>1.4620216306413301</v>
      </c>
    </row>
    <row r="42" spans="1:6" x14ac:dyDescent="0.2">
      <c r="A42" s="26" t="s">
        <v>658</v>
      </c>
      <c r="B42" s="26" t="s">
        <v>657</v>
      </c>
      <c r="C42" s="26" t="s">
        <v>159</v>
      </c>
      <c r="D42" s="27">
        <v>206000</v>
      </c>
      <c r="E42" s="28">
        <v>424.91250530000002</v>
      </c>
      <c r="F42" s="29">
        <v>1.42392950248754</v>
      </c>
    </row>
    <row r="43" spans="1:6" x14ac:dyDescent="0.2">
      <c r="A43" s="26" t="s">
        <v>660</v>
      </c>
      <c r="B43" s="26" t="s">
        <v>659</v>
      </c>
      <c r="C43" s="26" t="s">
        <v>347</v>
      </c>
      <c r="D43" s="27">
        <v>95530</v>
      </c>
      <c r="E43" s="28">
        <v>423.75064570000001</v>
      </c>
      <c r="F43" s="29">
        <v>1.42003598054702</v>
      </c>
    </row>
    <row r="44" spans="1:6" x14ac:dyDescent="0.2">
      <c r="A44" s="26" t="s">
        <v>662</v>
      </c>
      <c r="B44" s="26" t="s">
        <v>661</v>
      </c>
      <c r="C44" s="26" t="s">
        <v>165</v>
      </c>
      <c r="D44" s="27">
        <v>82810</v>
      </c>
      <c r="E44" s="28">
        <v>412.07569769999998</v>
      </c>
      <c r="F44" s="29">
        <v>1.3809119192641599</v>
      </c>
    </row>
    <row r="45" spans="1:6" x14ac:dyDescent="0.2">
      <c r="A45" s="26" t="s">
        <v>664</v>
      </c>
      <c r="B45" s="26" t="s">
        <v>663</v>
      </c>
      <c r="C45" s="26" t="s">
        <v>140</v>
      </c>
      <c r="D45" s="27">
        <v>64700</v>
      </c>
      <c r="E45" s="28">
        <v>410.92003240000003</v>
      </c>
      <c r="F45" s="29">
        <v>1.3770391551182599</v>
      </c>
    </row>
    <row r="46" spans="1:6" x14ac:dyDescent="0.2">
      <c r="A46" s="26" t="s">
        <v>666</v>
      </c>
      <c r="B46" s="26" t="s">
        <v>665</v>
      </c>
      <c r="C46" s="26" t="s">
        <v>429</v>
      </c>
      <c r="D46" s="27">
        <v>677600</v>
      </c>
      <c r="E46" s="28">
        <v>395.905599</v>
      </c>
      <c r="F46" s="29">
        <v>1.3267241033965</v>
      </c>
    </row>
    <row r="47" spans="1:6" x14ac:dyDescent="0.2">
      <c r="A47" s="26" t="s">
        <v>668</v>
      </c>
      <c r="B47" s="26" t="s">
        <v>667</v>
      </c>
      <c r="C47" s="26" t="s">
        <v>159</v>
      </c>
      <c r="D47" s="27">
        <v>1700</v>
      </c>
      <c r="E47" s="28">
        <v>357.5268074</v>
      </c>
      <c r="F47" s="29">
        <v>1.19811246465342</v>
      </c>
    </row>
    <row r="48" spans="1:6" x14ac:dyDescent="0.2">
      <c r="A48" s="26" t="s">
        <v>323</v>
      </c>
      <c r="B48" s="26" t="s">
        <v>322</v>
      </c>
      <c r="C48" s="26" t="s">
        <v>150</v>
      </c>
      <c r="D48" s="27">
        <v>13900</v>
      </c>
      <c r="E48" s="28">
        <v>315.428676</v>
      </c>
      <c r="F48" s="29">
        <v>1.0570369007376501</v>
      </c>
    </row>
    <row r="49" spans="1:6" x14ac:dyDescent="0.2">
      <c r="A49" s="26" t="s">
        <v>670</v>
      </c>
      <c r="B49" s="26" t="s">
        <v>669</v>
      </c>
      <c r="C49" s="26" t="s">
        <v>381</v>
      </c>
      <c r="D49" s="27">
        <v>98190</v>
      </c>
      <c r="E49" s="28">
        <v>302.10219590000003</v>
      </c>
      <c r="F49" s="29">
        <v>1.0123783700001201</v>
      </c>
    </row>
    <row r="50" spans="1:6" x14ac:dyDescent="0.2">
      <c r="A50" s="26" t="s">
        <v>672</v>
      </c>
      <c r="B50" s="26" t="s">
        <v>671</v>
      </c>
      <c r="C50" s="26" t="s">
        <v>117</v>
      </c>
      <c r="D50" s="27">
        <v>582900</v>
      </c>
      <c r="E50" s="28">
        <v>301.82409890000002</v>
      </c>
      <c r="F50" s="29">
        <v>1.0114464357362101</v>
      </c>
    </row>
    <row r="51" spans="1:6" x14ac:dyDescent="0.2">
      <c r="A51" s="26" t="s">
        <v>674</v>
      </c>
      <c r="B51" s="26" t="s">
        <v>673</v>
      </c>
      <c r="C51" s="26" t="s">
        <v>99</v>
      </c>
      <c r="D51" s="27">
        <v>57650</v>
      </c>
      <c r="E51" s="28">
        <v>299.40769239999997</v>
      </c>
      <c r="F51" s="29">
        <v>1.00334878630854</v>
      </c>
    </row>
    <row r="52" spans="1:6" x14ac:dyDescent="0.2">
      <c r="A52" s="26" t="s">
        <v>676</v>
      </c>
      <c r="B52" s="26" t="s">
        <v>675</v>
      </c>
      <c r="C52" s="26" t="s">
        <v>117</v>
      </c>
      <c r="D52" s="27">
        <v>733200</v>
      </c>
      <c r="E52" s="28">
        <v>284.98077540000003</v>
      </c>
      <c r="F52" s="29">
        <v>0.95500256799299099</v>
      </c>
    </row>
    <row r="53" spans="1:6" x14ac:dyDescent="0.2">
      <c r="A53" s="26" t="s">
        <v>678</v>
      </c>
      <c r="B53" s="26" t="s">
        <v>677</v>
      </c>
      <c r="C53" s="26" t="s">
        <v>134</v>
      </c>
      <c r="D53" s="27">
        <v>22425</v>
      </c>
      <c r="E53" s="28">
        <v>284.63183359999999</v>
      </c>
      <c r="F53" s="29">
        <v>0.95383322485181798</v>
      </c>
    </row>
    <row r="54" spans="1:6" x14ac:dyDescent="0.2">
      <c r="A54" s="26" t="s">
        <v>680</v>
      </c>
      <c r="B54" s="26" t="s">
        <v>679</v>
      </c>
      <c r="C54" s="26" t="s">
        <v>303</v>
      </c>
      <c r="D54" s="27">
        <v>93000</v>
      </c>
      <c r="E54" s="28">
        <v>273.71345810000003</v>
      </c>
      <c r="F54" s="29">
        <v>0.91724452294314995</v>
      </c>
    </row>
    <row r="55" spans="1:6" x14ac:dyDescent="0.2">
      <c r="A55" s="26" t="s">
        <v>682</v>
      </c>
      <c r="B55" s="26" t="s">
        <v>681</v>
      </c>
      <c r="C55" s="26" t="s">
        <v>117</v>
      </c>
      <c r="D55" s="27">
        <v>32112</v>
      </c>
      <c r="E55" s="28">
        <v>271.0511836</v>
      </c>
      <c r="F55" s="29">
        <v>0.90832294224833399</v>
      </c>
    </row>
    <row r="56" spans="1:6" x14ac:dyDescent="0.2">
      <c r="A56" s="26" t="s">
        <v>684</v>
      </c>
      <c r="B56" s="26" t="s">
        <v>683</v>
      </c>
      <c r="C56" s="26" t="s">
        <v>150</v>
      </c>
      <c r="D56" s="27">
        <v>308946</v>
      </c>
      <c r="E56" s="28">
        <v>245.35314769999999</v>
      </c>
      <c r="F56" s="29">
        <v>0.82220593929461105</v>
      </c>
    </row>
    <row r="57" spans="1:6" x14ac:dyDescent="0.2">
      <c r="A57" s="26" t="s">
        <v>686</v>
      </c>
      <c r="B57" s="26" t="s">
        <v>685</v>
      </c>
      <c r="C57" s="26" t="s">
        <v>150</v>
      </c>
      <c r="D57" s="27">
        <v>14738</v>
      </c>
      <c r="E57" s="28">
        <v>243.7113262</v>
      </c>
      <c r="F57" s="29">
        <v>0.81670401115056301</v>
      </c>
    </row>
    <row r="58" spans="1:6" x14ac:dyDescent="0.2">
      <c r="A58" s="26" t="s">
        <v>688</v>
      </c>
      <c r="B58" s="26" t="s">
        <v>687</v>
      </c>
      <c r="C58" s="26" t="s">
        <v>186</v>
      </c>
      <c r="D58" s="27">
        <v>175000</v>
      </c>
      <c r="E58" s="28">
        <v>211.21468619999999</v>
      </c>
      <c r="F58" s="29">
        <v>0.70780412270165305</v>
      </c>
    </row>
    <row r="59" spans="1:6" x14ac:dyDescent="0.2">
      <c r="A59" s="26" t="s">
        <v>690</v>
      </c>
      <c r="B59" s="26" t="s">
        <v>689</v>
      </c>
      <c r="C59" s="26" t="s">
        <v>126</v>
      </c>
      <c r="D59" s="27">
        <v>56700</v>
      </c>
      <c r="E59" s="28">
        <v>200.41406180000001</v>
      </c>
      <c r="F59" s="29">
        <v>0.67161001794686703</v>
      </c>
    </row>
    <row r="60" spans="1:6" x14ac:dyDescent="0.2">
      <c r="A60" s="26" t="s">
        <v>692</v>
      </c>
      <c r="B60" s="26" t="s">
        <v>691</v>
      </c>
      <c r="C60" s="26" t="s">
        <v>126</v>
      </c>
      <c r="D60" s="27">
        <v>34500</v>
      </c>
      <c r="E60" s="28">
        <v>197.95812040000001</v>
      </c>
      <c r="F60" s="29">
        <v>0.663379882631429</v>
      </c>
    </row>
    <row r="61" spans="1:6" x14ac:dyDescent="0.2">
      <c r="A61" s="26" t="s">
        <v>694</v>
      </c>
      <c r="B61" s="26" t="s">
        <v>693</v>
      </c>
      <c r="C61" s="26" t="s">
        <v>303</v>
      </c>
      <c r="D61" s="27">
        <v>9600</v>
      </c>
      <c r="E61" s="28">
        <v>183.54012159999999</v>
      </c>
      <c r="F61" s="29">
        <v>0.61506355020516901</v>
      </c>
    </row>
    <row r="62" spans="1:6" x14ac:dyDescent="0.2">
      <c r="A62" s="26" t="s">
        <v>696</v>
      </c>
      <c r="B62" s="26" t="s">
        <v>695</v>
      </c>
      <c r="C62" s="26" t="s">
        <v>94</v>
      </c>
      <c r="D62" s="27">
        <v>2600</v>
      </c>
      <c r="E62" s="28">
        <v>167.25373859999999</v>
      </c>
      <c r="F62" s="29">
        <v>0.560486052595071</v>
      </c>
    </row>
    <row r="63" spans="1:6" x14ac:dyDescent="0.2">
      <c r="A63" s="26" t="s">
        <v>698</v>
      </c>
      <c r="B63" s="26" t="s">
        <v>697</v>
      </c>
      <c r="C63" s="26" t="s">
        <v>150</v>
      </c>
      <c r="D63" s="27">
        <v>8388</v>
      </c>
      <c r="E63" s="28">
        <v>2.4171475</v>
      </c>
      <c r="F63" s="29">
        <v>8.1001326018493199E-3</v>
      </c>
    </row>
    <row r="64" spans="1:6" x14ac:dyDescent="0.2">
      <c r="A64" s="26" t="s">
        <v>699</v>
      </c>
      <c r="B64" s="26" t="s">
        <v>804</v>
      </c>
      <c r="C64" s="26" t="s">
        <v>150</v>
      </c>
      <c r="D64" s="27">
        <v>7501</v>
      </c>
      <c r="E64" s="28">
        <v>1.0807716000000001</v>
      </c>
      <c r="F64" s="29">
        <v>3.6217869502431499E-3</v>
      </c>
    </row>
    <row r="65" spans="1:9" x14ac:dyDescent="0.2">
      <c r="A65" s="26" t="s">
        <v>700</v>
      </c>
      <c r="B65" s="26" t="s">
        <v>805</v>
      </c>
      <c r="C65" s="26" t="s">
        <v>150</v>
      </c>
      <c r="D65" s="27">
        <v>6798</v>
      </c>
      <c r="E65" s="28">
        <v>0.70646010000000004</v>
      </c>
      <c r="F65" s="29">
        <v>2.3674270965738501E-3</v>
      </c>
    </row>
    <row r="66" spans="1:9" x14ac:dyDescent="0.2">
      <c r="A66" s="30" t="s">
        <v>31</v>
      </c>
      <c r="B66" s="30"/>
      <c r="C66" s="30"/>
      <c r="D66" s="31"/>
      <c r="E66" s="32">
        <f>SUM(E22:E65)</f>
        <v>24458.689808499996</v>
      </c>
      <c r="F66" s="33">
        <f>SUM(F22:F65)</f>
        <v>81.963815082178684</v>
      </c>
      <c r="G66" s="18"/>
      <c r="H66" s="18"/>
      <c r="I66" s="18"/>
    </row>
    <row r="67" spans="1:9" x14ac:dyDescent="0.2">
      <c r="A67" s="26"/>
      <c r="B67" s="26"/>
      <c r="C67" s="26"/>
      <c r="D67" s="34"/>
      <c r="E67" s="28"/>
      <c r="F67" s="29"/>
    </row>
    <row r="68" spans="1:9" x14ac:dyDescent="0.2">
      <c r="A68" s="30" t="s">
        <v>32</v>
      </c>
      <c r="B68" s="30"/>
      <c r="C68" s="30"/>
      <c r="D68" s="31"/>
      <c r="E68" s="32">
        <f>E20+E66</f>
        <v>29132.496817499996</v>
      </c>
      <c r="F68" s="33">
        <f>F20+F66</f>
        <v>97.626267012957726</v>
      </c>
      <c r="G68" s="18"/>
      <c r="H68" s="18"/>
      <c r="I68" s="18"/>
    </row>
    <row r="69" spans="1:9" x14ac:dyDescent="0.2">
      <c r="A69" s="30"/>
      <c r="B69" s="30"/>
      <c r="C69" s="30"/>
      <c r="D69" s="31"/>
      <c r="E69" s="32"/>
      <c r="F69" s="33"/>
      <c r="G69" s="18"/>
      <c r="H69" s="18"/>
      <c r="I69" s="18"/>
    </row>
    <row r="70" spans="1:9" x14ac:dyDescent="0.2">
      <c r="A70" s="30" t="s">
        <v>34</v>
      </c>
      <c r="B70" s="30"/>
      <c r="C70" s="30"/>
      <c r="D70" s="31"/>
      <c r="E70" s="32">
        <f>E72-(E20+E66)</f>
        <v>708.34183060000578</v>
      </c>
      <c r="F70" s="33">
        <f>F72-(F20+F66)</f>
        <v>2.3737329870422741</v>
      </c>
      <c r="G70" s="18"/>
      <c r="H70" s="18"/>
      <c r="I70" s="18"/>
    </row>
    <row r="71" spans="1:9" x14ac:dyDescent="0.2">
      <c r="A71" s="30"/>
      <c r="B71" s="30"/>
      <c r="C71" s="30"/>
      <c r="D71" s="31"/>
      <c r="E71" s="32"/>
      <c r="F71" s="33"/>
      <c r="G71" s="18"/>
      <c r="H71" s="18"/>
      <c r="I71" s="18"/>
    </row>
    <row r="72" spans="1:9" x14ac:dyDescent="0.2">
      <c r="A72" s="35" t="s">
        <v>33</v>
      </c>
      <c r="B72" s="35"/>
      <c r="C72" s="35"/>
      <c r="D72" s="36"/>
      <c r="E72" s="37">
        <v>29840.838648100002</v>
      </c>
      <c r="F72" s="38">
        <v>100</v>
      </c>
      <c r="G72" s="18"/>
      <c r="H72" s="18"/>
      <c r="I72" s="18"/>
    </row>
    <row r="73" spans="1:9" x14ac:dyDescent="0.2">
      <c r="F73" s="20" t="s">
        <v>554</v>
      </c>
    </row>
    <row r="75" spans="1:9" x14ac:dyDescent="0.2">
      <c r="A75" s="18" t="s">
        <v>36</v>
      </c>
    </row>
    <row r="76" spans="1:9" x14ac:dyDescent="0.2">
      <c r="A76" s="18" t="s">
        <v>37</v>
      </c>
    </row>
    <row r="77" spans="1:9" x14ac:dyDescent="0.2">
      <c r="A77" s="18" t="s">
        <v>38</v>
      </c>
      <c r="B77" s="18"/>
      <c r="C77" s="39" t="s">
        <v>40</v>
      </c>
      <c r="D77" s="19" t="s">
        <v>39</v>
      </c>
    </row>
    <row r="78" spans="1:9" x14ac:dyDescent="0.2">
      <c r="A78" s="9" t="s">
        <v>57</v>
      </c>
      <c r="C78" s="40">
        <v>29.415199999999999</v>
      </c>
      <c r="D78" s="40">
        <v>25.770600000000002</v>
      </c>
    </row>
    <row r="79" spans="1:9" x14ac:dyDescent="0.2">
      <c r="A79" s="9" t="s">
        <v>79</v>
      </c>
      <c r="C79" s="40">
        <v>15.4754</v>
      </c>
      <c r="D79" s="40">
        <v>12.888</v>
      </c>
    </row>
    <row r="80" spans="1:9" x14ac:dyDescent="0.2">
      <c r="A80" s="9" t="s">
        <v>60</v>
      </c>
      <c r="C80" s="40">
        <v>31.139199999999999</v>
      </c>
      <c r="D80" s="40">
        <v>27.400400000000001</v>
      </c>
    </row>
    <row r="81" spans="1:4" x14ac:dyDescent="0.2">
      <c r="A81" s="9" t="s">
        <v>80</v>
      </c>
      <c r="C81" s="40">
        <v>16.5426</v>
      </c>
      <c r="D81" s="40">
        <v>13.8832</v>
      </c>
    </row>
    <row r="83" spans="1:4" x14ac:dyDescent="0.2">
      <c r="A83" s="18" t="s">
        <v>42</v>
      </c>
    </row>
    <row r="84" spans="1:4" x14ac:dyDescent="0.2">
      <c r="A84" s="80" t="s">
        <v>54</v>
      </c>
      <c r="B84" s="81"/>
      <c r="C84" s="43" t="s">
        <v>55</v>
      </c>
    </row>
    <row r="85" spans="1:4" x14ac:dyDescent="0.2">
      <c r="A85" s="76" t="s">
        <v>79</v>
      </c>
      <c r="B85" s="77"/>
      <c r="C85" s="44">
        <v>0.75</v>
      </c>
    </row>
    <row r="86" spans="1:4" x14ac:dyDescent="0.2">
      <c r="A86" s="76" t="s">
        <v>80</v>
      </c>
      <c r="B86" s="77"/>
      <c r="C86" s="44">
        <v>0.75</v>
      </c>
    </row>
    <row r="87" spans="1:4" x14ac:dyDescent="0.2">
      <c r="A87" s="9" t="s">
        <v>56</v>
      </c>
    </row>
    <row r="88" spans="1:4" x14ac:dyDescent="0.2">
      <c r="A88" s="9" t="s">
        <v>41</v>
      </c>
    </row>
    <row r="90" spans="1:4" x14ac:dyDescent="0.2">
      <c r="A90" s="18" t="s">
        <v>225</v>
      </c>
      <c r="D90" s="45">
        <v>0.19906245452312901</v>
      </c>
    </row>
    <row r="92" spans="1:4" x14ac:dyDescent="0.2">
      <c r="A92" s="18" t="s">
        <v>1201</v>
      </c>
    </row>
    <row r="93" spans="1:4" x14ac:dyDescent="0.2">
      <c r="A93" s="46"/>
    </row>
    <row r="94" spans="1:4" x14ac:dyDescent="0.2">
      <c r="A94" s="47" t="s">
        <v>769</v>
      </c>
    </row>
    <row r="95" spans="1:4" x14ac:dyDescent="0.2">
      <c r="A95" s="48"/>
    </row>
    <row r="96" spans="1:4"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7" t="s">
        <v>806</v>
      </c>
    </row>
    <row r="109" spans="1:1" x14ac:dyDescent="0.2">
      <c r="A109" s="49"/>
    </row>
    <row r="110" spans="1:1" x14ac:dyDescent="0.2">
      <c r="A110" s="47" t="s">
        <v>770</v>
      </c>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sheetData>
  <mergeCells count="4">
    <mergeCell ref="A1:F1"/>
    <mergeCell ref="A84:B84"/>
    <mergeCell ref="A85:B85"/>
    <mergeCell ref="A86:B86"/>
  </mergeCells>
  <conditionalFormatting sqref="F2:F3 F5:F65536">
    <cfRule type="cellIs" dxfId="35" priority="1" stopIfTrue="1" operator="between">
      <formula>0.009</formula>
      <formula>-0.009</formula>
    </cfRule>
  </conditionalFormatting>
  <hyperlinks>
    <hyperlink ref="A95"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11"/>
  <sheetViews>
    <sheetView workbookViewId="0">
      <selection sqref="A1:F1"/>
    </sheetView>
  </sheetViews>
  <sheetFormatPr defaultColWidth="9.140625" defaultRowHeight="11.25" x14ac:dyDescent="0.2"/>
  <cols>
    <col min="1" max="1" width="38.7109375" style="9" bestFit="1" customWidth="1"/>
    <col min="2" max="2" width="33.42578125" style="9" bestFit="1" customWidth="1"/>
    <col min="3" max="3" width="25.5703125" style="9" bestFit="1" customWidth="1"/>
    <col min="4" max="4" width="15.5703125" style="10" bestFit="1" customWidth="1"/>
    <col min="5" max="5" width="23" style="13" bestFit="1" customWidth="1"/>
    <col min="6" max="6" width="14.7109375" style="14" bestFit="1" customWidth="1"/>
    <col min="7" max="16384" width="9.140625" style="9"/>
  </cols>
  <sheetData>
    <row r="1" spans="1:6" s="1" customFormat="1" ht="15" x14ac:dyDescent="0.2">
      <c r="A1" s="78" t="s">
        <v>21</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104</v>
      </c>
      <c r="B7" s="26" t="s">
        <v>103</v>
      </c>
      <c r="C7" s="26" t="s">
        <v>105</v>
      </c>
      <c r="D7" s="27">
        <v>215596</v>
      </c>
      <c r="E7" s="28">
        <v>5675.8880939999999</v>
      </c>
      <c r="F7" s="29">
        <v>12.4144819582324</v>
      </c>
    </row>
    <row r="8" spans="1:6" x14ac:dyDescent="0.2">
      <c r="A8" s="26" t="s">
        <v>91</v>
      </c>
      <c r="B8" s="26" t="s">
        <v>90</v>
      </c>
      <c r="C8" s="26" t="s">
        <v>89</v>
      </c>
      <c r="D8" s="27">
        <v>275609</v>
      </c>
      <c r="E8" s="28">
        <v>3828.0712060000001</v>
      </c>
      <c r="F8" s="29">
        <v>8.3728784173798392</v>
      </c>
    </row>
    <row r="9" spans="1:6" x14ac:dyDescent="0.2">
      <c r="A9" s="26" t="s">
        <v>93</v>
      </c>
      <c r="B9" s="26" t="s">
        <v>92</v>
      </c>
      <c r="C9" s="26" t="s">
        <v>94</v>
      </c>
      <c r="D9" s="27">
        <v>225842</v>
      </c>
      <c r="E9" s="28">
        <v>3395.7603119999999</v>
      </c>
      <c r="F9" s="29">
        <v>7.4273143567381803</v>
      </c>
    </row>
    <row r="10" spans="1:6" x14ac:dyDescent="0.2">
      <c r="A10" s="26" t="s">
        <v>88</v>
      </c>
      <c r="B10" s="26" t="s">
        <v>87</v>
      </c>
      <c r="C10" s="26" t="s">
        <v>89</v>
      </c>
      <c r="D10" s="27">
        <v>436236</v>
      </c>
      <c r="E10" s="28">
        <v>3284.202726</v>
      </c>
      <c r="F10" s="29">
        <v>7.1833120762554197</v>
      </c>
    </row>
    <row r="11" spans="1:6" x14ac:dyDescent="0.2">
      <c r="A11" s="26" t="s">
        <v>246</v>
      </c>
      <c r="B11" s="26" t="s">
        <v>245</v>
      </c>
      <c r="C11" s="26" t="s">
        <v>134</v>
      </c>
      <c r="D11" s="27">
        <v>113306</v>
      </c>
      <c r="E11" s="28">
        <v>2613.6861549999999</v>
      </c>
      <c r="F11" s="29">
        <v>5.7167370248243001</v>
      </c>
    </row>
    <row r="12" spans="1:6" x14ac:dyDescent="0.2">
      <c r="A12" s="26" t="s">
        <v>278</v>
      </c>
      <c r="B12" s="26" t="s">
        <v>277</v>
      </c>
      <c r="C12" s="26" t="s">
        <v>94</v>
      </c>
      <c r="D12" s="27">
        <v>63687</v>
      </c>
      <c r="E12" s="28">
        <v>2142.653585</v>
      </c>
      <c r="F12" s="29">
        <v>4.6864796897323</v>
      </c>
    </row>
    <row r="13" spans="1:6" x14ac:dyDescent="0.2">
      <c r="A13" s="26" t="s">
        <v>111</v>
      </c>
      <c r="B13" s="26" t="s">
        <v>110</v>
      </c>
      <c r="C13" s="26" t="s">
        <v>89</v>
      </c>
      <c r="D13" s="27">
        <v>92305</v>
      </c>
      <c r="E13" s="28">
        <v>1704.7348930000001</v>
      </c>
      <c r="F13" s="29">
        <v>3.72865007593958</v>
      </c>
    </row>
    <row r="14" spans="1:6" x14ac:dyDescent="0.2">
      <c r="A14" s="26" t="s">
        <v>240</v>
      </c>
      <c r="B14" s="26" t="s">
        <v>239</v>
      </c>
      <c r="C14" s="26" t="s">
        <v>145</v>
      </c>
      <c r="D14" s="27">
        <v>544927</v>
      </c>
      <c r="E14" s="28">
        <v>1474.844926</v>
      </c>
      <c r="F14" s="29">
        <v>3.2258274690744</v>
      </c>
    </row>
    <row r="15" spans="1:6" x14ac:dyDescent="0.2">
      <c r="A15" s="26" t="s">
        <v>144</v>
      </c>
      <c r="B15" s="26" t="s">
        <v>143</v>
      </c>
      <c r="C15" s="26" t="s">
        <v>145</v>
      </c>
      <c r="D15" s="27">
        <v>56164</v>
      </c>
      <c r="E15" s="28">
        <v>1321.6793299999999</v>
      </c>
      <c r="F15" s="29">
        <v>2.8908188331264899</v>
      </c>
    </row>
    <row r="16" spans="1:6" x14ac:dyDescent="0.2">
      <c r="A16" s="26" t="s">
        <v>98</v>
      </c>
      <c r="B16" s="26" t="s">
        <v>97</v>
      </c>
      <c r="C16" s="26" t="s">
        <v>99</v>
      </c>
      <c r="D16" s="27">
        <v>76154</v>
      </c>
      <c r="E16" s="28">
        <v>1259.96793</v>
      </c>
      <c r="F16" s="29">
        <v>2.7558417072160801</v>
      </c>
    </row>
    <row r="17" spans="1:6" x14ac:dyDescent="0.2">
      <c r="A17" s="26" t="s">
        <v>96</v>
      </c>
      <c r="B17" s="26" t="s">
        <v>95</v>
      </c>
      <c r="C17" s="26" t="s">
        <v>89</v>
      </c>
      <c r="D17" s="27">
        <v>165910</v>
      </c>
      <c r="E17" s="28">
        <v>1136.8153199999999</v>
      </c>
      <c r="F17" s="29">
        <v>2.4864784235089199</v>
      </c>
    </row>
    <row r="18" spans="1:6" x14ac:dyDescent="0.2">
      <c r="A18" s="26" t="s">
        <v>109</v>
      </c>
      <c r="B18" s="26" t="s">
        <v>108</v>
      </c>
      <c r="C18" s="26" t="s">
        <v>89</v>
      </c>
      <c r="D18" s="27">
        <v>236190</v>
      </c>
      <c r="E18" s="28">
        <v>1105.6053899999999</v>
      </c>
      <c r="F18" s="29">
        <v>2.4182150774939899</v>
      </c>
    </row>
    <row r="19" spans="1:6" x14ac:dyDescent="0.2">
      <c r="A19" s="26" t="s">
        <v>101</v>
      </c>
      <c r="B19" s="26" t="s">
        <v>100</v>
      </c>
      <c r="C19" s="26" t="s">
        <v>102</v>
      </c>
      <c r="D19" s="27">
        <v>148389</v>
      </c>
      <c r="E19" s="28">
        <v>1039.0197780000001</v>
      </c>
      <c r="F19" s="29">
        <v>2.27257692093385</v>
      </c>
    </row>
    <row r="20" spans="1:6" x14ac:dyDescent="0.2">
      <c r="A20" s="26" t="s">
        <v>702</v>
      </c>
      <c r="B20" s="26" t="s">
        <v>701</v>
      </c>
      <c r="C20" s="26" t="s">
        <v>134</v>
      </c>
      <c r="D20" s="27">
        <v>16568</v>
      </c>
      <c r="E20" s="28">
        <v>1007.690612</v>
      </c>
      <c r="F20" s="29">
        <v>2.2040527781684802</v>
      </c>
    </row>
    <row r="21" spans="1:6" x14ac:dyDescent="0.2">
      <c r="A21" s="26" t="s">
        <v>220</v>
      </c>
      <c r="B21" s="26" t="s">
        <v>219</v>
      </c>
      <c r="C21" s="26" t="s">
        <v>140</v>
      </c>
      <c r="D21" s="27">
        <v>27695</v>
      </c>
      <c r="E21" s="28">
        <v>791.98006750000002</v>
      </c>
      <c r="F21" s="29">
        <v>1.7322438526671899</v>
      </c>
    </row>
    <row r="22" spans="1:6" x14ac:dyDescent="0.2">
      <c r="A22" s="26" t="s">
        <v>107</v>
      </c>
      <c r="B22" s="26" t="s">
        <v>106</v>
      </c>
      <c r="C22" s="26" t="s">
        <v>94</v>
      </c>
      <c r="D22" s="27">
        <v>69783</v>
      </c>
      <c r="E22" s="28">
        <v>726.26657250000005</v>
      </c>
      <c r="F22" s="29">
        <v>1.5885132179930701</v>
      </c>
    </row>
    <row r="23" spans="1:6" x14ac:dyDescent="0.2">
      <c r="A23" s="26" t="s">
        <v>567</v>
      </c>
      <c r="B23" s="26" t="s">
        <v>566</v>
      </c>
      <c r="C23" s="26" t="s">
        <v>120</v>
      </c>
      <c r="D23" s="27">
        <v>8353</v>
      </c>
      <c r="E23" s="28">
        <v>665.42921550000005</v>
      </c>
      <c r="F23" s="29">
        <v>1.4554478265768001</v>
      </c>
    </row>
    <row r="24" spans="1:6" x14ac:dyDescent="0.2">
      <c r="A24" s="26" t="s">
        <v>213</v>
      </c>
      <c r="B24" s="26" t="s">
        <v>212</v>
      </c>
      <c r="C24" s="26" t="s">
        <v>120</v>
      </c>
      <c r="D24" s="27">
        <v>60160</v>
      </c>
      <c r="E24" s="28">
        <v>622.26495999999997</v>
      </c>
      <c r="F24" s="29">
        <v>1.36103760173257</v>
      </c>
    </row>
    <row r="25" spans="1:6" x14ac:dyDescent="0.2">
      <c r="A25" s="26" t="s">
        <v>704</v>
      </c>
      <c r="B25" s="26" t="s">
        <v>703</v>
      </c>
      <c r="C25" s="26" t="s">
        <v>140</v>
      </c>
      <c r="D25" s="27">
        <v>25690</v>
      </c>
      <c r="E25" s="28">
        <v>569.29039999999998</v>
      </c>
      <c r="F25" s="29">
        <v>1.2451699686020801</v>
      </c>
    </row>
    <row r="26" spans="1:6" x14ac:dyDescent="0.2">
      <c r="A26" s="26" t="s">
        <v>706</v>
      </c>
      <c r="B26" s="26" t="s">
        <v>705</v>
      </c>
      <c r="C26" s="26" t="s">
        <v>126</v>
      </c>
      <c r="D26" s="27">
        <v>65915</v>
      </c>
      <c r="E26" s="28">
        <v>567.26449000000002</v>
      </c>
      <c r="F26" s="29">
        <v>1.2407388341738601</v>
      </c>
    </row>
    <row r="27" spans="1:6" x14ac:dyDescent="0.2">
      <c r="A27" s="26" t="s">
        <v>152</v>
      </c>
      <c r="B27" s="26" t="s">
        <v>151</v>
      </c>
      <c r="C27" s="26" t="s">
        <v>120</v>
      </c>
      <c r="D27" s="27">
        <v>113052</v>
      </c>
      <c r="E27" s="28">
        <v>501.44214599999998</v>
      </c>
      <c r="F27" s="29">
        <v>1.09677012152423</v>
      </c>
    </row>
    <row r="28" spans="1:6" x14ac:dyDescent="0.2">
      <c r="A28" s="26" t="s">
        <v>708</v>
      </c>
      <c r="B28" s="26" t="s">
        <v>707</v>
      </c>
      <c r="C28" s="26" t="s">
        <v>709</v>
      </c>
      <c r="D28" s="27">
        <v>47257</v>
      </c>
      <c r="E28" s="28">
        <v>498.86852049999999</v>
      </c>
      <c r="F28" s="29">
        <v>1.09114100643108</v>
      </c>
    </row>
    <row r="29" spans="1:6" x14ac:dyDescent="0.2">
      <c r="A29" s="26" t="s">
        <v>255</v>
      </c>
      <c r="B29" s="26" t="s">
        <v>254</v>
      </c>
      <c r="C29" s="26" t="s">
        <v>114</v>
      </c>
      <c r="D29" s="27">
        <v>208910</v>
      </c>
      <c r="E29" s="28">
        <v>486.55139000000003</v>
      </c>
      <c r="F29" s="29">
        <v>1.0642005890308299</v>
      </c>
    </row>
    <row r="30" spans="1:6" x14ac:dyDescent="0.2">
      <c r="A30" s="26" t="s">
        <v>711</v>
      </c>
      <c r="B30" s="26" t="s">
        <v>710</v>
      </c>
      <c r="C30" s="26" t="s">
        <v>134</v>
      </c>
      <c r="D30" s="27">
        <v>3690</v>
      </c>
      <c r="E30" s="28">
        <v>477.26459999999997</v>
      </c>
      <c r="F30" s="29">
        <v>1.04388822821689</v>
      </c>
    </row>
    <row r="31" spans="1:6" x14ac:dyDescent="0.2">
      <c r="A31" s="26" t="s">
        <v>233</v>
      </c>
      <c r="B31" s="26" t="s">
        <v>232</v>
      </c>
      <c r="C31" s="26" t="s">
        <v>94</v>
      </c>
      <c r="D31" s="27">
        <v>38390</v>
      </c>
      <c r="E31" s="28">
        <v>453.09797500000002</v>
      </c>
      <c r="F31" s="29">
        <v>0.99103022166615595</v>
      </c>
    </row>
    <row r="32" spans="1:6" x14ac:dyDescent="0.2">
      <c r="A32" s="26" t="s">
        <v>113</v>
      </c>
      <c r="B32" s="26" t="s">
        <v>112</v>
      </c>
      <c r="C32" s="26" t="s">
        <v>114</v>
      </c>
      <c r="D32" s="27">
        <v>289476</v>
      </c>
      <c r="E32" s="28">
        <v>451.58256</v>
      </c>
      <c r="F32" s="29">
        <v>0.98771565804806405</v>
      </c>
    </row>
    <row r="33" spans="1:6" x14ac:dyDescent="0.2">
      <c r="A33" s="26" t="s">
        <v>154</v>
      </c>
      <c r="B33" s="26" t="s">
        <v>153</v>
      </c>
      <c r="C33" s="26" t="s">
        <v>117</v>
      </c>
      <c r="D33" s="27">
        <v>7060</v>
      </c>
      <c r="E33" s="28">
        <v>429.43155999999999</v>
      </c>
      <c r="F33" s="29">
        <v>0.93926629024824804</v>
      </c>
    </row>
    <row r="34" spans="1:6" x14ac:dyDescent="0.2">
      <c r="A34" s="26" t="s">
        <v>713</v>
      </c>
      <c r="B34" s="26" t="s">
        <v>712</v>
      </c>
      <c r="C34" s="26" t="s">
        <v>94</v>
      </c>
      <c r="D34" s="27">
        <v>89611</v>
      </c>
      <c r="E34" s="28">
        <v>428.38538549999998</v>
      </c>
      <c r="F34" s="29">
        <v>0.93697806429306296</v>
      </c>
    </row>
    <row r="35" spans="1:6" x14ac:dyDescent="0.2">
      <c r="A35" s="26" t="s">
        <v>715</v>
      </c>
      <c r="B35" s="26" t="s">
        <v>714</v>
      </c>
      <c r="C35" s="26" t="s">
        <v>295</v>
      </c>
      <c r="D35" s="27">
        <v>2172</v>
      </c>
      <c r="E35" s="28">
        <v>384.25938000000002</v>
      </c>
      <c r="F35" s="29">
        <v>0.84046426943024799</v>
      </c>
    </row>
    <row r="36" spans="1:6" x14ac:dyDescent="0.2">
      <c r="A36" s="26" t="s">
        <v>573</v>
      </c>
      <c r="B36" s="26" t="s">
        <v>572</v>
      </c>
      <c r="C36" s="26" t="s">
        <v>89</v>
      </c>
      <c r="D36" s="27">
        <v>40158</v>
      </c>
      <c r="E36" s="28">
        <v>373.810743</v>
      </c>
      <c r="F36" s="29">
        <v>0.81761068011058902</v>
      </c>
    </row>
    <row r="37" spans="1:6" x14ac:dyDescent="0.2">
      <c r="A37" s="26" t="s">
        <v>717</v>
      </c>
      <c r="B37" s="26" t="s">
        <v>716</v>
      </c>
      <c r="C37" s="26" t="s">
        <v>718</v>
      </c>
      <c r="D37" s="27">
        <v>85095</v>
      </c>
      <c r="E37" s="28">
        <v>359.56892249999999</v>
      </c>
      <c r="F37" s="29">
        <v>0.78646051986755405</v>
      </c>
    </row>
    <row r="38" spans="1:6" x14ac:dyDescent="0.2">
      <c r="A38" s="26" t="s">
        <v>617</v>
      </c>
      <c r="B38" s="26" t="s">
        <v>616</v>
      </c>
      <c r="C38" s="26" t="s">
        <v>165</v>
      </c>
      <c r="D38" s="27">
        <v>58109</v>
      </c>
      <c r="E38" s="28">
        <v>348.04385550000001</v>
      </c>
      <c r="F38" s="29">
        <v>0.761252528806178</v>
      </c>
    </row>
    <row r="39" spans="1:6" x14ac:dyDescent="0.2">
      <c r="A39" s="26" t="s">
        <v>131</v>
      </c>
      <c r="B39" s="26" t="s">
        <v>130</v>
      </c>
      <c r="C39" s="26" t="s">
        <v>117</v>
      </c>
      <c r="D39" s="27">
        <v>23591</v>
      </c>
      <c r="E39" s="28">
        <v>337.02102600000001</v>
      </c>
      <c r="F39" s="29">
        <v>0.73714304748975201</v>
      </c>
    </row>
    <row r="40" spans="1:6" x14ac:dyDescent="0.2">
      <c r="A40" s="26" t="s">
        <v>720</v>
      </c>
      <c r="B40" s="26" t="s">
        <v>719</v>
      </c>
      <c r="C40" s="26" t="s">
        <v>721</v>
      </c>
      <c r="D40" s="27">
        <v>45258</v>
      </c>
      <c r="E40" s="28">
        <v>334.84131300000001</v>
      </c>
      <c r="F40" s="29">
        <v>0.73237551027540304</v>
      </c>
    </row>
    <row r="41" spans="1:6" x14ac:dyDescent="0.2">
      <c r="A41" s="26" t="s">
        <v>125</v>
      </c>
      <c r="B41" s="26" t="s">
        <v>124</v>
      </c>
      <c r="C41" s="26" t="s">
        <v>126</v>
      </c>
      <c r="D41" s="27">
        <v>7607</v>
      </c>
      <c r="E41" s="28">
        <v>332.39927549999999</v>
      </c>
      <c r="F41" s="29">
        <v>0.72703420861776002</v>
      </c>
    </row>
    <row r="42" spans="1:6" x14ac:dyDescent="0.2">
      <c r="A42" s="26" t="s">
        <v>723</v>
      </c>
      <c r="B42" s="26" t="s">
        <v>722</v>
      </c>
      <c r="C42" s="26" t="s">
        <v>709</v>
      </c>
      <c r="D42" s="27">
        <v>58090</v>
      </c>
      <c r="E42" s="28">
        <v>320.22112499999997</v>
      </c>
      <c r="F42" s="29">
        <v>0.70039777266922398</v>
      </c>
    </row>
    <row r="43" spans="1:6" x14ac:dyDescent="0.2">
      <c r="A43" s="26" t="s">
        <v>563</v>
      </c>
      <c r="B43" s="26" t="s">
        <v>562</v>
      </c>
      <c r="C43" s="26" t="s">
        <v>126</v>
      </c>
      <c r="D43" s="27">
        <v>32228</v>
      </c>
      <c r="E43" s="28">
        <v>320.007926</v>
      </c>
      <c r="F43" s="29">
        <v>0.69993145707328897</v>
      </c>
    </row>
    <row r="44" spans="1:6" x14ac:dyDescent="0.2">
      <c r="A44" s="26" t="s">
        <v>284</v>
      </c>
      <c r="B44" s="26" t="s">
        <v>283</v>
      </c>
      <c r="C44" s="26" t="s">
        <v>285</v>
      </c>
      <c r="D44" s="27">
        <v>210884</v>
      </c>
      <c r="E44" s="28">
        <v>318.96204999999998</v>
      </c>
      <c r="F44" s="29">
        <v>0.69764388400674604</v>
      </c>
    </row>
    <row r="45" spans="1:6" x14ac:dyDescent="0.2">
      <c r="A45" s="26" t="s">
        <v>571</v>
      </c>
      <c r="B45" s="26" t="s">
        <v>570</v>
      </c>
      <c r="C45" s="26" t="s">
        <v>165</v>
      </c>
      <c r="D45" s="27">
        <v>26694</v>
      </c>
      <c r="E45" s="28">
        <v>313.42760099999998</v>
      </c>
      <c r="F45" s="29">
        <v>0.68553876210839704</v>
      </c>
    </row>
    <row r="46" spans="1:6" x14ac:dyDescent="0.2">
      <c r="A46" s="26" t="s">
        <v>119</v>
      </c>
      <c r="B46" s="26" t="s">
        <v>118</v>
      </c>
      <c r="C46" s="26" t="s">
        <v>120</v>
      </c>
      <c r="D46" s="27">
        <v>8007</v>
      </c>
      <c r="E46" s="28">
        <v>309.39848699999999</v>
      </c>
      <c r="F46" s="29">
        <v>0.67672615653332702</v>
      </c>
    </row>
    <row r="47" spans="1:6" x14ac:dyDescent="0.2">
      <c r="A47" s="26" t="s">
        <v>725</v>
      </c>
      <c r="B47" s="26" t="s">
        <v>724</v>
      </c>
      <c r="C47" s="26" t="s">
        <v>126</v>
      </c>
      <c r="D47" s="27">
        <v>7962</v>
      </c>
      <c r="E47" s="28">
        <v>285.93930599999999</v>
      </c>
      <c r="F47" s="29">
        <v>0.62541549387468998</v>
      </c>
    </row>
    <row r="48" spans="1:6" x14ac:dyDescent="0.2">
      <c r="A48" s="26" t="s">
        <v>625</v>
      </c>
      <c r="B48" s="26" t="s">
        <v>624</v>
      </c>
      <c r="C48" s="26" t="s">
        <v>378</v>
      </c>
      <c r="D48" s="27">
        <v>36777</v>
      </c>
      <c r="E48" s="28">
        <v>279.41325749999999</v>
      </c>
      <c r="F48" s="29">
        <v>0.61114151418727403</v>
      </c>
    </row>
    <row r="49" spans="1:9" x14ac:dyDescent="0.2">
      <c r="A49" s="26" t="s">
        <v>727</v>
      </c>
      <c r="B49" s="26" t="s">
        <v>726</v>
      </c>
      <c r="C49" s="26" t="s">
        <v>295</v>
      </c>
      <c r="D49" s="27">
        <v>7053</v>
      </c>
      <c r="E49" s="28">
        <v>257.27933400000001</v>
      </c>
      <c r="F49" s="29">
        <v>0.56272949664835903</v>
      </c>
    </row>
    <row r="50" spans="1:9" x14ac:dyDescent="0.2">
      <c r="A50" s="26" t="s">
        <v>503</v>
      </c>
      <c r="B50" s="26" t="s">
        <v>502</v>
      </c>
      <c r="C50" s="26" t="s">
        <v>429</v>
      </c>
      <c r="D50" s="27">
        <v>6428</v>
      </c>
      <c r="E50" s="28">
        <v>255.78940399999999</v>
      </c>
      <c r="F50" s="29">
        <v>0.55947067462831601</v>
      </c>
    </row>
    <row r="51" spans="1:9" x14ac:dyDescent="0.2">
      <c r="A51" s="26" t="s">
        <v>237</v>
      </c>
      <c r="B51" s="26" t="s">
        <v>236</v>
      </c>
      <c r="C51" s="26" t="s">
        <v>238</v>
      </c>
      <c r="D51" s="27">
        <v>131550</v>
      </c>
      <c r="E51" s="28">
        <v>253.75995</v>
      </c>
      <c r="F51" s="29">
        <v>0.55503178865121305</v>
      </c>
    </row>
    <row r="52" spans="1:9" x14ac:dyDescent="0.2">
      <c r="A52" s="26" t="s">
        <v>729</v>
      </c>
      <c r="B52" s="26" t="s">
        <v>728</v>
      </c>
      <c r="C52" s="26" t="s">
        <v>264</v>
      </c>
      <c r="D52" s="27">
        <v>31988</v>
      </c>
      <c r="E52" s="28">
        <v>249.37844799999999</v>
      </c>
      <c r="F52" s="29">
        <v>0.545448428897088</v>
      </c>
    </row>
    <row r="53" spans="1:9" x14ac:dyDescent="0.2">
      <c r="A53" s="26" t="s">
        <v>731</v>
      </c>
      <c r="B53" s="26" t="s">
        <v>730</v>
      </c>
      <c r="C53" s="26" t="s">
        <v>120</v>
      </c>
      <c r="D53" s="27">
        <v>8724</v>
      </c>
      <c r="E53" s="28">
        <v>242.59263000000001</v>
      </c>
      <c r="F53" s="29">
        <v>0.53060627314318898</v>
      </c>
    </row>
    <row r="54" spans="1:9" x14ac:dyDescent="0.2">
      <c r="A54" s="26" t="s">
        <v>276</v>
      </c>
      <c r="B54" s="26" t="s">
        <v>275</v>
      </c>
      <c r="C54" s="26" t="s">
        <v>120</v>
      </c>
      <c r="D54" s="27">
        <v>7354</v>
      </c>
      <c r="E54" s="28">
        <v>203.99260599999999</v>
      </c>
      <c r="F54" s="29">
        <v>0.44617907979490901</v>
      </c>
    </row>
    <row r="55" spans="1:9" x14ac:dyDescent="0.2">
      <c r="A55" s="26" t="s">
        <v>575</v>
      </c>
      <c r="B55" s="26" t="s">
        <v>574</v>
      </c>
      <c r="C55" s="26" t="s">
        <v>105</v>
      </c>
      <c r="D55" s="27">
        <v>56105</v>
      </c>
      <c r="E55" s="28">
        <v>183.01451</v>
      </c>
      <c r="F55" s="29">
        <v>0.40029512472092399</v>
      </c>
    </row>
    <row r="56" spans="1:9" x14ac:dyDescent="0.2">
      <c r="A56" s="26" t="s">
        <v>733</v>
      </c>
      <c r="B56" s="26" t="s">
        <v>732</v>
      </c>
      <c r="C56" s="26" t="s">
        <v>117</v>
      </c>
      <c r="D56" s="27">
        <v>816</v>
      </c>
      <c r="E56" s="28">
        <v>180.469008</v>
      </c>
      <c r="F56" s="29">
        <v>0.39472752223646801</v>
      </c>
    </row>
    <row r="57" spans="1:9" x14ac:dyDescent="0.2">
      <c r="A57" s="26" t="s">
        <v>735</v>
      </c>
      <c r="B57" s="26" t="s">
        <v>734</v>
      </c>
      <c r="C57" s="26" t="s">
        <v>89</v>
      </c>
      <c r="D57" s="27">
        <v>92088</v>
      </c>
      <c r="E57" s="28">
        <v>9.2088000000000003E-5</v>
      </c>
      <c r="F57" s="29">
        <v>2.01417786192474E-7</v>
      </c>
    </row>
    <row r="58" spans="1:9" x14ac:dyDescent="0.2">
      <c r="A58" s="30" t="s">
        <v>31</v>
      </c>
      <c r="B58" s="30"/>
      <c r="C58" s="30"/>
      <c r="D58" s="31"/>
      <c r="E58" s="32">
        <f>SUM(E7:E57)</f>
        <v>45103.330349588003</v>
      </c>
      <c r="F58" s="33">
        <f>SUM(F7:F57)</f>
        <v>98.651430685017004</v>
      </c>
      <c r="G58" s="18"/>
      <c r="H58" s="18"/>
      <c r="I58" s="18"/>
    </row>
    <row r="59" spans="1:9" x14ac:dyDescent="0.2">
      <c r="A59" s="26"/>
      <c r="B59" s="26"/>
      <c r="C59" s="26"/>
      <c r="D59" s="34"/>
      <c r="E59" s="28"/>
      <c r="F59" s="29"/>
    </row>
    <row r="60" spans="1:9" x14ac:dyDescent="0.2">
      <c r="A60" s="30" t="s">
        <v>32</v>
      </c>
      <c r="B60" s="30"/>
      <c r="C60" s="30"/>
      <c r="D60" s="31"/>
      <c r="E60" s="32">
        <f>E58</f>
        <v>45103.330349588003</v>
      </c>
      <c r="F60" s="33">
        <f>F58</f>
        <v>98.651430685017004</v>
      </c>
      <c r="G60" s="18"/>
      <c r="H60" s="18"/>
      <c r="I60" s="18"/>
    </row>
    <row r="61" spans="1:9" x14ac:dyDescent="0.2">
      <c r="A61" s="30"/>
      <c r="B61" s="30"/>
      <c r="C61" s="30"/>
      <c r="D61" s="31"/>
      <c r="E61" s="32"/>
      <c r="F61" s="33"/>
      <c r="G61" s="18"/>
      <c r="H61" s="18"/>
      <c r="I61" s="18"/>
    </row>
    <row r="62" spans="1:9" x14ac:dyDescent="0.2">
      <c r="A62" s="30" t="s">
        <v>34</v>
      </c>
      <c r="B62" s="30"/>
      <c r="C62" s="30"/>
      <c r="D62" s="31"/>
      <c r="E62" s="32">
        <f>E64-(E58)</f>
        <v>616.5644724119993</v>
      </c>
      <c r="F62" s="33">
        <f>F64-(F58)</f>
        <v>1.3485693149829956</v>
      </c>
      <c r="G62" s="18"/>
      <c r="H62" s="18"/>
      <c r="I62" s="18"/>
    </row>
    <row r="63" spans="1:9" x14ac:dyDescent="0.2">
      <c r="A63" s="30"/>
      <c r="B63" s="30"/>
      <c r="C63" s="30"/>
      <c r="D63" s="31"/>
      <c r="E63" s="32"/>
      <c r="F63" s="33"/>
      <c r="G63" s="18"/>
      <c r="H63" s="18"/>
      <c r="I63" s="18"/>
    </row>
    <row r="64" spans="1:9" x14ac:dyDescent="0.2">
      <c r="A64" s="35" t="s">
        <v>33</v>
      </c>
      <c r="B64" s="35"/>
      <c r="C64" s="35"/>
      <c r="D64" s="36"/>
      <c r="E64" s="37">
        <v>45719.894822000002</v>
      </c>
      <c r="F64" s="38">
        <v>100</v>
      </c>
      <c r="G64" s="18"/>
      <c r="H64" s="18"/>
      <c r="I64" s="18"/>
    </row>
    <row r="65" spans="1:6" x14ac:dyDescent="0.2">
      <c r="F65" s="20" t="s">
        <v>554</v>
      </c>
    </row>
    <row r="67" spans="1:6" x14ac:dyDescent="0.2">
      <c r="A67" s="18" t="s">
        <v>36</v>
      </c>
    </row>
    <row r="68" spans="1:6" x14ac:dyDescent="0.2">
      <c r="A68" s="18" t="s">
        <v>37</v>
      </c>
    </row>
    <row r="69" spans="1:6" x14ac:dyDescent="0.2">
      <c r="A69" s="18" t="s">
        <v>38</v>
      </c>
      <c r="B69" s="18"/>
      <c r="C69" s="39" t="s">
        <v>40</v>
      </c>
      <c r="D69" s="19" t="s">
        <v>39</v>
      </c>
    </row>
    <row r="70" spans="1:6" x14ac:dyDescent="0.2">
      <c r="A70" s="9" t="s">
        <v>57</v>
      </c>
      <c r="C70" s="40">
        <v>134.34610000000001</v>
      </c>
      <c r="D70" s="40">
        <v>131.5505</v>
      </c>
    </row>
    <row r="71" spans="1:6" x14ac:dyDescent="0.2">
      <c r="A71" s="9" t="s">
        <v>79</v>
      </c>
      <c r="C71" s="40">
        <v>134.34610000000001</v>
      </c>
      <c r="D71" s="40">
        <v>131.5505</v>
      </c>
    </row>
    <row r="72" spans="1:6" x14ac:dyDescent="0.2">
      <c r="A72" s="9" t="s">
        <v>60</v>
      </c>
      <c r="C72" s="40">
        <v>139.1874</v>
      </c>
      <c r="D72" s="40">
        <v>136.55070000000001</v>
      </c>
    </row>
    <row r="73" spans="1:6" x14ac:dyDescent="0.2">
      <c r="A73" s="9" t="s">
        <v>80</v>
      </c>
      <c r="C73" s="40">
        <v>139.1874</v>
      </c>
      <c r="D73" s="40">
        <v>136.55070000000001</v>
      </c>
    </row>
    <row r="75" spans="1:6" x14ac:dyDescent="0.2">
      <c r="A75" s="9" t="s">
        <v>41</v>
      </c>
    </row>
    <row r="77" spans="1:6" x14ac:dyDescent="0.2">
      <c r="A77" s="18" t="s">
        <v>42</v>
      </c>
      <c r="D77" s="41" t="s">
        <v>43</v>
      </c>
    </row>
    <row r="79" spans="1:6" x14ac:dyDescent="0.2">
      <c r="A79" s="18" t="s">
        <v>225</v>
      </c>
      <c r="D79" s="45">
        <v>1.8261913452284201E-2</v>
      </c>
    </row>
    <row r="81" spans="1:1" x14ac:dyDescent="0.2">
      <c r="A81" s="18" t="s">
        <v>1201</v>
      </c>
    </row>
    <row r="82" spans="1:1" x14ac:dyDescent="0.2">
      <c r="A82" s="18"/>
    </row>
    <row r="83" spans="1:1" x14ac:dyDescent="0.2">
      <c r="A83" s="47" t="s">
        <v>769</v>
      </c>
    </row>
    <row r="84" spans="1:1" x14ac:dyDescent="0.2">
      <c r="A84" s="48"/>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7" t="s">
        <v>807</v>
      </c>
    </row>
    <row r="98" spans="1:1" x14ac:dyDescent="0.2">
      <c r="A98" s="49"/>
    </row>
    <row r="99" spans="1:1" x14ac:dyDescent="0.2">
      <c r="A99" s="47" t="s">
        <v>770</v>
      </c>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sheetData>
  <mergeCells count="1">
    <mergeCell ref="A1:F1"/>
  </mergeCells>
  <conditionalFormatting sqref="F2:F3 F5:F65536">
    <cfRule type="cellIs" dxfId="34"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3"/>
  <sheetViews>
    <sheetView workbookViewId="0">
      <selection sqref="A1:G1"/>
    </sheetView>
  </sheetViews>
  <sheetFormatPr defaultColWidth="9.140625" defaultRowHeight="11.25" x14ac:dyDescent="0.2"/>
  <cols>
    <col min="1" max="1" width="31.5703125" style="9" bestFit="1" customWidth="1"/>
    <col min="2" max="2" width="49"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910</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47</v>
      </c>
      <c r="B5" s="22"/>
      <c r="C5" s="22"/>
      <c r="D5" s="23"/>
      <c r="E5" s="24"/>
      <c r="F5" s="25"/>
      <c r="G5" s="24"/>
    </row>
    <row r="6" spans="1:9" x14ac:dyDescent="0.2">
      <c r="A6" s="30" t="s">
        <v>837</v>
      </c>
      <c r="B6" s="26"/>
      <c r="C6" s="26"/>
      <c r="D6" s="34"/>
      <c r="E6" s="28"/>
      <c r="F6" s="29"/>
      <c r="G6" s="28"/>
    </row>
    <row r="7" spans="1:9" x14ac:dyDescent="0.2">
      <c r="A7" s="26" t="s">
        <v>911</v>
      </c>
      <c r="B7" s="26" t="s">
        <v>912</v>
      </c>
      <c r="C7" s="26" t="s">
        <v>48</v>
      </c>
      <c r="D7" s="27">
        <v>1000</v>
      </c>
      <c r="E7" s="28">
        <v>4947.04</v>
      </c>
      <c r="F7" s="29">
        <v>5.5186236895175798</v>
      </c>
      <c r="G7" s="28">
        <v>5.0749000000000004</v>
      </c>
    </row>
    <row r="8" spans="1:9" x14ac:dyDescent="0.2">
      <c r="A8" s="26" t="s">
        <v>913</v>
      </c>
      <c r="B8" s="26" t="s">
        <v>914</v>
      </c>
      <c r="C8" s="26" t="s">
        <v>48</v>
      </c>
      <c r="D8" s="27">
        <v>1000</v>
      </c>
      <c r="E8" s="28">
        <v>4853.8500000000004</v>
      </c>
      <c r="F8" s="29">
        <v>5.4146664662838599</v>
      </c>
      <c r="G8" s="28">
        <v>5.8150000000000004</v>
      </c>
    </row>
    <row r="9" spans="1:9" x14ac:dyDescent="0.2">
      <c r="A9" s="26" t="s">
        <v>915</v>
      </c>
      <c r="B9" s="26" t="s">
        <v>916</v>
      </c>
      <c r="C9" s="26" t="s">
        <v>48</v>
      </c>
      <c r="D9" s="27">
        <v>1000</v>
      </c>
      <c r="E9" s="28">
        <v>4803.0349999999999</v>
      </c>
      <c r="F9" s="29">
        <v>5.3579802735741104</v>
      </c>
      <c r="G9" s="28">
        <v>6.06</v>
      </c>
    </row>
    <row r="10" spans="1:9" x14ac:dyDescent="0.2">
      <c r="A10" s="26" t="s">
        <v>917</v>
      </c>
      <c r="B10" s="26" t="s">
        <v>918</v>
      </c>
      <c r="C10" s="26" t="s">
        <v>48</v>
      </c>
      <c r="D10" s="27">
        <v>1000</v>
      </c>
      <c r="E10" s="28">
        <v>4797.6750000000002</v>
      </c>
      <c r="F10" s="29">
        <v>5.3520009762618201</v>
      </c>
      <c r="G10" s="28">
        <v>6.0601000000000003</v>
      </c>
    </row>
    <row r="11" spans="1:9" x14ac:dyDescent="0.2">
      <c r="A11" s="26" t="s">
        <v>919</v>
      </c>
      <c r="B11" s="26" t="s">
        <v>920</v>
      </c>
      <c r="C11" s="26" t="s">
        <v>48</v>
      </c>
      <c r="D11" s="27">
        <v>1000</v>
      </c>
      <c r="E11" s="28">
        <v>4774.24</v>
      </c>
      <c r="F11" s="29">
        <v>5.3258582836286799</v>
      </c>
      <c r="G11" s="28">
        <v>6.0350000000000001</v>
      </c>
    </row>
    <row r="12" spans="1:9" x14ac:dyDescent="0.2">
      <c r="A12" s="30" t="s">
        <v>31</v>
      </c>
      <c r="B12" s="30"/>
      <c r="C12" s="30"/>
      <c r="D12" s="31"/>
      <c r="E12" s="32">
        <f>SUM(E6:E11)</f>
        <v>24175.839999999997</v>
      </c>
      <c r="F12" s="33">
        <f>SUM(F6:F11)</f>
        <v>26.969129689266051</v>
      </c>
      <c r="G12" s="32"/>
      <c r="H12" s="18"/>
      <c r="I12" s="18"/>
    </row>
    <row r="13" spans="1:9" x14ac:dyDescent="0.2">
      <c r="A13" s="26"/>
      <c r="B13" s="26"/>
      <c r="C13" s="26"/>
      <c r="D13" s="34"/>
      <c r="E13" s="28"/>
      <c r="F13" s="29"/>
      <c r="G13" s="28"/>
    </row>
    <row r="14" spans="1:9" x14ac:dyDescent="0.2">
      <c r="A14" s="30" t="s">
        <v>49</v>
      </c>
      <c r="B14" s="26"/>
      <c r="C14" s="26"/>
      <c r="D14" s="34"/>
      <c r="E14" s="28"/>
      <c r="F14" s="29"/>
      <c r="G14" s="28"/>
    </row>
    <row r="15" spans="1:9" x14ac:dyDescent="0.2">
      <c r="A15" s="26" t="s">
        <v>921</v>
      </c>
      <c r="B15" s="26" t="s">
        <v>922</v>
      </c>
      <c r="C15" s="26" t="s">
        <v>48</v>
      </c>
      <c r="D15" s="27">
        <v>1000</v>
      </c>
      <c r="E15" s="28">
        <v>4960.7349999999997</v>
      </c>
      <c r="F15" s="29">
        <v>5.5339010172586001</v>
      </c>
      <c r="G15" s="28">
        <v>5.3501000000000003</v>
      </c>
    </row>
    <row r="16" spans="1:9" x14ac:dyDescent="0.2">
      <c r="A16" s="26" t="s">
        <v>923</v>
      </c>
      <c r="B16" s="26" t="s">
        <v>924</v>
      </c>
      <c r="C16" s="26" t="s">
        <v>854</v>
      </c>
      <c r="D16" s="27">
        <v>1000</v>
      </c>
      <c r="E16" s="28">
        <v>4929.3900000000003</v>
      </c>
      <c r="F16" s="29">
        <v>5.49893439892766</v>
      </c>
      <c r="G16" s="28">
        <v>5.3350999999999997</v>
      </c>
    </row>
    <row r="17" spans="1:9" x14ac:dyDescent="0.2">
      <c r="A17" s="26" t="s">
        <v>925</v>
      </c>
      <c r="B17" s="26" t="s">
        <v>926</v>
      </c>
      <c r="C17" s="26" t="s">
        <v>48</v>
      </c>
      <c r="D17" s="27">
        <v>1000</v>
      </c>
      <c r="E17" s="28">
        <v>4776.8599999999997</v>
      </c>
      <c r="F17" s="29">
        <v>5.3287809998522304</v>
      </c>
      <c r="G17" s="28">
        <v>6.2</v>
      </c>
    </row>
    <row r="18" spans="1:9" x14ac:dyDescent="0.2">
      <c r="A18" s="26" t="s">
        <v>927</v>
      </c>
      <c r="B18" s="26" t="s">
        <v>928</v>
      </c>
      <c r="C18" s="26" t="s">
        <v>48</v>
      </c>
      <c r="D18" s="27">
        <v>1000</v>
      </c>
      <c r="E18" s="28">
        <v>4755.13</v>
      </c>
      <c r="F18" s="29">
        <v>5.3045403038454797</v>
      </c>
      <c r="G18" s="28">
        <v>6.35</v>
      </c>
    </row>
    <row r="19" spans="1:9" x14ac:dyDescent="0.2">
      <c r="A19" s="26" t="s">
        <v>859</v>
      </c>
      <c r="B19" s="26" t="s">
        <v>860</v>
      </c>
      <c r="C19" s="26" t="s">
        <v>48</v>
      </c>
      <c r="D19" s="27">
        <v>900</v>
      </c>
      <c r="E19" s="28">
        <v>4490.3564999999999</v>
      </c>
      <c r="F19" s="29">
        <v>5.0091747297938296</v>
      </c>
      <c r="G19" s="28">
        <v>4.8992000000000004</v>
      </c>
    </row>
    <row r="20" spans="1:9" x14ac:dyDescent="0.2">
      <c r="A20" s="26" t="s">
        <v>929</v>
      </c>
      <c r="B20" s="26" t="s">
        <v>930</v>
      </c>
      <c r="C20" s="26" t="s">
        <v>48</v>
      </c>
      <c r="D20" s="27">
        <v>700</v>
      </c>
      <c r="E20" s="28">
        <v>3438.2530000000002</v>
      </c>
      <c r="F20" s="29">
        <v>3.8355106197554298</v>
      </c>
      <c r="G20" s="28">
        <v>5.75</v>
      </c>
    </row>
    <row r="21" spans="1:9" x14ac:dyDescent="0.2">
      <c r="A21" s="26" t="s">
        <v>931</v>
      </c>
      <c r="B21" s="26" t="s">
        <v>932</v>
      </c>
      <c r="C21" s="26" t="s">
        <v>48</v>
      </c>
      <c r="D21" s="27">
        <v>300</v>
      </c>
      <c r="E21" s="28">
        <v>1473.1755000000001</v>
      </c>
      <c r="F21" s="29">
        <v>1.64338699770305</v>
      </c>
      <c r="G21" s="28">
        <v>5.585</v>
      </c>
    </row>
    <row r="22" spans="1:9" x14ac:dyDescent="0.2">
      <c r="A22" s="30" t="s">
        <v>31</v>
      </c>
      <c r="B22" s="30"/>
      <c r="C22" s="30"/>
      <c r="D22" s="31"/>
      <c r="E22" s="32">
        <f>SUM(E14:E21)</f>
        <v>28823.9</v>
      </c>
      <c r="F22" s="33">
        <f>SUM(F14:F21)</f>
        <v>32.154229067136278</v>
      </c>
      <c r="G22" s="32"/>
      <c r="H22" s="18"/>
      <c r="I22" s="18"/>
    </row>
    <row r="23" spans="1:9" x14ac:dyDescent="0.2">
      <c r="A23" s="26"/>
      <c r="B23" s="26"/>
      <c r="C23" s="26"/>
      <c r="D23" s="34"/>
      <c r="E23" s="28"/>
      <c r="F23" s="29"/>
      <c r="G23" s="28"/>
    </row>
    <row r="24" spans="1:9" x14ac:dyDescent="0.2">
      <c r="A24" s="30" t="s">
        <v>50</v>
      </c>
      <c r="B24" s="26"/>
      <c r="C24" s="26"/>
      <c r="D24" s="34"/>
      <c r="E24" s="28"/>
      <c r="F24" s="29"/>
      <c r="G24" s="28"/>
    </row>
    <row r="25" spans="1:9" x14ac:dyDescent="0.2">
      <c r="A25" s="26" t="s">
        <v>933</v>
      </c>
      <c r="B25" s="26" t="s">
        <v>934</v>
      </c>
      <c r="C25" s="26" t="s">
        <v>66</v>
      </c>
      <c r="D25" s="27">
        <v>10000000</v>
      </c>
      <c r="E25" s="28">
        <v>9853.35</v>
      </c>
      <c r="F25" s="29">
        <v>10.991811412704999</v>
      </c>
      <c r="G25" s="28">
        <v>5.1250999999999998</v>
      </c>
    </row>
    <row r="26" spans="1:9" x14ac:dyDescent="0.2">
      <c r="A26" s="26" t="s">
        <v>52</v>
      </c>
      <c r="B26" s="26" t="s">
        <v>51</v>
      </c>
      <c r="C26" s="26" t="s">
        <v>66</v>
      </c>
      <c r="D26" s="27">
        <v>7500000</v>
      </c>
      <c r="E26" s="28">
        <v>7474.7624999999998</v>
      </c>
      <c r="F26" s="29">
        <v>8.3384006205766799</v>
      </c>
      <c r="G26" s="28">
        <v>4.2496</v>
      </c>
    </row>
    <row r="27" spans="1:9" x14ac:dyDescent="0.2">
      <c r="A27" s="26" t="s">
        <v>935</v>
      </c>
      <c r="B27" s="26" t="s">
        <v>936</v>
      </c>
      <c r="C27" s="26" t="s">
        <v>66</v>
      </c>
      <c r="D27" s="27">
        <v>6955100</v>
      </c>
      <c r="E27" s="28">
        <v>6845.9466609999999</v>
      </c>
      <c r="F27" s="29">
        <v>7.6369310578787299</v>
      </c>
      <c r="G27" s="28">
        <v>5.1501000000000001</v>
      </c>
    </row>
    <row r="28" spans="1:9" x14ac:dyDescent="0.2">
      <c r="A28" s="26" t="s">
        <v>937</v>
      </c>
      <c r="B28" s="26" t="s">
        <v>938</v>
      </c>
      <c r="C28" s="26" t="s">
        <v>66</v>
      </c>
      <c r="D28" s="27">
        <v>4677200</v>
      </c>
      <c r="E28" s="28">
        <v>4521.3977910000003</v>
      </c>
      <c r="F28" s="29">
        <v>5.0438025484219002</v>
      </c>
      <c r="G28" s="28">
        <v>5.59</v>
      </c>
    </row>
    <row r="29" spans="1:9" x14ac:dyDescent="0.2">
      <c r="A29" s="26" t="s">
        <v>939</v>
      </c>
      <c r="B29" s="26" t="s">
        <v>940</v>
      </c>
      <c r="C29" s="26" t="s">
        <v>66</v>
      </c>
      <c r="D29" s="27">
        <v>3727600</v>
      </c>
      <c r="E29" s="28">
        <v>3591.796077</v>
      </c>
      <c r="F29" s="29">
        <v>4.0067941472978799</v>
      </c>
      <c r="G29" s="28">
        <v>5.61</v>
      </c>
    </row>
    <row r="30" spans="1:9" x14ac:dyDescent="0.2">
      <c r="A30" s="26" t="s">
        <v>867</v>
      </c>
      <c r="B30" s="26" t="s">
        <v>868</v>
      </c>
      <c r="C30" s="26" t="s">
        <v>66</v>
      </c>
      <c r="D30" s="27">
        <v>2500000</v>
      </c>
      <c r="E30" s="28">
        <v>2472.08</v>
      </c>
      <c r="F30" s="29">
        <v>2.7577054663763798</v>
      </c>
      <c r="G30" s="28">
        <v>4.8498000000000001</v>
      </c>
    </row>
    <row r="31" spans="1:9" x14ac:dyDescent="0.2">
      <c r="A31" s="30" t="s">
        <v>31</v>
      </c>
      <c r="B31" s="30"/>
      <c r="C31" s="30"/>
      <c r="D31" s="31"/>
      <c r="E31" s="32">
        <f>SUM(E24:E30)</f>
        <v>34759.333028999994</v>
      </c>
      <c r="F31" s="33">
        <f>SUM(F24:F30)</f>
        <v>38.775445253256571</v>
      </c>
      <c r="G31" s="32"/>
      <c r="H31" s="18"/>
      <c r="I31" s="18"/>
    </row>
    <row r="32" spans="1:9" x14ac:dyDescent="0.2">
      <c r="A32" s="26"/>
      <c r="B32" s="26"/>
      <c r="C32" s="26"/>
      <c r="D32" s="34"/>
      <c r="E32" s="28"/>
      <c r="F32" s="29"/>
      <c r="G32" s="28"/>
    </row>
    <row r="33" spans="1:9" x14ac:dyDescent="0.2">
      <c r="A33" s="30" t="s">
        <v>32</v>
      </c>
      <c r="B33" s="30"/>
      <c r="C33" s="30"/>
      <c r="D33" s="31"/>
      <c r="E33" s="32">
        <f>E12+E22+E31</f>
        <v>87759.073028999992</v>
      </c>
      <c r="F33" s="33">
        <f>F12+F22+F31</f>
        <v>97.898804009658903</v>
      </c>
      <c r="G33" s="32"/>
      <c r="H33" s="18"/>
      <c r="I33" s="18"/>
    </row>
    <row r="34" spans="1:9" x14ac:dyDescent="0.2">
      <c r="A34" s="30"/>
      <c r="B34" s="30"/>
      <c r="C34" s="30"/>
      <c r="D34" s="31"/>
      <c r="E34" s="32"/>
      <c r="F34" s="33"/>
      <c r="G34" s="32"/>
      <c r="H34" s="18"/>
      <c r="I34" s="18"/>
    </row>
    <row r="35" spans="1:9" x14ac:dyDescent="0.2">
      <c r="A35" s="30" t="s">
        <v>34</v>
      </c>
      <c r="B35" s="30"/>
      <c r="C35" s="30"/>
      <c r="D35" s="31"/>
      <c r="E35" s="32">
        <f>E37-(E12+E22+E31)</f>
        <v>1883.567569900013</v>
      </c>
      <c r="F35" s="33">
        <f>F37-(F12+F22+F31)</f>
        <v>2.1011959903410968</v>
      </c>
      <c r="G35" s="32"/>
      <c r="H35" s="18"/>
      <c r="I35" s="18"/>
    </row>
    <row r="36" spans="1:9" x14ac:dyDescent="0.2">
      <c r="A36" s="30"/>
      <c r="B36" s="30"/>
      <c r="C36" s="30"/>
      <c r="D36" s="31"/>
      <c r="E36" s="32"/>
      <c r="F36" s="33"/>
      <c r="G36" s="32"/>
      <c r="H36" s="18"/>
      <c r="I36" s="18"/>
    </row>
    <row r="37" spans="1:9" x14ac:dyDescent="0.2">
      <c r="A37" s="35" t="s">
        <v>33</v>
      </c>
      <c r="B37" s="35"/>
      <c r="C37" s="35"/>
      <c r="D37" s="36"/>
      <c r="E37" s="37">
        <v>89642.640598900005</v>
      </c>
      <c r="F37" s="38">
        <v>100</v>
      </c>
      <c r="G37" s="37"/>
      <c r="H37" s="18"/>
      <c r="I37" s="18"/>
    </row>
    <row r="39" spans="1:9" x14ac:dyDescent="0.2">
      <c r="A39" s="18" t="s">
        <v>53</v>
      </c>
    </row>
    <row r="40" spans="1:9" x14ac:dyDescent="0.2">
      <c r="A40" s="18" t="s">
        <v>35</v>
      </c>
    </row>
    <row r="42" spans="1:9" x14ac:dyDescent="0.2">
      <c r="A42" s="18" t="s">
        <v>36</v>
      </c>
    </row>
    <row r="43" spans="1:9" x14ac:dyDescent="0.2">
      <c r="A43" s="18" t="s">
        <v>37</v>
      </c>
    </row>
    <row r="44" spans="1:9" x14ac:dyDescent="0.2">
      <c r="A44" s="18" t="s">
        <v>38</v>
      </c>
      <c r="B44" s="18"/>
      <c r="C44" s="39" t="s">
        <v>40</v>
      </c>
      <c r="D44" s="19" t="s">
        <v>39</v>
      </c>
    </row>
    <row r="45" spans="1:9" x14ac:dyDescent="0.2">
      <c r="A45" s="9" t="s">
        <v>941</v>
      </c>
      <c r="C45" s="40">
        <v>39.875</v>
      </c>
      <c r="D45" s="40">
        <v>40.468800000000002</v>
      </c>
    </row>
    <row r="46" spans="1:9" x14ac:dyDescent="0.2">
      <c r="A46" s="9" t="s">
        <v>942</v>
      </c>
      <c r="C46" s="40">
        <v>10.1051</v>
      </c>
      <c r="D46" s="40">
        <v>10.0646</v>
      </c>
    </row>
    <row r="47" spans="1:9" x14ac:dyDescent="0.2">
      <c r="A47" s="9" t="s">
        <v>943</v>
      </c>
      <c r="C47" s="40">
        <v>10.1318</v>
      </c>
      <c r="D47" s="40">
        <v>10.101699999999999</v>
      </c>
    </row>
    <row r="48" spans="1:9" x14ac:dyDescent="0.2">
      <c r="A48" s="9" t="s">
        <v>944</v>
      </c>
      <c r="C48" s="40">
        <v>10.396599999999999</v>
      </c>
      <c r="D48" s="40">
        <v>10.349500000000001</v>
      </c>
    </row>
    <row r="49" spans="1:4" x14ac:dyDescent="0.2">
      <c r="A49" s="9" t="s">
        <v>945</v>
      </c>
      <c r="C49" s="40">
        <v>40.965200000000003</v>
      </c>
      <c r="D49" s="40">
        <v>41.608800000000002</v>
      </c>
    </row>
    <row r="50" spans="1:4" x14ac:dyDescent="0.2">
      <c r="A50" s="9" t="s">
        <v>946</v>
      </c>
      <c r="C50" s="40">
        <v>10.1153</v>
      </c>
      <c r="D50" s="40">
        <v>10.075200000000001</v>
      </c>
    </row>
    <row r="51" spans="1:4" x14ac:dyDescent="0.2">
      <c r="A51" s="9" t="s">
        <v>947</v>
      </c>
      <c r="C51" s="40">
        <v>10.497299999999999</v>
      </c>
      <c r="D51" s="40">
        <v>10.480399999999999</v>
      </c>
    </row>
    <row r="52" spans="1:4" x14ac:dyDescent="0.2">
      <c r="A52" s="9" t="s">
        <v>948</v>
      </c>
      <c r="C52" s="40">
        <v>10.813499999999999</v>
      </c>
      <c r="D52" s="40">
        <v>10.7807</v>
      </c>
    </row>
    <row r="54" spans="1:4" x14ac:dyDescent="0.2">
      <c r="A54" s="18" t="s">
        <v>42</v>
      </c>
    </row>
    <row r="55" spans="1:4" x14ac:dyDescent="0.2">
      <c r="A55" s="80" t="s">
        <v>54</v>
      </c>
      <c r="B55" s="81"/>
      <c r="C55" s="43" t="s">
        <v>55</v>
      </c>
    </row>
    <row r="56" spans="1:4" x14ac:dyDescent="0.2">
      <c r="A56" s="76" t="s">
        <v>942</v>
      </c>
      <c r="B56" s="77"/>
      <c r="C56" s="44">
        <v>0.18980262000000001</v>
      </c>
    </row>
    <row r="57" spans="1:4" x14ac:dyDescent="0.2">
      <c r="A57" s="76" t="s">
        <v>943</v>
      </c>
      <c r="B57" s="77"/>
      <c r="C57" s="44">
        <v>0.18</v>
      </c>
    </row>
    <row r="58" spans="1:4" x14ac:dyDescent="0.2">
      <c r="A58" s="76" t="s">
        <v>944</v>
      </c>
      <c r="B58" s="77"/>
      <c r="C58" s="44">
        <v>0.2</v>
      </c>
    </row>
    <row r="59" spans="1:4" x14ac:dyDescent="0.2">
      <c r="A59" s="76" t="s">
        <v>946</v>
      </c>
      <c r="B59" s="77"/>
      <c r="C59" s="44">
        <v>0.19719345999999999</v>
      </c>
    </row>
    <row r="60" spans="1:4" x14ac:dyDescent="0.2">
      <c r="A60" s="76" t="s">
        <v>947</v>
      </c>
      <c r="B60" s="77"/>
      <c r="C60" s="44">
        <v>0.18</v>
      </c>
    </row>
    <row r="61" spans="1:4" x14ac:dyDescent="0.2">
      <c r="A61" s="76" t="s">
        <v>948</v>
      </c>
      <c r="B61" s="77"/>
      <c r="C61" s="44">
        <v>0.2</v>
      </c>
    </row>
    <row r="62" spans="1:4" x14ac:dyDescent="0.2">
      <c r="A62" s="9" t="s">
        <v>56</v>
      </c>
    </row>
    <row r="63" spans="1:4" x14ac:dyDescent="0.2">
      <c r="A63" s="9" t="s">
        <v>41</v>
      </c>
    </row>
    <row r="65" spans="1:5" x14ac:dyDescent="0.2">
      <c r="A65" s="18" t="s">
        <v>892</v>
      </c>
      <c r="D65" s="42">
        <v>0.409954056356164</v>
      </c>
      <c r="E65" s="13" t="s">
        <v>44</v>
      </c>
    </row>
    <row r="67" spans="1:5" x14ac:dyDescent="0.2">
      <c r="A67" s="18" t="s">
        <v>789</v>
      </c>
      <c r="D67" s="41" t="s">
        <v>43</v>
      </c>
    </row>
    <row r="69" spans="1:5" x14ac:dyDescent="0.2">
      <c r="A69" s="47" t="s">
        <v>1200</v>
      </c>
    </row>
    <row r="70" spans="1:5" x14ac:dyDescent="0.2">
      <c r="A70" s="47"/>
    </row>
    <row r="71" spans="1:5" x14ac:dyDescent="0.2">
      <c r="A71" s="47" t="s">
        <v>769</v>
      </c>
    </row>
    <row r="72" spans="1:5" x14ac:dyDescent="0.2">
      <c r="A72" s="49"/>
    </row>
    <row r="73" spans="1:5" x14ac:dyDescent="0.2">
      <c r="A73" s="49"/>
    </row>
    <row r="74" spans="1:5" x14ac:dyDescent="0.2">
      <c r="A74" s="49"/>
    </row>
    <row r="75" spans="1:5" x14ac:dyDescent="0.2">
      <c r="A75" s="49"/>
    </row>
    <row r="76" spans="1:5" x14ac:dyDescent="0.2">
      <c r="A76" s="49"/>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7" t="s">
        <v>949</v>
      </c>
    </row>
    <row r="86" spans="1:1" x14ac:dyDescent="0.2">
      <c r="A86" s="49"/>
    </row>
    <row r="87" spans="1:1" x14ac:dyDescent="0.2">
      <c r="A87" s="47" t="s">
        <v>895</v>
      </c>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18" t="s">
        <v>950</v>
      </c>
    </row>
    <row r="103" spans="1:1" x14ac:dyDescent="0.2">
      <c r="A103" s="47" t="s">
        <v>897</v>
      </c>
    </row>
  </sheetData>
  <mergeCells count="8">
    <mergeCell ref="A60:B60"/>
    <mergeCell ref="A61:B61"/>
    <mergeCell ref="A1:G1"/>
    <mergeCell ref="A55:B55"/>
    <mergeCell ref="A56:B56"/>
    <mergeCell ref="A57:B57"/>
    <mergeCell ref="A58:B58"/>
    <mergeCell ref="A59:B59"/>
  </mergeCells>
  <conditionalFormatting sqref="F2:F3 F5:F68 F106:F65536">
    <cfRule type="cellIs" dxfId="76" priority="2" stopIfTrue="1" operator="between">
      <formula>0.009</formula>
      <formula>-0.009</formula>
    </cfRule>
  </conditionalFormatting>
  <conditionalFormatting sqref="F69:F102">
    <cfRule type="cellIs" dxfId="75"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127"/>
  <sheetViews>
    <sheetView showGridLines="0" workbookViewId="0">
      <selection sqref="A1:F1"/>
    </sheetView>
  </sheetViews>
  <sheetFormatPr defaultColWidth="9.140625" defaultRowHeight="11.25" x14ac:dyDescent="0.2"/>
  <cols>
    <col min="1" max="1" width="38.7109375" style="9" bestFit="1" customWidth="1"/>
    <col min="2" max="2" width="34.85546875" style="9" customWidth="1"/>
    <col min="3" max="3" width="24.7109375" style="9" bestFit="1" customWidth="1"/>
    <col min="4" max="4" width="15.5703125" style="10" bestFit="1" customWidth="1"/>
    <col min="5" max="5" width="23" style="13" bestFit="1" customWidth="1"/>
    <col min="6" max="6" width="14.7109375" style="14" bestFit="1" customWidth="1"/>
    <col min="7" max="16384" width="9.140625" style="9"/>
  </cols>
  <sheetData>
    <row r="1" spans="1:6" s="1" customFormat="1" ht="15" x14ac:dyDescent="0.2">
      <c r="A1" s="78" t="s">
        <v>22</v>
      </c>
      <c r="B1" s="79"/>
      <c r="C1" s="79"/>
      <c r="D1" s="79"/>
      <c r="E1" s="79"/>
      <c r="F1" s="79"/>
    </row>
    <row r="2" spans="1:6" s="1" customFormat="1" ht="12" x14ac:dyDescent="0.2">
      <c r="D2" s="6"/>
      <c r="E2" s="7"/>
      <c r="F2" s="12"/>
    </row>
    <row r="3" spans="1:6" s="1" customFormat="1" ht="12" x14ac:dyDescent="0.2">
      <c r="A3" s="11" t="s">
        <v>7</v>
      </c>
      <c r="B3" s="2"/>
      <c r="C3" s="3"/>
      <c r="D3" s="4"/>
      <c r="E3" s="5"/>
      <c r="F3" s="12"/>
    </row>
    <row r="4" spans="1:6" s="1" customFormat="1" ht="17.45" customHeight="1" x14ac:dyDescent="0.2">
      <c r="A4" s="8" t="s">
        <v>2</v>
      </c>
      <c r="B4" s="8" t="s">
        <v>0</v>
      </c>
      <c r="C4" s="17" t="s">
        <v>268</v>
      </c>
      <c r="D4" s="16" t="s">
        <v>1</v>
      </c>
      <c r="E4" s="15" t="s">
        <v>3</v>
      </c>
      <c r="F4" s="15" t="s">
        <v>4</v>
      </c>
    </row>
    <row r="5" spans="1:6" x14ac:dyDescent="0.2">
      <c r="A5" s="21" t="s">
        <v>86</v>
      </c>
      <c r="B5" s="22"/>
      <c r="C5" s="22"/>
      <c r="D5" s="23"/>
      <c r="E5" s="24"/>
      <c r="F5" s="25"/>
    </row>
    <row r="6" spans="1:6" x14ac:dyDescent="0.2">
      <c r="A6" s="30" t="s">
        <v>46</v>
      </c>
      <c r="B6" s="26"/>
      <c r="C6" s="26"/>
      <c r="D6" s="34"/>
      <c r="E6" s="28"/>
      <c r="F6" s="29"/>
    </row>
    <row r="7" spans="1:6" x14ac:dyDescent="0.2">
      <c r="A7" s="26" t="s">
        <v>88</v>
      </c>
      <c r="B7" s="26" t="s">
        <v>87</v>
      </c>
      <c r="C7" s="26" t="s">
        <v>89</v>
      </c>
      <c r="D7" s="27">
        <v>4900000</v>
      </c>
      <c r="E7" s="28">
        <v>36889.65</v>
      </c>
      <c r="F7" s="29">
        <v>8.0624572829159895</v>
      </c>
    </row>
    <row r="8" spans="1:6" x14ac:dyDescent="0.2">
      <c r="A8" s="26" t="s">
        <v>91</v>
      </c>
      <c r="B8" s="26" t="s">
        <v>90</v>
      </c>
      <c r="C8" s="26" t="s">
        <v>89</v>
      </c>
      <c r="D8" s="27">
        <v>2600000</v>
      </c>
      <c r="E8" s="28">
        <v>36112.699999999997</v>
      </c>
      <c r="F8" s="29">
        <v>7.8926501368476103</v>
      </c>
    </row>
    <row r="9" spans="1:6" x14ac:dyDescent="0.2">
      <c r="A9" s="26" t="s">
        <v>93</v>
      </c>
      <c r="B9" s="26" t="s">
        <v>92</v>
      </c>
      <c r="C9" s="26" t="s">
        <v>94</v>
      </c>
      <c r="D9" s="27">
        <v>2000000</v>
      </c>
      <c r="E9" s="28">
        <v>30072</v>
      </c>
      <c r="F9" s="29">
        <v>6.5724184266277899</v>
      </c>
    </row>
    <row r="10" spans="1:6" x14ac:dyDescent="0.2">
      <c r="A10" s="26" t="s">
        <v>96</v>
      </c>
      <c r="B10" s="26" t="s">
        <v>95</v>
      </c>
      <c r="C10" s="26" t="s">
        <v>89</v>
      </c>
      <c r="D10" s="27">
        <v>4300000</v>
      </c>
      <c r="E10" s="28">
        <v>29463.599999999999</v>
      </c>
      <c r="F10" s="29">
        <v>6.43944890778101</v>
      </c>
    </row>
    <row r="11" spans="1:6" x14ac:dyDescent="0.2">
      <c r="A11" s="26" t="s">
        <v>101</v>
      </c>
      <c r="B11" s="26" t="s">
        <v>100</v>
      </c>
      <c r="C11" s="26" t="s">
        <v>102</v>
      </c>
      <c r="D11" s="27">
        <v>3400000</v>
      </c>
      <c r="E11" s="28">
        <v>23806.799999999999</v>
      </c>
      <c r="F11" s="29">
        <v>5.2031208765310701</v>
      </c>
    </row>
    <row r="12" spans="1:6" x14ac:dyDescent="0.2">
      <c r="A12" s="26" t="s">
        <v>98</v>
      </c>
      <c r="B12" s="26" t="s">
        <v>97</v>
      </c>
      <c r="C12" s="26" t="s">
        <v>99</v>
      </c>
      <c r="D12" s="27">
        <v>1350000</v>
      </c>
      <c r="E12" s="28">
        <v>22335.75</v>
      </c>
      <c r="F12" s="29">
        <v>4.8816139555916296</v>
      </c>
    </row>
    <row r="13" spans="1:6" x14ac:dyDescent="0.2">
      <c r="A13" s="26" t="s">
        <v>107</v>
      </c>
      <c r="B13" s="26" t="s">
        <v>106</v>
      </c>
      <c r="C13" s="26" t="s">
        <v>94</v>
      </c>
      <c r="D13" s="27">
        <v>1350000</v>
      </c>
      <c r="E13" s="28">
        <v>14050.125</v>
      </c>
      <c r="F13" s="29">
        <v>3.0707402383088498</v>
      </c>
    </row>
    <row r="14" spans="1:6" x14ac:dyDescent="0.2">
      <c r="A14" s="26" t="s">
        <v>109</v>
      </c>
      <c r="B14" s="26" t="s">
        <v>108</v>
      </c>
      <c r="C14" s="26" t="s">
        <v>89</v>
      </c>
      <c r="D14" s="27">
        <v>3000000</v>
      </c>
      <c r="E14" s="28">
        <v>14043</v>
      </c>
      <c r="F14" s="29">
        <v>3.0691830262414901</v>
      </c>
    </row>
    <row r="15" spans="1:6" x14ac:dyDescent="0.2">
      <c r="A15" s="26" t="s">
        <v>179</v>
      </c>
      <c r="B15" s="26" t="s">
        <v>178</v>
      </c>
      <c r="C15" s="26" t="s">
        <v>159</v>
      </c>
      <c r="D15" s="27">
        <v>900000</v>
      </c>
      <c r="E15" s="28">
        <v>13881.6</v>
      </c>
      <c r="F15" s="29">
        <v>3.0339080749892302</v>
      </c>
    </row>
    <row r="16" spans="1:6" x14ac:dyDescent="0.2">
      <c r="A16" s="26" t="s">
        <v>158</v>
      </c>
      <c r="B16" s="26" t="s">
        <v>157</v>
      </c>
      <c r="C16" s="26" t="s">
        <v>159</v>
      </c>
      <c r="D16" s="27">
        <v>1600000</v>
      </c>
      <c r="E16" s="28">
        <v>12950.4</v>
      </c>
      <c r="F16" s="29">
        <v>2.8303886536379501</v>
      </c>
    </row>
    <row r="17" spans="1:6" x14ac:dyDescent="0.2">
      <c r="A17" s="26" t="s">
        <v>131</v>
      </c>
      <c r="B17" s="26" t="s">
        <v>130</v>
      </c>
      <c r="C17" s="26" t="s">
        <v>117</v>
      </c>
      <c r="D17" s="27">
        <v>850000</v>
      </c>
      <c r="E17" s="28">
        <v>12143.1</v>
      </c>
      <c r="F17" s="29">
        <v>2.6539483305528</v>
      </c>
    </row>
    <row r="18" spans="1:6" x14ac:dyDescent="0.2">
      <c r="A18" s="26" t="s">
        <v>183</v>
      </c>
      <c r="B18" s="26" t="s">
        <v>182</v>
      </c>
      <c r="C18" s="26" t="s">
        <v>114</v>
      </c>
      <c r="D18" s="27">
        <v>5000000</v>
      </c>
      <c r="E18" s="28">
        <v>11757.5</v>
      </c>
      <c r="F18" s="29">
        <v>2.5696731062475502</v>
      </c>
    </row>
    <row r="19" spans="1:6" x14ac:dyDescent="0.2">
      <c r="A19" s="26" t="s">
        <v>152</v>
      </c>
      <c r="B19" s="26" t="s">
        <v>151</v>
      </c>
      <c r="C19" s="26" t="s">
        <v>120</v>
      </c>
      <c r="D19" s="27">
        <v>2200000</v>
      </c>
      <c r="E19" s="28">
        <v>9758.1</v>
      </c>
      <c r="F19" s="29">
        <v>2.1326920806356902</v>
      </c>
    </row>
    <row r="20" spans="1:6" x14ac:dyDescent="0.2">
      <c r="A20" s="26" t="s">
        <v>111</v>
      </c>
      <c r="B20" s="26" t="s">
        <v>110</v>
      </c>
      <c r="C20" s="26" t="s">
        <v>89</v>
      </c>
      <c r="D20" s="27">
        <v>500000</v>
      </c>
      <c r="E20" s="28">
        <v>9234.25</v>
      </c>
      <c r="F20" s="29">
        <v>2.01820147832162</v>
      </c>
    </row>
    <row r="21" spans="1:6" x14ac:dyDescent="0.2">
      <c r="A21" s="26" t="s">
        <v>104</v>
      </c>
      <c r="B21" s="26" t="s">
        <v>103</v>
      </c>
      <c r="C21" s="26" t="s">
        <v>105</v>
      </c>
      <c r="D21" s="27">
        <v>350000</v>
      </c>
      <c r="E21" s="28">
        <v>9214.2749999999996</v>
      </c>
      <c r="F21" s="29">
        <v>2.0138358206310101</v>
      </c>
    </row>
    <row r="22" spans="1:6" x14ac:dyDescent="0.2">
      <c r="A22" s="26" t="s">
        <v>136</v>
      </c>
      <c r="B22" s="26" t="s">
        <v>135</v>
      </c>
      <c r="C22" s="26" t="s">
        <v>137</v>
      </c>
      <c r="D22" s="27">
        <v>3100000</v>
      </c>
      <c r="E22" s="28">
        <v>8410.2999999999993</v>
      </c>
      <c r="F22" s="29">
        <v>1.83812219651063</v>
      </c>
    </row>
    <row r="23" spans="1:6" x14ac:dyDescent="0.2">
      <c r="A23" s="26" t="s">
        <v>156</v>
      </c>
      <c r="B23" s="26" t="s">
        <v>155</v>
      </c>
      <c r="C23" s="26" t="s">
        <v>89</v>
      </c>
      <c r="D23" s="27">
        <v>5900000</v>
      </c>
      <c r="E23" s="28">
        <v>8265.9</v>
      </c>
      <c r="F23" s="29">
        <v>1.80656269861208</v>
      </c>
    </row>
    <row r="24" spans="1:6" x14ac:dyDescent="0.2">
      <c r="A24" s="26" t="s">
        <v>235</v>
      </c>
      <c r="B24" s="26" t="s">
        <v>234</v>
      </c>
      <c r="C24" s="26" t="s">
        <v>129</v>
      </c>
      <c r="D24" s="27">
        <v>3200000</v>
      </c>
      <c r="E24" s="28">
        <v>7512</v>
      </c>
      <c r="F24" s="29">
        <v>1.64179327017917</v>
      </c>
    </row>
    <row r="25" spans="1:6" x14ac:dyDescent="0.2">
      <c r="A25" s="26" t="s">
        <v>122</v>
      </c>
      <c r="B25" s="26" t="s">
        <v>121</v>
      </c>
      <c r="C25" s="26" t="s">
        <v>123</v>
      </c>
      <c r="D25" s="27">
        <v>5000000</v>
      </c>
      <c r="E25" s="28">
        <v>7360</v>
      </c>
      <c r="F25" s="29">
        <v>1.60857274607544</v>
      </c>
    </row>
    <row r="26" spans="1:6" x14ac:dyDescent="0.2">
      <c r="A26" s="26" t="s">
        <v>119</v>
      </c>
      <c r="B26" s="26" t="s">
        <v>118</v>
      </c>
      <c r="C26" s="26" t="s">
        <v>120</v>
      </c>
      <c r="D26" s="27">
        <v>190000</v>
      </c>
      <c r="E26" s="28">
        <v>7341.79</v>
      </c>
      <c r="F26" s="29">
        <v>1.6045928398653799</v>
      </c>
    </row>
    <row r="27" spans="1:6" x14ac:dyDescent="0.2">
      <c r="A27" s="26" t="s">
        <v>113</v>
      </c>
      <c r="B27" s="26" t="s">
        <v>112</v>
      </c>
      <c r="C27" s="26" t="s">
        <v>114</v>
      </c>
      <c r="D27" s="27">
        <v>4700000</v>
      </c>
      <c r="E27" s="28">
        <v>7332</v>
      </c>
      <c r="F27" s="29">
        <v>1.6024531758458</v>
      </c>
    </row>
    <row r="28" spans="1:6" x14ac:dyDescent="0.2">
      <c r="A28" s="26" t="s">
        <v>233</v>
      </c>
      <c r="B28" s="26" t="s">
        <v>232</v>
      </c>
      <c r="C28" s="26" t="s">
        <v>94</v>
      </c>
      <c r="D28" s="27">
        <v>580000</v>
      </c>
      <c r="E28" s="28">
        <v>6845.45</v>
      </c>
      <c r="F28" s="29">
        <v>1.4961147153019101</v>
      </c>
    </row>
    <row r="29" spans="1:6" x14ac:dyDescent="0.2">
      <c r="A29" s="26" t="s">
        <v>125</v>
      </c>
      <c r="B29" s="26" t="s">
        <v>124</v>
      </c>
      <c r="C29" s="26" t="s">
        <v>126</v>
      </c>
      <c r="D29" s="27">
        <v>140000</v>
      </c>
      <c r="E29" s="28">
        <v>6117.51</v>
      </c>
      <c r="F29" s="29">
        <v>1.3370190026961899</v>
      </c>
    </row>
    <row r="30" spans="1:6" x14ac:dyDescent="0.2">
      <c r="A30" s="26" t="s">
        <v>164</v>
      </c>
      <c r="B30" s="26" t="s">
        <v>163</v>
      </c>
      <c r="C30" s="26" t="s">
        <v>165</v>
      </c>
      <c r="D30" s="27">
        <v>1100000</v>
      </c>
      <c r="E30" s="28">
        <v>5737.6</v>
      </c>
      <c r="F30" s="29">
        <v>1.2539873624840201</v>
      </c>
    </row>
    <row r="31" spans="1:6" x14ac:dyDescent="0.2">
      <c r="A31" s="26" t="s">
        <v>161</v>
      </c>
      <c r="B31" s="26" t="s">
        <v>160</v>
      </c>
      <c r="C31" s="26" t="s">
        <v>162</v>
      </c>
      <c r="D31" s="27">
        <v>3600000</v>
      </c>
      <c r="E31" s="28">
        <v>5364</v>
      </c>
      <c r="F31" s="29">
        <v>1.1723348111343299</v>
      </c>
    </row>
    <row r="32" spans="1:6" x14ac:dyDescent="0.2">
      <c r="A32" s="26" t="s">
        <v>224</v>
      </c>
      <c r="B32" s="26" t="s">
        <v>223</v>
      </c>
      <c r="C32" s="26" t="s">
        <v>218</v>
      </c>
      <c r="D32" s="27">
        <v>1000000</v>
      </c>
      <c r="E32" s="28">
        <v>5336.5</v>
      </c>
      <c r="F32" s="29">
        <v>1.1663245189445099</v>
      </c>
    </row>
    <row r="33" spans="1:6" x14ac:dyDescent="0.2">
      <c r="A33" s="26" t="s">
        <v>250</v>
      </c>
      <c r="B33" s="26" t="s">
        <v>249</v>
      </c>
      <c r="C33" s="26" t="s">
        <v>251</v>
      </c>
      <c r="D33" s="27">
        <v>660000</v>
      </c>
      <c r="E33" s="28">
        <v>5265.81</v>
      </c>
      <c r="F33" s="29">
        <v>1.1508747896754701</v>
      </c>
    </row>
    <row r="34" spans="1:6" x14ac:dyDescent="0.2">
      <c r="A34" s="26" t="s">
        <v>244</v>
      </c>
      <c r="B34" s="26" t="s">
        <v>243</v>
      </c>
      <c r="C34" s="26" t="s">
        <v>105</v>
      </c>
      <c r="D34" s="27">
        <v>4500000</v>
      </c>
      <c r="E34" s="28">
        <v>5220</v>
      </c>
      <c r="F34" s="29">
        <v>1.14086273566763</v>
      </c>
    </row>
    <row r="35" spans="1:6" x14ac:dyDescent="0.2">
      <c r="A35" s="26" t="s">
        <v>175</v>
      </c>
      <c r="B35" s="26" t="s">
        <v>174</v>
      </c>
      <c r="C35" s="26" t="s">
        <v>123</v>
      </c>
      <c r="D35" s="27">
        <v>2000000</v>
      </c>
      <c r="E35" s="28">
        <v>5090</v>
      </c>
      <c r="F35" s="29">
        <v>1.11245044531576</v>
      </c>
    </row>
    <row r="36" spans="1:6" x14ac:dyDescent="0.2">
      <c r="A36" s="26" t="s">
        <v>149</v>
      </c>
      <c r="B36" s="26" t="s">
        <v>148</v>
      </c>
      <c r="C36" s="26" t="s">
        <v>150</v>
      </c>
      <c r="D36" s="27">
        <v>850000</v>
      </c>
      <c r="E36" s="28">
        <v>4683.0749999999998</v>
      </c>
      <c r="F36" s="29">
        <v>1.0235145126123899</v>
      </c>
    </row>
    <row r="37" spans="1:6" x14ac:dyDescent="0.2">
      <c r="A37" s="26" t="s">
        <v>188</v>
      </c>
      <c r="B37" s="26" t="s">
        <v>187</v>
      </c>
      <c r="C37" s="26" t="s">
        <v>137</v>
      </c>
      <c r="D37" s="27">
        <v>6000000</v>
      </c>
      <c r="E37" s="28">
        <v>4479</v>
      </c>
      <c r="F37" s="29">
        <v>0.97891268066194004</v>
      </c>
    </row>
    <row r="38" spans="1:6" x14ac:dyDescent="0.2">
      <c r="A38" s="26" t="s">
        <v>231</v>
      </c>
      <c r="B38" s="26" t="s">
        <v>230</v>
      </c>
      <c r="C38" s="26" t="s">
        <v>120</v>
      </c>
      <c r="D38" s="27">
        <v>2000000</v>
      </c>
      <c r="E38" s="28">
        <v>4261</v>
      </c>
      <c r="F38" s="29">
        <v>0.93126745530263999</v>
      </c>
    </row>
    <row r="39" spans="1:6" x14ac:dyDescent="0.2">
      <c r="A39" s="26" t="s">
        <v>116</v>
      </c>
      <c r="B39" s="26" t="s">
        <v>115</v>
      </c>
      <c r="C39" s="26" t="s">
        <v>117</v>
      </c>
      <c r="D39" s="27">
        <v>1000000</v>
      </c>
      <c r="E39" s="28">
        <v>3694</v>
      </c>
      <c r="F39" s="29">
        <v>0.80734615815253497</v>
      </c>
    </row>
    <row r="40" spans="1:6" x14ac:dyDescent="0.2">
      <c r="A40" s="26" t="s">
        <v>133</v>
      </c>
      <c r="B40" s="26" t="s">
        <v>132</v>
      </c>
      <c r="C40" s="26" t="s">
        <v>134</v>
      </c>
      <c r="D40" s="27">
        <v>470000</v>
      </c>
      <c r="E40" s="28">
        <v>3666</v>
      </c>
      <c r="F40" s="29">
        <v>0.80122658792290002</v>
      </c>
    </row>
    <row r="41" spans="1:6" x14ac:dyDescent="0.2">
      <c r="A41" s="26" t="s">
        <v>154</v>
      </c>
      <c r="B41" s="26" t="s">
        <v>153</v>
      </c>
      <c r="C41" s="26" t="s">
        <v>117</v>
      </c>
      <c r="D41" s="27">
        <v>60000</v>
      </c>
      <c r="E41" s="28">
        <v>3649.56</v>
      </c>
      <c r="F41" s="29">
        <v>0.79763352597378601</v>
      </c>
    </row>
    <row r="42" spans="1:6" x14ac:dyDescent="0.2">
      <c r="A42" s="26" t="s">
        <v>181</v>
      </c>
      <c r="B42" s="26" t="s">
        <v>180</v>
      </c>
      <c r="C42" s="26" t="s">
        <v>126</v>
      </c>
      <c r="D42" s="27">
        <v>950000</v>
      </c>
      <c r="E42" s="28">
        <v>3594.3249999999998</v>
      </c>
      <c r="F42" s="29">
        <v>0.78556158091543304</v>
      </c>
    </row>
    <row r="43" spans="1:6" x14ac:dyDescent="0.2">
      <c r="A43" s="26" t="s">
        <v>248</v>
      </c>
      <c r="B43" s="26" t="s">
        <v>247</v>
      </c>
      <c r="C43" s="26" t="s">
        <v>117</v>
      </c>
      <c r="D43" s="27">
        <v>160000</v>
      </c>
      <c r="E43" s="28">
        <v>3517.44</v>
      </c>
      <c r="F43" s="29">
        <v>0.76875789673309503</v>
      </c>
    </row>
    <row r="44" spans="1:6" x14ac:dyDescent="0.2">
      <c r="A44" s="26" t="s">
        <v>167</v>
      </c>
      <c r="B44" s="26" t="s">
        <v>166</v>
      </c>
      <c r="C44" s="26" t="s">
        <v>150</v>
      </c>
      <c r="D44" s="27">
        <v>720000</v>
      </c>
      <c r="E44" s="28">
        <v>3277.44</v>
      </c>
      <c r="F44" s="29">
        <v>0.71630443762193996</v>
      </c>
    </row>
    <row r="45" spans="1:6" x14ac:dyDescent="0.2">
      <c r="A45" s="26" t="s">
        <v>261</v>
      </c>
      <c r="B45" s="26" t="s">
        <v>260</v>
      </c>
      <c r="C45" s="26" t="s">
        <v>126</v>
      </c>
      <c r="D45" s="27">
        <v>520000</v>
      </c>
      <c r="E45" s="28">
        <v>3216.72</v>
      </c>
      <c r="F45" s="29">
        <v>0.70303371246681701</v>
      </c>
    </row>
    <row r="46" spans="1:6" x14ac:dyDescent="0.2">
      <c r="A46" s="26" t="s">
        <v>139</v>
      </c>
      <c r="B46" s="26" t="s">
        <v>138</v>
      </c>
      <c r="C46" s="26" t="s">
        <v>140</v>
      </c>
      <c r="D46" s="27">
        <v>300000</v>
      </c>
      <c r="E46" s="28">
        <v>3054.15</v>
      </c>
      <c r="F46" s="29">
        <v>0.66750305060139803</v>
      </c>
    </row>
    <row r="47" spans="1:6" x14ac:dyDescent="0.2">
      <c r="A47" s="26" t="s">
        <v>185</v>
      </c>
      <c r="B47" s="26" t="s">
        <v>184</v>
      </c>
      <c r="C47" s="26" t="s">
        <v>186</v>
      </c>
      <c r="D47" s="27">
        <v>1900000</v>
      </c>
      <c r="E47" s="28">
        <v>2921.25</v>
      </c>
      <c r="F47" s="29">
        <v>0.63845694761859595</v>
      </c>
    </row>
    <row r="48" spans="1:6" x14ac:dyDescent="0.2">
      <c r="A48" s="26" t="s">
        <v>253</v>
      </c>
      <c r="B48" s="26" t="s">
        <v>252</v>
      </c>
      <c r="C48" s="26" t="s">
        <v>186</v>
      </c>
      <c r="D48" s="27">
        <v>770000</v>
      </c>
      <c r="E48" s="28">
        <v>2854.39</v>
      </c>
      <c r="F48" s="29">
        <v>0.62384428813454695</v>
      </c>
    </row>
    <row r="49" spans="1:9" x14ac:dyDescent="0.2">
      <c r="A49" s="26" t="s">
        <v>195</v>
      </c>
      <c r="B49" s="26" t="s">
        <v>194</v>
      </c>
      <c r="C49" s="26" t="s">
        <v>140</v>
      </c>
      <c r="D49" s="27">
        <v>700000</v>
      </c>
      <c r="E49" s="28">
        <v>2801.4</v>
      </c>
      <c r="F49" s="29">
        <v>0.61226300147496304</v>
      </c>
    </row>
    <row r="50" spans="1:9" x14ac:dyDescent="0.2">
      <c r="A50" s="26" t="s">
        <v>573</v>
      </c>
      <c r="B50" s="26" t="s">
        <v>572</v>
      </c>
      <c r="C50" s="26" t="s">
        <v>89</v>
      </c>
      <c r="D50" s="27">
        <v>300000</v>
      </c>
      <c r="E50" s="28">
        <v>2792.55</v>
      </c>
      <c r="F50" s="29">
        <v>0.61032878017023895</v>
      </c>
    </row>
    <row r="51" spans="1:9" x14ac:dyDescent="0.2">
      <c r="A51" s="26" t="s">
        <v>529</v>
      </c>
      <c r="B51" s="26" t="s">
        <v>528</v>
      </c>
      <c r="C51" s="26" t="s">
        <v>140</v>
      </c>
      <c r="D51" s="27">
        <v>170000</v>
      </c>
      <c r="E51" s="28">
        <v>2790.125</v>
      </c>
      <c r="F51" s="29">
        <v>0.60979878167713697</v>
      </c>
    </row>
    <row r="52" spans="1:9" x14ac:dyDescent="0.2">
      <c r="A52" s="26" t="s">
        <v>192</v>
      </c>
      <c r="B52" s="26" t="s">
        <v>191</v>
      </c>
      <c r="C52" s="26" t="s">
        <v>193</v>
      </c>
      <c r="D52" s="27">
        <v>200000</v>
      </c>
      <c r="E52" s="28">
        <v>2743.3</v>
      </c>
      <c r="F52" s="29">
        <v>0.59956489324846995</v>
      </c>
    </row>
    <row r="53" spans="1:9" x14ac:dyDescent="0.2">
      <c r="A53" s="26" t="s">
        <v>513</v>
      </c>
      <c r="B53" s="26" t="s">
        <v>512</v>
      </c>
      <c r="C53" s="26" t="s">
        <v>170</v>
      </c>
      <c r="D53" s="27">
        <v>15000</v>
      </c>
      <c r="E53" s="28">
        <v>2194.11</v>
      </c>
      <c r="F53" s="29">
        <v>0.47953607987657298</v>
      </c>
    </row>
    <row r="54" spans="1:9" x14ac:dyDescent="0.2">
      <c r="A54" s="26" t="s">
        <v>737</v>
      </c>
      <c r="B54" s="26" t="s">
        <v>736</v>
      </c>
      <c r="C54" s="26" t="s">
        <v>134</v>
      </c>
      <c r="D54" s="27">
        <v>600000</v>
      </c>
      <c r="E54" s="28">
        <v>1951.5</v>
      </c>
      <c r="F54" s="29">
        <v>0.42651218939758301</v>
      </c>
    </row>
    <row r="55" spans="1:9" x14ac:dyDescent="0.2">
      <c r="A55" s="26" t="s">
        <v>583</v>
      </c>
      <c r="B55" s="26" t="s">
        <v>582</v>
      </c>
      <c r="C55" s="26" t="s">
        <v>165</v>
      </c>
      <c r="D55" s="27">
        <v>158070</v>
      </c>
      <c r="E55" s="28">
        <v>1282.42191</v>
      </c>
      <c r="F55" s="29">
        <v>0.28028110508097898</v>
      </c>
    </row>
    <row r="56" spans="1:9" x14ac:dyDescent="0.2">
      <c r="A56" s="26" t="s">
        <v>280</v>
      </c>
      <c r="B56" s="26" t="s">
        <v>279</v>
      </c>
      <c r="C56" s="26" t="s">
        <v>105</v>
      </c>
      <c r="D56" s="27">
        <v>500000</v>
      </c>
      <c r="E56" s="28">
        <v>1139</v>
      </c>
      <c r="F56" s="29">
        <v>0.248935374698359</v>
      </c>
    </row>
    <row r="57" spans="1:9" x14ac:dyDescent="0.2">
      <c r="A57" s="26" t="s">
        <v>200</v>
      </c>
      <c r="B57" s="26" t="s">
        <v>199</v>
      </c>
      <c r="C57" s="26" t="s">
        <v>201</v>
      </c>
      <c r="D57" s="27">
        <v>813915</v>
      </c>
      <c r="E57" s="28">
        <v>965.71014749999995</v>
      </c>
      <c r="F57" s="29">
        <v>0.21106182389632999</v>
      </c>
    </row>
    <row r="58" spans="1:9" x14ac:dyDescent="0.2">
      <c r="A58" s="26" t="s">
        <v>739</v>
      </c>
      <c r="B58" s="26" t="s">
        <v>738</v>
      </c>
      <c r="C58" s="26" t="s">
        <v>170</v>
      </c>
      <c r="D58" s="27">
        <v>394323</v>
      </c>
      <c r="E58" s="28">
        <v>768.33836550000001</v>
      </c>
      <c r="F58" s="29">
        <v>0.16792502099286</v>
      </c>
    </row>
    <row r="59" spans="1:9" x14ac:dyDescent="0.2">
      <c r="A59" s="30" t="s">
        <v>31</v>
      </c>
      <c r="B59" s="30"/>
      <c r="C59" s="30"/>
      <c r="D59" s="31"/>
      <c r="E59" s="32">
        <f>SUM(E7:E58)</f>
        <v>443208.51542299998</v>
      </c>
      <c r="F59" s="33">
        <f>SUM(F7:F58)</f>
        <v>96.865915589401098</v>
      </c>
      <c r="G59" s="18"/>
      <c r="H59" s="18"/>
      <c r="I59" s="18"/>
    </row>
    <row r="60" spans="1:9" x14ac:dyDescent="0.2">
      <c r="A60" s="26"/>
      <c r="B60" s="26"/>
      <c r="C60" s="26"/>
      <c r="D60" s="34"/>
      <c r="E60" s="28"/>
      <c r="F60" s="29"/>
    </row>
    <row r="61" spans="1:9" x14ac:dyDescent="0.2">
      <c r="A61" s="30" t="s">
        <v>228</v>
      </c>
      <c r="B61" s="26"/>
      <c r="C61" s="26"/>
      <c r="D61" s="34"/>
      <c r="E61" s="28"/>
      <c r="F61" s="29"/>
    </row>
    <row r="62" spans="1:9" x14ac:dyDescent="0.2">
      <c r="A62" s="26" t="s">
        <v>229</v>
      </c>
      <c r="B62" s="26" t="s">
        <v>780</v>
      </c>
      <c r="C62" s="26" t="s">
        <v>173</v>
      </c>
      <c r="D62" s="27">
        <v>30000</v>
      </c>
      <c r="E62" s="28">
        <v>3.0000000000000001E-3</v>
      </c>
      <c r="F62" s="29">
        <v>6.55668238889444E-7</v>
      </c>
    </row>
    <row r="63" spans="1:9" x14ac:dyDescent="0.2">
      <c r="A63" s="26" t="s">
        <v>561</v>
      </c>
      <c r="B63" s="26" t="s">
        <v>795</v>
      </c>
      <c r="C63" s="26" t="s">
        <v>381</v>
      </c>
      <c r="D63" s="27">
        <v>3500</v>
      </c>
      <c r="E63" s="28">
        <v>3.5E-4</v>
      </c>
      <c r="F63" s="29">
        <v>7.6494627870435099E-8</v>
      </c>
    </row>
    <row r="64" spans="1:9" x14ac:dyDescent="0.2">
      <c r="A64" s="26"/>
      <c r="B64" s="26" t="s">
        <v>781</v>
      </c>
      <c r="C64" s="26" t="s">
        <v>134</v>
      </c>
      <c r="D64" s="27">
        <v>2900</v>
      </c>
      <c r="E64" s="28">
        <v>2.9E-4</v>
      </c>
      <c r="F64" s="29">
        <v>6.3381263092646205E-8</v>
      </c>
    </row>
    <row r="65" spans="1:9" x14ac:dyDescent="0.2">
      <c r="A65" s="30" t="s">
        <v>31</v>
      </c>
      <c r="B65" s="30"/>
      <c r="C65" s="30"/>
      <c r="D65" s="31"/>
      <c r="E65" s="32">
        <f>SUM(E61:E64)</f>
        <v>3.64E-3</v>
      </c>
      <c r="F65" s="33">
        <f>SUM(F61:F64)</f>
        <v>7.9554412985252536E-7</v>
      </c>
      <c r="G65" s="18"/>
      <c r="H65" s="18"/>
      <c r="I65" s="18"/>
    </row>
    <row r="66" spans="1:9" x14ac:dyDescent="0.2">
      <c r="A66" s="26"/>
      <c r="B66" s="26"/>
      <c r="C66" s="26"/>
      <c r="D66" s="34"/>
      <c r="E66" s="28"/>
      <c r="F66" s="29"/>
    </row>
    <row r="67" spans="1:9" x14ac:dyDescent="0.2">
      <c r="A67" s="30" t="s">
        <v>32</v>
      </c>
      <c r="B67" s="30"/>
      <c r="C67" s="30"/>
      <c r="D67" s="31"/>
      <c r="E67" s="32">
        <f>E59+E65</f>
        <v>443208.51906299999</v>
      </c>
      <c r="F67" s="33">
        <f>F59+F65</f>
        <v>96.865916384945223</v>
      </c>
      <c r="G67" s="18"/>
      <c r="H67" s="18"/>
      <c r="I67" s="18"/>
    </row>
    <row r="68" spans="1:9" x14ac:dyDescent="0.2">
      <c r="A68" s="30"/>
      <c r="B68" s="30"/>
      <c r="C68" s="30"/>
      <c r="D68" s="31"/>
      <c r="E68" s="32"/>
      <c r="F68" s="33"/>
      <c r="G68" s="18"/>
      <c r="H68" s="18"/>
      <c r="I68" s="18"/>
    </row>
    <row r="69" spans="1:9" x14ac:dyDescent="0.2">
      <c r="A69" s="30" t="s">
        <v>34</v>
      </c>
      <c r="B69" s="30"/>
      <c r="C69" s="30"/>
      <c r="D69" s="31"/>
      <c r="E69" s="32">
        <f>E71-(E59+E65)</f>
        <v>14339.951651600015</v>
      </c>
      <c r="F69" s="33">
        <f>F71-(F59+F65)</f>
        <v>3.1340836150547773</v>
      </c>
      <c r="G69" s="18"/>
      <c r="H69" s="18"/>
      <c r="I69" s="18"/>
    </row>
    <row r="70" spans="1:9" x14ac:dyDescent="0.2">
      <c r="A70" s="30"/>
      <c r="B70" s="30"/>
      <c r="C70" s="30"/>
      <c r="D70" s="31"/>
      <c r="E70" s="32"/>
      <c r="F70" s="33"/>
      <c r="G70" s="18"/>
      <c r="H70" s="18"/>
      <c r="I70" s="18"/>
    </row>
    <row r="71" spans="1:9" x14ac:dyDescent="0.2">
      <c r="A71" s="35" t="s">
        <v>33</v>
      </c>
      <c r="B71" s="35"/>
      <c r="C71" s="35"/>
      <c r="D71" s="36"/>
      <c r="E71" s="37">
        <v>457548.4707146</v>
      </c>
      <c r="F71" s="38">
        <v>100</v>
      </c>
      <c r="G71" s="18"/>
      <c r="H71" s="18"/>
      <c r="I71" s="18"/>
    </row>
    <row r="72" spans="1:9" x14ac:dyDescent="0.2">
      <c r="F72" s="20" t="s">
        <v>554</v>
      </c>
    </row>
    <row r="73" spans="1:9" x14ac:dyDescent="0.2">
      <c r="A73" s="56" t="s">
        <v>35</v>
      </c>
      <c r="F73" s="20"/>
    </row>
    <row r="74" spans="1:9" x14ac:dyDescent="0.2">
      <c r="A74" s="56" t="s">
        <v>782</v>
      </c>
      <c r="F74" s="20"/>
    </row>
    <row r="76" spans="1:9" x14ac:dyDescent="0.2">
      <c r="A76" s="18" t="s">
        <v>36</v>
      </c>
    </row>
    <row r="77" spans="1:9" x14ac:dyDescent="0.2">
      <c r="A77" s="18" t="s">
        <v>37</v>
      </c>
    </row>
    <row r="78" spans="1:9" x14ac:dyDescent="0.2">
      <c r="A78" s="18" t="s">
        <v>38</v>
      </c>
      <c r="B78" s="18"/>
      <c r="C78" s="39" t="s">
        <v>40</v>
      </c>
      <c r="D78" s="19" t="s">
        <v>39</v>
      </c>
    </row>
    <row r="79" spans="1:9" x14ac:dyDescent="0.2">
      <c r="A79" s="9" t="s">
        <v>57</v>
      </c>
      <c r="C79" s="40">
        <v>847.64009999999996</v>
      </c>
      <c r="D79" s="40">
        <v>816.11</v>
      </c>
    </row>
    <row r="80" spans="1:9" x14ac:dyDescent="0.2">
      <c r="A80" s="9" t="s">
        <v>79</v>
      </c>
      <c r="C80" s="40">
        <v>51.905299999999997</v>
      </c>
      <c r="D80" s="40">
        <v>46.172699999999999</v>
      </c>
    </row>
    <row r="81" spans="1:4" x14ac:dyDescent="0.2">
      <c r="A81" s="9" t="s">
        <v>60</v>
      </c>
      <c r="C81" s="40">
        <v>917.43510000000003</v>
      </c>
      <c r="D81" s="40">
        <v>886.88329999999996</v>
      </c>
    </row>
    <row r="82" spans="1:4" x14ac:dyDescent="0.2">
      <c r="A82" s="9" t="s">
        <v>80</v>
      </c>
      <c r="C82" s="40">
        <v>58.029299999999999</v>
      </c>
      <c r="D82" s="40">
        <v>52.282499999999999</v>
      </c>
    </row>
    <row r="84" spans="1:4" x14ac:dyDescent="0.2">
      <c r="A84" s="18" t="s">
        <v>42</v>
      </c>
    </row>
    <row r="85" spans="1:4" x14ac:dyDescent="0.2">
      <c r="A85" s="80" t="s">
        <v>54</v>
      </c>
      <c r="B85" s="81"/>
      <c r="C85" s="43" t="s">
        <v>55</v>
      </c>
    </row>
    <row r="86" spans="1:4" x14ac:dyDescent="0.2">
      <c r="A86" s="76" t="s">
        <v>79</v>
      </c>
      <c r="B86" s="77"/>
      <c r="C86" s="44">
        <v>4.25</v>
      </c>
    </row>
    <row r="87" spans="1:4" x14ac:dyDescent="0.2">
      <c r="A87" s="76" t="s">
        <v>80</v>
      </c>
      <c r="B87" s="77"/>
      <c r="C87" s="44">
        <v>4.25</v>
      </c>
    </row>
    <row r="88" spans="1:4" x14ac:dyDescent="0.2">
      <c r="A88" s="9" t="s">
        <v>56</v>
      </c>
    </row>
    <row r="89" spans="1:4" x14ac:dyDescent="0.2">
      <c r="A89" s="9" t="s">
        <v>41</v>
      </c>
    </row>
    <row r="91" spans="1:4" x14ac:dyDescent="0.2">
      <c r="A91" s="18" t="s">
        <v>225</v>
      </c>
      <c r="D91" s="45">
        <v>0.204541480700729</v>
      </c>
    </row>
    <row r="93" spans="1:4" x14ac:dyDescent="0.2">
      <c r="A93" s="18" t="s">
        <v>789</v>
      </c>
      <c r="D93" s="41" t="s">
        <v>808</v>
      </c>
    </row>
    <row r="94" spans="1:4" x14ac:dyDescent="0.2">
      <c r="A94" s="9" t="s">
        <v>784</v>
      </c>
      <c r="D94" s="41"/>
    </row>
    <row r="95" spans="1:4" x14ac:dyDescent="0.2">
      <c r="A95" s="46" t="s">
        <v>785</v>
      </c>
      <c r="D95" s="41"/>
    </row>
    <row r="97" spans="1:1" x14ac:dyDescent="0.2">
      <c r="A97" s="18" t="s">
        <v>893</v>
      </c>
    </row>
    <row r="98" spans="1:1" x14ac:dyDescent="0.2">
      <c r="A98" s="46"/>
    </row>
    <row r="99" spans="1:1" x14ac:dyDescent="0.2">
      <c r="A99" s="47" t="s">
        <v>769</v>
      </c>
    </row>
    <row r="100" spans="1:1" x14ac:dyDescent="0.2">
      <c r="A100" s="48"/>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9"/>
    </row>
    <row r="107" spans="1:1" x14ac:dyDescent="0.2">
      <c r="A107" s="49"/>
    </row>
    <row r="108" spans="1:1" x14ac:dyDescent="0.2">
      <c r="A108" s="49"/>
    </row>
    <row r="109" spans="1:1" x14ac:dyDescent="0.2">
      <c r="A109" s="49"/>
    </row>
    <row r="110" spans="1:1" x14ac:dyDescent="0.2">
      <c r="A110" s="49"/>
    </row>
    <row r="111" spans="1:1" x14ac:dyDescent="0.2">
      <c r="A111" s="49"/>
    </row>
    <row r="112" spans="1:1" x14ac:dyDescent="0.2">
      <c r="A112" s="49"/>
    </row>
    <row r="113" spans="1:1" x14ac:dyDescent="0.2">
      <c r="A113" s="47" t="s">
        <v>797</v>
      </c>
    </row>
    <row r="114" spans="1:1" x14ac:dyDescent="0.2">
      <c r="A114" s="49"/>
    </row>
    <row r="115" spans="1:1" x14ac:dyDescent="0.2">
      <c r="A115" s="47" t="s">
        <v>770</v>
      </c>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row r="123" spans="1:1" x14ac:dyDescent="0.2">
      <c r="A123" s="49"/>
    </row>
    <row r="124" spans="1:1" x14ac:dyDescent="0.2">
      <c r="A124" s="49"/>
    </row>
    <row r="125" spans="1:1" x14ac:dyDescent="0.2">
      <c r="A125" s="49"/>
    </row>
    <row r="126" spans="1:1" x14ac:dyDescent="0.2">
      <c r="A126" s="49"/>
    </row>
    <row r="127" spans="1:1" x14ac:dyDescent="0.2">
      <c r="A127" s="49"/>
    </row>
  </sheetData>
  <mergeCells count="4">
    <mergeCell ref="A1:F1"/>
    <mergeCell ref="A85:B85"/>
    <mergeCell ref="A86:B86"/>
    <mergeCell ref="A87:B87"/>
  </mergeCells>
  <conditionalFormatting sqref="F2:F3 F5:F65538">
    <cfRule type="cellIs" dxfId="33" priority="1" stopIfTrue="1" operator="between">
      <formula>0.009</formula>
      <formula>-0.009</formula>
    </cfRule>
  </conditionalFormatting>
  <hyperlinks>
    <hyperlink ref="A95" r:id="rId1"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60"/>
  <sheetViews>
    <sheetView workbookViewId="0">
      <selection sqref="A1:E1"/>
    </sheetView>
  </sheetViews>
  <sheetFormatPr defaultColWidth="9.140625" defaultRowHeight="11.25" x14ac:dyDescent="0.2"/>
  <cols>
    <col min="1" max="1" width="31.7109375" style="9" bestFit="1" customWidth="1"/>
    <col min="2" max="2" width="33.5703125" style="9" bestFit="1" customWidth="1"/>
    <col min="3" max="3" width="18.85546875" style="9" bestFit="1" customWidth="1"/>
    <col min="4" max="4" width="23" style="10" bestFit="1" customWidth="1"/>
    <col min="5" max="5" width="13.5703125" style="13" customWidth="1"/>
    <col min="6" max="16384" width="9.140625" style="9"/>
  </cols>
  <sheetData>
    <row r="1" spans="1:8" s="1" customFormat="1" ht="15" x14ac:dyDescent="0.2">
      <c r="A1" s="78" t="s">
        <v>23</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361</v>
      </c>
      <c r="B5" s="22"/>
      <c r="C5" s="23"/>
      <c r="D5" s="24"/>
      <c r="E5" s="25"/>
    </row>
    <row r="6" spans="1:8" x14ac:dyDescent="0.2">
      <c r="A6" s="26" t="s">
        <v>741</v>
      </c>
      <c r="B6" s="26" t="s">
        <v>740</v>
      </c>
      <c r="C6" s="27">
        <v>6548598.8039999995</v>
      </c>
      <c r="D6" s="28">
        <v>312056.20734999998</v>
      </c>
      <c r="E6" s="29">
        <v>100.13462751140599</v>
      </c>
    </row>
    <row r="7" spans="1:8" x14ac:dyDescent="0.2">
      <c r="A7" s="30" t="s">
        <v>31</v>
      </c>
      <c r="B7" s="30"/>
      <c r="C7" s="31"/>
      <c r="D7" s="32">
        <f>SUM(D6:D6)</f>
        <v>312056.20734999998</v>
      </c>
      <c r="E7" s="33">
        <f>SUM(E6:E6)</f>
        <v>100.13462751140599</v>
      </c>
      <c r="F7" s="18"/>
      <c r="G7" s="18"/>
      <c r="H7" s="18"/>
    </row>
    <row r="8" spans="1:8" x14ac:dyDescent="0.2">
      <c r="A8" s="26"/>
      <c r="B8" s="26"/>
      <c r="C8" s="34"/>
      <c r="D8" s="28"/>
      <c r="E8" s="29"/>
    </row>
    <row r="9" spans="1:8" x14ac:dyDescent="0.2">
      <c r="A9" s="30" t="s">
        <v>32</v>
      </c>
      <c r="B9" s="30"/>
      <c r="C9" s="31"/>
      <c r="D9" s="32">
        <f>D7</f>
        <v>312056.20734999998</v>
      </c>
      <c r="E9" s="33">
        <f>E7</f>
        <v>100.13462751140599</v>
      </c>
      <c r="F9" s="18"/>
      <c r="G9" s="18"/>
      <c r="H9" s="18"/>
    </row>
    <row r="10" spans="1:8" x14ac:dyDescent="0.2">
      <c r="A10" s="30"/>
      <c r="B10" s="30"/>
      <c r="C10" s="31"/>
      <c r="D10" s="32"/>
      <c r="E10" s="33"/>
      <c r="F10" s="18"/>
      <c r="G10" s="18"/>
      <c r="H10" s="18"/>
    </row>
    <row r="11" spans="1:8" x14ac:dyDescent="0.2">
      <c r="A11" s="30" t="s">
        <v>34</v>
      </c>
      <c r="B11" s="30"/>
      <c r="C11" s="31"/>
      <c r="D11" s="32">
        <f>D13-(D7)</f>
        <v>-419.54867819999345</v>
      </c>
      <c r="E11" s="33">
        <f>E13-(E7)</f>
        <v>-0.13462751140599494</v>
      </c>
      <c r="F11" s="18"/>
      <c r="G11" s="18"/>
      <c r="H11" s="18"/>
    </row>
    <row r="12" spans="1:8" x14ac:dyDescent="0.2">
      <c r="A12" s="30"/>
      <c r="B12" s="30"/>
      <c r="C12" s="31"/>
      <c r="D12" s="32"/>
      <c r="E12" s="33"/>
      <c r="F12" s="18"/>
      <c r="G12" s="18"/>
      <c r="H12" s="18"/>
    </row>
    <row r="13" spans="1:8" x14ac:dyDescent="0.2">
      <c r="A13" s="35" t="s">
        <v>33</v>
      </c>
      <c r="B13" s="35"/>
      <c r="C13" s="36"/>
      <c r="D13" s="37">
        <v>311636.65867179999</v>
      </c>
      <c r="E13" s="38">
        <v>100</v>
      </c>
      <c r="F13" s="18"/>
      <c r="G13" s="18"/>
      <c r="H13" s="18"/>
    </row>
    <row r="16" spans="1:8" x14ac:dyDescent="0.2">
      <c r="A16" s="18" t="s">
        <v>36</v>
      </c>
    </row>
    <row r="17" spans="1:4" x14ac:dyDescent="0.2">
      <c r="A17" s="18" t="s">
        <v>37</v>
      </c>
    </row>
    <row r="18" spans="1:4" x14ac:dyDescent="0.2">
      <c r="A18" s="18" t="s">
        <v>38</v>
      </c>
      <c r="B18" s="18"/>
      <c r="C18" s="39" t="s">
        <v>40</v>
      </c>
      <c r="D18" s="41" t="s">
        <v>39</v>
      </c>
    </row>
    <row r="19" spans="1:4" x14ac:dyDescent="0.2">
      <c r="A19" s="9" t="s">
        <v>57</v>
      </c>
      <c r="C19" s="40">
        <v>60.785299999999999</v>
      </c>
      <c r="D19" s="40">
        <v>43.722299999999997</v>
      </c>
    </row>
    <row r="20" spans="1:4" x14ac:dyDescent="0.2">
      <c r="A20" s="9" t="s">
        <v>79</v>
      </c>
      <c r="C20" s="40">
        <v>60.785299999999999</v>
      </c>
      <c r="D20" s="40">
        <v>43.722299999999997</v>
      </c>
    </row>
    <row r="21" spans="1:4" x14ac:dyDescent="0.2">
      <c r="A21" s="9" t="s">
        <v>60</v>
      </c>
      <c r="C21" s="40">
        <v>66.2941</v>
      </c>
      <c r="D21" s="40">
        <v>47.934800000000003</v>
      </c>
    </row>
    <row r="22" spans="1:4" x14ac:dyDescent="0.2">
      <c r="A22" s="9" t="s">
        <v>80</v>
      </c>
      <c r="C22" s="40">
        <v>66.2941</v>
      </c>
      <c r="D22" s="40">
        <v>47.934800000000003</v>
      </c>
    </row>
    <row r="24" spans="1:4" x14ac:dyDescent="0.2">
      <c r="A24" s="9" t="s">
        <v>41</v>
      </c>
    </row>
    <row r="26" spans="1:4" x14ac:dyDescent="0.2">
      <c r="A26" s="18" t="s">
        <v>42</v>
      </c>
      <c r="D26" s="41" t="s">
        <v>43</v>
      </c>
    </row>
    <row r="28" spans="1:4" x14ac:dyDescent="0.2">
      <c r="A28" s="18" t="s">
        <v>225</v>
      </c>
      <c r="D28" s="45">
        <v>1.24705983419843E-2</v>
      </c>
    </row>
    <row r="30" spans="1:4" x14ac:dyDescent="0.2">
      <c r="A30" s="18" t="s">
        <v>1201</v>
      </c>
    </row>
    <row r="31" spans="1:4" x14ac:dyDescent="0.2">
      <c r="A31" s="46"/>
    </row>
    <row r="32" spans="1:4" x14ac:dyDescent="0.2">
      <c r="A32" s="47" t="s">
        <v>769</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809</v>
      </c>
    </row>
    <row r="47" spans="1:1" x14ac:dyDescent="0.2">
      <c r="A47" s="49"/>
    </row>
    <row r="48" spans="1:1" x14ac:dyDescent="0.2">
      <c r="A48" s="47" t="s">
        <v>770</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sheetData>
  <mergeCells count="1">
    <mergeCell ref="A1:E1"/>
  </mergeCells>
  <conditionalFormatting sqref="E5:E13">
    <cfRule type="cellIs" dxfId="32"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63"/>
  <sheetViews>
    <sheetView workbookViewId="0">
      <selection sqref="A1:E1"/>
    </sheetView>
  </sheetViews>
  <sheetFormatPr defaultColWidth="9.140625" defaultRowHeight="11.25" x14ac:dyDescent="0.2"/>
  <cols>
    <col min="1" max="1" width="31.7109375" style="9" bestFit="1" customWidth="1"/>
    <col min="2" max="2" width="39.28515625" style="9" bestFit="1" customWidth="1"/>
    <col min="3" max="3" width="18.85546875" style="9" bestFit="1" customWidth="1"/>
    <col min="4" max="4" width="23" style="10" bestFit="1" customWidth="1"/>
    <col min="5" max="5" width="13.5703125" style="13" customWidth="1"/>
    <col min="6" max="16384" width="9.140625" style="9"/>
  </cols>
  <sheetData>
    <row r="1" spans="1:8" s="1" customFormat="1" ht="15" x14ac:dyDescent="0.2">
      <c r="A1" s="78" t="s">
        <v>810</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361</v>
      </c>
      <c r="B5" s="22"/>
      <c r="C5" s="23"/>
      <c r="D5" s="24"/>
      <c r="E5" s="25"/>
    </row>
    <row r="6" spans="1:8" x14ac:dyDescent="0.2">
      <c r="A6" s="26" t="s">
        <v>743</v>
      </c>
      <c r="B6" s="26" t="s">
        <v>742</v>
      </c>
      <c r="C6" s="27">
        <v>84239.62</v>
      </c>
      <c r="D6" s="28">
        <v>2029.4987530000001</v>
      </c>
      <c r="E6" s="29">
        <v>99.130870988185904</v>
      </c>
    </row>
    <row r="7" spans="1:8" x14ac:dyDescent="0.2">
      <c r="A7" s="30" t="s">
        <v>31</v>
      </c>
      <c r="B7" s="30"/>
      <c r="C7" s="31"/>
      <c r="D7" s="32">
        <f>SUM(D6:D6)</f>
        <v>2029.4987530000001</v>
      </c>
      <c r="E7" s="33">
        <f>SUM(E6:E6)</f>
        <v>99.130870988185904</v>
      </c>
      <c r="F7" s="18"/>
      <c r="G7" s="18"/>
      <c r="H7" s="18"/>
    </row>
    <row r="8" spans="1:8" x14ac:dyDescent="0.2">
      <c r="A8" s="26"/>
      <c r="B8" s="26"/>
      <c r="C8" s="34"/>
      <c r="D8" s="28"/>
      <c r="E8" s="29"/>
    </row>
    <row r="9" spans="1:8" x14ac:dyDescent="0.2">
      <c r="A9" s="30" t="s">
        <v>32</v>
      </c>
      <c r="B9" s="30"/>
      <c r="C9" s="31"/>
      <c r="D9" s="32">
        <f>D7</f>
        <v>2029.4987530000001</v>
      </c>
      <c r="E9" s="33">
        <f>E7</f>
        <v>99.130870988185904</v>
      </c>
      <c r="F9" s="18"/>
      <c r="G9" s="18"/>
      <c r="H9" s="18"/>
    </row>
    <row r="10" spans="1:8" x14ac:dyDescent="0.2">
      <c r="A10" s="30"/>
      <c r="B10" s="30"/>
      <c r="C10" s="31"/>
      <c r="D10" s="32"/>
      <c r="E10" s="33"/>
      <c r="F10" s="18"/>
      <c r="G10" s="18"/>
      <c r="H10" s="18"/>
    </row>
    <row r="11" spans="1:8" x14ac:dyDescent="0.2">
      <c r="A11" s="30" t="s">
        <v>34</v>
      </c>
      <c r="B11" s="30"/>
      <c r="C11" s="31"/>
      <c r="D11" s="32">
        <f>D13-(D7)</f>
        <v>17.79361189999986</v>
      </c>
      <c r="E11" s="33">
        <f>E13-(E7)</f>
        <v>0.86912901181409552</v>
      </c>
      <c r="F11" s="18"/>
      <c r="G11" s="18"/>
      <c r="H11" s="18"/>
    </row>
    <row r="12" spans="1:8" x14ac:dyDescent="0.2">
      <c r="A12" s="30"/>
      <c r="B12" s="30"/>
      <c r="C12" s="31"/>
      <c r="D12" s="32"/>
      <c r="E12" s="33"/>
      <c r="F12" s="18"/>
      <c r="G12" s="18"/>
      <c r="H12" s="18"/>
    </row>
    <row r="13" spans="1:8" x14ac:dyDescent="0.2">
      <c r="A13" s="35" t="s">
        <v>33</v>
      </c>
      <c r="B13" s="35"/>
      <c r="C13" s="36"/>
      <c r="D13" s="37">
        <v>2047.2923648999999</v>
      </c>
      <c r="E13" s="38">
        <v>100</v>
      </c>
      <c r="F13" s="18"/>
      <c r="G13" s="18"/>
      <c r="H13" s="18"/>
    </row>
    <row r="16" spans="1:8" x14ac:dyDescent="0.2">
      <c r="A16" s="18" t="s">
        <v>36</v>
      </c>
    </row>
    <row r="17" spans="1:4" x14ac:dyDescent="0.2">
      <c r="A17" s="18" t="s">
        <v>37</v>
      </c>
    </row>
    <row r="18" spans="1:4" x14ac:dyDescent="0.2">
      <c r="A18" s="18" t="s">
        <v>38</v>
      </c>
      <c r="B18" s="18"/>
      <c r="C18" s="39" t="s">
        <v>40</v>
      </c>
      <c r="D18" s="41" t="s">
        <v>39</v>
      </c>
    </row>
    <row r="19" spans="1:4" x14ac:dyDescent="0.2">
      <c r="A19" s="9" t="s">
        <v>57</v>
      </c>
      <c r="C19" s="40">
        <v>9.1704000000000008</v>
      </c>
      <c r="D19" s="40">
        <v>8.9160000000000004</v>
      </c>
    </row>
    <row r="20" spans="1:4" x14ac:dyDescent="0.2">
      <c r="A20" s="9" t="s">
        <v>79</v>
      </c>
      <c r="C20" s="40">
        <v>9.1704000000000008</v>
      </c>
      <c r="D20" s="40">
        <v>8.9160000000000004</v>
      </c>
    </row>
    <row r="21" spans="1:4" x14ac:dyDescent="0.2">
      <c r="A21" s="9" t="s">
        <v>60</v>
      </c>
      <c r="C21" s="40">
        <v>10.0114</v>
      </c>
      <c r="D21" s="40">
        <v>9.7759999999999998</v>
      </c>
    </row>
    <row r="22" spans="1:4" x14ac:dyDescent="0.2">
      <c r="A22" s="9" t="s">
        <v>80</v>
      </c>
      <c r="C22" s="40">
        <v>10.0114</v>
      </c>
      <c r="D22" s="40">
        <v>9.7759999999999998</v>
      </c>
    </row>
    <row r="24" spans="1:4" x14ac:dyDescent="0.2">
      <c r="A24" s="9" t="s">
        <v>41</v>
      </c>
    </row>
    <row r="26" spans="1:4" x14ac:dyDescent="0.2">
      <c r="A26" s="18" t="s">
        <v>42</v>
      </c>
      <c r="D26" s="41" t="s">
        <v>43</v>
      </c>
    </row>
    <row r="28" spans="1:4" x14ac:dyDescent="0.2">
      <c r="A28" s="18" t="s">
        <v>225</v>
      </c>
      <c r="D28" s="45">
        <v>1.7007841434769699E-2</v>
      </c>
    </row>
    <row r="30" spans="1:4" x14ac:dyDescent="0.2">
      <c r="A30" s="18" t="s">
        <v>1201</v>
      </c>
    </row>
    <row r="31" spans="1:4" x14ac:dyDescent="0.2">
      <c r="A31" s="46"/>
    </row>
    <row r="32" spans="1:4" x14ac:dyDescent="0.2">
      <c r="A32" s="47" t="s">
        <v>769</v>
      </c>
    </row>
    <row r="33" spans="1:1" x14ac:dyDescent="0.2">
      <c r="A33" s="48"/>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7" t="s">
        <v>811</v>
      </c>
    </row>
    <row r="47" spans="1:1" x14ac:dyDescent="0.2">
      <c r="A47" s="49"/>
    </row>
    <row r="48" spans="1:1" x14ac:dyDescent="0.2">
      <c r="A48" s="47" t="s">
        <v>770</v>
      </c>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2" spans="1:1" x14ac:dyDescent="0.2">
      <c r="A62" s="46"/>
    </row>
    <row r="63" spans="1:1" x14ac:dyDescent="0.2">
      <c r="A63" s="18" t="s">
        <v>812</v>
      </c>
    </row>
  </sheetData>
  <mergeCells count="1">
    <mergeCell ref="A1:E1"/>
  </mergeCells>
  <conditionalFormatting sqref="E5:E13">
    <cfRule type="cellIs" dxfId="3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71"/>
  <sheetViews>
    <sheetView workbookViewId="0">
      <selection sqref="A1:E1"/>
    </sheetView>
  </sheetViews>
  <sheetFormatPr defaultColWidth="9.140625" defaultRowHeight="11.25" x14ac:dyDescent="0.2"/>
  <cols>
    <col min="1" max="1" width="31.7109375" style="9" bestFit="1" customWidth="1"/>
    <col min="2" max="2" width="65" style="9" customWidth="1"/>
    <col min="3" max="3" width="15.28515625" style="9" bestFit="1" customWidth="1"/>
    <col min="4" max="4" width="23" style="10" bestFit="1" customWidth="1"/>
    <col min="5" max="5" width="13.5703125" style="13" customWidth="1"/>
    <col min="6" max="16384" width="9.140625" style="9"/>
  </cols>
  <sheetData>
    <row r="1" spans="1:8" s="1" customFormat="1" ht="15" x14ac:dyDescent="0.2">
      <c r="A1" s="78" t="s">
        <v>24</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x14ac:dyDescent="0.2">
      <c r="A6" s="26" t="s">
        <v>745</v>
      </c>
      <c r="B6" s="57" t="s">
        <v>744</v>
      </c>
      <c r="C6" s="27">
        <v>2891339</v>
      </c>
      <c r="D6" s="28">
        <v>1270.7434909999999</v>
      </c>
      <c r="E6" s="29">
        <v>26.357586969352901</v>
      </c>
    </row>
    <row r="7" spans="1:8" x14ac:dyDescent="0.2">
      <c r="A7" s="26" t="s">
        <v>747</v>
      </c>
      <c r="B7" s="57" t="s">
        <v>746</v>
      </c>
      <c r="C7" s="27">
        <v>175387.17199999999</v>
      </c>
      <c r="D7" s="28">
        <v>1251.7861270000001</v>
      </c>
      <c r="E7" s="29">
        <v>25.964375928825401</v>
      </c>
    </row>
    <row r="8" spans="1:8" x14ac:dyDescent="0.2">
      <c r="A8" s="26" t="s">
        <v>749</v>
      </c>
      <c r="B8" s="57" t="s">
        <v>748</v>
      </c>
      <c r="C8" s="27">
        <v>5763.9750000000004</v>
      </c>
      <c r="D8" s="28">
        <v>185.5129647</v>
      </c>
      <c r="E8" s="29">
        <v>3.84788443588632</v>
      </c>
    </row>
    <row r="9" spans="1:8" ht="22.5" x14ac:dyDescent="0.2">
      <c r="A9" s="26" t="s">
        <v>750</v>
      </c>
      <c r="B9" s="57" t="s">
        <v>813</v>
      </c>
      <c r="C9" s="27">
        <v>2330.23</v>
      </c>
      <c r="D9" s="28">
        <v>58.537922199999997</v>
      </c>
      <c r="E9" s="29">
        <v>1.2141855428096899</v>
      </c>
    </row>
    <row r="10" spans="1:8" ht="22.5" x14ac:dyDescent="0.2">
      <c r="A10" s="26" t="s">
        <v>751</v>
      </c>
      <c r="B10" s="60" t="s">
        <v>827</v>
      </c>
      <c r="C10" s="27">
        <v>20869.901999999998</v>
      </c>
      <c r="D10" s="28">
        <v>9.8626564999999999</v>
      </c>
      <c r="E10" s="29">
        <v>0.20456986660859</v>
      </c>
    </row>
    <row r="11" spans="1:8" ht="22.5" x14ac:dyDescent="0.2">
      <c r="A11" s="26" t="s">
        <v>752</v>
      </c>
      <c r="B11" s="57" t="s">
        <v>815</v>
      </c>
      <c r="C11" s="27">
        <v>23973.544999999998</v>
      </c>
      <c r="D11" s="28">
        <v>0</v>
      </c>
      <c r="E11" s="28">
        <v>0</v>
      </c>
    </row>
    <row r="12" spans="1:8" x14ac:dyDescent="0.2">
      <c r="A12" s="30" t="s">
        <v>31</v>
      </c>
      <c r="B12" s="30"/>
      <c r="C12" s="31"/>
      <c r="D12" s="32">
        <f>SUM(D6:D11)</f>
        <v>2776.4431614</v>
      </c>
      <c r="E12" s="33">
        <f>SUM(E6:E11)</f>
        <v>57.588602743482895</v>
      </c>
      <c r="F12" s="18"/>
      <c r="G12" s="18"/>
      <c r="H12" s="18"/>
    </row>
    <row r="13" spans="1:8" x14ac:dyDescent="0.2">
      <c r="A13" s="26"/>
      <c r="B13" s="26"/>
      <c r="C13" s="34"/>
      <c r="D13" s="28"/>
      <c r="E13" s="29"/>
    </row>
    <row r="14" spans="1:8" x14ac:dyDescent="0.2">
      <c r="A14" s="30" t="s">
        <v>32</v>
      </c>
      <c r="B14" s="30"/>
      <c r="C14" s="31"/>
      <c r="D14" s="32">
        <f>D12</f>
        <v>2776.4431614</v>
      </c>
      <c r="E14" s="33">
        <f>E12</f>
        <v>57.588602743482895</v>
      </c>
      <c r="F14" s="18"/>
      <c r="G14" s="18"/>
      <c r="H14" s="18"/>
    </row>
    <row r="15" spans="1:8" x14ac:dyDescent="0.2">
      <c r="A15" s="30"/>
      <c r="B15" s="30"/>
      <c r="C15" s="31"/>
      <c r="D15" s="32"/>
      <c r="E15" s="33"/>
      <c r="F15" s="18"/>
      <c r="G15" s="18"/>
      <c r="H15" s="18"/>
    </row>
    <row r="16" spans="1:8" x14ac:dyDescent="0.2">
      <c r="A16" s="30" t="s">
        <v>34</v>
      </c>
      <c r="B16" s="30"/>
      <c r="C16" s="31"/>
      <c r="D16" s="32">
        <f>D18-(D12)</f>
        <v>2044.7246203</v>
      </c>
      <c r="E16" s="33">
        <f>E18-(E12)</f>
        <v>42.411397256517105</v>
      </c>
      <c r="F16" s="18"/>
      <c r="G16" s="18"/>
      <c r="H16" s="18"/>
    </row>
    <row r="17" spans="1:8" x14ac:dyDescent="0.2">
      <c r="A17" s="30"/>
      <c r="B17" s="30"/>
      <c r="C17" s="31"/>
      <c r="D17" s="32"/>
      <c r="E17" s="33"/>
      <c r="F17" s="18"/>
      <c r="G17" s="18"/>
      <c r="H17" s="18"/>
    </row>
    <row r="18" spans="1:8" x14ac:dyDescent="0.2">
      <c r="A18" s="35" t="s">
        <v>33</v>
      </c>
      <c r="B18" s="35"/>
      <c r="C18" s="36"/>
      <c r="D18" s="37">
        <v>4821.1677817</v>
      </c>
      <c r="E18" s="38">
        <v>100</v>
      </c>
      <c r="F18" s="18"/>
      <c r="G18" s="18"/>
      <c r="H18" s="18"/>
    </row>
    <row r="19" spans="1:8" x14ac:dyDescent="0.2">
      <c r="C19" s="10"/>
      <c r="D19" s="13"/>
      <c r="E19" s="20"/>
    </row>
    <row r="20" spans="1:8" x14ac:dyDescent="0.2">
      <c r="A20" s="18" t="s">
        <v>816</v>
      </c>
    </row>
    <row r="21" spans="1:8" ht="15" x14ac:dyDescent="0.25">
      <c r="A21" s="86" t="s">
        <v>817</v>
      </c>
      <c r="B21" s="87"/>
      <c r="C21" s="87"/>
      <c r="D21" s="87"/>
      <c r="E21" s="87"/>
    </row>
    <row r="22" spans="1:8" x14ac:dyDescent="0.2">
      <c r="C22" s="10"/>
      <c r="D22" s="13"/>
      <c r="E22" s="14"/>
    </row>
    <row r="23" spans="1:8" x14ac:dyDescent="0.2">
      <c r="A23" s="18" t="s">
        <v>36</v>
      </c>
    </row>
    <row r="24" spans="1:8" x14ac:dyDescent="0.2">
      <c r="A24" s="18" t="s">
        <v>37</v>
      </c>
    </row>
    <row r="25" spans="1:8" x14ac:dyDescent="0.2">
      <c r="A25" s="18" t="s">
        <v>38</v>
      </c>
      <c r="B25" s="18"/>
      <c r="C25" s="39" t="s">
        <v>40</v>
      </c>
      <c r="D25" s="41" t="s">
        <v>39</v>
      </c>
    </row>
    <row r="26" spans="1:8" x14ac:dyDescent="0.2">
      <c r="A26" s="9" t="s">
        <v>57</v>
      </c>
      <c r="C26" s="40">
        <v>14.110900000000001</v>
      </c>
      <c r="D26" s="40">
        <v>14.235799999999999</v>
      </c>
    </row>
    <row r="27" spans="1:8" x14ac:dyDescent="0.2">
      <c r="A27" s="9" t="s">
        <v>79</v>
      </c>
      <c r="C27" s="40">
        <v>14.110900000000001</v>
      </c>
      <c r="D27" s="40">
        <v>14.235799999999999</v>
      </c>
    </row>
    <row r="28" spans="1:8" x14ac:dyDescent="0.2">
      <c r="A28" s="9" t="s">
        <v>60</v>
      </c>
      <c r="C28" s="40">
        <v>15.372999999999999</v>
      </c>
      <c r="D28" s="40">
        <v>15.588800000000001</v>
      </c>
    </row>
    <row r="29" spans="1:8" x14ac:dyDescent="0.2">
      <c r="A29" s="9" t="s">
        <v>80</v>
      </c>
      <c r="C29" s="40">
        <v>15.372999999999999</v>
      </c>
      <c r="D29" s="40">
        <v>15.588800000000001</v>
      </c>
    </row>
    <row r="31" spans="1:8" x14ac:dyDescent="0.2">
      <c r="A31" s="9" t="s">
        <v>41</v>
      </c>
    </row>
    <row r="33" spans="1:4" x14ac:dyDescent="0.2">
      <c r="A33" s="18" t="s">
        <v>42</v>
      </c>
      <c r="D33" s="41" t="s">
        <v>43</v>
      </c>
    </row>
    <row r="35" spans="1:4" x14ac:dyDescent="0.2">
      <c r="A35" s="18" t="s">
        <v>225</v>
      </c>
      <c r="D35" s="45">
        <v>0.25143070121036898</v>
      </c>
    </row>
    <row r="37" spans="1:4" x14ac:dyDescent="0.2">
      <c r="A37" s="18" t="s">
        <v>789</v>
      </c>
      <c r="D37" s="41" t="s">
        <v>43</v>
      </c>
    </row>
    <row r="38" spans="1:4" x14ac:dyDescent="0.2">
      <c r="A38" s="9" t="s">
        <v>784</v>
      </c>
    </row>
    <row r="39" spans="1:4" x14ac:dyDescent="0.2">
      <c r="A39" s="46" t="s">
        <v>785</v>
      </c>
    </row>
    <row r="40" spans="1:4" x14ac:dyDescent="0.2">
      <c r="A40" s="54"/>
    </row>
    <row r="41" spans="1:4" x14ac:dyDescent="0.2">
      <c r="A41" s="18" t="s">
        <v>893</v>
      </c>
    </row>
    <row r="42" spans="1:4" x14ac:dyDescent="0.2">
      <c r="A42" s="18"/>
    </row>
    <row r="43" spans="1:4" x14ac:dyDescent="0.2">
      <c r="A43" s="47" t="s">
        <v>769</v>
      </c>
    </row>
    <row r="44" spans="1:4" x14ac:dyDescent="0.2">
      <c r="A44" s="48"/>
    </row>
    <row r="45" spans="1:4" x14ac:dyDescent="0.2">
      <c r="A45" s="49"/>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7" t="s">
        <v>786</v>
      </c>
    </row>
    <row r="58" spans="1:1" x14ac:dyDescent="0.2">
      <c r="A58" s="49"/>
    </row>
    <row r="59" spans="1:1" x14ac:dyDescent="0.2">
      <c r="A59" s="47" t="s">
        <v>770</v>
      </c>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sheetData>
  <mergeCells count="2">
    <mergeCell ref="A1:E1"/>
    <mergeCell ref="A21:E21"/>
  </mergeCells>
  <conditionalFormatting sqref="E5:E10 E12:E19 E22">
    <cfRule type="cellIs" dxfId="30" priority="1" stopIfTrue="1" operator="between">
      <formula>0.009</formula>
      <formula>-0.009</formula>
    </cfRule>
  </conditionalFormatting>
  <hyperlinks>
    <hyperlink ref="A39"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64"/>
  <sheetViews>
    <sheetView workbookViewId="0">
      <selection sqref="A1:E1"/>
    </sheetView>
  </sheetViews>
  <sheetFormatPr defaultColWidth="9.140625" defaultRowHeight="11.25" x14ac:dyDescent="0.2"/>
  <cols>
    <col min="1" max="1" width="31.7109375" style="9" bestFit="1" customWidth="1"/>
    <col min="2" max="2" width="34.42578125" style="9" bestFit="1" customWidth="1"/>
    <col min="3" max="3" width="24.7109375" style="9" bestFit="1" customWidth="1"/>
    <col min="4" max="4" width="23" style="10" bestFit="1" customWidth="1"/>
    <col min="5" max="5" width="13.5703125" style="13" customWidth="1"/>
    <col min="6" max="16384" width="9.140625" style="9"/>
  </cols>
  <sheetData>
    <row r="1" spans="1:8" s="1" customFormat="1" ht="15" x14ac:dyDescent="0.2">
      <c r="A1" s="78" t="s">
        <v>25</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x14ac:dyDescent="0.2">
      <c r="A6" s="26" t="s">
        <v>754</v>
      </c>
      <c r="B6" s="26" t="s">
        <v>753</v>
      </c>
      <c r="C6" s="27">
        <v>3632064.6340000001</v>
      </c>
      <c r="D6" s="28">
        <v>1511.258509</v>
      </c>
      <c r="E6" s="29">
        <v>79.957347502764094</v>
      </c>
    </row>
    <row r="7" spans="1:8" x14ac:dyDescent="0.2">
      <c r="A7" s="26" t="s">
        <v>756</v>
      </c>
      <c r="B7" s="26" t="s">
        <v>755</v>
      </c>
      <c r="C7" s="27">
        <v>42773.955000000002</v>
      </c>
      <c r="D7" s="28">
        <v>180.32156330000001</v>
      </c>
      <c r="E7" s="29">
        <v>9.5404153645164094</v>
      </c>
    </row>
    <row r="8" spans="1:8" x14ac:dyDescent="0.2">
      <c r="A8" s="26" t="s">
        <v>747</v>
      </c>
      <c r="B8" s="26" t="s">
        <v>746</v>
      </c>
      <c r="C8" s="27">
        <v>25014.204000000002</v>
      </c>
      <c r="D8" s="28">
        <v>178.5332028</v>
      </c>
      <c r="E8" s="29">
        <v>9.4457971631252207</v>
      </c>
    </row>
    <row r="9" spans="1:8" x14ac:dyDescent="0.2">
      <c r="A9" s="30" t="s">
        <v>31</v>
      </c>
      <c r="B9" s="30"/>
      <c r="C9" s="31"/>
      <c r="D9" s="32">
        <f>SUM(D6:D8)</f>
        <v>1870.1132751</v>
      </c>
      <c r="E9" s="33">
        <f>SUM(E6:E8)</f>
        <v>98.94356003040572</v>
      </c>
      <c r="F9" s="18"/>
      <c r="G9" s="18"/>
      <c r="H9" s="18"/>
    </row>
    <row r="10" spans="1:8" x14ac:dyDescent="0.2">
      <c r="A10" s="26"/>
      <c r="B10" s="26"/>
      <c r="C10" s="34"/>
      <c r="D10" s="28"/>
      <c r="E10" s="29"/>
    </row>
    <row r="11" spans="1:8" x14ac:dyDescent="0.2">
      <c r="A11" s="30" t="s">
        <v>32</v>
      </c>
      <c r="B11" s="30"/>
      <c r="C11" s="31"/>
      <c r="D11" s="32">
        <f>D9</f>
        <v>1870.1132751</v>
      </c>
      <c r="E11" s="33">
        <f>E9</f>
        <v>98.94356003040572</v>
      </c>
      <c r="F11" s="18"/>
      <c r="G11" s="18"/>
      <c r="H11" s="18"/>
    </row>
    <row r="12" spans="1:8" x14ac:dyDescent="0.2">
      <c r="A12" s="30"/>
      <c r="B12" s="30"/>
      <c r="C12" s="31"/>
      <c r="D12" s="32"/>
      <c r="E12" s="33"/>
      <c r="F12" s="18"/>
      <c r="G12" s="18"/>
      <c r="H12" s="18"/>
    </row>
    <row r="13" spans="1:8" x14ac:dyDescent="0.2">
      <c r="A13" s="30" t="s">
        <v>34</v>
      </c>
      <c r="B13" s="30"/>
      <c r="C13" s="31"/>
      <c r="D13" s="32">
        <f>D15-(D9)</f>
        <v>19.967569500000081</v>
      </c>
      <c r="E13" s="33">
        <f>E15-(E9)</f>
        <v>1.0564399695942797</v>
      </c>
      <c r="F13" s="18"/>
      <c r="G13" s="18"/>
      <c r="H13" s="18"/>
    </row>
    <row r="14" spans="1:8" x14ac:dyDescent="0.2">
      <c r="A14" s="30"/>
      <c r="B14" s="30"/>
      <c r="C14" s="31"/>
      <c r="D14" s="32"/>
      <c r="E14" s="33"/>
      <c r="F14" s="18"/>
      <c r="G14" s="18"/>
      <c r="H14" s="18"/>
    </row>
    <row r="15" spans="1:8" x14ac:dyDescent="0.2">
      <c r="A15" s="35" t="s">
        <v>33</v>
      </c>
      <c r="B15" s="35"/>
      <c r="C15" s="36"/>
      <c r="D15" s="37">
        <v>1890.0808446000001</v>
      </c>
      <c r="E15" s="38">
        <v>100</v>
      </c>
      <c r="F15" s="18"/>
      <c r="G15" s="18"/>
      <c r="H15" s="18"/>
    </row>
    <row r="16" spans="1:8" x14ac:dyDescent="0.2">
      <c r="C16" s="10"/>
      <c r="D16" s="13"/>
      <c r="E16" s="14"/>
    </row>
    <row r="17" spans="1:4" x14ac:dyDescent="0.2">
      <c r="A17" s="18" t="s">
        <v>36</v>
      </c>
    </row>
    <row r="18" spans="1:4" x14ac:dyDescent="0.2">
      <c r="A18" s="18" t="s">
        <v>37</v>
      </c>
    </row>
    <row r="19" spans="1:4" x14ac:dyDescent="0.2">
      <c r="A19" s="18" t="s">
        <v>38</v>
      </c>
      <c r="B19" s="18"/>
      <c r="C19" s="39" t="s">
        <v>40</v>
      </c>
      <c r="D19" s="41" t="s">
        <v>39</v>
      </c>
    </row>
    <row r="20" spans="1:4" x14ac:dyDescent="0.2">
      <c r="A20" s="9" t="s">
        <v>73</v>
      </c>
      <c r="C20" s="40">
        <v>46.257599999999996</v>
      </c>
      <c r="D20" s="40">
        <v>46.568600000000004</v>
      </c>
    </row>
    <row r="21" spans="1:4" x14ac:dyDescent="0.2">
      <c r="A21" s="9" t="s">
        <v>757</v>
      </c>
      <c r="C21" s="40">
        <v>14.428100000000001</v>
      </c>
      <c r="D21" s="40">
        <v>13.993</v>
      </c>
    </row>
    <row r="22" spans="1:4" x14ac:dyDescent="0.2">
      <c r="A22" s="9" t="s">
        <v>74</v>
      </c>
      <c r="C22" s="40">
        <v>48.168900000000001</v>
      </c>
      <c r="D22" s="40">
        <v>48.633499999999998</v>
      </c>
    </row>
    <row r="23" spans="1:4" x14ac:dyDescent="0.2">
      <c r="A23" s="9" t="s">
        <v>758</v>
      </c>
      <c r="C23" s="40">
        <v>15.077400000000001</v>
      </c>
      <c r="D23" s="40">
        <v>14.666399999999999</v>
      </c>
    </row>
    <row r="25" spans="1:4" x14ac:dyDescent="0.2">
      <c r="A25" s="18" t="s">
        <v>42</v>
      </c>
    </row>
    <row r="26" spans="1:4" x14ac:dyDescent="0.2">
      <c r="A26" s="80" t="s">
        <v>54</v>
      </c>
      <c r="B26" s="81"/>
      <c r="C26" s="43" t="s">
        <v>55</v>
      </c>
    </row>
    <row r="27" spans="1:4" x14ac:dyDescent="0.2">
      <c r="A27" s="76" t="s">
        <v>757</v>
      </c>
      <c r="B27" s="77"/>
      <c r="C27" s="44">
        <v>0.53</v>
      </c>
    </row>
    <row r="28" spans="1:4" x14ac:dyDescent="0.2">
      <c r="A28" s="76" t="s">
        <v>758</v>
      </c>
      <c r="B28" s="77"/>
      <c r="C28" s="44">
        <v>0.53</v>
      </c>
    </row>
    <row r="29" spans="1:4" x14ac:dyDescent="0.2">
      <c r="A29" s="9" t="s">
        <v>56</v>
      </c>
    </row>
    <row r="30" spans="1:4" x14ac:dyDescent="0.2">
      <c r="A30" s="9" t="s">
        <v>41</v>
      </c>
    </row>
    <row r="32" spans="1:4" x14ac:dyDescent="0.2">
      <c r="A32" s="18" t="s">
        <v>225</v>
      </c>
      <c r="D32" s="45">
        <v>4.4880309660215001E-2</v>
      </c>
    </row>
    <row r="34" spans="1:1" x14ac:dyDescent="0.2">
      <c r="A34" s="18" t="s">
        <v>1201</v>
      </c>
    </row>
    <row r="35" spans="1:1" x14ac:dyDescent="0.2">
      <c r="A35" s="46"/>
    </row>
    <row r="36" spans="1:1" x14ac:dyDescent="0.2">
      <c r="A36" s="47" t="s">
        <v>769</v>
      </c>
    </row>
    <row r="37" spans="1:1" x14ac:dyDescent="0.2">
      <c r="A37" s="48"/>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9"/>
    </row>
    <row r="49" spans="1:1" x14ac:dyDescent="0.2">
      <c r="A49" s="49"/>
    </row>
    <row r="50" spans="1:1" ht="22.5" x14ac:dyDescent="0.2">
      <c r="A50" s="59" t="s">
        <v>818</v>
      </c>
    </row>
    <row r="51" spans="1:1" x14ac:dyDescent="0.2">
      <c r="A51" s="49"/>
    </row>
    <row r="52" spans="1:1" x14ac:dyDescent="0.2">
      <c r="A52" s="47" t="s">
        <v>770</v>
      </c>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sheetData>
  <mergeCells count="4">
    <mergeCell ref="A1:E1"/>
    <mergeCell ref="A26:B26"/>
    <mergeCell ref="A27:B27"/>
    <mergeCell ref="A28:B28"/>
  </mergeCells>
  <conditionalFormatting sqref="E5:E16">
    <cfRule type="cellIs" dxfId="29" priority="1" stopIfTrue="1" operator="between">
      <formula>0.009</formula>
      <formula>-0.009</formula>
    </cfRule>
  </conditionalFormatting>
  <hyperlinks>
    <hyperlink ref="A37" r:id="rId1" tooltip="https://www.franklintempletonindia.com/downloadsServlet/pdf/product-labels-jg9o5k7l" display="https://www.franklintempletonindia.com/downloadsServlet/pdf/product-labels-jg9o5k7l"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74"/>
  <sheetViews>
    <sheetView workbookViewId="0">
      <selection sqref="A1:E1"/>
    </sheetView>
  </sheetViews>
  <sheetFormatPr defaultColWidth="9.140625" defaultRowHeight="11.25" x14ac:dyDescent="0.2"/>
  <cols>
    <col min="1" max="1" width="31.7109375" style="9" bestFit="1" customWidth="1"/>
    <col min="2" max="2" width="62.85546875" style="9" customWidth="1"/>
    <col min="3" max="3" width="24.7109375" style="9" bestFit="1" customWidth="1"/>
    <col min="4" max="4" width="23" style="10" bestFit="1" customWidth="1"/>
    <col min="5" max="5" width="13.5703125" style="13" customWidth="1"/>
    <col min="6" max="16384" width="9.140625" style="9"/>
  </cols>
  <sheetData>
    <row r="1" spans="1:8" s="1" customFormat="1" ht="15" x14ac:dyDescent="0.2">
      <c r="A1" s="78" t="s">
        <v>26</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x14ac:dyDescent="0.2">
      <c r="A6" s="26" t="s">
        <v>760</v>
      </c>
      <c r="B6" s="57" t="s">
        <v>759</v>
      </c>
      <c r="C6" s="27">
        <v>1362305.1980000001</v>
      </c>
      <c r="D6" s="28">
        <v>1158.400805</v>
      </c>
      <c r="E6" s="29">
        <v>79.393350383964602</v>
      </c>
    </row>
    <row r="7" spans="1:8" x14ac:dyDescent="0.2">
      <c r="A7" s="26" t="s">
        <v>756</v>
      </c>
      <c r="B7" s="57" t="s">
        <v>755</v>
      </c>
      <c r="C7" s="27">
        <v>33726.222000000002</v>
      </c>
      <c r="D7" s="28">
        <v>142.1791619</v>
      </c>
      <c r="E7" s="29">
        <v>9.7445374427421392</v>
      </c>
    </row>
    <row r="8" spans="1:8" x14ac:dyDescent="0.2">
      <c r="A8" s="26" t="s">
        <v>747</v>
      </c>
      <c r="B8" s="57" t="s">
        <v>746</v>
      </c>
      <c r="C8" s="27">
        <v>19687.249</v>
      </c>
      <c r="D8" s="28">
        <v>140.51327069999999</v>
      </c>
      <c r="E8" s="29">
        <v>9.6303622080804505</v>
      </c>
    </row>
    <row r="9" spans="1:8" ht="22.5" x14ac:dyDescent="0.2">
      <c r="A9" s="26" t="s">
        <v>761</v>
      </c>
      <c r="B9" s="57" t="s">
        <v>820</v>
      </c>
      <c r="C9" s="27">
        <v>12403.706</v>
      </c>
      <c r="D9" s="28">
        <v>9.1045558999999994</v>
      </c>
      <c r="E9" s="29">
        <v>0.62399921818000803</v>
      </c>
    </row>
    <row r="10" spans="1:8" ht="22.5" x14ac:dyDescent="0.2">
      <c r="A10" s="26" t="s">
        <v>762</v>
      </c>
      <c r="B10" s="57" t="s">
        <v>814</v>
      </c>
      <c r="C10" s="27">
        <v>338628.01899999997</v>
      </c>
      <c r="D10" s="28">
        <v>1.3802478</v>
      </c>
      <c r="E10" s="29">
        <v>9.4598084470509602E-2</v>
      </c>
    </row>
    <row r="11" spans="1:8" ht="22.5" x14ac:dyDescent="0.2">
      <c r="A11" s="26" t="s">
        <v>763</v>
      </c>
      <c r="B11" s="57" t="s">
        <v>821</v>
      </c>
      <c r="C11" s="27">
        <v>489502.28</v>
      </c>
      <c r="D11" s="28">
        <v>0</v>
      </c>
      <c r="E11" s="28">
        <v>0</v>
      </c>
    </row>
    <row r="12" spans="1:8" x14ac:dyDescent="0.2">
      <c r="A12" s="30" t="s">
        <v>31</v>
      </c>
      <c r="B12" s="30"/>
      <c r="C12" s="31"/>
      <c r="D12" s="32">
        <f>SUM(D6:D11)</f>
        <v>1451.5780413</v>
      </c>
      <c r="E12" s="33">
        <f>SUM(E6:E11)</f>
        <v>99.486847337437709</v>
      </c>
      <c r="F12" s="18"/>
      <c r="G12" s="18"/>
      <c r="H12" s="18"/>
    </row>
    <row r="13" spans="1:8" x14ac:dyDescent="0.2">
      <c r="A13" s="26"/>
      <c r="B13" s="26"/>
      <c r="C13" s="34"/>
      <c r="D13" s="28"/>
      <c r="E13" s="29"/>
    </row>
    <row r="14" spans="1:8" x14ac:dyDescent="0.2">
      <c r="A14" s="30" t="s">
        <v>32</v>
      </c>
      <c r="B14" s="30"/>
      <c r="C14" s="31"/>
      <c r="D14" s="32">
        <f>D12</f>
        <v>1451.5780413</v>
      </c>
      <c r="E14" s="33">
        <f>E12</f>
        <v>99.486847337437709</v>
      </c>
      <c r="F14" s="18"/>
      <c r="G14" s="18"/>
      <c r="H14" s="18"/>
    </row>
    <row r="15" spans="1:8" x14ac:dyDescent="0.2">
      <c r="A15" s="30"/>
      <c r="B15" s="30"/>
      <c r="C15" s="31"/>
      <c r="D15" s="32"/>
      <c r="E15" s="33"/>
      <c r="F15" s="18"/>
      <c r="G15" s="18"/>
      <c r="H15" s="18"/>
    </row>
    <row r="16" spans="1:8" x14ac:dyDescent="0.2">
      <c r="A16" s="30" t="s">
        <v>34</v>
      </c>
      <c r="B16" s="30"/>
      <c r="C16" s="31"/>
      <c r="D16" s="32">
        <f>D18-(D12)</f>
        <v>7.4872322999999597</v>
      </c>
      <c r="E16" s="33">
        <f>E18-(E12)</f>
        <v>0.51315266256229108</v>
      </c>
      <c r="F16" s="18"/>
      <c r="G16" s="18"/>
      <c r="H16" s="18"/>
    </row>
    <row r="17" spans="1:8" x14ac:dyDescent="0.2">
      <c r="A17" s="30"/>
      <c r="B17" s="30"/>
      <c r="C17" s="31"/>
      <c r="D17" s="32"/>
      <c r="E17" s="33"/>
      <c r="F17" s="18"/>
      <c r="G17" s="18"/>
      <c r="H17" s="18"/>
    </row>
    <row r="18" spans="1:8" x14ac:dyDescent="0.2">
      <c r="A18" s="35" t="s">
        <v>33</v>
      </c>
      <c r="B18" s="35"/>
      <c r="C18" s="36"/>
      <c r="D18" s="37">
        <v>1459.0652736</v>
      </c>
      <c r="E18" s="38">
        <v>100</v>
      </c>
      <c r="F18" s="18"/>
      <c r="G18" s="18"/>
      <c r="H18" s="18"/>
    </row>
    <row r="19" spans="1:8" x14ac:dyDescent="0.2">
      <c r="C19" s="10"/>
      <c r="D19" s="13"/>
      <c r="E19" s="20"/>
    </row>
    <row r="20" spans="1:8" x14ac:dyDescent="0.2">
      <c r="A20" s="18" t="s">
        <v>816</v>
      </c>
    </row>
    <row r="21" spans="1:8" ht="15" x14ac:dyDescent="0.2">
      <c r="A21" s="90" t="s">
        <v>817</v>
      </c>
      <c r="B21" s="91"/>
      <c r="C21" s="91"/>
      <c r="D21" s="91"/>
      <c r="E21" s="91"/>
    </row>
    <row r="23" spans="1:8" x14ac:dyDescent="0.2">
      <c r="A23" s="18" t="s">
        <v>36</v>
      </c>
    </row>
    <row r="24" spans="1:8" x14ac:dyDescent="0.2">
      <c r="A24" s="18" t="s">
        <v>37</v>
      </c>
    </row>
    <row r="25" spans="1:8" x14ac:dyDescent="0.2">
      <c r="A25" s="18" t="s">
        <v>38</v>
      </c>
      <c r="B25" s="18"/>
      <c r="C25" s="39" t="s">
        <v>40</v>
      </c>
      <c r="D25" s="19" t="s">
        <v>39</v>
      </c>
    </row>
    <row r="26" spans="1:8" x14ac:dyDescent="0.2">
      <c r="A26" s="9" t="s">
        <v>73</v>
      </c>
      <c r="C26" s="40">
        <v>35.9619</v>
      </c>
      <c r="D26" s="40">
        <v>36.015000000000001</v>
      </c>
    </row>
    <row r="27" spans="1:8" x14ac:dyDescent="0.2">
      <c r="A27" s="9" t="s">
        <v>757</v>
      </c>
      <c r="C27" s="40">
        <v>11.6069</v>
      </c>
      <c r="D27" s="40">
        <v>11.1845</v>
      </c>
    </row>
    <row r="28" spans="1:8" x14ac:dyDescent="0.2">
      <c r="A28" s="9" t="s">
        <v>74</v>
      </c>
      <c r="C28" s="40">
        <v>38.226300000000002</v>
      </c>
      <c r="D28" s="40">
        <v>38.430300000000003</v>
      </c>
    </row>
    <row r="29" spans="1:8" x14ac:dyDescent="0.2">
      <c r="A29" s="9" t="s">
        <v>758</v>
      </c>
      <c r="C29" s="40">
        <v>12.3996</v>
      </c>
      <c r="D29" s="40">
        <v>12.0246</v>
      </c>
    </row>
    <row r="31" spans="1:8" x14ac:dyDescent="0.2">
      <c r="A31" s="18" t="s">
        <v>42</v>
      </c>
    </row>
    <row r="32" spans="1:8" x14ac:dyDescent="0.2">
      <c r="A32" s="80" t="s">
        <v>54</v>
      </c>
      <c r="B32" s="81"/>
      <c r="C32" s="43" t="s">
        <v>55</v>
      </c>
    </row>
    <row r="33" spans="1:4" x14ac:dyDescent="0.2">
      <c r="A33" s="76" t="s">
        <v>757</v>
      </c>
      <c r="B33" s="77"/>
      <c r="C33" s="44">
        <v>0.44</v>
      </c>
    </row>
    <row r="34" spans="1:4" x14ac:dyDescent="0.2">
      <c r="A34" s="76" t="s">
        <v>758</v>
      </c>
      <c r="B34" s="77"/>
      <c r="C34" s="44">
        <v>0.44</v>
      </c>
    </row>
    <row r="35" spans="1:4" x14ac:dyDescent="0.2">
      <c r="A35" s="9" t="s">
        <v>56</v>
      </c>
    </row>
    <row r="36" spans="1:4" x14ac:dyDescent="0.2">
      <c r="A36" s="9" t="s">
        <v>41</v>
      </c>
    </row>
    <row r="38" spans="1:4" x14ac:dyDescent="0.2">
      <c r="A38" s="18" t="s">
        <v>225</v>
      </c>
      <c r="D38" s="45">
        <v>3.5617426076535598E-2</v>
      </c>
    </row>
    <row r="40" spans="1:4" x14ac:dyDescent="0.2">
      <c r="A40" s="18" t="s">
        <v>789</v>
      </c>
      <c r="D40" s="41" t="s">
        <v>808</v>
      </c>
    </row>
    <row r="41" spans="1:4" x14ac:dyDescent="0.2">
      <c r="A41" s="9" t="s">
        <v>784</v>
      </c>
    </row>
    <row r="42" spans="1:4" x14ac:dyDescent="0.2">
      <c r="A42" s="46" t="s">
        <v>785</v>
      </c>
    </row>
    <row r="44" spans="1:4" x14ac:dyDescent="0.2">
      <c r="A44" s="18" t="s">
        <v>893</v>
      </c>
    </row>
    <row r="45" spans="1:4" x14ac:dyDescent="0.2">
      <c r="A45" s="46"/>
    </row>
    <row r="46" spans="1:4" x14ac:dyDescent="0.2">
      <c r="A46" s="47" t="s">
        <v>769</v>
      </c>
    </row>
    <row r="47" spans="1:4" x14ac:dyDescent="0.2">
      <c r="A47" s="48"/>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ht="33.75" x14ac:dyDescent="0.2">
      <c r="A60" s="59" t="s">
        <v>819</v>
      </c>
    </row>
    <row r="61" spans="1:1" x14ac:dyDescent="0.2">
      <c r="A61" s="49"/>
    </row>
    <row r="62" spans="1:1" x14ac:dyDescent="0.2">
      <c r="A62" s="47" t="s">
        <v>770</v>
      </c>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sheetData>
  <mergeCells count="5">
    <mergeCell ref="A1:E1"/>
    <mergeCell ref="A32:B32"/>
    <mergeCell ref="A33:B33"/>
    <mergeCell ref="A34:B34"/>
    <mergeCell ref="A21:E21"/>
  </mergeCells>
  <conditionalFormatting sqref="E5:E10 E12:E19">
    <cfRule type="cellIs" dxfId="28" priority="1" stopIfTrue="1" operator="between">
      <formula>0.009</formula>
      <formula>-0.009</formula>
    </cfRule>
  </conditionalFormatting>
  <hyperlinks>
    <hyperlink ref="A42" r:id="rId1" xr:uid="{00000000-0004-0000-2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2"/>
  <sheetViews>
    <sheetView workbookViewId="0">
      <selection sqref="A1:E1"/>
    </sheetView>
  </sheetViews>
  <sheetFormatPr defaultColWidth="9.140625" defaultRowHeight="11.25" x14ac:dyDescent="0.2"/>
  <cols>
    <col min="1" max="1" width="31.7109375" style="9" bestFit="1" customWidth="1"/>
    <col min="2" max="2" width="71" style="9" customWidth="1"/>
    <col min="3" max="3" width="15.28515625" style="9" bestFit="1" customWidth="1"/>
    <col min="4" max="4" width="23" style="10" bestFit="1" customWidth="1"/>
    <col min="5" max="5" width="13.5703125" style="13" customWidth="1"/>
    <col min="6" max="16384" width="9.140625" style="9"/>
  </cols>
  <sheetData>
    <row r="1" spans="1:8" s="1" customFormat="1" ht="15" x14ac:dyDescent="0.2">
      <c r="A1" s="78" t="s">
        <v>27</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x14ac:dyDescent="0.2">
      <c r="A6" s="26" t="s">
        <v>760</v>
      </c>
      <c r="B6" s="57" t="s">
        <v>759</v>
      </c>
      <c r="C6" s="27">
        <v>1286411.656</v>
      </c>
      <c r="D6" s="28">
        <v>1093.8667049999999</v>
      </c>
      <c r="E6" s="29">
        <v>64.239345836474101</v>
      </c>
    </row>
    <row r="7" spans="1:8" x14ac:dyDescent="0.2">
      <c r="A7" s="26" t="s">
        <v>747</v>
      </c>
      <c r="B7" s="57" t="s">
        <v>746</v>
      </c>
      <c r="C7" s="27">
        <v>34812.972000000002</v>
      </c>
      <c r="D7" s="28">
        <v>248.46968509999999</v>
      </c>
      <c r="E7" s="29">
        <v>14.591841910956299</v>
      </c>
    </row>
    <row r="8" spans="1:8" x14ac:dyDescent="0.2">
      <c r="A8" s="26" t="s">
        <v>756</v>
      </c>
      <c r="B8" s="57" t="s">
        <v>755</v>
      </c>
      <c r="C8" s="27">
        <v>39847.012000000002</v>
      </c>
      <c r="D8" s="28">
        <v>167.98249060000001</v>
      </c>
      <c r="E8" s="29">
        <v>9.8650825176415395</v>
      </c>
    </row>
    <row r="9" spans="1:8" x14ac:dyDescent="0.2">
      <c r="A9" s="26" t="s">
        <v>765</v>
      </c>
      <c r="B9" s="57" t="s">
        <v>764</v>
      </c>
      <c r="C9" s="27">
        <v>11051.225</v>
      </c>
      <c r="D9" s="28">
        <v>163.10656589999999</v>
      </c>
      <c r="E9" s="29">
        <v>9.5787348194767006</v>
      </c>
    </row>
    <row r="10" spans="1:8" ht="22.5" x14ac:dyDescent="0.2">
      <c r="A10" s="26" t="s">
        <v>761</v>
      </c>
      <c r="B10" s="57" t="s">
        <v>820</v>
      </c>
      <c r="C10" s="27">
        <v>16146.995000000001</v>
      </c>
      <c r="D10" s="28">
        <v>11.8522011</v>
      </c>
      <c r="E10" s="29">
        <v>0.69604243543214706</v>
      </c>
    </row>
    <row r="11" spans="1:8" ht="22.5" x14ac:dyDescent="0.2">
      <c r="A11" s="26" t="s">
        <v>762</v>
      </c>
      <c r="B11" s="58" t="s">
        <v>814</v>
      </c>
      <c r="C11" s="27">
        <v>533448.80299999996</v>
      </c>
      <c r="D11" s="28">
        <v>2.1743372999999999</v>
      </c>
      <c r="E11" s="29">
        <v>0.127691980331228</v>
      </c>
    </row>
    <row r="12" spans="1:8" ht="22.5" x14ac:dyDescent="0.2">
      <c r="A12" s="26" t="s">
        <v>763</v>
      </c>
      <c r="B12" s="57" t="s">
        <v>821</v>
      </c>
      <c r="C12" s="27">
        <v>631308.71</v>
      </c>
      <c r="D12" s="28">
        <v>6.3130871E-4</v>
      </c>
      <c r="E12" s="28">
        <v>6.3130871E-4</v>
      </c>
    </row>
    <row r="13" spans="1:8" x14ac:dyDescent="0.2">
      <c r="A13" s="30" t="s">
        <v>31</v>
      </c>
      <c r="B13" s="30"/>
      <c r="C13" s="31"/>
      <c r="D13" s="32">
        <f>SUM(D6:D12)</f>
        <v>1687.4526163087096</v>
      </c>
      <c r="E13" s="33">
        <f>SUM(E6:E12)</f>
        <v>99.099370809022005</v>
      </c>
      <c r="F13" s="18"/>
      <c r="G13" s="18"/>
      <c r="H13" s="18"/>
    </row>
    <row r="14" spans="1:8" x14ac:dyDescent="0.2">
      <c r="A14" s="26"/>
      <c r="B14" s="26"/>
      <c r="C14" s="34"/>
      <c r="D14" s="28"/>
      <c r="E14" s="29"/>
    </row>
    <row r="15" spans="1:8" x14ac:dyDescent="0.2">
      <c r="A15" s="30" t="s">
        <v>32</v>
      </c>
      <c r="B15" s="30"/>
      <c r="C15" s="31"/>
      <c r="D15" s="32">
        <f>D13</f>
        <v>1687.4526163087096</v>
      </c>
      <c r="E15" s="33">
        <f>E13</f>
        <v>99.099370809022005</v>
      </c>
      <c r="F15" s="18"/>
      <c r="G15" s="18"/>
      <c r="H15" s="18"/>
    </row>
    <row r="16" spans="1:8" x14ac:dyDescent="0.2">
      <c r="A16" s="30"/>
      <c r="B16" s="30"/>
      <c r="C16" s="31"/>
      <c r="D16" s="32"/>
      <c r="E16" s="33"/>
      <c r="F16" s="18"/>
      <c r="G16" s="18"/>
      <c r="H16" s="18"/>
    </row>
    <row r="17" spans="1:8" x14ac:dyDescent="0.2">
      <c r="A17" s="30" t="s">
        <v>34</v>
      </c>
      <c r="B17" s="30"/>
      <c r="C17" s="31"/>
      <c r="D17" s="32">
        <f>D19-(D13)</f>
        <v>15.346020191290336</v>
      </c>
      <c r="E17" s="33">
        <f>E19-(E13)</f>
        <v>0.90062919097799465</v>
      </c>
      <c r="F17" s="18"/>
      <c r="G17" s="18"/>
      <c r="H17" s="18"/>
    </row>
    <row r="18" spans="1:8" x14ac:dyDescent="0.2">
      <c r="A18" s="30"/>
      <c r="B18" s="30"/>
      <c r="C18" s="31"/>
      <c r="D18" s="32"/>
      <c r="E18" s="33"/>
      <c r="F18" s="18"/>
      <c r="G18" s="18"/>
      <c r="H18" s="18"/>
    </row>
    <row r="19" spans="1:8" x14ac:dyDescent="0.2">
      <c r="A19" s="35" t="s">
        <v>33</v>
      </c>
      <c r="B19" s="35"/>
      <c r="C19" s="36"/>
      <c r="D19" s="37">
        <v>1702.7986364999999</v>
      </c>
      <c r="E19" s="38">
        <v>100</v>
      </c>
      <c r="F19" s="18"/>
      <c r="G19" s="18"/>
      <c r="H19" s="18"/>
    </row>
    <row r="20" spans="1:8" x14ac:dyDescent="0.2">
      <c r="C20" s="10"/>
      <c r="D20" s="13"/>
      <c r="E20" s="20"/>
    </row>
    <row r="21" spans="1:8" x14ac:dyDescent="0.2">
      <c r="A21" s="18" t="s">
        <v>816</v>
      </c>
    </row>
    <row r="22" spans="1:8" ht="15" x14ac:dyDescent="0.25">
      <c r="A22" s="86" t="s">
        <v>817</v>
      </c>
      <c r="B22" s="87"/>
      <c r="C22" s="87"/>
      <c r="D22" s="87"/>
      <c r="E22" s="87"/>
    </row>
    <row r="24" spans="1:8" x14ac:dyDescent="0.2">
      <c r="A24" s="18" t="s">
        <v>36</v>
      </c>
    </row>
    <row r="25" spans="1:8" x14ac:dyDescent="0.2">
      <c r="A25" s="18" t="s">
        <v>37</v>
      </c>
    </row>
    <row r="26" spans="1:8" x14ac:dyDescent="0.2">
      <c r="A26" s="18" t="s">
        <v>38</v>
      </c>
      <c r="B26" s="18"/>
      <c r="C26" s="39" t="s">
        <v>40</v>
      </c>
      <c r="D26" s="41" t="s">
        <v>39</v>
      </c>
    </row>
    <row r="27" spans="1:8" x14ac:dyDescent="0.2">
      <c r="A27" s="9" t="s">
        <v>73</v>
      </c>
      <c r="C27" s="40">
        <v>56.951300000000003</v>
      </c>
      <c r="D27" s="40">
        <v>56.320900000000002</v>
      </c>
    </row>
    <row r="28" spans="1:8" x14ac:dyDescent="0.2">
      <c r="A28" s="9" t="s">
        <v>757</v>
      </c>
      <c r="C28" s="40">
        <v>13.667</v>
      </c>
      <c r="D28" s="40">
        <v>13.515700000000001</v>
      </c>
    </row>
    <row r="29" spans="1:8" x14ac:dyDescent="0.2">
      <c r="A29" s="9" t="s">
        <v>74</v>
      </c>
      <c r="C29" s="40">
        <v>60.455100000000002</v>
      </c>
      <c r="D29" s="40">
        <v>59.992100000000001</v>
      </c>
    </row>
    <row r="30" spans="1:8" x14ac:dyDescent="0.2">
      <c r="A30" s="9" t="s">
        <v>758</v>
      </c>
      <c r="C30" s="40">
        <v>14.5604</v>
      </c>
      <c r="D30" s="40">
        <v>14.4391</v>
      </c>
    </row>
    <row r="32" spans="1:8" x14ac:dyDescent="0.2">
      <c r="A32" s="9" t="s">
        <v>41</v>
      </c>
    </row>
    <row r="34" spans="1:4" x14ac:dyDescent="0.2">
      <c r="A34" s="18" t="s">
        <v>42</v>
      </c>
      <c r="D34" s="41" t="s">
        <v>43</v>
      </c>
    </row>
    <row r="36" spans="1:4" x14ac:dyDescent="0.2">
      <c r="A36" s="18" t="s">
        <v>225</v>
      </c>
      <c r="D36" s="45">
        <v>6.1600046968663398E-2</v>
      </c>
    </row>
    <row r="38" spans="1:4" x14ac:dyDescent="0.2">
      <c r="A38" s="18" t="s">
        <v>789</v>
      </c>
      <c r="D38" s="41" t="s">
        <v>43</v>
      </c>
    </row>
    <row r="39" spans="1:4" x14ac:dyDescent="0.2">
      <c r="A39" s="9" t="s">
        <v>784</v>
      </c>
    </row>
    <row r="40" spans="1:4" x14ac:dyDescent="0.2">
      <c r="A40" s="46" t="s">
        <v>785</v>
      </c>
    </row>
    <row r="42" spans="1:4" x14ac:dyDescent="0.2">
      <c r="A42" s="18" t="s">
        <v>893</v>
      </c>
    </row>
    <row r="43" spans="1:4" x14ac:dyDescent="0.2">
      <c r="A43" s="46"/>
    </row>
    <row r="44" spans="1:4" x14ac:dyDescent="0.2">
      <c r="A44" s="47" t="s">
        <v>769</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3.75" x14ac:dyDescent="0.2">
      <c r="A58" s="59" t="s">
        <v>822</v>
      </c>
    </row>
    <row r="59" spans="1:1" x14ac:dyDescent="0.2">
      <c r="A59" s="49"/>
    </row>
    <row r="60" spans="1:1" x14ac:dyDescent="0.2">
      <c r="A60" s="47" t="s">
        <v>770</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20">
    <cfRule type="cellIs" dxfId="27" priority="1" stopIfTrue="1" operator="between">
      <formula>0.009</formula>
      <formula>-0.009</formula>
    </cfRule>
  </conditionalFormatting>
  <hyperlinks>
    <hyperlink ref="A40" r:id="rId1" xr:uid="{00000000-0004-0000-2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72"/>
  <sheetViews>
    <sheetView workbookViewId="0">
      <selection sqref="A1:E1"/>
    </sheetView>
  </sheetViews>
  <sheetFormatPr defaultColWidth="9.140625" defaultRowHeight="11.25" x14ac:dyDescent="0.2"/>
  <cols>
    <col min="1" max="1" width="31.7109375" style="9" bestFit="1" customWidth="1"/>
    <col min="2" max="2" width="69.28515625" style="9" customWidth="1"/>
    <col min="3" max="3" width="15.28515625" style="9" bestFit="1" customWidth="1"/>
    <col min="4" max="4" width="23" style="10" bestFit="1" customWidth="1"/>
    <col min="5" max="5" width="13.5703125" style="13" customWidth="1"/>
    <col min="6" max="16384" width="9.140625" style="9"/>
  </cols>
  <sheetData>
    <row r="1" spans="1:8" s="1" customFormat="1" ht="15" x14ac:dyDescent="0.2">
      <c r="A1" s="78" t="s">
        <v>28</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x14ac:dyDescent="0.2">
      <c r="A6" s="26" t="s">
        <v>760</v>
      </c>
      <c r="B6" s="26" t="s">
        <v>759</v>
      </c>
      <c r="C6" s="27">
        <v>289944.011</v>
      </c>
      <c r="D6" s="28">
        <v>246.5463512</v>
      </c>
      <c r="E6" s="29">
        <v>43.469381939536298</v>
      </c>
    </row>
    <row r="7" spans="1:8" x14ac:dyDescent="0.2">
      <c r="A7" s="26" t="s">
        <v>747</v>
      </c>
      <c r="B7" s="26" t="s">
        <v>746</v>
      </c>
      <c r="C7" s="27">
        <v>27403.184000000001</v>
      </c>
      <c r="D7" s="28">
        <v>195.5840053</v>
      </c>
      <c r="E7" s="29">
        <v>34.484046453208997</v>
      </c>
    </row>
    <row r="8" spans="1:8" x14ac:dyDescent="0.2">
      <c r="A8" s="26" t="s">
        <v>756</v>
      </c>
      <c r="B8" s="26" t="s">
        <v>755</v>
      </c>
      <c r="C8" s="27">
        <v>13292.352000000001</v>
      </c>
      <c r="D8" s="28">
        <v>56.036382199999998</v>
      </c>
      <c r="E8" s="29">
        <v>9.8799551828923295</v>
      </c>
    </row>
    <row r="9" spans="1:8" x14ac:dyDescent="0.2">
      <c r="A9" s="26" t="s">
        <v>765</v>
      </c>
      <c r="B9" s="26" t="s">
        <v>764</v>
      </c>
      <c r="C9" s="27">
        <v>3694.002</v>
      </c>
      <c r="D9" s="28">
        <v>54.520288999999998</v>
      </c>
      <c r="E9" s="29">
        <v>9.6126479035675096</v>
      </c>
    </row>
    <row r="10" spans="1:8" ht="22.5" x14ac:dyDescent="0.2">
      <c r="A10" s="26" t="s">
        <v>761</v>
      </c>
      <c r="B10" s="57" t="s">
        <v>820</v>
      </c>
      <c r="C10" s="27">
        <v>4814.4089999999997</v>
      </c>
      <c r="D10" s="28">
        <v>3.5338677000000001</v>
      </c>
      <c r="E10" s="29">
        <v>0.62306760585751797</v>
      </c>
    </row>
    <row r="11" spans="1:8" ht="22.5" x14ac:dyDescent="0.2">
      <c r="A11" s="26" t="s">
        <v>762</v>
      </c>
      <c r="B11" s="58" t="s">
        <v>814</v>
      </c>
      <c r="C11" s="27">
        <v>161743.72099999999</v>
      </c>
      <c r="D11" s="28">
        <v>0.65926739999999995</v>
      </c>
      <c r="E11" s="29">
        <v>0.11623756048872801</v>
      </c>
    </row>
    <row r="12" spans="1:8" ht="22.5" x14ac:dyDescent="0.2">
      <c r="A12" s="26" t="s">
        <v>763</v>
      </c>
      <c r="B12" s="57" t="s">
        <v>821</v>
      </c>
      <c r="C12" s="27">
        <v>196087.27</v>
      </c>
      <c r="D12" s="28">
        <v>1.9608726999999999E-4</v>
      </c>
      <c r="E12" s="28">
        <v>1.9608726999999999E-4</v>
      </c>
    </row>
    <row r="13" spans="1:8" x14ac:dyDescent="0.2">
      <c r="A13" s="30" t="s">
        <v>31</v>
      </c>
      <c r="B13" s="30"/>
      <c r="C13" s="31"/>
      <c r="D13" s="32">
        <f>SUM(D6:D12)</f>
        <v>556.88035888726995</v>
      </c>
      <c r="E13" s="33">
        <f>SUM(E6:E12)</f>
        <v>98.185532732821372</v>
      </c>
      <c r="F13" s="18"/>
      <c r="G13" s="18"/>
      <c r="H13" s="18"/>
    </row>
    <row r="14" spans="1:8" x14ac:dyDescent="0.2">
      <c r="A14" s="26"/>
      <c r="B14" s="26"/>
      <c r="C14" s="34"/>
      <c r="D14" s="28"/>
      <c r="E14" s="29"/>
    </row>
    <row r="15" spans="1:8" x14ac:dyDescent="0.2">
      <c r="A15" s="30" t="s">
        <v>32</v>
      </c>
      <c r="B15" s="30"/>
      <c r="C15" s="31"/>
      <c r="D15" s="32">
        <f>D13</f>
        <v>556.88035888726995</v>
      </c>
      <c r="E15" s="33">
        <f>E13</f>
        <v>98.185532732821372</v>
      </c>
      <c r="F15" s="18"/>
      <c r="G15" s="18"/>
      <c r="H15" s="18"/>
    </row>
    <row r="16" spans="1:8" x14ac:dyDescent="0.2">
      <c r="A16" s="30"/>
      <c r="B16" s="30"/>
      <c r="C16" s="31"/>
      <c r="D16" s="32"/>
      <c r="E16" s="33"/>
      <c r="F16" s="18"/>
      <c r="G16" s="18"/>
      <c r="H16" s="18"/>
    </row>
    <row r="17" spans="1:8" x14ac:dyDescent="0.2">
      <c r="A17" s="30" t="s">
        <v>34</v>
      </c>
      <c r="B17" s="30"/>
      <c r="C17" s="31"/>
      <c r="D17" s="32">
        <f>D19-(D13)</f>
        <v>10.292074212730085</v>
      </c>
      <c r="E17" s="33">
        <f>E19-(E13)</f>
        <v>1.8144672671786282</v>
      </c>
      <c r="F17" s="18"/>
      <c r="G17" s="18"/>
      <c r="H17" s="18"/>
    </row>
    <row r="18" spans="1:8" x14ac:dyDescent="0.2">
      <c r="A18" s="30"/>
      <c r="B18" s="30"/>
      <c r="C18" s="31"/>
      <c r="D18" s="32"/>
      <c r="E18" s="33"/>
      <c r="F18" s="18"/>
      <c r="G18" s="18"/>
      <c r="H18" s="18"/>
    </row>
    <row r="19" spans="1:8" x14ac:dyDescent="0.2">
      <c r="A19" s="35" t="s">
        <v>33</v>
      </c>
      <c r="B19" s="35"/>
      <c r="C19" s="36"/>
      <c r="D19" s="37">
        <v>567.17243310000003</v>
      </c>
      <c r="E19" s="38">
        <v>100</v>
      </c>
      <c r="F19" s="18"/>
      <c r="G19" s="18"/>
      <c r="H19" s="18"/>
    </row>
    <row r="20" spans="1:8" x14ac:dyDescent="0.2">
      <c r="C20" s="10"/>
      <c r="D20" s="13"/>
      <c r="E20" s="20"/>
    </row>
    <row r="21" spans="1:8" x14ac:dyDescent="0.2">
      <c r="A21" s="18" t="s">
        <v>816</v>
      </c>
    </row>
    <row r="22" spans="1:8" ht="15" x14ac:dyDescent="0.25">
      <c r="A22" s="86" t="s">
        <v>817</v>
      </c>
      <c r="B22" s="87"/>
      <c r="C22" s="87"/>
      <c r="D22" s="87"/>
      <c r="E22" s="87"/>
    </row>
    <row r="24" spans="1:8" x14ac:dyDescent="0.2">
      <c r="A24" s="18" t="s">
        <v>36</v>
      </c>
    </row>
    <row r="25" spans="1:8" x14ac:dyDescent="0.2">
      <c r="A25" s="18" t="s">
        <v>37</v>
      </c>
    </row>
    <row r="26" spans="1:8" x14ac:dyDescent="0.2">
      <c r="A26" s="18" t="s">
        <v>38</v>
      </c>
      <c r="B26" s="18"/>
      <c r="C26" s="39" t="s">
        <v>40</v>
      </c>
      <c r="D26" s="19" t="s">
        <v>39</v>
      </c>
    </row>
    <row r="27" spans="1:8" x14ac:dyDescent="0.2">
      <c r="A27" s="9" t="s">
        <v>73</v>
      </c>
      <c r="C27" s="40">
        <v>78.218900000000005</v>
      </c>
      <c r="D27" s="40">
        <v>76.433599999999998</v>
      </c>
    </row>
    <row r="28" spans="1:8" x14ac:dyDescent="0.2">
      <c r="A28" s="9" t="s">
        <v>757</v>
      </c>
      <c r="C28" s="40">
        <v>23.4361</v>
      </c>
      <c r="D28" s="40">
        <v>22.901199999999999</v>
      </c>
    </row>
    <row r="29" spans="1:8" x14ac:dyDescent="0.2">
      <c r="A29" s="9" t="s">
        <v>74</v>
      </c>
      <c r="C29" s="40">
        <v>82.343599999999995</v>
      </c>
      <c r="D29" s="40">
        <v>80.6327</v>
      </c>
    </row>
    <row r="30" spans="1:8" x14ac:dyDescent="0.2">
      <c r="A30" s="9" t="s">
        <v>758</v>
      </c>
      <c r="C30" s="40">
        <v>25.188800000000001</v>
      </c>
      <c r="D30" s="40">
        <v>24.656700000000001</v>
      </c>
    </row>
    <row r="32" spans="1:8" x14ac:dyDescent="0.2">
      <c r="A32" s="9" t="s">
        <v>41</v>
      </c>
    </row>
    <row r="34" spans="1:4" x14ac:dyDescent="0.2">
      <c r="A34" s="18" t="s">
        <v>42</v>
      </c>
      <c r="D34" s="41" t="s">
        <v>43</v>
      </c>
    </row>
    <row r="36" spans="1:4" x14ac:dyDescent="0.2">
      <c r="A36" s="18" t="s">
        <v>225</v>
      </c>
      <c r="D36" s="45">
        <v>0.12178904514894499</v>
      </c>
    </row>
    <row r="38" spans="1:4" x14ac:dyDescent="0.2">
      <c r="A38" s="18" t="s">
        <v>789</v>
      </c>
      <c r="D38" s="41" t="s">
        <v>43</v>
      </c>
    </row>
    <row r="39" spans="1:4" x14ac:dyDescent="0.2">
      <c r="A39" s="9" t="s">
        <v>784</v>
      </c>
    </row>
    <row r="40" spans="1:4" x14ac:dyDescent="0.2">
      <c r="A40" s="46" t="s">
        <v>785</v>
      </c>
    </row>
    <row r="42" spans="1:4" x14ac:dyDescent="0.2">
      <c r="A42" s="18" t="s">
        <v>893</v>
      </c>
    </row>
    <row r="43" spans="1:4" x14ac:dyDescent="0.2">
      <c r="A43" s="46"/>
    </row>
    <row r="44" spans="1:4" x14ac:dyDescent="0.2">
      <c r="A44" s="47" t="s">
        <v>769</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3.75" x14ac:dyDescent="0.2">
      <c r="A58" s="59" t="s">
        <v>823</v>
      </c>
    </row>
    <row r="59" spans="1:1" x14ac:dyDescent="0.2">
      <c r="A59" s="49"/>
    </row>
    <row r="60" spans="1:1" x14ac:dyDescent="0.2">
      <c r="A60" s="47" t="s">
        <v>770</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20">
    <cfRule type="cellIs" dxfId="26" priority="1" stopIfTrue="1" operator="between">
      <formula>0.009</formula>
      <formula>-0.009</formula>
    </cfRule>
  </conditionalFormatting>
  <hyperlinks>
    <hyperlink ref="A40" r:id="rId1" xr:uid="{00000000-0004-0000-2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72"/>
  <sheetViews>
    <sheetView workbookViewId="0">
      <selection sqref="A1:E1"/>
    </sheetView>
  </sheetViews>
  <sheetFormatPr defaultColWidth="9.140625" defaultRowHeight="11.25" x14ac:dyDescent="0.2"/>
  <cols>
    <col min="1" max="1" width="31.7109375" style="9" bestFit="1" customWidth="1"/>
    <col min="2" max="2" width="69.28515625" style="9" customWidth="1"/>
    <col min="3" max="3" width="15.28515625" style="9" bestFit="1" customWidth="1"/>
    <col min="4" max="4" width="23" style="10" bestFit="1" customWidth="1"/>
    <col min="5" max="5" width="13.5703125" style="13" customWidth="1"/>
    <col min="6" max="16384" width="9.140625" style="9"/>
  </cols>
  <sheetData>
    <row r="1" spans="1:8" s="1" customFormat="1" ht="15" x14ac:dyDescent="0.2">
      <c r="A1" s="78" t="s">
        <v>29</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x14ac:dyDescent="0.2">
      <c r="A6" s="26" t="s">
        <v>747</v>
      </c>
      <c r="B6" s="26" t="s">
        <v>746</v>
      </c>
      <c r="C6" s="27">
        <v>77456.013999999996</v>
      </c>
      <c r="D6" s="28">
        <v>552.82471740000005</v>
      </c>
      <c r="E6" s="29">
        <v>49.973294387094398</v>
      </c>
    </row>
    <row r="7" spans="1:8" x14ac:dyDescent="0.2">
      <c r="A7" s="26" t="s">
        <v>760</v>
      </c>
      <c r="B7" s="26" t="s">
        <v>759</v>
      </c>
      <c r="C7" s="27">
        <v>257284.11799999999</v>
      </c>
      <c r="D7" s="28">
        <v>218.77486039999999</v>
      </c>
      <c r="E7" s="29">
        <v>19.776432129669299</v>
      </c>
    </row>
    <row r="8" spans="1:8" x14ac:dyDescent="0.2">
      <c r="A8" s="26" t="s">
        <v>756</v>
      </c>
      <c r="B8" s="26" t="s">
        <v>755</v>
      </c>
      <c r="C8" s="27">
        <v>39993.356</v>
      </c>
      <c r="D8" s="28">
        <v>168.59943100000001</v>
      </c>
      <c r="E8" s="29">
        <v>15.24076028743</v>
      </c>
    </row>
    <row r="9" spans="1:8" x14ac:dyDescent="0.2">
      <c r="A9" s="26" t="s">
        <v>765</v>
      </c>
      <c r="B9" s="26" t="s">
        <v>764</v>
      </c>
      <c r="C9" s="27">
        <v>11027.281999999999</v>
      </c>
      <c r="D9" s="28">
        <v>162.75318780000001</v>
      </c>
      <c r="E9" s="29">
        <v>14.712281687800401</v>
      </c>
    </row>
    <row r="10" spans="1:8" ht="22.5" x14ac:dyDescent="0.2">
      <c r="A10" s="26" t="s">
        <v>761</v>
      </c>
      <c r="B10" s="57" t="s">
        <v>820</v>
      </c>
      <c r="C10" s="27">
        <v>3707.953</v>
      </c>
      <c r="D10" s="28">
        <v>2.721708</v>
      </c>
      <c r="E10" s="29">
        <v>0.24603226092963801</v>
      </c>
    </row>
    <row r="11" spans="1:8" ht="22.5" x14ac:dyDescent="0.2">
      <c r="A11" s="26" t="s">
        <v>762</v>
      </c>
      <c r="B11" s="58" t="s">
        <v>814</v>
      </c>
      <c r="C11" s="27">
        <v>134545.87</v>
      </c>
      <c r="D11" s="28">
        <v>0.54840900000000004</v>
      </c>
      <c r="E11" s="29">
        <v>4.9574129989022199E-2</v>
      </c>
    </row>
    <row r="12" spans="1:8" ht="22.5" x14ac:dyDescent="0.2">
      <c r="A12" s="26" t="s">
        <v>763</v>
      </c>
      <c r="B12" s="57" t="s">
        <v>821</v>
      </c>
      <c r="C12" s="27">
        <v>167004.62</v>
      </c>
      <c r="D12" s="28">
        <v>0</v>
      </c>
      <c r="E12" s="28">
        <v>0</v>
      </c>
    </row>
    <row r="13" spans="1:8" x14ac:dyDescent="0.2">
      <c r="A13" s="30" t="s">
        <v>31</v>
      </c>
      <c r="B13" s="30"/>
      <c r="C13" s="31"/>
      <c r="D13" s="32">
        <f>SUM(D6:D12)</f>
        <v>1106.2223136</v>
      </c>
      <c r="E13" s="33">
        <f>SUM(E6:E12)</f>
        <v>99.998374882912756</v>
      </c>
      <c r="F13" s="18"/>
      <c r="G13" s="18"/>
      <c r="H13" s="18"/>
    </row>
    <row r="14" spans="1:8" x14ac:dyDescent="0.2">
      <c r="A14" s="26"/>
      <c r="B14" s="26"/>
      <c r="C14" s="34"/>
      <c r="D14" s="28"/>
      <c r="E14" s="29"/>
    </row>
    <row r="15" spans="1:8" x14ac:dyDescent="0.2">
      <c r="A15" s="30" t="s">
        <v>32</v>
      </c>
      <c r="B15" s="30"/>
      <c r="C15" s="31"/>
      <c r="D15" s="32">
        <f>D13</f>
        <v>1106.2223136</v>
      </c>
      <c r="E15" s="33">
        <f>E13</f>
        <v>99.998374882912756</v>
      </c>
      <c r="F15" s="18"/>
      <c r="G15" s="18"/>
      <c r="H15" s="18"/>
    </row>
    <row r="16" spans="1:8" x14ac:dyDescent="0.2">
      <c r="A16" s="30"/>
      <c r="B16" s="30"/>
      <c r="C16" s="31"/>
      <c r="D16" s="32"/>
      <c r="E16" s="33"/>
      <c r="F16" s="18"/>
      <c r="G16" s="18"/>
      <c r="H16" s="18"/>
    </row>
    <row r="17" spans="1:8" x14ac:dyDescent="0.2">
      <c r="A17" s="30" t="s">
        <v>34</v>
      </c>
      <c r="B17" s="30"/>
      <c r="C17" s="31"/>
      <c r="D17" s="32">
        <f>D19-(D13)</f>
        <v>1.7977700000074037E-2</v>
      </c>
      <c r="E17" s="33">
        <f>E19-(E13)</f>
        <v>1.625117087243666E-3</v>
      </c>
      <c r="F17" s="18"/>
      <c r="G17" s="18"/>
      <c r="H17" s="18"/>
    </row>
    <row r="18" spans="1:8" x14ac:dyDescent="0.2">
      <c r="A18" s="30"/>
      <c r="B18" s="30"/>
      <c r="C18" s="31"/>
      <c r="D18" s="32"/>
      <c r="E18" s="33"/>
      <c r="F18" s="18"/>
      <c r="G18" s="18"/>
      <c r="H18" s="18"/>
    </row>
    <row r="19" spans="1:8" x14ac:dyDescent="0.2">
      <c r="A19" s="35" t="s">
        <v>33</v>
      </c>
      <c r="B19" s="35"/>
      <c r="C19" s="36"/>
      <c r="D19" s="37">
        <v>1106.2402913000001</v>
      </c>
      <c r="E19" s="38">
        <v>100</v>
      </c>
      <c r="F19" s="18"/>
      <c r="G19" s="18"/>
      <c r="H19" s="18"/>
    </row>
    <row r="20" spans="1:8" x14ac:dyDescent="0.2">
      <c r="C20" s="10"/>
      <c r="D20" s="13"/>
      <c r="E20" s="20" t="s">
        <v>554</v>
      </c>
    </row>
    <row r="21" spans="1:8" x14ac:dyDescent="0.2">
      <c r="A21" s="18" t="s">
        <v>816</v>
      </c>
    </row>
    <row r="22" spans="1:8" ht="15" x14ac:dyDescent="0.25">
      <c r="A22" s="86" t="s">
        <v>817</v>
      </c>
      <c r="B22" s="87"/>
      <c r="C22" s="87"/>
      <c r="D22" s="87"/>
      <c r="E22" s="87"/>
    </row>
    <row r="23" spans="1:8" x14ac:dyDescent="0.2">
      <c r="C23" s="10"/>
      <c r="D23" s="13"/>
      <c r="E23" s="14"/>
    </row>
    <row r="24" spans="1:8" x14ac:dyDescent="0.2">
      <c r="A24" s="18" t="s">
        <v>36</v>
      </c>
    </row>
    <row r="25" spans="1:8" x14ac:dyDescent="0.2">
      <c r="A25" s="18" t="s">
        <v>37</v>
      </c>
    </row>
    <row r="26" spans="1:8" x14ac:dyDescent="0.2">
      <c r="A26" s="18" t="s">
        <v>38</v>
      </c>
      <c r="B26" s="18"/>
      <c r="C26" s="39" t="s">
        <v>40</v>
      </c>
      <c r="D26" s="19" t="s">
        <v>39</v>
      </c>
    </row>
    <row r="27" spans="1:8" x14ac:dyDescent="0.2">
      <c r="A27" s="9" t="s">
        <v>57</v>
      </c>
      <c r="C27" s="40">
        <v>116.9734</v>
      </c>
      <c r="D27" s="40">
        <v>112.3781</v>
      </c>
    </row>
    <row r="28" spans="1:8" x14ac:dyDescent="0.2">
      <c r="A28" s="9" t="s">
        <v>79</v>
      </c>
      <c r="C28" s="40">
        <v>32.301299999999998</v>
      </c>
      <c r="D28" s="40">
        <v>31.032299999999999</v>
      </c>
    </row>
    <row r="29" spans="1:8" x14ac:dyDescent="0.2">
      <c r="A29" s="9" t="s">
        <v>60</v>
      </c>
      <c r="C29" s="40">
        <v>122.04510000000001</v>
      </c>
      <c r="D29" s="40">
        <v>117.52079999999999</v>
      </c>
    </row>
    <row r="30" spans="1:8" x14ac:dyDescent="0.2">
      <c r="A30" s="9" t="s">
        <v>80</v>
      </c>
      <c r="C30" s="40">
        <v>34.260100000000001</v>
      </c>
      <c r="D30" s="40">
        <v>32.972299999999997</v>
      </c>
    </row>
    <row r="32" spans="1:8" x14ac:dyDescent="0.2">
      <c r="A32" s="9" t="s">
        <v>41</v>
      </c>
    </row>
    <row r="34" spans="1:4" x14ac:dyDescent="0.2">
      <c r="A34" s="18" t="s">
        <v>42</v>
      </c>
      <c r="D34" s="41" t="s">
        <v>43</v>
      </c>
    </row>
    <row r="36" spans="1:4" x14ac:dyDescent="0.2">
      <c r="A36" s="18" t="s">
        <v>225</v>
      </c>
      <c r="D36" s="45">
        <v>5.6558021556510803E-2</v>
      </c>
    </row>
    <row r="38" spans="1:4" x14ac:dyDescent="0.2">
      <c r="A38" s="18" t="s">
        <v>789</v>
      </c>
      <c r="D38" s="41" t="s">
        <v>43</v>
      </c>
    </row>
    <row r="39" spans="1:4" x14ac:dyDescent="0.2">
      <c r="A39" s="9" t="s">
        <v>784</v>
      </c>
    </row>
    <row r="40" spans="1:4" x14ac:dyDescent="0.2">
      <c r="A40" s="46" t="s">
        <v>785</v>
      </c>
    </row>
    <row r="42" spans="1:4" x14ac:dyDescent="0.2">
      <c r="A42" s="18" t="s">
        <v>893</v>
      </c>
    </row>
    <row r="43" spans="1:4" x14ac:dyDescent="0.2">
      <c r="A43" s="46"/>
    </row>
    <row r="44" spans="1:4" x14ac:dyDescent="0.2">
      <c r="A44" s="47" t="s">
        <v>769</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ht="33.75" x14ac:dyDescent="0.2">
      <c r="A58" s="59" t="s">
        <v>824</v>
      </c>
    </row>
    <row r="59" spans="1:1" x14ac:dyDescent="0.2">
      <c r="A59" s="49"/>
    </row>
    <row r="60" spans="1:1" x14ac:dyDescent="0.2">
      <c r="A60" s="47" t="s">
        <v>770</v>
      </c>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sheetData>
  <mergeCells count="2">
    <mergeCell ref="A1:E1"/>
    <mergeCell ref="A22:E22"/>
  </mergeCells>
  <conditionalFormatting sqref="E5:E11 E13:E20 E23">
    <cfRule type="cellIs" dxfId="25" priority="1" stopIfTrue="1" operator="between">
      <formula>0.009</formula>
      <formula>-0.009</formula>
    </cfRule>
  </conditionalFormatting>
  <hyperlinks>
    <hyperlink ref="A40" r:id="rId1" xr:uid="{00000000-0004-0000-2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4"/>
  <sheetViews>
    <sheetView workbookViewId="0">
      <selection sqref="A1:E1"/>
    </sheetView>
  </sheetViews>
  <sheetFormatPr defaultColWidth="9.140625" defaultRowHeight="11.25" x14ac:dyDescent="0.2"/>
  <cols>
    <col min="1" max="1" width="31.7109375" style="9" bestFit="1" customWidth="1"/>
    <col min="2" max="2" width="63.42578125" style="9" customWidth="1"/>
    <col min="3" max="3" width="24.7109375" style="9" bestFit="1" customWidth="1"/>
    <col min="4" max="4" width="23" style="10" bestFit="1" customWidth="1"/>
    <col min="5" max="5" width="13.5703125" style="13" customWidth="1"/>
    <col min="6" max="16384" width="9.140625" style="9"/>
  </cols>
  <sheetData>
    <row r="1" spans="1:8" s="1" customFormat="1" ht="15" x14ac:dyDescent="0.2">
      <c r="A1" s="78" t="s">
        <v>826</v>
      </c>
      <c r="B1" s="79"/>
      <c r="C1" s="79"/>
      <c r="D1" s="79"/>
      <c r="E1" s="79"/>
    </row>
    <row r="2" spans="1:8" s="1" customFormat="1" ht="12" x14ac:dyDescent="0.2">
      <c r="D2" s="6"/>
      <c r="E2" s="7"/>
    </row>
    <row r="3" spans="1:8" s="1" customFormat="1" ht="12" x14ac:dyDescent="0.2">
      <c r="A3" s="11" t="s">
        <v>7</v>
      </c>
      <c r="B3" s="2"/>
      <c r="C3" s="3"/>
      <c r="D3" s="4"/>
      <c r="E3" s="5"/>
    </row>
    <row r="4" spans="1:8" s="1" customFormat="1" ht="17.45" customHeight="1" x14ac:dyDescent="0.2">
      <c r="A4" s="8" t="s">
        <v>2</v>
      </c>
      <c r="B4" s="8" t="s">
        <v>0</v>
      </c>
      <c r="C4" s="16" t="s">
        <v>1</v>
      </c>
      <c r="D4" s="15" t="s">
        <v>3</v>
      </c>
      <c r="E4" s="15" t="s">
        <v>4</v>
      </c>
    </row>
    <row r="5" spans="1:8" x14ac:dyDescent="0.2">
      <c r="A5" s="21" t="s">
        <v>30</v>
      </c>
      <c r="B5" s="22"/>
      <c r="C5" s="23"/>
      <c r="D5" s="24"/>
      <c r="E5" s="25"/>
    </row>
    <row r="6" spans="1:8" ht="22.5" x14ac:dyDescent="0.2">
      <c r="A6" s="26" t="s">
        <v>767</v>
      </c>
      <c r="B6" s="57" t="s">
        <v>766</v>
      </c>
      <c r="C6" s="27">
        <v>5398421.7400000002</v>
      </c>
      <c r="D6" s="28">
        <v>53302.315759999998</v>
      </c>
      <c r="E6" s="29">
        <v>48.872607274638398</v>
      </c>
    </row>
    <row r="7" spans="1:8" ht="22.5" x14ac:dyDescent="0.2">
      <c r="A7" s="26" t="s">
        <v>750</v>
      </c>
      <c r="B7" s="57" t="s">
        <v>813</v>
      </c>
      <c r="C7" s="27">
        <v>57783.828999999998</v>
      </c>
      <c r="D7" s="28">
        <v>1451.5928839999999</v>
      </c>
      <c r="E7" s="29">
        <v>1.3309577253983</v>
      </c>
    </row>
    <row r="8" spans="1:8" ht="22.5" x14ac:dyDescent="0.2">
      <c r="A8" s="26" t="s">
        <v>751</v>
      </c>
      <c r="B8" s="58" t="s">
        <v>827</v>
      </c>
      <c r="C8" s="27">
        <v>1126813.243</v>
      </c>
      <c r="D8" s="28">
        <v>532.50714879999998</v>
      </c>
      <c r="E8" s="29">
        <v>0.48825294704681399</v>
      </c>
    </row>
    <row r="9" spans="1:8" ht="22.5" x14ac:dyDescent="0.2">
      <c r="A9" s="26" t="s">
        <v>752</v>
      </c>
      <c r="B9" s="57" t="s">
        <v>815</v>
      </c>
      <c r="C9" s="27">
        <v>1370528.45</v>
      </c>
      <c r="D9" s="28">
        <v>0</v>
      </c>
      <c r="E9" s="28">
        <v>0</v>
      </c>
    </row>
    <row r="10" spans="1:8" x14ac:dyDescent="0.2">
      <c r="A10" s="30" t="s">
        <v>31</v>
      </c>
      <c r="B10" s="30"/>
      <c r="C10" s="31"/>
      <c r="D10" s="32">
        <f>SUM(D6:D9)</f>
        <v>55286.415792799999</v>
      </c>
      <c r="E10" s="33">
        <f>SUM(E6:E9)</f>
        <v>50.691817947083514</v>
      </c>
      <c r="F10" s="18"/>
      <c r="G10" s="18"/>
      <c r="H10" s="18"/>
    </row>
    <row r="11" spans="1:8" x14ac:dyDescent="0.2">
      <c r="A11" s="26"/>
      <c r="B11" s="26"/>
      <c r="C11" s="34"/>
      <c r="D11" s="28"/>
      <c r="E11" s="29"/>
    </row>
    <row r="12" spans="1:8" x14ac:dyDescent="0.2">
      <c r="A12" s="30" t="s">
        <v>32</v>
      </c>
      <c r="B12" s="30"/>
      <c r="C12" s="31"/>
      <c r="D12" s="32">
        <f>D10</f>
        <v>55286.415792799999</v>
      </c>
      <c r="E12" s="33">
        <f>E10</f>
        <v>50.691817947083514</v>
      </c>
      <c r="F12" s="18"/>
      <c r="G12" s="18"/>
      <c r="H12" s="18"/>
    </row>
    <row r="13" spans="1:8" x14ac:dyDescent="0.2">
      <c r="A13" s="30"/>
      <c r="B13" s="30"/>
      <c r="C13" s="31"/>
      <c r="D13" s="32"/>
      <c r="E13" s="33"/>
      <c r="F13" s="18"/>
      <c r="G13" s="18"/>
      <c r="H13" s="18"/>
    </row>
    <row r="14" spans="1:8" x14ac:dyDescent="0.2">
      <c r="A14" s="30" t="s">
        <v>34</v>
      </c>
      <c r="B14" s="30"/>
      <c r="C14" s="31"/>
      <c r="D14" s="32">
        <f>D16-(D10)</f>
        <v>53777.370103600006</v>
      </c>
      <c r="E14" s="33">
        <f>E16-(E10)</f>
        <v>49.308182052916486</v>
      </c>
      <c r="F14" s="18"/>
      <c r="G14" s="18"/>
      <c r="H14" s="18"/>
    </row>
    <row r="15" spans="1:8" x14ac:dyDescent="0.2">
      <c r="A15" s="30"/>
      <c r="B15" s="30"/>
      <c r="C15" s="31"/>
      <c r="D15" s="32"/>
      <c r="E15" s="33"/>
      <c r="F15" s="18"/>
      <c r="G15" s="18"/>
      <c r="H15" s="18"/>
    </row>
    <row r="16" spans="1:8" x14ac:dyDescent="0.2">
      <c r="A16" s="35" t="s">
        <v>33</v>
      </c>
      <c r="B16" s="35"/>
      <c r="C16" s="36"/>
      <c r="D16" s="37">
        <v>109063.7858964</v>
      </c>
      <c r="E16" s="38">
        <v>100</v>
      </c>
      <c r="F16" s="18"/>
      <c r="G16" s="18"/>
      <c r="H16" s="18"/>
    </row>
    <row r="17" spans="1:5" x14ac:dyDescent="0.2">
      <c r="C17" s="10"/>
      <c r="D17" s="13"/>
      <c r="E17" s="20"/>
    </row>
    <row r="18" spans="1:5" x14ac:dyDescent="0.2">
      <c r="A18" s="18" t="s">
        <v>816</v>
      </c>
      <c r="C18" s="10"/>
      <c r="D18" s="13"/>
      <c r="E18" s="14"/>
    </row>
    <row r="19" spans="1:5" ht="15" x14ac:dyDescent="0.25">
      <c r="A19" s="86" t="s">
        <v>817</v>
      </c>
      <c r="B19" s="87"/>
      <c r="C19" s="87"/>
      <c r="D19" s="87"/>
      <c r="E19" s="87"/>
    </row>
    <row r="21" spans="1:5" x14ac:dyDescent="0.2">
      <c r="A21" s="18" t="s">
        <v>36</v>
      </c>
    </row>
    <row r="22" spans="1:5" x14ac:dyDescent="0.2">
      <c r="A22" s="18" t="s">
        <v>37</v>
      </c>
    </row>
    <row r="23" spans="1:5" x14ac:dyDescent="0.2">
      <c r="A23" s="18" t="s">
        <v>38</v>
      </c>
      <c r="B23" s="18"/>
      <c r="C23" s="39" t="s">
        <v>40</v>
      </c>
      <c r="D23" s="41" t="s">
        <v>39</v>
      </c>
    </row>
    <row r="24" spans="1:5" x14ac:dyDescent="0.2">
      <c r="A24" s="9" t="s">
        <v>57</v>
      </c>
      <c r="C24" s="40">
        <v>107.251</v>
      </c>
      <c r="D24" s="40">
        <v>107.46559999999999</v>
      </c>
    </row>
    <row r="25" spans="1:5" x14ac:dyDescent="0.2">
      <c r="A25" s="9" t="s">
        <v>79</v>
      </c>
      <c r="C25" s="40">
        <v>37.426400000000001</v>
      </c>
      <c r="D25" s="40">
        <v>36.014600000000002</v>
      </c>
    </row>
    <row r="26" spans="1:5" x14ac:dyDescent="0.2">
      <c r="A26" s="9" t="s">
        <v>60</v>
      </c>
      <c r="C26" s="40">
        <v>117.208</v>
      </c>
      <c r="D26" s="40">
        <v>118.0081</v>
      </c>
    </row>
    <row r="27" spans="1:5" x14ac:dyDescent="0.2">
      <c r="A27" s="9" t="s">
        <v>80</v>
      </c>
      <c r="C27" s="40">
        <v>42.637799999999999</v>
      </c>
      <c r="D27" s="40">
        <v>41.438400000000001</v>
      </c>
    </row>
    <row r="29" spans="1:5" x14ac:dyDescent="0.2">
      <c r="A29" s="18" t="s">
        <v>42</v>
      </c>
    </row>
    <row r="30" spans="1:5" x14ac:dyDescent="0.2">
      <c r="A30" s="80" t="s">
        <v>54</v>
      </c>
      <c r="B30" s="81"/>
      <c r="C30" s="43" t="s">
        <v>55</v>
      </c>
    </row>
    <row r="31" spans="1:5" x14ac:dyDescent="0.2">
      <c r="A31" s="76" t="s">
        <v>79</v>
      </c>
      <c r="B31" s="77"/>
      <c r="C31" s="44">
        <v>1.5</v>
      </c>
    </row>
    <row r="32" spans="1:5" x14ac:dyDescent="0.2">
      <c r="A32" s="76" t="s">
        <v>80</v>
      </c>
      <c r="B32" s="77"/>
      <c r="C32" s="44">
        <v>1.5</v>
      </c>
    </row>
    <row r="33" spans="1:4" x14ac:dyDescent="0.2">
      <c r="A33" s="9" t="s">
        <v>56</v>
      </c>
    </row>
    <row r="34" spans="1:4" x14ac:dyDescent="0.2">
      <c r="A34" s="9" t="s">
        <v>41</v>
      </c>
    </row>
    <row r="36" spans="1:4" x14ac:dyDescent="0.2">
      <c r="A36" s="18" t="s">
        <v>225</v>
      </c>
      <c r="D36" s="45">
        <v>0.106013618891665</v>
      </c>
    </row>
    <row r="38" spans="1:4" x14ac:dyDescent="0.2">
      <c r="A38" s="18" t="s">
        <v>789</v>
      </c>
      <c r="D38" s="41" t="s">
        <v>43</v>
      </c>
    </row>
    <row r="39" spans="1:4" x14ac:dyDescent="0.2">
      <c r="A39" s="9" t="s">
        <v>784</v>
      </c>
      <c r="D39" s="41"/>
    </row>
    <row r="40" spans="1:4" x14ac:dyDescent="0.2">
      <c r="A40" s="46" t="s">
        <v>785</v>
      </c>
      <c r="D40" s="41"/>
    </row>
    <row r="42" spans="1:4" x14ac:dyDescent="0.2">
      <c r="A42" s="18" t="s">
        <v>893</v>
      </c>
    </row>
    <row r="43" spans="1:4" x14ac:dyDescent="0.2">
      <c r="A43" s="46"/>
    </row>
    <row r="44" spans="1:4" x14ac:dyDescent="0.2">
      <c r="A44" s="47" t="s">
        <v>769</v>
      </c>
    </row>
    <row r="45" spans="1:4" x14ac:dyDescent="0.2">
      <c r="A45" s="48"/>
    </row>
    <row r="46" spans="1:4" x14ac:dyDescent="0.2">
      <c r="A46" s="49"/>
    </row>
    <row r="47" spans="1:4" x14ac:dyDescent="0.2">
      <c r="A47" s="49"/>
    </row>
    <row r="48" spans="1:4"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786</v>
      </c>
    </row>
    <row r="59" spans="1:1" x14ac:dyDescent="0.2">
      <c r="A59" s="49"/>
    </row>
    <row r="60" spans="1:1" x14ac:dyDescent="0.2">
      <c r="A60" s="47" t="s">
        <v>770</v>
      </c>
    </row>
    <row r="61" spans="1:1" x14ac:dyDescent="0.2">
      <c r="A61" s="49"/>
    </row>
    <row r="62" spans="1:1" x14ac:dyDescent="0.2">
      <c r="A62" s="49"/>
    </row>
    <row r="63" spans="1:1" x14ac:dyDescent="0.2">
      <c r="A63" s="49"/>
    </row>
    <row r="64" spans="1:1" x14ac:dyDescent="0.2">
      <c r="A64" s="49"/>
    </row>
    <row r="65" spans="1:5" x14ac:dyDescent="0.2">
      <c r="A65" s="49"/>
    </row>
    <row r="66" spans="1:5" x14ac:dyDescent="0.2">
      <c r="A66" s="49"/>
    </row>
    <row r="67" spans="1:5" x14ac:dyDescent="0.2">
      <c r="A67" s="49"/>
    </row>
    <row r="68" spans="1:5" x14ac:dyDescent="0.2">
      <c r="A68" s="49"/>
    </row>
    <row r="69" spans="1:5" x14ac:dyDescent="0.2">
      <c r="A69" s="49"/>
    </row>
    <row r="70" spans="1:5" x14ac:dyDescent="0.2">
      <c r="A70" s="49"/>
    </row>
    <row r="71" spans="1:5" x14ac:dyDescent="0.2">
      <c r="A71" s="49"/>
    </row>
    <row r="72" spans="1:5" x14ac:dyDescent="0.2">
      <c r="A72" s="49"/>
    </row>
    <row r="74" spans="1:5" x14ac:dyDescent="0.2">
      <c r="A74" s="82" t="s">
        <v>825</v>
      </c>
      <c r="B74" s="82"/>
      <c r="C74" s="82"/>
      <c r="D74" s="82"/>
      <c r="E74" s="82"/>
    </row>
  </sheetData>
  <mergeCells count="6">
    <mergeCell ref="A1:E1"/>
    <mergeCell ref="A30:B30"/>
    <mergeCell ref="A31:B31"/>
    <mergeCell ref="A32:B32"/>
    <mergeCell ref="A74:E74"/>
    <mergeCell ref="A19:E19"/>
  </mergeCells>
  <conditionalFormatting sqref="E5:E8 E10:E17">
    <cfRule type="cellIs" dxfId="24" priority="2" stopIfTrue="1" operator="between">
      <formula>0.009</formula>
      <formula>-0.009</formula>
    </cfRule>
  </conditionalFormatting>
  <conditionalFormatting sqref="E18">
    <cfRule type="cellIs" dxfId="23" priority="1" stopIfTrue="1" operator="between">
      <formula>0.009</formula>
      <formula>-0.009</formula>
    </cfRule>
  </conditionalFormatting>
  <hyperlinks>
    <hyperlink ref="A40" r:id="rId1" xr:uid="{00000000-0004-0000-2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4"/>
  <sheetViews>
    <sheetView workbookViewId="0">
      <selection sqref="A1:G1"/>
    </sheetView>
  </sheetViews>
  <sheetFormatPr defaultColWidth="9.140625" defaultRowHeight="11.25" x14ac:dyDescent="0.2"/>
  <cols>
    <col min="1" max="1" width="38.5703125" style="9" bestFit="1" customWidth="1"/>
    <col min="2" max="2" width="53.85546875"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951</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952</v>
      </c>
      <c r="B7" s="26" t="s">
        <v>953</v>
      </c>
      <c r="C7" s="26" t="s">
        <v>954</v>
      </c>
      <c r="D7" s="27">
        <v>250</v>
      </c>
      <c r="E7" s="28">
        <v>2497.79</v>
      </c>
      <c r="F7" s="29">
        <v>7.8741606794361001</v>
      </c>
      <c r="G7" s="28">
        <v>6.9075465645143996</v>
      </c>
    </row>
    <row r="8" spans="1:9" x14ac:dyDescent="0.2">
      <c r="A8" s="26" t="s">
        <v>955</v>
      </c>
      <c r="B8" s="26" t="s">
        <v>956</v>
      </c>
      <c r="C8" s="26" t="s">
        <v>957</v>
      </c>
      <c r="D8" s="27">
        <v>250</v>
      </c>
      <c r="E8" s="28">
        <v>2480.2474999999999</v>
      </c>
      <c r="F8" s="29">
        <v>7.81885880709335</v>
      </c>
      <c r="G8" s="28">
        <v>6.3198999999999996</v>
      </c>
    </row>
    <row r="9" spans="1:9" x14ac:dyDescent="0.2">
      <c r="A9" s="26" t="s">
        <v>958</v>
      </c>
      <c r="B9" s="26" t="s">
        <v>959</v>
      </c>
      <c r="C9" s="26" t="s">
        <v>75</v>
      </c>
      <c r="D9" s="27">
        <v>150</v>
      </c>
      <c r="E9" s="28">
        <v>1504.473</v>
      </c>
      <c r="F9" s="29">
        <v>4.7427774712338797</v>
      </c>
      <c r="G9" s="28">
        <v>5.7999000000000001</v>
      </c>
    </row>
    <row r="10" spans="1:9" x14ac:dyDescent="0.2">
      <c r="A10" s="26" t="s">
        <v>960</v>
      </c>
      <c r="B10" s="26" t="s">
        <v>961</v>
      </c>
      <c r="C10" s="26" t="s">
        <v>962</v>
      </c>
      <c r="D10" s="27">
        <v>100</v>
      </c>
      <c r="E10" s="28">
        <v>999.56500000000005</v>
      </c>
      <c r="F10" s="29">
        <v>3.1510797222907199</v>
      </c>
      <c r="G10" s="28">
        <v>8.6399176575443306</v>
      </c>
    </row>
    <row r="11" spans="1:9" x14ac:dyDescent="0.2">
      <c r="A11" s="26" t="s">
        <v>77</v>
      </c>
      <c r="B11" s="26" t="s">
        <v>76</v>
      </c>
      <c r="C11" s="26" t="s">
        <v>78</v>
      </c>
      <c r="D11" s="27">
        <v>100</v>
      </c>
      <c r="E11" s="28">
        <v>995.06500000000005</v>
      </c>
      <c r="F11" s="29">
        <v>3.1368936926175102</v>
      </c>
      <c r="G11" s="28">
        <v>9.0769042523240007</v>
      </c>
    </row>
    <row r="12" spans="1:9" x14ac:dyDescent="0.2">
      <c r="A12" s="30" t="s">
        <v>31</v>
      </c>
      <c r="B12" s="30"/>
      <c r="C12" s="30"/>
      <c r="D12" s="31"/>
      <c r="E12" s="32">
        <f>SUM(E6:E11)</f>
        <v>8477.1405000000013</v>
      </c>
      <c r="F12" s="33">
        <f>SUM(F6:F11)</f>
        <v>26.723770372671559</v>
      </c>
      <c r="G12" s="32"/>
      <c r="H12" s="18"/>
      <c r="I12" s="18"/>
    </row>
    <row r="13" spans="1:9" x14ac:dyDescent="0.2">
      <c r="A13" s="26"/>
      <c r="B13" s="26"/>
      <c r="C13" s="26"/>
      <c r="D13" s="34"/>
      <c r="E13" s="28"/>
      <c r="F13" s="29"/>
      <c r="G13" s="28"/>
    </row>
    <row r="14" spans="1:9" x14ac:dyDescent="0.2">
      <c r="A14" s="30" t="s">
        <v>47</v>
      </c>
      <c r="B14" s="26"/>
      <c r="C14" s="26"/>
      <c r="D14" s="34"/>
      <c r="E14" s="28"/>
      <c r="F14" s="29"/>
      <c r="G14" s="28"/>
    </row>
    <row r="15" spans="1:9" x14ac:dyDescent="0.2">
      <c r="A15" s="30" t="s">
        <v>837</v>
      </c>
      <c r="B15" s="26"/>
      <c r="C15" s="26"/>
      <c r="D15" s="34"/>
      <c r="E15" s="28"/>
      <c r="F15" s="29"/>
      <c r="G15" s="28"/>
    </row>
    <row r="16" spans="1:9" x14ac:dyDescent="0.2">
      <c r="A16" s="26" t="s">
        <v>963</v>
      </c>
      <c r="B16" s="26" t="s">
        <v>964</v>
      </c>
      <c r="C16" s="26" t="s">
        <v>48</v>
      </c>
      <c r="D16" s="27">
        <v>500</v>
      </c>
      <c r="E16" s="28">
        <v>2426.1725000000001</v>
      </c>
      <c r="F16" s="29">
        <v>7.6483900171868697</v>
      </c>
      <c r="G16" s="28">
        <v>5.8151000000000002</v>
      </c>
    </row>
    <row r="17" spans="1:9" x14ac:dyDescent="0.2">
      <c r="A17" s="30" t="s">
        <v>31</v>
      </c>
      <c r="B17" s="30"/>
      <c r="C17" s="30"/>
      <c r="D17" s="31"/>
      <c r="E17" s="32">
        <f>SUM(E15:E16)</f>
        <v>2426.1725000000001</v>
      </c>
      <c r="F17" s="33">
        <f>SUM(F15:F16)</f>
        <v>7.6483900171868697</v>
      </c>
      <c r="G17" s="32"/>
      <c r="H17" s="18"/>
      <c r="I17" s="18"/>
    </row>
    <row r="18" spans="1:9" x14ac:dyDescent="0.2">
      <c r="A18" s="26"/>
      <c r="B18" s="26"/>
      <c r="C18" s="26"/>
      <c r="D18" s="34"/>
      <c r="E18" s="28"/>
      <c r="F18" s="29"/>
      <c r="G18" s="28"/>
    </row>
    <row r="19" spans="1:9" x14ac:dyDescent="0.2">
      <c r="A19" s="30" t="s">
        <v>49</v>
      </c>
      <c r="B19" s="26"/>
      <c r="C19" s="26"/>
      <c r="D19" s="34"/>
      <c r="E19" s="28"/>
      <c r="F19" s="29"/>
      <c r="G19" s="28"/>
    </row>
    <row r="20" spans="1:9" x14ac:dyDescent="0.2">
      <c r="A20" s="26" t="s">
        <v>965</v>
      </c>
      <c r="B20" s="26" t="s">
        <v>966</v>
      </c>
      <c r="C20" s="26" t="s">
        <v>48</v>
      </c>
      <c r="D20" s="27">
        <v>500</v>
      </c>
      <c r="E20" s="28">
        <v>2469.2525000000001</v>
      </c>
      <c r="F20" s="29">
        <v>7.7841976079251198</v>
      </c>
      <c r="G20" s="28">
        <v>5.2850999999999999</v>
      </c>
    </row>
    <row r="21" spans="1:9" x14ac:dyDescent="0.2">
      <c r="A21" s="30" t="s">
        <v>31</v>
      </c>
      <c r="B21" s="30"/>
      <c r="C21" s="30"/>
      <c r="D21" s="31"/>
      <c r="E21" s="32">
        <f>SUM(E19:E20)</f>
        <v>2469.2525000000001</v>
      </c>
      <c r="F21" s="33">
        <f>SUM(F19:F20)</f>
        <v>7.7841976079251198</v>
      </c>
      <c r="G21" s="32"/>
      <c r="H21" s="18"/>
      <c r="I21" s="18"/>
    </row>
    <row r="22" spans="1:9" x14ac:dyDescent="0.2">
      <c r="A22" s="26"/>
      <c r="B22" s="26"/>
      <c r="C22" s="26"/>
      <c r="D22" s="34"/>
      <c r="E22" s="28"/>
      <c r="F22" s="29"/>
      <c r="G22" s="28"/>
    </row>
    <row r="23" spans="1:9" x14ac:dyDescent="0.2">
      <c r="A23" s="30" t="s">
        <v>63</v>
      </c>
      <c r="B23" s="26"/>
      <c r="C23" s="26"/>
      <c r="D23" s="34"/>
      <c r="E23" s="28"/>
      <c r="F23" s="29"/>
      <c r="G23" s="28"/>
    </row>
    <row r="24" spans="1:9" x14ac:dyDescent="0.2">
      <c r="A24" s="26" t="s">
        <v>967</v>
      </c>
      <c r="B24" s="26" t="s">
        <v>968</v>
      </c>
      <c r="C24" s="26" t="s">
        <v>66</v>
      </c>
      <c r="D24" s="27">
        <v>7500000</v>
      </c>
      <c r="E24" s="28">
        <v>7418.0775000000003</v>
      </c>
      <c r="F24" s="29">
        <v>23.3851261184926</v>
      </c>
      <c r="G24" s="28">
        <v>4.4454883333652599</v>
      </c>
    </row>
    <row r="25" spans="1:9" x14ac:dyDescent="0.2">
      <c r="A25" s="26" t="s">
        <v>969</v>
      </c>
      <c r="B25" s="26" t="s">
        <v>970</v>
      </c>
      <c r="C25" s="26" t="s">
        <v>66</v>
      </c>
      <c r="D25" s="27">
        <v>3000000</v>
      </c>
      <c r="E25" s="28">
        <v>2988.2310000000002</v>
      </c>
      <c r="F25" s="29">
        <v>9.4202519192053895</v>
      </c>
      <c r="G25" s="28">
        <v>4.7188074726551203</v>
      </c>
    </row>
    <row r="26" spans="1:9" x14ac:dyDescent="0.2">
      <c r="A26" s="26" t="s">
        <v>971</v>
      </c>
      <c r="B26" s="26" t="s">
        <v>972</v>
      </c>
      <c r="C26" s="26" t="s">
        <v>66</v>
      </c>
      <c r="D26" s="27">
        <v>2000000</v>
      </c>
      <c r="E26" s="28">
        <v>1967.6320000000001</v>
      </c>
      <c r="F26" s="29">
        <v>6.2028635417710101</v>
      </c>
      <c r="G26" s="28">
        <v>4.9716533402938703</v>
      </c>
    </row>
    <row r="27" spans="1:9" x14ac:dyDescent="0.2">
      <c r="A27" s="26" t="s">
        <v>973</v>
      </c>
      <c r="B27" s="26" t="s">
        <v>974</v>
      </c>
      <c r="C27" s="26" t="s">
        <v>66</v>
      </c>
      <c r="D27" s="27">
        <v>1500000</v>
      </c>
      <c r="E27" s="28">
        <v>1481.1990000000001</v>
      </c>
      <c r="F27" s="29">
        <v>4.6694073257640003</v>
      </c>
      <c r="G27" s="28">
        <v>5.5407203704634496</v>
      </c>
    </row>
    <row r="28" spans="1:9" x14ac:dyDescent="0.2">
      <c r="A28" s="26" t="s">
        <v>68</v>
      </c>
      <c r="B28" s="26" t="s">
        <v>67</v>
      </c>
      <c r="C28" s="26" t="s">
        <v>66</v>
      </c>
      <c r="D28" s="27">
        <v>1500000</v>
      </c>
      <c r="E28" s="28">
        <v>1427.991</v>
      </c>
      <c r="F28" s="29">
        <v>4.5016717109078996</v>
      </c>
      <c r="G28" s="28">
        <v>7.0686</v>
      </c>
    </row>
    <row r="29" spans="1:9" x14ac:dyDescent="0.2">
      <c r="A29" s="26" t="s">
        <v>65</v>
      </c>
      <c r="B29" s="26" t="s">
        <v>64</v>
      </c>
      <c r="C29" s="26" t="s">
        <v>66</v>
      </c>
      <c r="D29" s="27">
        <v>1500000</v>
      </c>
      <c r="E29" s="28">
        <v>1421.346</v>
      </c>
      <c r="F29" s="29">
        <v>4.4807236737571197</v>
      </c>
      <c r="G29" s="28">
        <v>7.1334</v>
      </c>
    </row>
    <row r="30" spans="1:9" x14ac:dyDescent="0.2">
      <c r="A30" s="26" t="s">
        <v>975</v>
      </c>
      <c r="B30" s="26" t="s">
        <v>976</v>
      </c>
      <c r="C30" s="26" t="s">
        <v>66</v>
      </c>
      <c r="D30" s="27">
        <v>500000</v>
      </c>
      <c r="E30" s="28">
        <v>482.798</v>
      </c>
      <c r="F30" s="29">
        <v>1.5219970564820899</v>
      </c>
      <c r="G30" s="28">
        <v>5.5450839257957396</v>
      </c>
    </row>
    <row r="31" spans="1:9" x14ac:dyDescent="0.2">
      <c r="A31" s="30" t="s">
        <v>31</v>
      </c>
      <c r="B31" s="30"/>
      <c r="C31" s="30"/>
      <c r="D31" s="31"/>
      <c r="E31" s="32">
        <f>SUM(E24:E30)</f>
        <v>17187.2745</v>
      </c>
      <c r="F31" s="33">
        <f>SUM(F24:F30)</f>
        <v>54.18204134638011</v>
      </c>
      <c r="G31" s="32"/>
      <c r="H31" s="18"/>
      <c r="I31" s="18"/>
    </row>
    <row r="32" spans="1:9" x14ac:dyDescent="0.2">
      <c r="A32" s="26"/>
      <c r="B32" s="26"/>
      <c r="C32" s="26"/>
      <c r="D32" s="34"/>
      <c r="E32" s="28"/>
      <c r="F32" s="29"/>
      <c r="G32" s="28"/>
    </row>
    <row r="33" spans="1:9" x14ac:dyDescent="0.2">
      <c r="A33" s="30" t="s">
        <v>32</v>
      </c>
      <c r="B33" s="30"/>
      <c r="C33" s="30"/>
      <c r="D33" s="31"/>
      <c r="E33" s="32">
        <f>E12+E17+E21+E31</f>
        <v>30559.840000000004</v>
      </c>
      <c r="F33" s="33">
        <f>F12+F17+F21+F31</f>
        <v>96.338399344163662</v>
      </c>
      <c r="G33" s="32"/>
      <c r="H33" s="18"/>
      <c r="I33" s="18"/>
    </row>
    <row r="34" spans="1:9" x14ac:dyDescent="0.2">
      <c r="A34" s="30"/>
      <c r="B34" s="30"/>
      <c r="C34" s="30"/>
      <c r="D34" s="31"/>
      <c r="E34" s="32"/>
      <c r="F34" s="33"/>
      <c r="G34" s="32"/>
      <c r="H34" s="18"/>
      <c r="I34" s="18"/>
    </row>
    <row r="35" spans="1:9" x14ac:dyDescent="0.2">
      <c r="A35" s="30" t="s">
        <v>34</v>
      </c>
      <c r="B35" s="30"/>
      <c r="C35" s="30"/>
      <c r="D35" s="31"/>
      <c r="E35" s="32">
        <f>E37-(E12+E17+E21+E31)</f>
        <v>1161.5091276999956</v>
      </c>
      <c r="F35" s="33">
        <f>F37-(F12+F17+F21+F31)</f>
        <v>3.6616006558363381</v>
      </c>
      <c r="G35" s="32"/>
      <c r="H35" s="18"/>
      <c r="I35" s="18"/>
    </row>
    <row r="36" spans="1:9" x14ac:dyDescent="0.2">
      <c r="A36" s="30"/>
      <c r="B36" s="30"/>
      <c r="C36" s="30"/>
      <c r="D36" s="31"/>
      <c r="E36" s="32"/>
      <c r="F36" s="33"/>
      <c r="G36" s="32"/>
      <c r="H36" s="18"/>
      <c r="I36" s="18"/>
    </row>
    <row r="37" spans="1:9" x14ac:dyDescent="0.2">
      <c r="A37" s="35" t="s">
        <v>33</v>
      </c>
      <c r="B37" s="35"/>
      <c r="C37" s="35"/>
      <c r="D37" s="36"/>
      <c r="E37" s="37">
        <v>31721.349127699999</v>
      </c>
      <c r="F37" s="38">
        <v>100</v>
      </c>
      <c r="G37" s="37"/>
      <c r="H37" s="18"/>
      <c r="I37" s="18"/>
    </row>
    <row r="39" spans="1:9" x14ac:dyDescent="0.2">
      <c r="A39" s="18" t="s">
        <v>53</v>
      </c>
    </row>
    <row r="40" spans="1:9" x14ac:dyDescent="0.2">
      <c r="A40" s="18" t="s">
        <v>35</v>
      </c>
    </row>
    <row r="41" spans="1:9" x14ac:dyDescent="0.2">
      <c r="A41" s="18"/>
    </row>
    <row r="42" spans="1:9" ht="36" customHeight="1" x14ac:dyDescent="0.2">
      <c r="A42" s="84" t="s">
        <v>783</v>
      </c>
      <c r="B42" s="84"/>
      <c r="C42" s="84"/>
      <c r="D42" s="84"/>
      <c r="E42" s="84"/>
      <c r="F42" s="84"/>
      <c r="G42" s="84"/>
    </row>
    <row r="44" spans="1:9" x14ac:dyDescent="0.2">
      <c r="A44" s="18" t="s">
        <v>36</v>
      </c>
    </row>
    <row r="45" spans="1:9" x14ac:dyDescent="0.2">
      <c r="A45" s="18" t="s">
        <v>37</v>
      </c>
    </row>
    <row r="46" spans="1:9" x14ac:dyDescent="0.2">
      <c r="A46" s="18" t="s">
        <v>38</v>
      </c>
      <c r="B46" s="18"/>
      <c r="C46" s="39" t="s">
        <v>40</v>
      </c>
      <c r="D46" s="19" t="s">
        <v>39</v>
      </c>
    </row>
    <row r="47" spans="1:9" x14ac:dyDescent="0.2">
      <c r="A47" s="9" t="s">
        <v>57</v>
      </c>
      <c r="C47" s="40">
        <v>32.204300000000003</v>
      </c>
      <c r="D47" s="40">
        <v>32.5229</v>
      </c>
    </row>
    <row r="48" spans="1:9" x14ac:dyDescent="0.2">
      <c r="A48" s="9" t="s">
        <v>899</v>
      </c>
      <c r="C48" s="40">
        <v>10.1706</v>
      </c>
      <c r="D48" s="40">
        <v>10.0725</v>
      </c>
    </row>
    <row r="49" spans="1:5" x14ac:dyDescent="0.2">
      <c r="A49" s="9" t="s">
        <v>60</v>
      </c>
      <c r="C49" s="40">
        <v>34.265999999999998</v>
      </c>
      <c r="D49" s="40">
        <v>34.7211</v>
      </c>
    </row>
    <row r="50" spans="1:5" x14ac:dyDescent="0.2">
      <c r="A50" s="9" t="s">
        <v>901</v>
      </c>
      <c r="C50" s="40">
        <v>10.073700000000001</v>
      </c>
      <c r="D50" s="40">
        <v>10</v>
      </c>
    </row>
    <row r="52" spans="1:5" x14ac:dyDescent="0.2">
      <c r="A52" s="18" t="s">
        <v>42</v>
      </c>
    </row>
    <row r="53" spans="1:5" x14ac:dyDescent="0.2">
      <c r="A53" s="80" t="s">
        <v>54</v>
      </c>
      <c r="B53" s="81"/>
      <c r="C53" s="43" t="s">
        <v>55</v>
      </c>
    </row>
    <row r="54" spans="1:5" x14ac:dyDescent="0.2">
      <c r="A54" s="76" t="s">
        <v>899</v>
      </c>
      <c r="B54" s="77"/>
      <c r="C54" s="44">
        <v>0.19774652000000001</v>
      </c>
    </row>
    <row r="55" spans="1:5" x14ac:dyDescent="0.2">
      <c r="A55" s="76" t="s">
        <v>901</v>
      </c>
      <c r="B55" s="77"/>
      <c r="C55" s="44">
        <v>0.20050481000000001</v>
      </c>
    </row>
    <row r="56" spans="1:5" x14ac:dyDescent="0.2">
      <c r="A56" s="9" t="s">
        <v>56</v>
      </c>
    </row>
    <row r="57" spans="1:5" x14ac:dyDescent="0.2">
      <c r="A57" s="9" t="s">
        <v>41</v>
      </c>
    </row>
    <row r="59" spans="1:5" x14ac:dyDescent="0.2">
      <c r="A59" s="18" t="s">
        <v>892</v>
      </c>
      <c r="D59" s="42">
        <v>3.2460569555616399</v>
      </c>
      <c r="E59" s="13" t="s">
        <v>44</v>
      </c>
    </row>
    <row r="61" spans="1:5" x14ac:dyDescent="0.2">
      <c r="A61" s="18" t="s">
        <v>789</v>
      </c>
      <c r="D61" s="41" t="s">
        <v>43</v>
      </c>
    </row>
    <row r="63" spans="1:5" x14ac:dyDescent="0.2">
      <c r="A63" s="18" t="s">
        <v>893</v>
      </c>
    </row>
    <row r="64" spans="1:5" ht="15" x14ac:dyDescent="0.25">
      <c r="A64" s="63"/>
    </row>
    <row r="65" spans="1:1" x14ac:dyDescent="0.2">
      <c r="A65" s="47" t="s">
        <v>769</v>
      </c>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9"/>
    </row>
    <row r="73" spans="1:1" x14ac:dyDescent="0.2">
      <c r="A73" s="49"/>
    </row>
    <row r="74" spans="1:1" x14ac:dyDescent="0.2">
      <c r="A74" s="49"/>
    </row>
    <row r="75" spans="1:1" x14ac:dyDescent="0.2">
      <c r="A75" s="49"/>
    </row>
    <row r="76" spans="1:1" x14ac:dyDescent="0.2">
      <c r="A76" s="49"/>
    </row>
    <row r="77" spans="1:1" x14ac:dyDescent="0.2">
      <c r="A77" s="49"/>
    </row>
    <row r="78" spans="1:1" x14ac:dyDescent="0.2">
      <c r="A78" s="49"/>
    </row>
    <row r="79" spans="1:1" x14ac:dyDescent="0.2">
      <c r="A79" s="47" t="s">
        <v>977</v>
      </c>
    </row>
    <row r="80" spans="1:1" x14ac:dyDescent="0.2">
      <c r="A80" s="49"/>
    </row>
    <row r="81" spans="1:1" x14ac:dyDescent="0.2">
      <c r="A81" s="47" t="s">
        <v>770</v>
      </c>
    </row>
    <row r="82" spans="1:1" x14ac:dyDescent="0.2">
      <c r="A82" s="49"/>
    </row>
    <row r="83" spans="1:1" x14ac:dyDescent="0.2">
      <c r="A83" s="49"/>
    </row>
    <row r="84" spans="1:1" x14ac:dyDescent="0.2">
      <c r="A84" s="49"/>
    </row>
    <row r="85" spans="1:1" x14ac:dyDescent="0.2">
      <c r="A85" s="49"/>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sheetData>
  <mergeCells count="5">
    <mergeCell ref="A1:G1"/>
    <mergeCell ref="A42:G42"/>
    <mergeCell ref="A53:B53"/>
    <mergeCell ref="A54:B54"/>
    <mergeCell ref="A55:B55"/>
  </mergeCells>
  <conditionalFormatting sqref="F2:F3 F5:F41 F97:F65538 F43:F62">
    <cfRule type="cellIs" dxfId="74" priority="2" stopIfTrue="1" operator="between">
      <formula>0.009</formula>
      <formula>-0.009</formula>
    </cfRule>
  </conditionalFormatting>
  <conditionalFormatting sqref="F63:F96">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154"/>
  <sheetViews>
    <sheetView workbookViewId="0">
      <selection sqref="A1:G1"/>
    </sheetView>
  </sheetViews>
  <sheetFormatPr defaultColWidth="9.140625" defaultRowHeight="11.25" x14ac:dyDescent="0.2"/>
  <cols>
    <col min="1" max="1" width="38.5703125" style="9" bestFit="1" customWidth="1"/>
    <col min="2" max="2" width="58" style="9" bestFit="1" customWidth="1"/>
    <col min="3" max="3" width="15.42578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customHeight="1" x14ac:dyDescent="0.2">
      <c r="A1" s="78" t="s">
        <v>1102</v>
      </c>
      <c r="B1" s="79"/>
      <c r="C1" s="79"/>
      <c r="D1" s="79"/>
      <c r="E1" s="79"/>
      <c r="F1" s="79"/>
      <c r="G1" s="79"/>
    </row>
    <row r="2" spans="1:9" s="1" customFormat="1" ht="12" x14ac:dyDescent="0.2">
      <c r="A2" s="65" t="s">
        <v>1097</v>
      </c>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1103</v>
      </c>
      <c r="B7" s="26" t="s">
        <v>1104</v>
      </c>
      <c r="C7" s="26" t="s">
        <v>1105</v>
      </c>
      <c r="D7" s="27">
        <v>293</v>
      </c>
      <c r="E7" s="28">
        <v>605.66674599999999</v>
      </c>
      <c r="F7" s="29">
        <v>6.1598706025148502</v>
      </c>
      <c r="G7" s="28">
        <v>9.7850000000000001</v>
      </c>
    </row>
    <row r="8" spans="1:9" x14ac:dyDescent="0.2">
      <c r="A8" s="30" t="s">
        <v>31</v>
      </c>
      <c r="B8" s="30"/>
      <c r="C8" s="30"/>
      <c r="D8" s="31"/>
      <c r="E8" s="32">
        <f>SUM(E6:E7)</f>
        <v>605.66674599999999</v>
      </c>
      <c r="F8" s="33">
        <f>SUM(F6:F7)</f>
        <v>6.1598706025148502</v>
      </c>
      <c r="G8" s="32"/>
      <c r="H8" s="18"/>
      <c r="I8" s="18"/>
    </row>
    <row r="9" spans="1:9" x14ac:dyDescent="0.2">
      <c r="A9" s="26"/>
      <c r="B9" s="26"/>
      <c r="C9" s="26"/>
      <c r="D9" s="34"/>
      <c r="E9" s="28"/>
      <c r="F9" s="29"/>
      <c r="G9" s="28"/>
    </row>
    <row r="10" spans="1:9" x14ac:dyDescent="0.2">
      <c r="A10" s="30" t="s">
        <v>1106</v>
      </c>
      <c r="B10" s="26"/>
      <c r="C10" s="26"/>
      <c r="D10" s="34"/>
      <c r="E10" s="28"/>
      <c r="F10" s="29"/>
      <c r="G10" s="28"/>
    </row>
    <row r="11" spans="1:9" x14ac:dyDescent="0.2">
      <c r="A11" s="26" t="s">
        <v>1107</v>
      </c>
      <c r="B11" s="26" t="s">
        <v>1108</v>
      </c>
      <c r="C11" s="26" t="s">
        <v>1109</v>
      </c>
      <c r="D11" s="27">
        <v>600</v>
      </c>
      <c r="E11" s="28">
        <v>0</v>
      </c>
      <c r="F11" s="28">
        <v>0</v>
      </c>
      <c r="G11" s="28">
        <v>0</v>
      </c>
    </row>
    <row r="12" spans="1:9" x14ac:dyDescent="0.2">
      <c r="A12" s="26" t="s">
        <v>1110</v>
      </c>
      <c r="B12" s="26" t="s">
        <v>1111</v>
      </c>
      <c r="C12" s="26" t="s">
        <v>1109</v>
      </c>
      <c r="D12" s="27">
        <v>250</v>
      </c>
      <c r="E12" s="28">
        <v>0</v>
      </c>
      <c r="F12" s="28">
        <v>0</v>
      </c>
      <c r="G12" s="28">
        <v>0</v>
      </c>
    </row>
    <row r="13" spans="1:9" x14ac:dyDescent="0.2">
      <c r="A13" s="26" t="s">
        <v>1112</v>
      </c>
      <c r="B13" s="26" t="s">
        <v>1113</v>
      </c>
      <c r="C13" s="26" t="s">
        <v>1109</v>
      </c>
      <c r="D13" s="27">
        <v>250</v>
      </c>
      <c r="E13" s="28">
        <v>0</v>
      </c>
      <c r="F13" s="28">
        <v>0</v>
      </c>
      <c r="G13" s="28">
        <v>0</v>
      </c>
    </row>
    <row r="14" spans="1:9" x14ac:dyDescent="0.2">
      <c r="A14" s="30" t="s">
        <v>31</v>
      </c>
      <c r="B14" s="30"/>
      <c r="C14" s="30"/>
      <c r="D14" s="31"/>
      <c r="E14" s="32">
        <f>SUM(E10:E13)</f>
        <v>0</v>
      </c>
      <c r="F14" s="32">
        <f>SUM(F10:F13)</f>
        <v>0</v>
      </c>
      <c r="G14" s="32"/>
      <c r="H14" s="18"/>
      <c r="I14" s="18"/>
    </row>
    <row r="15" spans="1:9" x14ac:dyDescent="0.2">
      <c r="A15" s="26"/>
      <c r="B15" s="26"/>
      <c r="C15" s="26"/>
      <c r="D15" s="34"/>
      <c r="E15" s="28"/>
      <c r="F15" s="29"/>
      <c r="G15" s="28"/>
    </row>
    <row r="16" spans="1:9" x14ac:dyDescent="0.2">
      <c r="A16" s="30" t="s">
        <v>30</v>
      </c>
      <c r="B16" s="26"/>
      <c r="C16" s="26"/>
      <c r="D16" s="34"/>
      <c r="E16" s="28"/>
      <c r="F16" s="29"/>
      <c r="G16" s="28"/>
    </row>
    <row r="17" spans="1:9" x14ac:dyDescent="0.2">
      <c r="A17" s="26" t="s">
        <v>1114</v>
      </c>
      <c r="B17" s="26" t="s">
        <v>1115</v>
      </c>
      <c r="C17" s="26" t="s">
        <v>1116</v>
      </c>
      <c r="D17" s="27">
        <v>261866.00200000001</v>
      </c>
      <c r="E17" s="28">
        <v>9121.1272530000006</v>
      </c>
      <c r="F17" s="29">
        <v>92.765475401470596</v>
      </c>
      <c r="G17" s="28">
        <v>4.0561999999999996</v>
      </c>
    </row>
    <row r="18" spans="1:9" x14ac:dyDescent="0.2">
      <c r="A18" s="30" t="s">
        <v>31</v>
      </c>
      <c r="B18" s="30"/>
      <c r="C18" s="30"/>
      <c r="D18" s="31"/>
      <c r="E18" s="32">
        <f>SUM(E17:E17)</f>
        <v>9121.1272530000006</v>
      </c>
      <c r="F18" s="33">
        <f>SUM(F17:F17)</f>
        <v>92.765475401470596</v>
      </c>
      <c r="G18" s="32"/>
      <c r="H18" s="18"/>
      <c r="I18" s="18"/>
    </row>
    <row r="19" spans="1:9" x14ac:dyDescent="0.2">
      <c r="A19" s="26"/>
      <c r="B19" s="26"/>
      <c r="C19" s="26"/>
      <c r="D19" s="34"/>
      <c r="E19" s="28"/>
      <c r="F19" s="29"/>
      <c r="G19" s="28"/>
    </row>
    <row r="20" spans="1:9" x14ac:dyDescent="0.2">
      <c r="A20" s="30" t="s">
        <v>32</v>
      </c>
      <c r="B20" s="30"/>
      <c r="C20" s="30"/>
      <c r="D20" s="31"/>
      <c r="E20" s="32">
        <f>E8+E14+E18</f>
        <v>9726.7939990000013</v>
      </c>
      <c r="F20" s="33">
        <f>F8+F14+F18</f>
        <v>98.925346003985453</v>
      </c>
      <c r="G20" s="32"/>
      <c r="H20" s="18"/>
      <c r="I20" s="18"/>
    </row>
    <row r="21" spans="1:9" x14ac:dyDescent="0.2">
      <c r="A21" s="30"/>
      <c r="B21" s="30"/>
      <c r="C21" s="30"/>
      <c r="D21" s="31"/>
      <c r="E21" s="32"/>
      <c r="F21" s="33"/>
      <c r="G21" s="32"/>
      <c r="H21" s="18"/>
      <c r="I21" s="18"/>
    </row>
    <row r="22" spans="1:9" x14ac:dyDescent="0.2">
      <c r="A22" s="30" t="s">
        <v>34</v>
      </c>
      <c r="B22" s="30"/>
      <c r="C22" s="30"/>
      <c r="D22" s="31"/>
      <c r="E22" s="32">
        <f>E24-(E8+E14+E18)</f>
        <v>105.6649125999993</v>
      </c>
      <c r="F22" s="33">
        <f>F24-(F8+F14+F18)</f>
        <v>1.0746539960145469</v>
      </c>
      <c r="G22" s="32"/>
      <c r="H22" s="18"/>
      <c r="I22" s="18"/>
    </row>
    <row r="23" spans="1:9" x14ac:dyDescent="0.2">
      <c r="A23" s="30"/>
      <c r="B23" s="30"/>
      <c r="C23" s="30"/>
      <c r="D23" s="31"/>
      <c r="E23" s="32"/>
      <c r="F23" s="33"/>
      <c r="G23" s="32"/>
      <c r="H23" s="18"/>
      <c r="I23" s="18"/>
    </row>
    <row r="24" spans="1:9" x14ac:dyDescent="0.2">
      <c r="A24" s="35" t="s">
        <v>33</v>
      </c>
      <c r="B24" s="35"/>
      <c r="C24" s="35"/>
      <c r="D24" s="36"/>
      <c r="E24" s="37">
        <v>9832.4589116000006</v>
      </c>
      <c r="F24" s="38">
        <v>100</v>
      </c>
      <c r="G24" s="37"/>
      <c r="H24" s="18"/>
      <c r="I24" s="18"/>
    </row>
    <row r="26" spans="1:9" x14ac:dyDescent="0.2">
      <c r="A26" s="18" t="s">
        <v>35</v>
      </c>
    </row>
    <row r="27" spans="1:9" x14ac:dyDescent="0.2">
      <c r="A27" s="56" t="s">
        <v>1117</v>
      </c>
    </row>
    <row r="29" spans="1:9" x14ac:dyDescent="0.2">
      <c r="A29" s="18" t="s">
        <v>36</v>
      </c>
    </row>
    <row r="30" spans="1:9" x14ac:dyDescent="0.2">
      <c r="A30" s="18" t="s">
        <v>37</v>
      </c>
    </row>
    <row r="31" spans="1:9" x14ac:dyDescent="0.2">
      <c r="A31" s="18" t="s">
        <v>38</v>
      </c>
      <c r="B31" s="18"/>
      <c r="C31" s="39" t="s">
        <v>40</v>
      </c>
      <c r="D31" s="19" t="s">
        <v>39</v>
      </c>
    </row>
    <row r="32" spans="1:9" x14ac:dyDescent="0.2">
      <c r="A32" s="9" t="s">
        <v>57</v>
      </c>
      <c r="C32" s="40">
        <v>77.753200000000007</v>
      </c>
      <c r="D32" s="40">
        <v>93.019300000000001</v>
      </c>
    </row>
    <row r="33" spans="1:7" x14ac:dyDescent="0.2">
      <c r="A33" s="9" t="s">
        <v>79</v>
      </c>
      <c r="C33" s="40">
        <v>12.851699999999999</v>
      </c>
      <c r="D33" s="40">
        <v>15.3751</v>
      </c>
    </row>
    <row r="34" spans="1:7" x14ac:dyDescent="0.2">
      <c r="A34" s="9" t="s">
        <v>60</v>
      </c>
      <c r="C34" s="40">
        <v>83.116399999999999</v>
      </c>
      <c r="D34" s="40">
        <v>82.464799999999997</v>
      </c>
    </row>
    <row r="35" spans="1:7" x14ac:dyDescent="0.2">
      <c r="A35" s="9" t="s">
        <v>80</v>
      </c>
      <c r="C35" s="40">
        <v>14.009</v>
      </c>
      <c r="D35" s="40">
        <v>13.8992</v>
      </c>
    </row>
    <row r="37" spans="1:7" x14ac:dyDescent="0.2">
      <c r="A37" s="9" t="s">
        <v>41</v>
      </c>
    </row>
    <row r="39" spans="1:7" x14ac:dyDescent="0.2">
      <c r="A39" s="18" t="s">
        <v>42</v>
      </c>
      <c r="D39" s="41" t="s">
        <v>43</v>
      </c>
    </row>
    <row r="41" spans="1:7" x14ac:dyDescent="0.2">
      <c r="A41" s="18" t="s">
        <v>892</v>
      </c>
      <c r="D41" s="42">
        <v>0.30057801810958901</v>
      </c>
      <c r="E41" s="13" t="s">
        <v>44</v>
      </c>
    </row>
    <row r="43" spans="1:7" x14ac:dyDescent="0.2">
      <c r="A43" s="18" t="s">
        <v>789</v>
      </c>
      <c r="D43" s="41" t="s">
        <v>43</v>
      </c>
    </row>
    <row r="44" spans="1:7" x14ac:dyDescent="0.2">
      <c r="A44" s="9" t="s">
        <v>784</v>
      </c>
    </row>
    <row r="45" spans="1:7" x14ac:dyDescent="0.2">
      <c r="A45" s="46" t="s">
        <v>1118</v>
      </c>
    </row>
    <row r="47" spans="1:7" ht="25.5" customHeight="1" x14ac:dyDescent="0.25">
      <c r="A47" s="88" t="s">
        <v>1119</v>
      </c>
      <c r="B47" s="89"/>
      <c r="C47" s="89"/>
      <c r="D47" s="89"/>
      <c r="E47" s="89"/>
      <c r="F47" s="89"/>
      <c r="G47" s="89"/>
    </row>
    <row r="49" spans="1:7" ht="47.25" customHeight="1" x14ac:dyDescent="0.25">
      <c r="A49" s="88" t="s">
        <v>1120</v>
      </c>
      <c r="B49" s="89"/>
      <c r="C49" s="89"/>
      <c r="D49" s="89"/>
      <c r="E49" s="89"/>
      <c r="F49" s="89"/>
      <c r="G49" s="89"/>
    </row>
    <row r="51" spans="1:7" ht="36.75" customHeight="1" x14ac:dyDescent="0.25">
      <c r="A51" s="88" t="s">
        <v>1121</v>
      </c>
      <c r="B51" s="89"/>
      <c r="C51" s="89"/>
      <c r="D51" s="89"/>
      <c r="E51" s="89"/>
      <c r="F51" s="89"/>
      <c r="G51" s="89"/>
    </row>
    <row r="52" spans="1:7" x14ac:dyDescent="0.2">
      <c r="A52" s="46" t="s">
        <v>1122</v>
      </c>
    </row>
    <row r="54" spans="1:7" ht="25.5" customHeight="1" x14ac:dyDescent="0.25">
      <c r="A54" s="88" t="s">
        <v>1123</v>
      </c>
      <c r="B54" s="89"/>
      <c r="C54" s="89"/>
      <c r="D54" s="89"/>
      <c r="E54" s="89"/>
      <c r="F54" s="89"/>
      <c r="G54" s="89"/>
    </row>
    <row r="56" spans="1:7" x14ac:dyDescent="0.2">
      <c r="A56" s="18" t="s">
        <v>1124</v>
      </c>
    </row>
    <row r="57" spans="1:7" x14ac:dyDescent="0.2">
      <c r="A57" s="18"/>
    </row>
    <row r="58" spans="1:7" x14ac:dyDescent="0.2">
      <c r="A58" s="47" t="s">
        <v>769</v>
      </c>
    </row>
    <row r="59" spans="1:7" x14ac:dyDescent="0.2">
      <c r="A59" s="47"/>
    </row>
    <row r="60" spans="1:7" x14ac:dyDescent="0.2">
      <c r="A60" s="48"/>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7" t="s">
        <v>1086</v>
      </c>
    </row>
    <row r="73" spans="1:1" x14ac:dyDescent="0.2">
      <c r="A73" s="49"/>
    </row>
    <row r="74" spans="1:1" x14ac:dyDescent="0.2">
      <c r="A74" s="47" t="s">
        <v>770</v>
      </c>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9" x14ac:dyDescent="0.2">
      <c r="A81" s="49"/>
    </row>
    <row r="82" spans="1:9" x14ac:dyDescent="0.2">
      <c r="A82" s="49"/>
    </row>
    <row r="83" spans="1:9" x14ac:dyDescent="0.2">
      <c r="A83" s="49"/>
    </row>
    <row r="84" spans="1:9" x14ac:dyDescent="0.2">
      <c r="A84" s="49"/>
    </row>
    <row r="85" spans="1:9" x14ac:dyDescent="0.2">
      <c r="A85" s="49"/>
    </row>
    <row r="86" spans="1:9" x14ac:dyDescent="0.2">
      <c r="A86" s="46"/>
    </row>
    <row r="87" spans="1:9" x14ac:dyDescent="0.2">
      <c r="A87" s="48"/>
    </row>
    <row r="88" spans="1:9" x14ac:dyDescent="0.2">
      <c r="A88" s="49"/>
    </row>
    <row r="89" spans="1:9" x14ac:dyDescent="0.2">
      <c r="A89" s="48"/>
    </row>
    <row r="90" spans="1:9" x14ac:dyDescent="0.2">
      <c r="A90" s="18" t="s">
        <v>817</v>
      </c>
    </row>
    <row r="91" spans="1:9" x14ac:dyDescent="0.2">
      <c r="A91" s="18"/>
    </row>
    <row r="92" spans="1:9" ht="15" x14ac:dyDescent="0.2">
      <c r="A92" s="78" t="s">
        <v>1125</v>
      </c>
      <c r="B92" s="79"/>
      <c r="C92" s="79"/>
      <c r="D92" s="79"/>
      <c r="E92" s="79"/>
      <c r="F92" s="79"/>
      <c r="G92" s="79"/>
      <c r="H92" s="1"/>
      <c r="I92" s="1"/>
    </row>
    <row r="93" spans="1:9" x14ac:dyDescent="0.2">
      <c r="A93" s="18" t="s">
        <v>7</v>
      </c>
    </row>
    <row r="94" spans="1:9" ht="12" x14ac:dyDescent="0.2">
      <c r="A94" s="8" t="s">
        <v>2</v>
      </c>
      <c r="B94" s="8" t="s">
        <v>0</v>
      </c>
      <c r="C94" s="17" t="s">
        <v>829</v>
      </c>
      <c r="D94" s="16" t="s">
        <v>1</v>
      </c>
      <c r="E94" s="15" t="s">
        <v>3</v>
      </c>
      <c r="F94" s="15" t="s">
        <v>4</v>
      </c>
      <c r="G94" s="15" t="s">
        <v>6</v>
      </c>
      <c r="H94" s="1"/>
      <c r="I94" s="1"/>
    </row>
    <row r="95" spans="1:9" x14ac:dyDescent="0.2">
      <c r="A95" s="21" t="s">
        <v>45</v>
      </c>
      <c r="B95" s="22"/>
      <c r="C95" s="22"/>
      <c r="D95" s="23"/>
      <c r="E95" s="24"/>
      <c r="F95" s="25"/>
      <c r="G95" s="24"/>
    </row>
    <row r="96" spans="1:9" x14ac:dyDescent="0.2">
      <c r="A96" s="30" t="s">
        <v>46</v>
      </c>
      <c r="B96" s="26"/>
      <c r="C96" s="26"/>
      <c r="D96" s="34"/>
      <c r="E96" s="28"/>
      <c r="F96" s="29"/>
      <c r="G96" s="28"/>
    </row>
    <row r="97" spans="1:9" x14ac:dyDescent="0.2">
      <c r="A97" s="26" t="s">
        <v>1126</v>
      </c>
      <c r="B97" s="26" t="s">
        <v>1127</v>
      </c>
      <c r="C97" s="26" t="s">
        <v>1128</v>
      </c>
      <c r="D97" s="27">
        <v>940</v>
      </c>
      <c r="E97" s="28">
        <v>3290</v>
      </c>
      <c r="F97" s="29">
        <v>91.881917890888005</v>
      </c>
      <c r="G97" s="28">
        <v>4.165</v>
      </c>
    </row>
    <row r="98" spans="1:9" x14ac:dyDescent="0.2">
      <c r="A98" s="30" t="s">
        <v>31</v>
      </c>
      <c r="B98" s="30"/>
      <c r="C98" s="30"/>
      <c r="D98" s="31"/>
      <c r="E98" s="32">
        <f>SUM(E96:E97)</f>
        <v>3290</v>
      </c>
      <c r="F98" s="33">
        <f>SUM(F96:F97)</f>
        <v>91.881917890888005</v>
      </c>
      <c r="G98" s="32"/>
      <c r="H98" s="18"/>
      <c r="I98" s="18"/>
    </row>
    <row r="99" spans="1:9" x14ac:dyDescent="0.2">
      <c r="A99" s="26"/>
      <c r="B99" s="26"/>
      <c r="C99" s="26"/>
      <c r="D99" s="34"/>
      <c r="E99" s="28"/>
      <c r="F99" s="29"/>
      <c r="G99" s="28"/>
    </row>
    <row r="100" spans="1:9" x14ac:dyDescent="0.2">
      <c r="A100" s="30" t="s">
        <v>32</v>
      </c>
      <c r="B100" s="30"/>
      <c r="C100" s="30"/>
      <c r="D100" s="31"/>
      <c r="E100" s="32">
        <f>E98</f>
        <v>3290</v>
      </c>
      <c r="F100" s="33">
        <f>F98</f>
        <v>91.881917890888005</v>
      </c>
      <c r="G100" s="32"/>
      <c r="H100" s="18"/>
      <c r="I100" s="18"/>
    </row>
    <row r="101" spans="1:9" x14ac:dyDescent="0.2">
      <c r="A101" s="30"/>
      <c r="B101" s="30"/>
      <c r="C101" s="30"/>
      <c r="D101" s="31"/>
      <c r="E101" s="32"/>
      <c r="F101" s="33"/>
      <c r="G101" s="32"/>
      <c r="H101" s="18"/>
      <c r="I101" s="18"/>
    </row>
    <row r="102" spans="1:9" x14ac:dyDescent="0.2">
      <c r="A102" s="30" t="s">
        <v>34</v>
      </c>
      <c r="B102" s="30"/>
      <c r="C102" s="30"/>
      <c r="D102" s="31"/>
      <c r="E102" s="32">
        <f>E104-(E98)</f>
        <v>290.68276710000009</v>
      </c>
      <c r="F102" s="33">
        <f>F104-(F98)</f>
        <v>8.1180821091119952</v>
      </c>
      <c r="G102" s="32"/>
      <c r="H102" s="18"/>
      <c r="I102" s="18"/>
    </row>
    <row r="103" spans="1:9" x14ac:dyDescent="0.2">
      <c r="A103" s="30"/>
      <c r="B103" s="30"/>
      <c r="C103" s="30"/>
      <c r="D103" s="31"/>
      <c r="E103" s="32"/>
      <c r="F103" s="33"/>
      <c r="G103" s="32"/>
      <c r="H103" s="18"/>
      <c r="I103" s="18"/>
    </row>
    <row r="104" spans="1:9" x14ac:dyDescent="0.2">
      <c r="A104" s="35" t="s">
        <v>33</v>
      </c>
      <c r="B104" s="35"/>
      <c r="C104" s="35"/>
      <c r="D104" s="36"/>
      <c r="E104" s="37">
        <v>3580.6827671000001</v>
      </c>
      <c r="F104" s="38">
        <v>100</v>
      </c>
      <c r="G104" s="37"/>
      <c r="H104" s="18"/>
      <c r="I104" s="18"/>
    </row>
    <row r="106" spans="1:9" x14ac:dyDescent="0.2">
      <c r="A106" s="18" t="s">
        <v>35</v>
      </c>
    </row>
    <row r="107" spans="1:9" x14ac:dyDescent="0.2">
      <c r="A107" s="18" t="s">
        <v>1129</v>
      </c>
    </row>
    <row r="108" spans="1:9" ht="30" customHeight="1" x14ac:dyDescent="0.2">
      <c r="A108" s="92" t="s">
        <v>1130</v>
      </c>
      <c r="B108" s="92"/>
      <c r="C108" s="92"/>
      <c r="D108" s="92"/>
      <c r="E108" s="92"/>
      <c r="F108" s="92"/>
      <c r="G108" s="92"/>
    </row>
    <row r="110" spans="1:9" x14ac:dyDescent="0.2">
      <c r="A110" s="18" t="s">
        <v>36</v>
      </c>
    </row>
    <row r="111" spans="1:9" x14ac:dyDescent="0.2">
      <c r="A111" s="18" t="s">
        <v>37</v>
      </c>
    </row>
    <row r="112" spans="1:9" x14ac:dyDescent="0.2">
      <c r="A112" s="18" t="s">
        <v>38</v>
      </c>
      <c r="B112" s="18"/>
      <c r="C112" s="39" t="s">
        <v>40</v>
      </c>
      <c r="D112" s="19" t="s">
        <v>39</v>
      </c>
    </row>
    <row r="113" spans="1:9" x14ac:dyDescent="0.2">
      <c r="A113" s="9" t="s">
        <v>57</v>
      </c>
      <c r="C113" s="40">
        <v>0</v>
      </c>
      <c r="D113" s="40">
        <v>0.76949999999999996</v>
      </c>
    </row>
    <row r="114" spans="1:9" x14ac:dyDescent="0.2">
      <c r="A114" s="9" t="s">
        <v>79</v>
      </c>
      <c r="C114" s="40">
        <v>0</v>
      </c>
      <c r="D114" s="40">
        <v>0.1298</v>
      </c>
    </row>
    <row r="115" spans="1:9" x14ac:dyDescent="0.2">
      <c r="A115" s="9" t="s">
        <v>60</v>
      </c>
      <c r="C115" s="40">
        <v>0</v>
      </c>
      <c r="D115" s="40">
        <v>0.81510000000000005</v>
      </c>
    </row>
    <row r="116" spans="1:9" x14ac:dyDescent="0.2">
      <c r="A116" s="9" t="s">
        <v>80</v>
      </c>
      <c r="C116" s="40">
        <v>0</v>
      </c>
      <c r="D116" s="40">
        <v>0.14000000000000001</v>
      </c>
    </row>
    <row r="118" spans="1:9" x14ac:dyDescent="0.2">
      <c r="A118" s="9" t="s">
        <v>41</v>
      </c>
    </row>
    <row r="120" spans="1:9" x14ac:dyDescent="0.2">
      <c r="A120" s="18" t="s">
        <v>1198</v>
      </c>
      <c r="D120" s="41" t="s">
        <v>43</v>
      </c>
    </row>
    <row r="121" spans="1:9" x14ac:dyDescent="0.2">
      <c r="A121" s="9" t="s">
        <v>784</v>
      </c>
    </row>
    <row r="122" spans="1:9" x14ac:dyDescent="0.2">
      <c r="A122" s="46" t="s">
        <v>1118</v>
      </c>
    </row>
    <row r="124" spans="1:9" ht="15" x14ac:dyDescent="0.2">
      <c r="A124" s="78" t="s">
        <v>1131</v>
      </c>
      <c r="B124" s="79"/>
      <c r="C124" s="79"/>
      <c r="D124" s="79"/>
      <c r="E124" s="79"/>
      <c r="F124" s="79"/>
      <c r="G124" s="79"/>
      <c r="H124" s="1"/>
      <c r="I124" s="1"/>
    </row>
    <row r="125" spans="1:9" x14ac:dyDescent="0.2">
      <c r="A125" s="18" t="s">
        <v>7</v>
      </c>
    </row>
    <row r="126" spans="1:9" ht="12" x14ac:dyDescent="0.2">
      <c r="A126" s="8" t="s">
        <v>2</v>
      </c>
      <c r="B126" s="8" t="s">
        <v>0</v>
      </c>
      <c r="C126" s="17" t="s">
        <v>829</v>
      </c>
      <c r="D126" s="16" t="s">
        <v>1</v>
      </c>
      <c r="E126" s="15" t="s">
        <v>3</v>
      </c>
      <c r="F126" s="15" t="s">
        <v>4</v>
      </c>
      <c r="G126" s="15" t="s">
        <v>6</v>
      </c>
      <c r="H126" s="1"/>
      <c r="I126" s="1"/>
    </row>
    <row r="127" spans="1:9" x14ac:dyDescent="0.2">
      <c r="A127" s="21" t="s">
        <v>45</v>
      </c>
      <c r="B127" s="22"/>
      <c r="C127" s="22"/>
      <c r="D127" s="23"/>
      <c r="E127" s="24"/>
      <c r="F127" s="25"/>
      <c r="G127" s="24"/>
    </row>
    <row r="128" spans="1:9" x14ac:dyDescent="0.2">
      <c r="A128" s="30" t="s">
        <v>46</v>
      </c>
      <c r="B128" s="26"/>
      <c r="C128" s="26"/>
      <c r="D128" s="34"/>
      <c r="E128" s="28"/>
      <c r="F128" s="29"/>
      <c r="G128" s="28"/>
    </row>
    <row r="129" spans="1:9" ht="22.5" x14ac:dyDescent="0.2">
      <c r="A129" s="26" t="s">
        <v>1132</v>
      </c>
      <c r="B129" s="26" t="s">
        <v>1133</v>
      </c>
      <c r="C129" s="57" t="s">
        <v>1134</v>
      </c>
      <c r="D129" s="27">
        <v>682</v>
      </c>
      <c r="E129" s="28">
        <v>0</v>
      </c>
      <c r="F129" s="29">
        <v>100</v>
      </c>
      <c r="G129" s="28">
        <v>0</v>
      </c>
    </row>
    <row r="130" spans="1:9" x14ac:dyDescent="0.2">
      <c r="A130" s="30" t="s">
        <v>31</v>
      </c>
      <c r="B130" s="30"/>
      <c r="C130" s="30"/>
      <c r="D130" s="31"/>
      <c r="E130" s="32">
        <v>0</v>
      </c>
      <c r="F130" s="33">
        <v>100</v>
      </c>
      <c r="G130" s="32"/>
      <c r="H130" s="18"/>
      <c r="I130" s="18"/>
    </row>
    <row r="131" spans="1:9" x14ac:dyDescent="0.2">
      <c r="A131" s="26"/>
      <c r="B131" s="26"/>
      <c r="C131" s="26"/>
      <c r="D131" s="34"/>
      <c r="E131" s="28"/>
      <c r="F131" s="29"/>
      <c r="G131" s="28"/>
    </row>
    <row r="132" spans="1:9" x14ac:dyDescent="0.2">
      <c r="A132" s="30" t="s">
        <v>32</v>
      </c>
      <c r="B132" s="30"/>
      <c r="C132" s="30"/>
      <c r="D132" s="31"/>
      <c r="E132" s="32">
        <v>0</v>
      </c>
      <c r="F132" s="33">
        <v>100</v>
      </c>
      <c r="G132" s="32"/>
      <c r="H132" s="18"/>
      <c r="I132" s="18"/>
    </row>
    <row r="133" spans="1:9" x14ac:dyDescent="0.2">
      <c r="A133" s="30"/>
      <c r="B133" s="30"/>
      <c r="C133" s="30"/>
      <c r="D133" s="31"/>
      <c r="E133" s="32"/>
      <c r="F133" s="33"/>
      <c r="G133" s="32"/>
      <c r="H133" s="18"/>
      <c r="I133" s="18"/>
    </row>
    <row r="134" spans="1:9" x14ac:dyDescent="0.2">
      <c r="A134" s="30" t="s">
        <v>34</v>
      </c>
      <c r="B134" s="30"/>
      <c r="C134" s="30"/>
      <c r="D134" s="31"/>
      <c r="E134" s="32">
        <v>3.9999999999999998E-7</v>
      </c>
      <c r="F134" s="33">
        <v>0</v>
      </c>
      <c r="G134" s="32"/>
      <c r="H134" s="18"/>
      <c r="I134" s="18"/>
    </row>
    <row r="135" spans="1:9" x14ac:dyDescent="0.2">
      <c r="A135" s="30"/>
      <c r="B135" s="30"/>
      <c r="C135" s="30"/>
      <c r="D135" s="31"/>
      <c r="E135" s="32"/>
      <c r="F135" s="33"/>
      <c r="G135" s="32"/>
      <c r="H135" s="18"/>
      <c r="I135" s="18"/>
    </row>
    <row r="136" spans="1:9" x14ac:dyDescent="0.2">
      <c r="A136" s="35" t="s">
        <v>33</v>
      </c>
      <c r="B136" s="35"/>
      <c r="C136" s="35"/>
      <c r="D136" s="36"/>
      <c r="E136" s="37">
        <v>3.9999999999999998E-7</v>
      </c>
      <c r="F136" s="38">
        <v>100</v>
      </c>
      <c r="G136" s="37"/>
      <c r="H136" s="18"/>
      <c r="I136" s="18"/>
    </row>
    <row r="138" spans="1:9" x14ac:dyDescent="0.2">
      <c r="A138" s="18" t="s">
        <v>35</v>
      </c>
    </row>
    <row r="139" spans="1:9" x14ac:dyDescent="0.2">
      <c r="A139" s="18" t="s">
        <v>1129</v>
      </c>
    </row>
    <row r="140" spans="1:9" ht="30" customHeight="1" x14ac:dyDescent="0.2">
      <c r="A140" s="93" t="s">
        <v>1135</v>
      </c>
      <c r="B140" s="93"/>
      <c r="C140" s="93"/>
      <c r="D140" s="93"/>
      <c r="E140" s="93"/>
      <c r="F140" s="93"/>
      <c r="G140" s="93"/>
    </row>
    <row r="142" spans="1:9" x14ac:dyDescent="0.2">
      <c r="A142" s="18" t="s">
        <v>36</v>
      </c>
    </row>
    <row r="143" spans="1:9" x14ac:dyDescent="0.2">
      <c r="A143" s="18" t="s">
        <v>37</v>
      </c>
    </row>
    <row r="144" spans="1:9" x14ac:dyDescent="0.2">
      <c r="A144" s="18" t="s">
        <v>38</v>
      </c>
      <c r="B144" s="18"/>
      <c r="C144" s="39" t="s">
        <v>40</v>
      </c>
      <c r="D144" s="19" t="s">
        <v>39</v>
      </c>
    </row>
    <row r="145" spans="1:4" x14ac:dyDescent="0.2">
      <c r="A145" s="9" t="s">
        <v>57</v>
      </c>
      <c r="C145" s="40">
        <v>0</v>
      </c>
      <c r="D145" s="40">
        <v>0</v>
      </c>
    </row>
    <row r="146" spans="1:4" x14ac:dyDescent="0.2">
      <c r="A146" s="9" t="s">
        <v>79</v>
      </c>
      <c r="C146" s="40">
        <v>0</v>
      </c>
      <c r="D146" s="40">
        <v>0</v>
      </c>
    </row>
    <row r="147" spans="1:4" x14ac:dyDescent="0.2">
      <c r="A147" s="9" t="s">
        <v>60</v>
      </c>
      <c r="C147" s="40">
        <v>0</v>
      </c>
      <c r="D147" s="40">
        <v>0</v>
      </c>
    </row>
    <row r="148" spans="1:4" x14ac:dyDescent="0.2">
      <c r="A148" s="9" t="s">
        <v>80</v>
      </c>
      <c r="C148" s="40">
        <v>0</v>
      </c>
      <c r="D148" s="40">
        <v>0</v>
      </c>
    </row>
    <row r="150" spans="1:4" x14ac:dyDescent="0.2">
      <c r="A150" s="9" t="s">
        <v>41</v>
      </c>
    </row>
    <row r="152" spans="1:4" x14ac:dyDescent="0.2">
      <c r="A152" s="18" t="s">
        <v>1198</v>
      </c>
      <c r="D152" s="41" t="s">
        <v>43</v>
      </c>
    </row>
    <row r="153" spans="1:4" x14ac:dyDescent="0.2">
      <c r="A153" s="9" t="s">
        <v>784</v>
      </c>
    </row>
    <row r="154" spans="1:4" x14ac:dyDescent="0.2">
      <c r="A154" s="46" t="s">
        <v>1118</v>
      </c>
    </row>
  </sheetData>
  <mergeCells count="9">
    <mergeCell ref="A108:G108"/>
    <mergeCell ref="A124:G124"/>
    <mergeCell ref="A140:G140"/>
    <mergeCell ref="A1:G1"/>
    <mergeCell ref="A47:G47"/>
    <mergeCell ref="A49:G49"/>
    <mergeCell ref="A51:G51"/>
    <mergeCell ref="A54:G54"/>
    <mergeCell ref="A92:G92"/>
  </mergeCells>
  <conditionalFormatting sqref="F2:F3 F5:F10 F157:F65537 F48 F50 F52:F53 F55 F15:F46 F57:F90">
    <cfRule type="cellIs" dxfId="22" priority="5" stopIfTrue="1" operator="between">
      <formula>0.009</formula>
      <formula>-0.009</formula>
    </cfRule>
  </conditionalFormatting>
  <conditionalFormatting sqref="F127:F128 F56 F93 F91 F95:F96 F125 F137:F138 F141:F156 F109:F123 F105:F107">
    <cfRule type="cellIs" dxfId="21" priority="4" stopIfTrue="1" operator="between">
      <formula>0.009</formula>
      <formula>-0.009</formula>
    </cfRule>
  </conditionalFormatting>
  <conditionalFormatting sqref="F129:F133 F135:F136">
    <cfRule type="cellIs" dxfId="20" priority="3" stopIfTrue="1" operator="between">
      <formula>0.009</formula>
      <formula>-0.009</formula>
    </cfRule>
  </conditionalFormatting>
  <conditionalFormatting sqref="F139">
    <cfRule type="cellIs" dxfId="19" priority="2" stopIfTrue="1" operator="between">
      <formula>0.009</formula>
      <formula>-0.009</formula>
    </cfRule>
  </conditionalFormatting>
  <conditionalFormatting sqref="F97:F104">
    <cfRule type="cellIs" dxfId="18" priority="1" stopIfTrue="1" operator="between">
      <formula>0.009</formula>
      <formula>-0.009</formula>
    </cfRule>
  </conditionalFormatting>
  <hyperlinks>
    <hyperlink ref="A45" r:id="rId1" tooltip="https://www.franklintempletonindia.com/investor/reports" xr:uid="{00000000-0004-0000-2700-000000000000}"/>
    <hyperlink ref="A52" r:id="rId2" tooltip="https://www.franklintempletonindia.com/downloadsServlet/pdf/fair-valuation-reliance-big-reliance-infra-november-4-2020-kgox4tfq" xr:uid="{00000000-0004-0000-2700-000001000000}"/>
    <hyperlink ref="A122" r:id="rId3" tooltip="https://www.franklintempletonindia.com/investor/reports" xr:uid="{00000000-0004-0000-2700-000002000000}"/>
    <hyperlink ref="A154" r:id="rId4" tooltip="https://www.franklintempletonindia.com/investor/reports" xr:uid="{00000000-0004-0000-27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109"/>
  <sheetViews>
    <sheetView workbookViewId="0">
      <selection sqref="A1:G1"/>
    </sheetView>
  </sheetViews>
  <sheetFormatPr defaultColWidth="9.140625" defaultRowHeight="11.25" x14ac:dyDescent="0.2"/>
  <cols>
    <col min="1" max="1" width="45" style="9" customWidth="1"/>
    <col min="2" max="2" width="37.85546875" style="9" customWidth="1"/>
    <col min="3" max="3" width="15.42578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customHeight="1" x14ac:dyDescent="0.2">
      <c r="A1" s="78" t="s">
        <v>1136</v>
      </c>
      <c r="B1" s="79"/>
      <c r="C1" s="79"/>
      <c r="D1" s="79"/>
      <c r="E1" s="79"/>
      <c r="F1" s="79"/>
      <c r="G1" s="79"/>
    </row>
    <row r="2" spans="1:9" s="1" customFormat="1" ht="12" x14ac:dyDescent="0.2">
      <c r="A2" s="65" t="s">
        <v>1097</v>
      </c>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30</v>
      </c>
      <c r="B5" s="22"/>
      <c r="C5" s="22"/>
      <c r="D5" s="23"/>
      <c r="E5" s="24"/>
      <c r="F5" s="25"/>
      <c r="G5" s="24"/>
    </row>
    <row r="6" spans="1:9" x14ac:dyDescent="0.2">
      <c r="A6" s="26" t="s">
        <v>1114</v>
      </c>
      <c r="B6" s="26" t="s">
        <v>1115</v>
      </c>
      <c r="C6" s="26" t="s">
        <v>1116</v>
      </c>
      <c r="D6" s="27">
        <v>145773.29199999999</v>
      </c>
      <c r="E6" s="28">
        <v>5077.4699129999999</v>
      </c>
      <c r="F6" s="29">
        <v>100.10520288155099</v>
      </c>
      <c r="G6" s="28">
        <v>4.0561999999999996</v>
      </c>
    </row>
    <row r="7" spans="1:9" x14ac:dyDescent="0.2">
      <c r="A7" s="30" t="s">
        <v>31</v>
      </c>
      <c r="B7" s="30"/>
      <c r="C7" s="30"/>
      <c r="D7" s="31"/>
      <c r="E7" s="32">
        <f>SUM(E6:E6)</f>
        <v>5077.4699129999999</v>
      </c>
      <c r="F7" s="33">
        <f>SUM(F6:F6)</f>
        <v>100.10520288155099</v>
      </c>
      <c r="G7" s="32"/>
      <c r="H7" s="18"/>
      <c r="I7" s="18"/>
    </row>
    <row r="8" spans="1:9" x14ac:dyDescent="0.2">
      <c r="A8" s="26"/>
      <c r="B8" s="26"/>
      <c r="C8" s="26"/>
      <c r="D8" s="34"/>
      <c r="E8" s="28"/>
      <c r="F8" s="29"/>
      <c r="G8" s="28"/>
    </row>
    <row r="9" spans="1:9" x14ac:dyDescent="0.2">
      <c r="A9" s="30" t="s">
        <v>32</v>
      </c>
      <c r="B9" s="30"/>
      <c r="C9" s="30"/>
      <c r="D9" s="31"/>
      <c r="E9" s="32">
        <f>E7</f>
        <v>5077.4699129999999</v>
      </c>
      <c r="F9" s="33">
        <f>F7</f>
        <v>100.10520288155099</v>
      </c>
      <c r="G9" s="32"/>
      <c r="H9" s="18"/>
      <c r="I9" s="18"/>
    </row>
    <row r="10" spans="1:9" x14ac:dyDescent="0.2">
      <c r="A10" s="30"/>
      <c r="B10" s="30"/>
      <c r="C10" s="30"/>
      <c r="D10" s="31"/>
      <c r="E10" s="32"/>
      <c r="F10" s="33"/>
      <c r="G10" s="32"/>
      <c r="H10" s="18"/>
      <c r="I10" s="18"/>
    </row>
    <row r="11" spans="1:9" x14ac:dyDescent="0.2">
      <c r="A11" s="30" t="s">
        <v>34</v>
      </c>
      <c r="B11" s="30"/>
      <c r="C11" s="30"/>
      <c r="D11" s="31"/>
      <c r="E11" s="32">
        <f>E13-(E7)</f>
        <v>-5.3360309999998208</v>
      </c>
      <c r="F11" s="33">
        <f>F13-(F7)</f>
        <v>-0.10520288155099422</v>
      </c>
      <c r="G11" s="32"/>
      <c r="H11" s="18"/>
      <c r="I11" s="18"/>
    </row>
    <row r="12" spans="1:9" x14ac:dyDescent="0.2">
      <c r="A12" s="30"/>
      <c r="B12" s="30"/>
      <c r="C12" s="30"/>
      <c r="D12" s="31"/>
      <c r="E12" s="32"/>
      <c r="F12" s="33"/>
      <c r="G12" s="32"/>
      <c r="H12" s="18"/>
      <c r="I12" s="18"/>
    </row>
    <row r="13" spans="1:9" x14ac:dyDescent="0.2">
      <c r="A13" s="35" t="s">
        <v>33</v>
      </c>
      <c r="B13" s="35"/>
      <c r="C13" s="35"/>
      <c r="D13" s="36"/>
      <c r="E13" s="37">
        <v>5072.1338820000001</v>
      </c>
      <c r="F13" s="38">
        <v>100</v>
      </c>
      <c r="G13" s="37"/>
      <c r="H13" s="18"/>
      <c r="I13" s="18"/>
    </row>
    <row r="15" spans="1:9" x14ac:dyDescent="0.2">
      <c r="A15" s="18" t="s">
        <v>36</v>
      </c>
    </row>
    <row r="16" spans="1:9" x14ac:dyDescent="0.2">
      <c r="A16" s="18" t="s">
        <v>37</v>
      </c>
    </row>
    <row r="17" spans="1:5" x14ac:dyDescent="0.2">
      <c r="A17" s="18" t="s">
        <v>38</v>
      </c>
      <c r="B17" s="18"/>
      <c r="C17" s="39" t="s">
        <v>40</v>
      </c>
      <c r="D17" s="19" t="s">
        <v>39</v>
      </c>
    </row>
    <row r="18" spans="1:5" x14ac:dyDescent="0.2">
      <c r="A18" s="9" t="s">
        <v>57</v>
      </c>
      <c r="C18" s="40">
        <v>26.2256</v>
      </c>
      <c r="D18" s="40">
        <v>32.257800000000003</v>
      </c>
    </row>
    <row r="19" spans="1:5" x14ac:dyDescent="0.2">
      <c r="A19" s="9" t="s">
        <v>58</v>
      </c>
      <c r="C19" s="40">
        <v>12.092599999999999</v>
      </c>
      <c r="D19" s="40">
        <v>14.874000000000001</v>
      </c>
    </row>
    <row r="20" spans="1:5" x14ac:dyDescent="0.2">
      <c r="A20" s="9" t="s">
        <v>59</v>
      </c>
      <c r="C20" s="40">
        <v>11.8767</v>
      </c>
      <c r="D20" s="40">
        <v>14.608499999999999</v>
      </c>
    </row>
    <row r="21" spans="1:5" x14ac:dyDescent="0.2">
      <c r="A21" s="9" t="s">
        <v>60</v>
      </c>
      <c r="C21" s="40">
        <v>26.934699999999999</v>
      </c>
      <c r="D21" s="40">
        <v>28.378399999999999</v>
      </c>
    </row>
    <row r="22" spans="1:5" x14ac:dyDescent="0.2">
      <c r="A22" s="9" t="s">
        <v>61</v>
      </c>
      <c r="C22" s="40">
        <v>12.517899999999999</v>
      </c>
      <c r="D22" s="40">
        <v>13.1889</v>
      </c>
    </row>
    <row r="23" spans="1:5" x14ac:dyDescent="0.2">
      <c r="A23" s="9" t="s">
        <v>62</v>
      </c>
      <c r="C23" s="40">
        <v>12.3012</v>
      </c>
      <c r="D23" s="40">
        <v>12.9605</v>
      </c>
    </row>
    <row r="25" spans="1:5" x14ac:dyDescent="0.2">
      <c r="A25" s="9" t="s">
        <v>41</v>
      </c>
    </row>
    <row r="27" spans="1:5" x14ac:dyDescent="0.2">
      <c r="A27" s="18" t="s">
        <v>42</v>
      </c>
      <c r="D27" s="41" t="s">
        <v>43</v>
      </c>
    </row>
    <row r="29" spans="1:5" x14ac:dyDescent="0.2">
      <c r="A29" s="18" t="s">
        <v>892</v>
      </c>
      <c r="D29" s="62">
        <v>2.7426083013698602E-3</v>
      </c>
      <c r="E29" s="13" t="s">
        <v>44</v>
      </c>
    </row>
    <row r="31" spans="1:5" x14ac:dyDescent="0.2">
      <c r="A31" s="18" t="s">
        <v>789</v>
      </c>
      <c r="D31" s="41" t="s">
        <v>43</v>
      </c>
    </row>
    <row r="32" spans="1:5" x14ac:dyDescent="0.2">
      <c r="A32" s="9" t="s">
        <v>784</v>
      </c>
    </row>
    <row r="33" spans="1:7" x14ac:dyDescent="0.2">
      <c r="A33" s="46" t="s">
        <v>1118</v>
      </c>
    </row>
    <row r="35" spans="1:7" ht="25.5" customHeight="1" x14ac:dyDescent="0.25">
      <c r="A35" s="88" t="s">
        <v>1137</v>
      </c>
      <c r="B35" s="89"/>
      <c r="C35" s="89"/>
      <c r="D35" s="89"/>
      <c r="E35" s="89"/>
      <c r="F35" s="89"/>
      <c r="G35" s="89"/>
    </row>
    <row r="37" spans="1:7" ht="47.25" customHeight="1" x14ac:dyDescent="0.25">
      <c r="A37" s="88" t="s">
        <v>1138</v>
      </c>
      <c r="B37" s="89"/>
      <c r="C37" s="89"/>
      <c r="D37" s="89"/>
      <c r="E37" s="89"/>
      <c r="F37" s="89"/>
      <c r="G37" s="89"/>
    </row>
    <row r="38" spans="1:7" x14ac:dyDescent="0.2">
      <c r="A38" s="46" t="s">
        <v>1122</v>
      </c>
    </row>
    <row r="40" spans="1:7" ht="24.75" customHeight="1" x14ac:dyDescent="0.25">
      <c r="A40" s="88" t="s">
        <v>1139</v>
      </c>
      <c r="B40" s="89"/>
      <c r="C40" s="89"/>
      <c r="D40" s="89"/>
      <c r="E40" s="89"/>
      <c r="F40" s="89"/>
      <c r="G40" s="89"/>
    </row>
    <row r="42" spans="1:7" x14ac:dyDescent="0.2">
      <c r="A42" s="18" t="s">
        <v>1140</v>
      </c>
    </row>
    <row r="43" spans="1:7" x14ac:dyDescent="0.2">
      <c r="A43" s="18"/>
    </row>
    <row r="44" spans="1:7" x14ac:dyDescent="0.2">
      <c r="A44" s="47" t="s">
        <v>769</v>
      </c>
    </row>
    <row r="45" spans="1:7" x14ac:dyDescent="0.2">
      <c r="A45" s="48"/>
    </row>
    <row r="46" spans="1:7" x14ac:dyDescent="0.2">
      <c r="A46" s="49"/>
    </row>
    <row r="47" spans="1:7" x14ac:dyDescent="0.2">
      <c r="A47" s="49"/>
    </row>
    <row r="48" spans="1:7"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7" t="s">
        <v>1141</v>
      </c>
    </row>
    <row r="59" spans="1:1" x14ac:dyDescent="0.2">
      <c r="A59" s="49"/>
    </row>
    <row r="60" spans="1:1" x14ac:dyDescent="0.2">
      <c r="A60" s="47" t="s">
        <v>770</v>
      </c>
    </row>
    <row r="61" spans="1:1" x14ac:dyDescent="0.2">
      <c r="A61" s="49"/>
    </row>
    <row r="62" spans="1:1" x14ac:dyDescent="0.2">
      <c r="A62" s="49"/>
    </row>
    <row r="63" spans="1:1" x14ac:dyDescent="0.2">
      <c r="A63" s="49"/>
    </row>
    <row r="64" spans="1:1" x14ac:dyDescent="0.2">
      <c r="A64" s="49"/>
    </row>
    <row r="65" spans="1:9" x14ac:dyDescent="0.2">
      <c r="A65" s="49"/>
    </row>
    <row r="66" spans="1:9" x14ac:dyDescent="0.2">
      <c r="A66" s="49"/>
    </row>
    <row r="67" spans="1:9" x14ac:dyDescent="0.2">
      <c r="A67" s="49"/>
    </row>
    <row r="68" spans="1:9" x14ac:dyDescent="0.2">
      <c r="A68" s="49"/>
    </row>
    <row r="69" spans="1:9" x14ac:dyDescent="0.2">
      <c r="A69" s="49"/>
    </row>
    <row r="70" spans="1:9" x14ac:dyDescent="0.2">
      <c r="A70" s="49"/>
    </row>
    <row r="71" spans="1:9" x14ac:dyDescent="0.2">
      <c r="A71" s="49"/>
    </row>
    <row r="72" spans="1:9" x14ac:dyDescent="0.2">
      <c r="A72" s="49"/>
    </row>
    <row r="73" spans="1:9" x14ac:dyDescent="0.2">
      <c r="A73" s="49"/>
    </row>
    <row r="74" spans="1:9" x14ac:dyDescent="0.2">
      <c r="A74" s="48"/>
    </row>
    <row r="75" spans="1:9" x14ac:dyDescent="0.2">
      <c r="A75" s="18" t="s">
        <v>817</v>
      </c>
    </row>
    <row r="76" spans="1:9" x14ac:dyDescent="0.2">
      <c r="A76" s="18"/>
    </row>
    <row r="77" spans="1:9" ht="15" x14ac:dyDescent="0.2">
      <c r="A77" s="78" t="s">
        <v>1142</v>
      </c>
      <c r="B77" s="79"/>
      <c r="C77" s="79"/>
      <c r="D77" s="79"/>
      <c r="E77" s="79"/>
      <c r="F77" s="79"/>
      <c r="G77" s="79"/>
      <c r="H77" s="1"/>
      <c r="I77" s="1"/>
    </row>
    <row r="78" spans="1:9" x14ac:dyDescent="0.2">
      <c r="A78" s="18" t="s">
        <v>7</v>
      </c>
    </row>
    <row r="79" spans="1:9" ht="12" x14ac:dyDescent="0.2">
      <c r="A79" s="8" t="s">
        <v>2</v>
      </c>
      <c r="B79" s="8" t="s">
        <v>0</v>
      </c>
      <c r="C79" s="17" t="s">
        <v>829</v>
      </c>
      <c r="D79" s="16" t="s">
        <v>1</v>
      </c>
      <c r="E79" s="15" t="s">
        <v>3</v>
      </c>
      <c r="F79" s="15" t="s">
        <v>4</v>
      </c>
      <c r="G79" s="15" t="s">
        <v>6</v>
      </c>
      <c r="H79" s="1"/>
      <c r="I79" s="1"/>
    </row>
    <row r="80" spans="1:9" x14ac:dyDescent="0.2">
      <c r="A80" s="21" t="s">
        <v>45</v>
      </c>
      <c r="B80" s="22"/>
      <c r="C80" s="22"/>
      <c r="D80" s="23"/>
      <c r="E80" s="24"/>
      <c r="F80" s="25"/>
      <c r="G80" s="24"/>
    </row>
    <row r="81" spans="1:9" x14ac:dyDescent="0.2">
      <c r="A81" s="30" t="s">
        <v>46</v>
      </c>
      <c r="B81" s="26"/>
      <c r="C81" s="26"/>
      <c r="D81" s="34"/>
      <c r="E81" s="28"/>
      <c r="F81" s="29"/>
      <c r="G81" s="28"/>
    </row>
    <row r="82" spans="1:9" x14ac:dyDescent="0.2">
      <c r="A82" s="26" t="s">
        <v>1126</v>
      </c>
      <c r="B82" s="26" t="s">
        <v>1127</v>
      </c>
      <c r="C82" s="26" t="s">
        <v>1128</v>
      </c>
      <c r="D82" s="27">
        <v>1510</v>
      </c>
      <c r="E82" s="28">
        <v>5285</v>
      </c>
      <c r="F82" s="29">
        <v>91.881917890531199</v>
      </c>
      <c r="G82" s="28">
        <v>4.165</v>
      </c>
    </row>
    <row r="83" spans="1:9" x14ac:dyDescent="0.2">
      <c r="A83" s="30" t="s">
        <v>31</v>
      </c>
      <c r="B83" s="30"/>
      <c r="C83" s="30"/>
      <c r="D83" s="31"/>
      <c r="E83" s="32">
        <f>SUM(E81:E82)</f>
        <v>5285</v>
      </c>
      <c r="F83" s="33">
        <f>SUM(F81:F82)</f>
        <v>91.881917890531199</v>
      </c>
      <c r="G83" s="32"/>
      <c r="H83" s="18"/>
      <c r="I83" s="18"/>
    </row>
    <row r="84" spans="1:9" x14ac:dyDescent="0.2">
      <c r="A84" s="26"/>
      <c r="B84" s="26"/>
      <c r="C84" s="26"/>
      <c r="D84" s="34"/>
      <c r="E84" s="28"/>
      <c r="F84" s="29"/>
      <c r="G84" s="28"/>
    </row>
    <row r="85" spans="1:9" x14ac:dyDescent="0.2">
      <c r="A85" s="30" t="s">
        <v>32</v>
      </c>
      <c r="B85" s="30"/>
      <c r="C85" s="30"/>
      <c r="D85" s="31"/>
      <c r="E85" s="32">
        <f>E83</f>
        <v>5285</v>
      </c>
      <c r="F85" s="33">
        <f>F83</f>
        <v>91.881917890531199</v>
      </c>
      <c r="G85" s="32"/>
      <c r="H85" s="18"/>
      <c r="I85" s="18"/>
    </row>
    <row r="86" spans="1:9" x14ac:dyDescent="0.2">
      <c r="A86" s="30"/>
      <c r="B86" s="30"/>
      <c r="C86" s="30"/>
      <c r="D86" s="31"/>
      <c r="E86" s="32"/>
      <c r="F86" s="33"/>
      <c r="G86" s="32"/>
      <c r="H86" s="18"/>
      <c r="I86" s="18"/>
    </row>
    <row r="87" spans="1:9" x14ac:dyDescent="0.2">
      <c r="A87" s="30" t="s">
        <v>34</v>
      </c>
      <c r="B87" s="30"/>
      <c r="C87" s="30"/>
      <c r="D87" s="31"/>
      <c r="E87" s="32">
        <f>E89-(E83)</f>
        <v>466.94784929999969</v>
      </c>
      <c r="F87" s="33">
        <f>F89-(F83)</f>
        <v>8.1180821094688014</v>
      </c>
      <c r="G87" s="32"/>
      <c r="H87" s="18"/>
      <c r="I87" s="18"/>
    </row>
    <row r="88" spans="1:9" x14ac:dyDescent="0.2">
      <c r="A88" s="30"/>
      <c r="B88" s="30"/>
      <c r="C88" s="30"/>
      <c r="D88" s="31"/>
      <c r="E88" s="32"/>
      <c r="F88" s="33"/>
      <c r="G88" s="32"/>
      <c r="H88" s="18"/>
      <c r="I88" s="18"/>
    </row>
    <row r="89" spans="1:9" x14ac:dyDescent="0.2">
      <c r="A89" s="35" t="s">
        <v>33</v>
      </c>
      <c r="B89" s="35"/>
      <c r="C89" s="35"/>
      <c r="D89" s="36"/>
      <c r="E89" s="37">
        <v>5751.9478492999997</v>
      </c>
      <c r="F89" s="38">
        <v>100</v>
      </c>
      <c r="G89" s="37"/>
      <c r="H89" s="18"/>
      <c r="I89" s="18"/>
    </row>
    <row r="91" spans="1:9" x14ac:dyDescent="0.2">
      <c r="A91" s="18" t="s">
        <v>35</v>
      </c>
    </row>
    <row r="92" spans="1:9" x14ac:dyDescent="0.2">
      <c r="A92" s="47" t="s">
        <v>1129</v>
      </c>
    </row>
    <row r="93" spans="1:9" ht="30" customHeight="1" x14ac:dyDescent="0.2">
      <c r="A93" s="92" t="s">
        <v>1130</v>
      </c>
      <c r="B93" s="92"/>
      <c r="C93" s="92"/>
      <c r="D93" s="92"/>
      <c r="E93" s="92"/>
      <c r="F93" s="92"/>
      <c r="G93" s="92"/>
    </row>
    <row r="95" spans="1:9" x14ac:dyDescent="0.2">
      <c r="A95" s="18" t="s">
        <v>36</v>
      </c>
    </row>
    <row r="96" spans="1:9" x14ac:dyDescent="0.2">
      <c r="A96" s="18" t="s">
        <v>37</v>
      </c>
    </row>
    <row r="97" spans="1:4" x14ac:dyDescent="0.2">
      <c r="A97" s="18" t="s">
        <v>38</v>
      </c>
      <c r="B97" s="18"/>
      <c r="C97" s="39" t="s">
        <v>40</v>
      </c>
      <c r="D97" s="19" t="s">
        <v>39</v>
      </c>
    </row>
    <row r="98" spans="1:4" x14ac:dyDescent="0.2">
      <c r="A98" s="9" t="s">
        <v>57</v>
      </c>
      <c r="C98" s="40">
        <v>0</v>
      </c>
      <c r="D98" s="40">
        <v>0.34589999999999999</v>
      </c>
    </row>
    <row r="99" spans="1:4" x14ac:dyDescent="0.2">
      <c r="A99" s="9" t="s">
        <v>58</v>
      </c>
      <c r="C99" s="40">
        <v>0</v>
      </c>
      <c r="D99" s="40">
        <v>0.1595</v>
      </c>
    </row>
    <row r="100" spans="1:4" x14ac:dyDescent="0.2">
      <c r="A100" s="9" t="s">
        <v>59</v>
      </c>
      <c r="C100" s="40">
        <v>0</v>
      </c>
      <c r="D100" s="40">
        <v>0.15659999999999999</v>
      </c>
    </row>
    <row r="101" spans="1:4" x14ac:dyDescent="0.2">
      <c r="A101" s="9" t="s">
        <v>60</v>
      </c>
      <c r="C101" s="40">
        <v>0</v>
      </c>
      <c r="D101" s="40">
        <v>0.3538</v>
      </c>
    </row>
    <row r="102" spans="1:4" x14ac:dyDescent="0.2">
      <c r="A102" s="9" t="s">
        <v>61</v>
      </c>
      <c r="C102" s="40">
        <v>0</v>
      </c>
      <c r="D102" s="40">
        <v>0.16439999999999999</v>
      </c>
    </row>
    <row r="103" spans="1:4" x14ac:dyDescent="0.2">
      <c r="A103" s="9" t="s">
        <v>62</v>
      </c>
      <c r="C103" s="40">
        <v>0</v>
      </c>
      <c r="D103" s="40">
        <v>0.16159999999999999</v>
      </c>
    </row>
    <row r="105" spans="1:4" x14ac:dyDescent="0.2">
      <c r="A105" s="9" t="s">
        <v>41</v>
      </c>
    </row>
    <row r="107" spans="1:4" x14ac:dyDescent="0.2">
      <c r="A107" s="18" t="s">
        <v>1198</v>
      </c>
      <c r="D107" s="41" t="s">
        <v>43</v>
      </c>
    </row>
    <row r="108" spans="1:4" x14ac:dyDescent="0.2">
      <c r="A108" s="9" t="s">
        <v>784</v>
      </c>
    </row>
    <row r="109" spans="1:4" x14ac:dyDescent="0.2">
      <c r="A109" s="46" t="s">
        <v>1118</v>
      </c>
    </row>
  </sheetData>
  <mergeCells count="6">
    <mergeCell ref="A93:G93"/>
    <mergeCell ref="A1:G1"/>
    <mergeCell ref="A35:G35"/>
    <mergeCell ref="A37:G37"/>
    <mergeCell ref="A40:G40"/>
    <mergeCell ref="A77:G77"/>
  </mergeCells>
  <conditionalFormatting sqref="F2:F3 F112:F65533 F36 F38:F39 F41 F5:F34 F43:F75">
    <cfRule type="cellIs" dxfId="17" priority="3" stopIfTrue="1" operator="between">
      <formula>0.009</formula>
      <formula>-0.009</formula>
    </cfRule>
  </conditionalFormatting>
  <conditionalFormatting sqref="F42 F80:F81 F78 F76 F94:F111 F90:F92">
    <cfRule type="cellIs" dxfId="16" priority="2" stopIfTrue="1" operator="between">
      <formula>0.009</formula>
      <formula>-0.009</formula>
    </cfRule>
  </conditionalFormatting>
  <conditionalFormatting sqref="F82:F89">
    <cfRule type="cellIs" dxfId="15" priority="1" stopIfTrue="1" operator="between">
      <formula>0.009</formula>
      <formula>-0.009</formula>
    </cfRule>
  </conditionalFormatting>
  <hyperlinks>
    <hyperlink ref="A33" r:id="rId1" tooltip="https://www.franklintempletonindia.com/investor/reports" xr:uid="{00000000-0004-0000-2800-000000000000}"/>
    <hyperlink ref="A38" r:id="rId2" tooltip="https://www.franklintempletonindia.com/downloadsServlet/pdf/fair-valuation-reliance-big-reliance-infra-november-4-2020-kgox4tfq" xr:uid="{00000000-0004-0000-2800-000001000000}"/>
    <hyperlink ref="A109" r:id="rId3" tooltip="https://www.franklintempletonindia.com/investor/reports" xr:uid="{00000000-0004-0000-28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75"/>
  <sheetViews>
    <sheetView workbookViewId="0">
      <selection sqref="A1:G1"/>
    </sheetView>
  </sheetViews>
  <sheetFormatPr defaultColWidth="9.140625" defaultRowHeight="11.25" x14ac:dyDescent="0.2"/>
  <cols>
    <col min="1" max="1" width="38.5703125" style="9" bestFit="1" customWidth="1"/>
    <col min="2" max="2" width="58" style="9" bestFit="1" customWidth="1"/>
    <col min="3" max="3" width="15.42578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customHeight="1" x14ac:dyDescent="0.2">
      <c r="A1" s="78" t="s">
        <v>1143</v>
      </c>
      <c r="B1" s="79"/>
      <c r="C1" s="79"/>
      <c r="D1" s="79"/>
      <c r="E1" s="79"/>
      <c r="F1" s="79"/>
      <c r="G1" s="79"/>
    </row>
    <row r="2" spans="1:9" s="1" customFormat="1" ht="12" x14ac:dyDescent="0.2">
      <c r="A2" s="65" t="s">
        <v>1097</v>
      </c>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1144</v>
      </c>
      <c r="B7" s="26" t="s">
        <v>1145</v>
      </c>
      <c r="C7" s="26" t="s">
        <v>1105</v>
      </c>
      <c r="D7" s="27">
        <v>11135</v>
      </c>
      <c r="E7" s="28">
        <v>22824.367109999999</v>
      </c>
      <c r="F7" s="29">
        <v>39.879475274450201</v>
      </c>
      <c r="G7" s="28">
        <v>9.6341999999999999</v>
      </c>
    </row>
    <row r="8" spans="1:9" x14ac:dyDescent="0.2">
      <c r="A8" s="26" t="s">
        <v>1146</v>
      </c>
      <c r="B8" s="26" t="s">
        <v>1147</v>
      </c>
      <c r="C8" s="26" t="s">
        <v>1105</v>
      </c>
      <c r="D8" s="27">
        <v>10675</v>
      </c>
      <c r="E8" s="28">
        <v>21799.929899999999</v>
      </c>
      <c r="F8" s="29">
        <v>38.0895453197869</v>
      </c>
      <c r="G8" s="28">
        <v>9.3650000000000002</v>
      </c>
    </row>
    <row r="9" spans="1:9" x14ac:dyDescent="0.2">
      <c r="A9" s="26" t="s">
        <v>1148</v>
      </c>
      <c r="B9" s="26" t="s">
        <v>1149</v>
      </c>
      <c r="C9" s="26" t="s">
        <v>1105</v>
      </c>
      <c r="D9" s="27">
        <v>2125</v>
      </c>
      <c r="E9" s="28">
        <v>4377.67425</v>
      </c>
      <c r="F9" s="29">
        <v>7.6488145836028201</v>
      </c>
      <c r="G9" s="28">
        <v>9.7100000000000009</v>
      </c>
    </row>
    <row r="10" spans="1:9" x14ac:dyDescent="0.2">
      <c r="A10" s="30" t="s">
        <v>31</v>
      </c>
      <c r="B10" s="30"/>
      <c r="C10" s="30"/>
      <c r="D10" s="31"/>
      <c r="E10" s="32">
        <f>SUM(E6:E9)</f>
        <v>49001.971259999991</v>
      </c>
      <c r="F10" s="33">
        <f>SUM(F6:F9)</f>
        <v>85.617835177839908</v>
      </c>
      <c r="G10" s="32"/>
      <c r="H10" s="18"/>
      <c r="I10" s="18"/>
    </row>
    <row r="11" spans="1:9" x14ac:dyDescent="0.2">
      <c r="A11" s="26"/>
      <c r="B11" s="26"/>
      <c r="C11" s="26"/>
      <c r="D11" s="34"/>
      <c r="E11" s="28"/>
      <c r="F11" s="29"/>
      <c r="G11" s="28"/>
    </row>
    <row r="12" spans="1:9" x14ac:dyDescent="0.2">
      <c r="A12" s="30" t="s">
        <v>1106</v>
      </c>
      <c r="B12" s="26"/>
      <c r="C12" s="26"/>
      <c r="D12" s="34"/>
      <c r="E12" s="28"/>
      <c r="F12" s="29"/>
      <c r="G12" s="28"/>
    </row>
    <row r="13" spans="1:9" x14ac:dyDescent="0.2">
      <c r="A13" s="26" t="s">
        <v>1112</v>
      </c>
      <c r="B13" s="26" t="s">
        <v>1113</v>
      </c>
      <c r="C13" s="26" t="s">
        <v>1109</v>
      </c>
      <c r="D13" s="27">
        <v>1000</v>
      </c>
      <c r="E13" s="28">
        <v>0</v>
      </c>
      <c r="F13" s="28">
        <v>0</v>
      </c>
      <c r="G13" s="28">
        <v>0</v>
      </c>
    </row>
    <row r="14" spans="1:9" x14ac:dyDescent="0.2">
      <c r="A14" s="26" t="s">
        <v>1150</v>
      </c>
      <c r="B14" s="26" t="s">
        <v>1151</v>
      </c>
      <c r="C14" s="26" t="s">
        <v>1109</v>
      </c>
      <c r="D14" s="27">
        <v>800</v>
      </c>
      <c r="E14" s="28">
        <v>0</v>
      </c>
      <c r="F14" s="28">
        <v>0</v>
      </c>
      <c r="G14" s="28">
        <v>0</v>
      </c>
    </row>
    <row r="15" spans="1:9" x14ac:dyDescent="0.2">
      <c r="A15" s="26" t="s">
        <v>1152</v>
      </c>
      <c r="B15" s="26" t="s">
        <v>1153</v>
      </c>
      <c r="C15" s="26" t="s">
        <v>1109</v>
      </c>
      <c r="D15" s="27">
        <v>350</v>
      </c>
      <c r="E15" s="28">
        <v>0</v>
      </c>
      <c r="F15" s="28">
        <v>0</v>
      </c>
      <c r="G15" s="28">
        <v>0</v>
      </c>
    </row>
    <row r="16" spans="1:9" x14ac:dyDescent="0.2">
      <c r="A16" s="26" t="s">
        <v>1154</v>
      </c>
      <c r="B16" s="26" t="s">
        <v>1155</v>
      </c>
      <c r="C16" s="26" t="s">
        <v>1109</v>
      </c>
      <c r="D16" s="27">
        <v>300</v>
      </c>
      <c r="E16" s="28">
        <v>0</v>
      </c>
      <c r="F16" s="28">
        <v>0</v>
      </c>
      <c r="G16" s="28">
        <v>0</v>
      </c>
    </row>
    <row r="17" spans="1:9" x14ac:dyDescent="0.2">
      <c r="A17" s="30" t="s">
        <v>31</v>
      </c>
      <c r="B17" s="30"/>
      <c r="C17" s="30"/>
      <c r="D17" s="31"/>
      <c r="E17" s="32">
        <f>SUM(E12:E16)</f>
        <v>0</v>
      </c>
      <c r="F17" s="32">
        <f>SUM(F12:F16)</f>
        <v>0</v>
      </c>
      <c r="G17" s="32"/>
      <c r="H17" s="18"/>
      <c r="I17" s="18"/>
    </row>
    <row r="18" spans="1:9" x14ac:dyDescent="0.2">
      <c r="A18" s="26"/>
      <c r="B18" s="26"/>
      <c r="C18" s="26"/>
      <c r="D18" s="34"/>
      <c r="E18" s="28"/>
      <c r="F18" s="29"/>
      <c r="G18" s="28"/>
    </row>
    <row r="19" spans="1:9" x14ac:dyDescent="0.2">
      <c r="A19" s="30" t="s">
        <v>30</v>
      </c>
      <c r="B19" s="26"/>
      <c r="C19" s="26"/>
      <c r="D19" s="34"/>
      <c r="E19" s="28"/>
      <c r="F19" s="29"/>
      <c r="G19" s="28"/>
    </row>
    <row r="20" spans="1:9" x14ac:dyDescent="0.2">
      <c r="A20" s="26" t="s">
        <v>1114</v>
      </c>
      <c r="B20" s="26" t="s">
        <v>1115</v>
      </c>
      <c r="C20" s="26" t="s">
        <v>1116</v>
      </c>
      <c r="D20" s="27">
        <v>196197.25200000001</v>
      </c>
      <c r="E20" s="28">
        <v>6833.8008319999999</v>
      </c>
      <c r="F20" s="29">
        <v>11.940238693008901</v>
      </c>
      <c r="G20" s="28">
        <v>4.0561999999999996</v>
      </c>
    </row>
    <row r="21" spans="1:9" x14ac:dyDescent="0.2">
      <c r="A21" s="30" t="s">
        <v>31</v>
      </c>
      <c r="B21" s="30"/>
      <c r="C21" s="30"/>
      <c r="D21" s="31"/>
      <c r="E21" s="32">
        <f>SUM(E20:E20)</f>
        <v>6833.8008319999999</v>
      </c>
      <c r="F21" s="33">
        <f>SUM(F20:F20)</f>
        <v>11.940238693008901</v>
      </c>
      <c r="G21" s="32"/>
      <c r="H21" s="18"/>
      <c r="I21" s="18"/>
    </row>
    <row r="22" spans="1:9" x14ac:dyDescent="0.2">
      <c r="A22" s="26"/>
      <c r="B22" s="26"/>
      <c r="C22" s="26"/>
      <c r="D22" s="34"/>
      <c r="E22" s="28"/>
      <c r="F22" s="29"/>
      <c r="G22" s="28"/>
    </row>
    <row r="23" spans="1:9" x14ac:dyDescent="0.2">
      <c r="A23" s="30" t="s">
        <v>32</v>
      </c>
      <c r="B23" s="30"/>
      <c r="C23" s="30"/>
      <c r="D23" s="31"/>
      <c r="E23" s="32">
        <f>E10+E17+E21</f>
        <v>55835.772091999992</v>
      </c>
      <c r="F23" s="33">
        <f>F10+F17+F21</f>
        <v>97.558073870848801</v>
      </c>
      <c r="G23" s="32"/>
      <c r="H23" s="18"/>
      <c r="I23" s="18"/>
    </row>
    <row r="24" spans="1:9" x14ac:dyDescent="0.2">
      <c r="A24" s="30"/>
      <c r="B24" s="30"/>
      <c r="C24" s="30"/>
      <c r="D24" s="31"/>
      <c r="E24" s="32"/>
      <c r="F24" s="33"/>
      <c r="G24" s="32"/>
      <c r="H24" s="18"/>
      <c r="I24" s="18"/>
    </row>
    <row r="25" spans="1:9" x14ac:dyDescent="0.2">
      <c r="A25" s="30" t="s">
        <v>34</v>
      </c>
      <c r="B25" s="30"/>
      <c r="C25" s="30"/>
      <c r="D25" s="31"/>
      <c r="E25" s="32">
        <f>E27-(E10+E17+E21)</f>
        <v>1397.5965843000085</v>
      </c>
      <c r="F25" s="33">
        <f>F27-(F10+F17+F21)</f>
        <v>2.4419261291511987</v>
      </c>
      <c r="G25" s="32"/>
      <c r="H25" s="18"/>
      <c r="I25" s="18"/>
    </row>
    <row r="26" spans="1:9" x14ac:dyDescent="0.2">
      <c r="A26" s="30"/>
      <c r="B26" s="30"/>
      <c r="C26" s="30"/>
      <c r="D26" s="31"/>
      <c r="E26" s="32"/>
      <c r="F26" s="33"/>
      <c r="G26" s="32"/>
      <c r="H26" s="18"/>
      <c r="I26" s="18"/>
    </row>
    <row r="27" spans="1:9" x14ac:dyDescent="0.2">
      <c r="A27" s="35" t="s">
        <v>33</v>
      </c>
      <c r="B27" s="35"/>
      <c r="C27" s="35"/>
      <c r="D27" s="36"/>
      <c r="E27" s="37">
        <v>57233.368676300001</v>
      </c>
      <c r="F27" s="38">
        <v>100</v>
      </c>
      <c r="G27" s="37"/>
      <c r="H27" s="18"/>
      <c r="I27" s="18"/>
    </row>
    <row r="29" spans="1:9" x14ac:dyDescent="0.2">
      <c r="A29" s="18" t="s">
        <v>35</v>
      </c>
    </row>
    <row r="30" spans="1:9" x14ac:dyDescent="0.2">
      <c r="A30" s="18" t="s">
        <v>1117</v>
      </c>
    </row>
    <row r="31" spans="1:9" x14ac:dyDescent="0.2">
      <c r="A31" s="18"/>
    </row>
    <row r="32" spans="1:9" x14ac:dyDescent="0.2">
      <c r="A32" s="18" t="s">
        <v>36</v>
      </c>
    </row>
    <row r="33" spans="1:4" x14ac:dyDescent="0.2">
      <c r="A33" s="18" t="s">
        <v>37</v>
      </c>
    </row>
    <row r="34" spans="1:4" x14ac:dyDescent="0.2">
      <c r="A34" s="18" t="s">
        <v>38</v>
      </c>
      <c r="B34" s="18"/>
      <c r="C34" s="39" t="s">
        <v>40</v>
      </c>
      <c r="D34" s="19" t="s">
        <v>39</v>
      </c>
    </row>
    <row r="35" spans="1:4" x14ac:dyDescent="0.2">
      <c r="A35" s="9" t="s">
        <v>941</v>
      </c>
      <c r="C35" s="40">
        <v>4414.8040000000001</v>
      </c>
      <c r="D35" s="40">
        <v>4678.9088000000002</v>
      </c>
    </row>
    <row r="36" spans="1:4" x14ac:dyDescent="0.2">
      <c r="A36" s="9" t="s">
        <v>1156</v>
      </c>
      <c r="C36" s="40">
        <v>1115.8167000000001</v>
      </c>
      <c r="D36" s="40">
        <v>1182.5675000000001</v>
      </c>
    </row>
    <row r="37" spans="1:4" x14ac:dyDescent="0.2">
      <c r="A37" s="9" t="s">
        <v>943</v>
      </c>
      <c r="C37" s="40">
        <v>1231.9168</v>
      </c>
      <c r="D37" s="40">
        <v>1305.6132</v>
      </c>
    </row>
    <row r="38" spans="1:4" x14ac:dyDescent="0.2">
      <c r="A38" s="9" t="s">
        <v>944</v>
      </c>
      <c r="C38" s="40">
        <v>1281.5742</v>
      </c>
      <c r="D38" s="40">
        <v>1358.2411999999999</v>
      </c>
    </row>
    <row r="39" spans="1:4" x14ac:dyDescent="0.2">
      <c r="A39" s="9" t="s">
        <v>1157</v>
      </c>
      <c r="C39" s="40">
        <v>3654.2307999999998</v>
      </c>
      <c r="D39" s="40">
        <v>3870.8029000000001</v>
      </c>
    </row>
    <row r="40" spans="1:4" x14ac:dyDescent="0.2">
      <c r="A40" s="9" t="s">
        <v>945</v>
      </c>
      <c r="C40" s="40">
        <v>4700.2453999999998</v>
      </c>
      <c r="D40" s="40">
        <v>4696.4089999999997</v>
      </c>
    </row>
    <row r="41" spans="1:4" x14ac:dyDescent="0.2">
      <c r="A41" s="9" t="s">
        <v>1158</v>
      </c>
      <c r="C41" s="40">
        <v>1127.9256</v>
      </c>
      <c r="D41" s="40">
        <v>1127.0052000000001</v>
      </c>
    </row>
    <row r="42" spans="1:4" x14ac:dyDescent="0.2">
      <c r="A42" s="9" t="s">
        <v>947</v>
      </c>
      <c r="C42" s="40">
        <v>1332.9124999999999</v>
      </c>
      <c r="D42" s="40">
        <v>1331.8244999999999</v>
      </c>
    </row>
    <row r="43" spans="1:4" x14ac:dyDescent="0.2">
      <c r="A43" s="9" t="s">
        <v>948</v>
      </c>
      <c r="C43" s="40">
        <v>1388.5241000000001</v>
      </c>
      <c r="D43" s="40">
        <v>1387.3907999999999</v>
      </c>
    </row>
    <row r="45" spans="1:4" x14ac:dyDescent="0.2">
      <c r="A45" s="9" t="s">
        <v>41</v>
      </c>
    </row>
    <row r="47" spans="1:4" x14ac:dyDescent="0.2">
      <c r="A47" s="18" t="s">
        <v>42</v>
      </c>
      <c r="D47" s="41" t="s">
        <v>43</v>
      </c>
    </row>
    <row r="49" spans="1:7" x14ac:dyDescent="0.2">
      <c r="A49" s="18" t="s">
        <v>892</v>
      </c>
      <c r="D49" s="42">
        <v>2.12605892736986</v>
      </c>
      <c r="E49" s="13" t="s">
        <v>44</v>
      </c>
    </row>
    <row r="51" spans="1:7" x14ac:dyDescent="0.2">
      <c r="A51" s="18" t="s">
        <v>789</v>
      </c>
      <c r="D51" s="41" t="s">
        <v>43</v>
      </c>
    </row>
    <row r="52" spans="1:7" x14ac:dyDescent="0.2">
      <c r="A52" s="9" t="s">
        <v>784</v>
      </c>
    </row>
    <row r="53" spans="1:7" x14ac:dyDescent="0.2">
      <c r="A53" s="46" t="s">
        <v>1118</v>
      </c>
    </row>
    <row r="55" spans="1:7" ht="24.75" customHeight="1" x14ac:dyDescent="0.25">
      <c r="A55" s="88" t="s">
        <v>1159</v>
      </c>
      <c r="B55" s="89"/>
      <c r="C55" s="89"/>
      <c r="D55" s="89"/>
      <c r="E55" s="89"/>
      <c r="F55" s="89"/>
      <c r="G55" s="89"/>
    </row>
    <row r="57" spans="1:7" ht="15" x14ac:dyDescent="0.25">
      <c r="A57" s="88" t="s">
        <v>1160</v>
      </c>
      <c r="B57" s="89"/>
      <c r="C57" s="89"/>
      <c r="D57" s="89"/>
      <c r="E57" s="89"/>
      <c r="F57" s="89"/>
      <c r="G57" s="89"/>
    </row>
    <row r="58" spans="1:7" x14ac:dyDescent="0.2">
      <c r="A58" s="46" t="s">
        <v>1039</v>
      </c>
    </row>
    <row r="60" spans="1:7" ht="58.5" customHeight="1" x14ac:dyDescent="0.25">
      <c r="A60" s="88" t="s">
        <v>1161</v>
      </c>
      <c r="B60" s="89"/>
      <c r="C60" s="89"/>
      <c r="D60" s="89"/>
      <c r="E60" s="89"/>
      <c r="F60" s="89"/>
      <c r="G60" s="89"/>
    </row>
    <row r="62" spans="1:7" ht="46.5" customHeight="1" x14ac:dyDescent="0.25">
      <c r="A62" s="88" t="s">
        <v>1162</v>
      </c>
      <c r="B62" s="89"/>
      <c r="C62" s="89"/>
      <c r="D62" s="89"/>
      <c r="E62" s="89"/>
      <c r="F62" s="89"/>
      <c r="G62" s="89"/>
    </row>
    <row r="63" spans="1:7" x14ac:dyDescent="0.2">
      <c r="A63" s="46" t="s">
        <v>1122</v>
      </c>
    </row>
    <row r="65" spans="1:7" ht="26.25" customHeight="1" x14ac:dyDescent="0.25">
      <c r="A65" s="88" t="s">
        <v>1163</v>
      </c>
      <c r="B65" s="89"/>
      <c r="C65" s="89"/>
      <c r="D65" s="89"/>
      <c r="E65" s="89"/>
      <c r="F65" s="89"/>
      <c r="G65" s="89"/>
    </row>
    <row r="67" spans="1:7" x14ac:dyDescent="0.2">
      <c r="A67" s="18" t="s">
        <v>1164</v>
      </c>
    </row>
    <row r="68" spans="1:7" x14ac:dyDescent="0.2">
      <c r="A68" s="18"/>
    </row>
    <row r="69" spans="1:7" x14ac:dyDescent="0.2">
      <c r="A69" s="47" t="s">
        <v>769</v>
      </c>
    </row>
    <row r="70" spans="1:7" x14ac:dyDescent="0.2">
      <c r="A70" s="48"/>
    </row>
    <row r="71" spans="1:7" x14ac:dyDescent="0.2">
      <c r="A71" s="49"/>
    </row>
    <row r="72" spans="1:7" x14ac:dyDescent="0.2">
      <c r="A72" s="49"/>
    </row>
    <row r="73" spans="1:7" x14ac:dyDescent="0.2">
      <c r="A73" s="49"/>
    </row>
    <row r="74" spans="1:7" x14ac:dyDescent="0.2">
      <c r="A74" s="49"/>
    </row>
    <row r="75" spans="1:7" x14ac:dyDescent="0.2">
      <c r="A75" s="49"/>
    </row>
    <row r="76" spans="1:7" x14ac:dyDescent="0.2">
      <c r="A76" s="49"/>
    </row>
    <row r="77" spans="1:7" x14ac:dyDescent="0.2">
      <c r="A77" s="49"/>
    </row>
    <row r="78" spans="1:7" x14ac:dyDescent="0.2">
      <c r="A78" s="49"/>
    </row>
    <row r="79" spans="1:7" x14ac:dyDescent="0.2">
      <c r="A79" s="49"/>
    </row>
    <row r="80" spans="1:7" x14ac:dyDescent="0.2">
      <c r="A80" s="49"/>
    </row>
    <row r="81" spans="1:1" x14ac:dyDescent="0.2">
      <c r="A81" s="49"/>
    </row>
    <row r="82" spans="1:1" x14ac:dyDescent="0.2">
      <c r="A82" s="49"/>
    </row>
    <row r="83" spans="1:1" x14ac:dyDescent="0.2">
      <c r="A83" s="47" t="s">
        <v>1165</v>
      </c>
    </row>
    <row r="84" spans="1:1" x14ac:dyDescent="0.2">
      <c r="A84" s="49"/>
    </row>
    <row r="85" spans="1:1" x14ac:dyDescent="0.2">
      <c r="A85" s="47" t="s">
        <v>770</v>
      </c>
    </row>
    <row r="86" spans="1:1" x14ac:dyDescent="0.2">
      <c r="A86" s="49"/>
    </row>
    <row r="87" spans="1:1" x14ac:dyDescent="0.2">
      <c r="A87" s="49"/>
    </row>
    <row r="88" spans="1:1" x14ac:dyDescent="0.2">
      <c r="A88" s="49"/>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9" x14ac:dyDescent="0.2">
      <c r="A97" s="49"/>
    </row>
    <row r="98" spans="1:9" x14ac:dyDescent="0.2">
      <c r="A98" s="49"/>
    </row>
    <row r="99" spans="1:9" x14ac:dyDescent="0.2">
      <c r="A99" s="48"/>
    </row>
    <row r="100" spans="1:9" x14ac:dyDescent="0.2">
      <c r="A100" s="48"/>
    </row>
    <row r="101" spans="1:9" x14ac:dyDescent="0.2">
      <c r="A101" s="18" t="s">
        <v>817</v>
      </c>
    </row>
    <row r="103" spans="1:9" ht="15" x14ac:dyDescent="0.2">
      <c r="A103" s="78" t="s">
        <v>1166</v>
      </c>
      <c r="B103" s="79"/>
      <c r="C103" s="79"/>
      <c r="D103" s="79"/>
      <c r="E103" s="79"/>
      <c r="F103" s="79"/>
      <c r="G103" s="79"/>
      <c r="H103" s="1"/>
      <c r="I103" s="1"/>
    </row>
    <row r="104" spans="1:9" x14ac:dyDescent="0.2">
      <c r="A104" s="18" t="s">
        <v>7</v>
      </c>
    </row>
    <row r="105" spans="1:9" ht="12" x14ac:dyDescent="0.2">
      <c r="A105" s="8" t="s">
        <v>2</v>
      </c>
      <c r="B105" s="8" t="s">
        <v>0</v>
      </c>
      <c r="C105" s="17" t="s">
        <v>829</v>
      </c>
      <c r="D105" s="16" t="s">
        <v>1</v>
      </c>
      <c r="E105" s="15" t="s">
        <v>3</v>
      </c>
      <c r="F105" s="15" t="s">
        <v>4</v>
      </c>
      <c r="G105" s="15" t="s">
        <v>6</v>
      </c>
      <c r="H105" s="1"/>
      <c r="I105" s="1"/>
    </row>
    <row r="106" spans="1:9" x14ac:dyDescent="0.2">
      <c r="A106" s="21" t="s">
        <v>45</v>
      </c>
      <c r="B106" s="22"/>
      <c r="C106" s="22"/>
      <c r="D106" s="23"/>
      <c r="E106" s="24"/>
      <c r="F106" s="25"/>
      <c r="G106" s="24"/>
    </row>
    <row r="107" spans="1:9" x14ac:dyDescent="0.2">
      <c r="A107" s="30" t="s">
        <v>46</v>
      </c>
      <c r="B107" s="26"/>
      <c r="C107" s="26"/>
      <c r="D107" s="34"/>
      <c r="E107" s="28"/>
      <c r="F107" s="29"/>
      <c r="G107" s="28"/>
    </row>
    <row r="108" spans="1:9" x14ac:dyDescent="0.2">
      <c r="A108" s="26" t="s">
        <v>1126</v>
      </c>
      <c r="B108" s="26" t="s">
        <v>1127</v>
      </c>
      <c r="C108" s="26" t="s">
        <v>1128</v>
      </c>
      <c r="D108" s="27">
        <v>5230</v>
      </c>
      <c r="E108" s="28">
        <v>18305</v>
      </c>
      <c r="F108" s="29">
        <v>91.881917890088303</v>
      </c>
      <c r="G108" s="28">
        <v>4.165</v>
      </c>
    </row>
    <row r="109" spans="1:9" x14ac:dyDescent="0.2">
      <c r="A109" s="30" t="s">
        <v>31</v>
      </c>
      <c r="B109" s="30"/>
      <c r="C109" s="30"/>
      <c r="D109" s="31"/>
      <c r="E109" s="32">
        <v>18305</v>
      </c>
      <c r="F109" s="33">
        <v>91.881917890088303</v>
      </c>
      <c r="G109" s="32"/>
      <c r="H109" s="18"/>
      <c r="I109" s="18"/>
    </row>
    <row r="110" spans="1:9" x14ac:dyDescent="0.2">
      <c r="A110" s="26"/>
      <c r="B110" s="26"/>
      <c r="C110" s="26"/>
      <c r="D110" s="34"/>
      <c r="E110" s="28"/>
      <c r="F110" s="29"/>
      <c r="G110" s="28"/>
    </row>
    <row r="111" spans="1:9" x14ac:dyDescent="0.2">
      <c r="A111" s="30" t="s">
        <v>32</v>
      </c>
      <c r="B111" s="30"/>
      <c r="C111" s="30"/>
      <c r="D111" s="31"/>
      <c r="E111" s="32">
        <v>18305</v>
      </c>
      <c r="F111" s="33">
        <v>91.881917890088303</v>
      </c>
      <c r="G111" s="32"/>
      <c r="H111" s="18"/>
      <c r="I111" s="18"/>
    </row>
    <row r="112" spans="1:9" x14ac:dyDescent="0.2">
      <c r="A112" s="30"/>
      <c r="B112" s="30"/>
      <c r="C112" s="30"/>
      <c r="D112" s="31"/>
      <c r="E112" s="32"/>
      <c r="F112" s="33"/>
      <c r="G112" s="32"/>
      <c r="H112" s="18"/>
      <c r="I112" s="18"/>
    </row>
    <row r="113" spans="1:9" x14ac:dyDescent="0.2">
      <c r="A113" s="30" t="s">
        <v>34</v>
      </c>
      <c r="B113" s="30"/>
      <c r="C113" s="30"/>
      <c r="D113" s="31"/>
      <c r="E113" s="32">
        <v>1617.3094383999996</v>
      </c>
      <c r="F113" s="33">
        <v>8.1180821099116969</v>
      </c>
      <c r="G113" s="32"/>
      <c r="H113" s="18"/>
      <c r="I113" s="18"/>
    </row>
    <row r="114" spans="1:9" x14ac:dyDescent="0.2">
      <c r="A114" s="30"/>
      <c r="B114" s="30"/>
      <c r="C114" s="30"/>
      <c r="D114" s="31"/>
      <c r="E114" s="32"/>
      <c r="F114" s="33"/>
      <c r="G114" s="32"/>
      <c r="H114" s="18"/>
      <c r="I114" s="18"/>
    </row>
    <row r="115" spans="1:9" x14ac:dyDescent="0.2">
      <c r="A115" s="35" t="s">
        <v>33</v>
      </c>
      <c r="B115" s="35"/>
      <c r="C115" s="35"/>
      <c r="D115" s="36"/>
      <c r="E115" s="37">
        <v>19922.3094384</v>
      </c>
      <c r="F115" s="38">
        <v>100</v>
      </c>
      <c r="G115" s="37"/>
      <c r="H115" s="18"/>
      <c r="I115" s="18"/>
    </row>
    <row r="117" spans="1:9" x14ac:dyDescent="0.2">
      <c r="A117" s="18" t="s">
        <v>35</v>
      </c>
    </row>
    <row r="118" spans="1:9" x14ac:dyDescent="0.2">
      <c r="A118" s="47" t="s">
        <v>1129</v>
      </c>
    </row>
    <row r="119" spans="1:9" ht="30" customHeight="1" x14ac:dyDescent="0.2">
      <c r="A119" s="92" t="s">
        <v>1130</v>
      </c>
      <c r="B119" s="92"/>
      <c r="C119" s="92"/>
      <c r="D119" s="92"/>
      <c r="E119" s="92"/>
      <c r="F119" s="92"/>
      <c r="G119" s="92"/>
    </row>
    <row r="121" spans="1:9" x14ac:dyDescent="0.2">
      <c r="A121" s="18" t="s">
        <v>36</v>
      </c>
    </row>
    <row r="122" spans="1:9" x14ac:dyDescent="0.2">
      <c r="A122" s="18" t="s">
        <v>37</v>
      </c>
    </row>
    <row r="123" spans="1:9" x14ac:dyDescent="0.2">
      <c r="A123" s="18" t="s">
        <v>38</v>
      </c>
      <c r="B123" s="18"/>
      <c r="C123" s="39" t="s">
        <v>40</v>
      </c>
      <c r="D123" s="19" t="s">
        <v>39</v>
      </c>
    </row>
    <row r="124" spans="1:9" x14ac:dyDescent="0.2">
      <c r="A124" s="9" t="s">
        <v>941</v>
      </c>
      <c r="C124" s="40">
        <v>0</v>
      </c>
      <c r="D124" s="40">
        <v>89.492199999999997</v>
      </c>
    </row>
    <row r="125" spans="1:9" x14ac:dyDescent="0.2">
      <c r="A125" s="9" t="s">
        <v>1156</v>
      </c>
      <c r="C125" s="40">
        <v>0</v>
      </c>
      <c r="D125" s="40">
        <v>22.9758</v>
      </c>
    </row>
    <row r="126" spans="1:9" x14ac:dyDescent="0.2">
      <c r="A126" s="9" t="s">
        <v>943</v>
      </c>
      <c r="C126" s="40">
        <v>0</v>
      </c>
      <c r="D126" s="40">
        <v>25.622900000000001</v>
      </c>
    </row>
    <row r="127" spans="1:9" x14ac:dyDescent="0.2">
      <c r="A127" s="9" t="s">
        <v>944</v>
      </c>
      <c r="C127" s="40">
        <v>0</v>
      </c>
      <c r="D127" s="40">
        <v>26.5044</v>
      </c>
    </row>
    <row r="128" spans="1:9" x14ac:dyDescent="0.2">
      <c r="A128" s="9" t="s">
        <v>1157</v>
      </c>
      <c r="C128" s="40">
        <v>0</v>
      </c>
      <c r="D128" s="40">
        <v>74.069100000000006</v>
      </c>
    </row>
    <row r="129" spans="1:9" x14ac:dyDescent="0.2">
      <c r="A129" s="9" t="s">
        <v>945</v>
      </c>
      <c r="C129" s="40">
        <v>0</v>
      </c>
      <c r="D129" s="40">
        <v>94.515600000000006</v>
      </c>
    </row>
    <row r="130" spans="1:9" x14ac:dyDescent="0.2">
      <c r="A130" s="9" t="s">
        <v>1158</v>
      </c>
      <c r="C130" s="40">
        <v>0</v>
      </c>
      <c r="D130" s="40">
        <v>23.057300000000001</v>
      </c>
    </row>
    <row r="131" spans="1:9" x14ac:dyDescent="0.2">
      <c r="A131" s="9" t="s">
        <v>947</v>
      </c>
      <c r="C131" s="40">
        <v>0</v>
      </c>
      <c r="D131" s="40">
        <v>27.455400000000001</v>
      </c>
    </row>
    <row r="132" spans="1:9" x14ac:dyDescent="0.2">
      <c r="A132" s="9" t="s">
        <v>948</v>
      </c>
      <c r="C132" s="40">
        <v>0</v>
      </c>
      <c r="D132" s="40">
        <v>28.470199999999998</v>
      </c>
    </row>
    <row r="134" spans="1:9" x14ac:dyDescent="0.2">
      <c r="A134" s="9" t="s">
        <v>41</v>
      </c>
    </row>
    <row r="136" spans="1:9" x14ac:dyDescent="0.2">
      <c r="A136" s="18" t="s">
        <v>1198</v>
      </c>
      <c r="D136" s="41" t="s">
        <v>43</v>
      </c>
    </row>
    <row r="137" spans="1:9" x14ac:dyDescent="0.2">
      <c r="A137" s="9" t="s">
        <v>784</v>
      </c>
    </row>
    <row r="138" spans="1:9" x14ac:dyDescent="0.2">
      <c r="A138" s="46" t="s">
        <v>1118</v>
      </c>
    </row>
    <row r="140" spans="1:9" ht="15" x14ac:dyDescent="0.2">
      <c r="A140" s="78" t="s">
        <v>1167</v>
      </c>
      <c r="B140" s="79"/>
      <c r="C140" s="79"/>
      <c r="D140" s="79"/>
      <c r="E140" s="79"/>
      <c r="F140" s="79"/>
      <c r="G140" s="79"/>
      <c r="H140" s="1"/>
      <c r="I140" s="1"/>
    </row>
    <row r="141" spans="1:9" x14ac:dyDescent="0.2">
      <c r="A141" s="18" t="s">
        <v>7</v>
      </c>
    </row>
    <row r="142" spans="1:9" ht="12" x14ac:dyDescent="0.2">
      <c r="A142" s="8" t="s">
        <v>2</v>
      </c>
      <c r="B142" s="8" t="s">
        <v>0</v>
      </c>
      <c r="C142" s="17" t="s">
        <v>829</v>
      </c>
      <c r="D142" s="16" t="s">
        <v>1</v>
      </c>
      <c r="E142" s="15" t="s">
        <v>3</v>
      </c>
      <c r="F142" s="15" t="s">
        <v>4</v>
      </c>
      <c r="G142" s="15" t="s">
        <v>6</v>
      </c>
      <c r="H142" s="1"/>
      <c r="I142" s="1"/>
    </row>
    <row r="143" spans="1:9" x14ac:dyDescent="0.2">
      <c r="A143" s="21" t="s">
        <v>45</v>
      </c>
      <c r="B143" s="22"/>
      <c r="C143" s="22"/>
      <c r="D143" s="23"/>
      <c r="E143" s="24"/>
      <c r="F143" s="25"/>
      <c r="G143" s="24"/>
    </row>
    <row r="144" spans="1:9" x14ac:dyDescent="0.2">
      <c r="A144" s="30" t="s">
        <v>46</v>
      </c>
      <c r="B144" s="26"/>
      <c r="C144" s="26"/>
      <c r="D144" s="34"/>
      <c r="E144" s="28"/>
      <c r="F144" s="29"/>
      <c r="G144" s="28"/>
    </row>
    <row r="145" spans="1:9" ht="22.5" x14ac:dyDescent="0.2">
      <c r="A145" s="26" t="s">
        <v>1132</v>
      </c>
      <c r="B145" s="26" t="s">
        <v>1133</v>
      </c>
      <c r="C145" s="57" t="s">
        <v>1134</v>
      </c>
      <c r="D145" s="27">
        <v>3523</v>
      </c>
      <c r="E145" s="28">
        <v>0</v>
      </c>
      <c r="F145" s="29">
        <v>100</v>
      </c>
      <c r="G145" s="28">
        <v>0</v>
      </c>
    </row>
    <row r="146" spans="1:9" x14ac:dyDescent="0.2">
      <c r="A146" s="30" t="s">
        <v>31</v>
      </c>
      <c r="B146" s="30"/>
      <c r="C146" s="30"/>
      <c r="D146" s="31"/>
      <c r="E146" s="32">
        <f>SUM(E144:E145)</f>
        <v>0</v>
      </c>
      <c r="F146" s="33">
        <f>SUM(F144:F145)</f>
        <v>100</v>
      </c>
      <c r="G146" s="32"/>
      <c r="H146" s="18"/>
      <c r="I146" s="18"/>
    </row>
    <row r="147" spans="1:9" x14ac:dyDescent="0.2">
      <c r="A147" s="26"/>
      <c r="B147" s="26"/>
      <c r="C147" s="26"/>
      <c r="D147" s="34"/>
      <c r="E147" s="28"/>
      <c r="F147" s="29"/>
      <c r="G147" s="28"/>
    </row>
    <row r="148" spans="1:9" x14ac:dyDescent="0.2">
      <c r="A148" s="30" t="s">
        <v>32</v>
      </c>
      <c r="B148" s="30"/>
      <c r="C148" s="30"/>
      <c r="D148" s="31"/>
      <c r="E148" s="32">
        <f>E146</f>
        <v>0</v>
      </c>
      <c r="F148" s="33">
        <f>F146</f>
        <v>100</v>
      </c>
      <c r="G148" s="32"/>
      <c r="H148" s="18"/>
      <c r="I148" s="18"/>
    </row>
    <row r="149" spans="1:9" x14ac:dyDescent="0.2">
      <c r="A149" s="30"/>
      <c r="B149" s="30"/>
      <c r="C149" s="30"/>
      <c r="D149" s="31"/>
      <c r="E149" s="32"/>
      <c r="F149" s="33"/>
      <c r="G149" s="32"/>
      <c r="H149" s="18"/>
      <c r="I149" s="18"/>
    </row>
    <row r="150" spans="1:9" x14ac:dyDescent="0.2">
      <c r="A150" s="30" t="s">
        <v>34</v>
      </c>
      <c r="B150" s="30"/>
      <c r="C150" s="30"/>
      <c r="D150" s="31"/>
      <c r="E150" s="32">
        <f>E152-(E146)</f>
        <v>8.9999999999999996E-7</v>
      </c>
      <c r="F150" s="33">
        <v>0</v>
      </c>
      <c r="G150" s="32"/>
      <c r="H150" s="18"/>
      <c r="I150" s="18"/>
    </row>
    <row r="151" spans="1:9" x14ac:dyDescent="0.2">
      <c r="A151" s="30"/>
      <c r="B151" s="30"/>
      <c r="C151" s="30"/>
      <c r="D151" s="31"/>
      <c r="E151" s="32"/>
      <c r="F151" s="33"/>
      <c r="G151" s="32"/>
      <c r="H151" s="18"/>
      <c r="I151" s="18"/>
    </row>
    <row r="152" spans="1:9" x14ac:dyDescent="0.2">
      <c r="A152" s="35" t="s">
        <v>33</v>
      </c>
      <c r="B152" s="35"/>
      <c r="C152" s="35"/>
      <c r="D152" s="36"/>
      <c r="E152" s="37">
        <v>8.9999999999999996E-7</v>
      </c>
      <c r="F152" s="38">
        <v>100</v>
      </c>
      <c r="G152" s="37"/>
      <c r="H152" s="18"/>
      <c r="I152" s="18"/>
    </row>
    <row r="154" spans="1:9" x14ac:dyDescent="0.2">
      <c r="A154" s="18" t="s">
        <v>35</v>
      </c>
    </row>
    <row r="155" spans="1:9" x14ac:dyDescent="0.2">
      <c r="A155" s="47" t="s">
        <v>1129</v>
      </c>
    </row>
    <row r="156" spans="1:9" ht="24.75" customHeight="1" x14ac:dyDescent="0.25">
      <c r="A156" s="86" t="s">
        <v>1135</v>
      </c>
      <c r="B156" s="87"/>
      <c r="C156" s="87"/>
      <c r="D156" s="87"/>
      <c r="E156" s="87"/>
      <c r="F156" s="87"/>
      <c r="G156" s="87"/>
    </row>
    <row r="158" spans="1:9" x14ac:dyDescent="0.2">
      <c r="A158" s="18" t="s">
        <v>36</v>
      </c>
    </row>
    <row r="159" spans="1:9" x14ac:dyDescent="0.2">
      <c r="A159" s="18" t="s">
        <v>37</v>
      </c>
    </row>
    <row r="160" spans="1:9" x14ac:dyDescent="0.2">
      <c r="A160" s="18" t="s">
        <v>38</v>
      </c>
      <c r="B160" s="18"/>
      <c r="C160" s="39" t="s">
        <v>40</v>
      </c>
      <c r="D160" s="19" t="s">
        <v>39</v>
      </c>
    </row>
    <row r="161" spans="1:4" x14ac:dyDescent="0.2">
      <c r="A161" s="9" t="s">
        <v>941</v>
      </c>
      <c r="C161" s="40">
        <v>0</v>
      </c>
      <c r="D161" s="40">
        <v>0</v>
      </c>
    </row>
    <row r="162" spans="1:4" x14ac:dyDescent="0.2">
      <c r="A162" s="9" t="s">
        <v>1156</v>
      </c>
      <c r="C162" s="40">
        <v>0</v>
      </c>
      <c r="D162" s="40">
        <v>0</v>
      </c>
    </row>
    <row r="163" spans="1:4" x14ac:dyDescent="0.2">
      <c r="A163" s="9" t="s">
        <v>943</v>
      </c>
      <c r="C163" s="40">
        <v>0</v>
      </c>
      <c r="D163" s="40">
        <v>0</v>
      </c>
    </row>
    <row r="164" spans="1:4" x14ac:dyDescent="0.2">
      <c r="A164" s="9" t="s">
        <v>944</v>
      </c>
      <c r="C164" s="40">
        <v>0</v>
      </c>
      <c r="D164" s="40">
        <v>0</v>
      </c>
    </row>
    <row r="165" spans="1:4" x14ac:dyDescent="0.2">
      <c r="A165" s="9" t="s">
        <v>1157</v>
      </c>
      <c r="C165" s="40">
        <v>0</v>
      </c>
      <c r="D165" s="40">
        <v>0</v>
      </c>
    </row>
    <row r="166" spans="1:4" x14ac:dyDescent="0.2">
      <c r="A166" s="9" t="s">
        <v>945</v>
      </c>
      <c r="C166" s="40">
        <v>0</v>
      </c>
      <c r="D166" s="40">
        <v>0</v>
      </c>
    </row>
    <row r="167" spans="1:4" x14ac:dyDescent="0.2">
      <c r="A167" s="9" t="s">
        <v>1158</v>
      </c>
      <c r="C167" s="40">
        <v>0</v>
      </c>
      <c r="D167" s="40">
        <v>0</v>
      </c>
    </row>
    <row r="168" spans="1:4" x14ac:dyDescent="0.2">
      <c r="A168" s="9" t="s">
        <v>947</v>
      </c>
      <c r="C168" s="40">
        <v>0</v>
      </c>
      <c r="D168" s="40">
        <v>0</v>
      </c>
    </row>
    <row r="169" spans="1:4" x14ac:dyDescent="0.2">
      <c r="A169" s="9" t="s">
        <v>948</v>
      </c>
      <c r="C169" s="40">
        <v>0</v>
      </c>
      <c r="D169" s="40">
        <v>0</v>
      </c>
    </row>
    <row r="171" spans="1:4" x14ac:dyDescent="0.2">
      <c r="A171" s="9" t="s">
        <v>41</v>
      </c>
    </row>
    <row r="173" spans="1:4" x14ac:dyDescent="0.2">
      <c r="A173" s="18" t="s">
        <v>1198</v>
      </c>
      <c r="D173" s="41" t="s">
        <v>43</v>
      </c>
    </row>
    <row r="174" spans="1:4" x14ac:dyDescent="0.2">
      <c r="A174" s="9" t="s">
        <v>784</v>
      </c>
    </row>
    <row r="175" spans="1:4" x14ac:dyDescent="0.2">
      <c r="A175" s="46" t="s">
        <v>1118</v>
      </c>
    </row>
  </sheetData>
  <mergeCells count="10">
    <mergeCell ref="A103:G103"/>
    <mergeCell ref="A119:G119"/>
    <mergeCell ref="A140:G140"/>
    <mergeCell ref="A156:G156"/>
    <mergeCell ref="A1:G1"/>
    <mergeCell ref="A55:G55"/>
    <mergeCell ref="A57:G57"/>
    <mergeCell ref="A60:G60"/>
    <mergeCell ref="A62:G62"/>
    <mergeCell ref="A65:G65"/>
  </mergeCells>
  <conditionalFormatting sqref="F2:F3 F5:F12 F178:F65537 F56 F58:F59 F61 F63:F64 F18:F54 F66:F102">
    <cfRule type="cellIs" dxfId="14" priority="5" stopIfTrue="1" operator="between">
      <formula>0.009</formula>
      <formula>-0.009</formula>
    </cfRule>
  </conditionalFormatting>
  <conditionalFormatting sqref="F104 F106:F118 F143:F144 F141 F153:F154 F157:F177 F120:F139">
    <cfRule type="cellIs" dxfId="13" priority="4" stopIfTrue="1" operator="between">
      <formula>0.009</formula>
      <formula>-0.009</formula>
    </cfRule>
  </conditionalFormatting>
  <conditionalFormatting sqref="F147:F149 F151:F152">
    <cfRule type="cellIs" dxfId="12" priority="3" stopIfTrue="1" operator="between">
      <formula>0.009</formula>
      <formula>-0.009</formula>
    </cfRule>
  </conditionalFormatting>
  <conditionalFormatting sqref="F145:F146">
    <cfRule type="cellIs" dxfId="11" priority="2" stopIfTrue="1" operator="between">
      <formula>0.009</formula>
      <formula>-0.009</formula>
    </cfRule>
  </conditionalFormatting>
  <conditionalFormatting sqref="F155">
    <cfRule type="cellIs" dxfId="10" priority="1" stopIfTrue="1" operator="between">
      <formula>0.009</formula>
      <formula>-0.009</formula>
    </cfRule>
  </conditionalFormatting>
  <hyperlinks>
    <hyperlink ref="A53" r:id="rId1" tooltip="https://www.franklintempletonindia.com/investor/reports" xr:uid="{00000000-0004-0000-2900-000000000000}"/>
    <hyperlink ref="A58" r:id="rId2" tooltip="https://www.franklintempletonindia.com/downloadsServlet/pdf/franklin-templeton-update-on-reliance-broadcast-july-23-2020-kcg9m1gq" xr:uid="{00000000-0004-0000-2900-000001000000}"/>
    <hyperlink ref="A63" r:id="rId3" tooltip="https://www.franklintempletonindia.com/downloadsServlet/pdf/fair-valuation-reliance-big-reliance-infra-november-4-2020-kgox4tfq" xr:uid="{00000000-0004-0000-2900-000002000000}"/>
    <hyperlink ref="A138" r:id="rId4" tooltip="https://www.franklintempletonindia.com/investor/reports" xr:uid="{00000000-0004-0000-2900-000003000000}"/>
    <hyperlink ref="A175" r:id="rId5" tooltip="https://www.franklintempletonindia.com/investor/reports" xr:uid="{00000000-0004-0000-29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73"/>
  <sheetViews>
    <sheetView workbookViewId="0">
      <selection sqref="A1:G1"/>
    </sheetView>
  </sheetViews>
  <sheetFormatPr defaultColWidth="9.140625" defaultRowHeight="11.25" x14ac:dyDescent="0.2"/>
  <cols>
    <col min="1" max="1" width="47.42578125" style="9" customWidth="1"/>
    <col min="2" max="2" width="35.42578125" style="9" customWidth="1"/>
    <col min="3" max="3" width="15.42578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customHeight="1" x14ac:dyDescent="0.2">
      <c r="A1" s="78" t="s">
        <v>1168</v>
      </c>
      <c r="B1" s="79"/>
      <c r="C1" s="79"/>
      <c r="D1" s="79"/>
      <c r="E1" s="79"/>
      <c r="F1" s="79"/>
      <c r="G1" s="79"/>
    </row>
    <row r="2" spans="1:9" s="1" customFormat="1" ht="12" x14ac:dyDescent="0.2">
      <c r="A2" s="65" t="s">
        <v>1097</v>
      </c>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30</v>
      </c>
      <c r="B5" s="22"/>
      <c r="C5" s="22"/>
      <c r="D5" s="23"/>
      <c r="E5" s="24"/>
      <c r="F5" s="25"/>
      <c r="G5" s="24"/>
    </row>
    <row r="6" spans="1:9" x14ac:dyDescent="0.2">
      <c r="A6" s="26" t="s">
        <v>1114</v>
      </c>
      <c r="B6" s="26" t="s">
        <v>1115</v>
      </c>
      <c r="C6" s="26" t="s">
        <v>1116</v>
      </c>
      <c r="D6" s="27">
        <v>846201.90300000005</v>
      </c>
      <c r="E6" s="28">
        <v>29474.292880000001</v>
      </c>
      <c r="F6" s="29">
        <v>100.131593914365</v>
      </c>
      <c r="G6" s="28">
        <v>4.0561999999999996</v>
      </c>
    </row>
    <row r="7" spans="1:9" x14ac:dyDescent="0.2">
      <c r="A7" s="30" t="s">
        <v>31</v>
      </c>
      <c r="B7" s="30"/>
      <c r="C7" s="30"/>
      <c r="D7" s="31"/>
      <c r="E7" s="32">
        <f>SUM(E6:E6)</f>
        <v>29474.292880000001</v>
      </c>
      <c r="F7" s="33">
        <f>SUM(F6:F6)</f>
        <v>100.131593914365</v>
      </c>
      <c r="G7" s="32"/>
      <c r="H7" s="18"/>
      <c r="I7" s="18"/>
    </row>
    <row r="8" spans="1:9" x14ac:dyDescent="0.2">
      <c r="A8" s="26"/>
      <c r="B8" s="26"/>
      <c r="C8" s="26"/>
      <c r="D8" s="34"/>
      <c r="E8" s="28"/>
      <c r="F8" s="29"/>
      <c r="G8" s="28"/>
    </row>
    <row r="9" spans="1:9" x14ac:dyDescent="0.2">
      <c r="A9" s="30" t="s">
        <v>32</v>
      </c>
      <c r="B9" s="30"/>
      <c r="C9" s="30"/>
      <c r="D9" s="31"/>
      <c r="E9" s="32">
        <f>E7</f>
        <v>29474.292880000001</v>
      </c>
      <c r="F9" s="33">
        <f>F7</f>
        <v>100.131593914365</v>
      </c>
      <c r="G9" s="32"/>
      <c r="H9" s="18"/>
      <c r="I9" s="18"/>
    </row>
    <row r="10" spans="1:9" x14ac:dyDescent="0.2">
      <c r="A10" s="30"/>
      <c r="B10" s="30"/>
      <c r="C10" s="30"/>
      <c r="D10" s="31"/>
      <c r="E10" s="32"/>
      <c r="F10" s="33"/>
      <c r="G10" s="32"/>
      <c r="H10" s="18"/>
      <c r="I10" s="18"/>
    </row>
    <row r="11" spans="1:9" x14ac:dyDescent="0.2">
      <c r="A11" s="30" t="s">
        <v>34</v>
      </c>
      <c r="B11" s="30"/>
      <c r="C11" s="30"/>
      <c r="D11" s="31"/>
      <c r="E11" s="32">
        <f>E13-(E7)</f>
        <v>-38.735402300000715</v>
      </c>
      <c r="F11" s="33">
        <f>F13-(F7)</f>
        <v>-0.13159391436499845</v>
      </c>
      <c r="G11" s="32"/>
      <c r="H11" s="18"/>
      <c r="I11" s="18"/>
    </row>
    <row r="12" spans="1:9" x14ac:dyDescent="0.2">
      <c r="A12" s="30"/>
      <c r="B12" s="30"/>
      <c r="C12" s="30"/>
      <c r="D12" s="31"/>
      <c r="E12" s="32"/>
      <c r="F12" s="33"/>
      <c r="G12" s="32"/>
      <c r="H12" s="18"/>
      <c r="I12" s="18"/>
    </row>
    <row r="13" spans="1:9" x14ac:dyDescent="0.2">
      <c r="A13" s="35" t="s">
        <v>33</v>
      </c>
      <c r="B13" s="35"/>
      <c r="C13" s="35"/>
      <c r="D13" s="36"/>
      <c r="E13" s="37">
        <v>29435.5574777</v>
      </c>
      <c r="F13" s="38">
        <v>100</v>
      </c>
      <c r="G13" s="37"/>
      <c r="H13" s="18"/>
      <c r="I13" s="18"/>
    </row>
    <row r="15" spans="1:9" x14ac:dyDescent="0.2">
      <c r="A15" s="18" t="s">
        <v>36</v>
      </c>
    </row>
    <row r="16" spans="1:9" x14ac:dyDescent="0.2">
      <c r="A16" s="18" t="s">
        <v>37</v>
      </c>
    </row>
    <row r="17" spans="1:4" x14ac:dyDescent="0.2">
      <c r="A17" s="18" t="s">
        <v>38</v>
      </c>
      <c r="B17" s="18"/>
      <c r="C17" s="39" t="s">
        <v>40</v>
      </c>
      <c r="D17" s="19" t="s">
        <v>39</v>
      </c>
    </row>
    <row r="18" spans="1:4" x14ac:dyDescent="0.2">
      <c r="A18" s="9" t="s">
        <v>941</v>
      </c>
      <c r="C18" s="40">
        <v>30.588699999999999</v>
      </c>
      <c r="D18" s="40">
        <v>32.585599999999999</v>
      </c>
    </row>
    <row r="19" spans="1:4" x14ac:dyDescent="0.2">
      <c r="A19" s="9" t="s">
        <v>942</v>
      </c>
      <c r="C19" s="40">
        <v>11.532299999999999</v>
      </c>
      <c r="D19" s="40">
        <v>12.285299999999999</v>
      </c>
    </row>
    <row r="20" spans="1:4" x14ac:dyDescent="0.2">
      <c r="A20" s="9" t="s">
        <v>1156</v>
      </c>
      <c r="C20" s="40">
        <v>11.627700000000001</v>
      </c>
      <c r="D20" s="40">
        <v>12.386799999999999</v>
      </c>
    </row>
    <row r="21" spans="1:4" x14ac:dyDescent="0.2">
      <c r="A21" s="9" t="s">
        <v>1157</v>
      </c>
      <c r="C21" s="40">
        <v>31.377800000000001</v>
      </c>
      <c r="D21" s="40">
        <v>33.426299999999998</v>
      </c>
    </row>
    <row r="22" spans="1:4" x14ac:dyDescent="0.2">
      <c r="A22" s="9" t="s">
        <v>1169</v>
      </c>
      <c r="C22" s="40">
        <v>11.4917</v>
      </c>
      <c r="D22" s="40">
        <v>12.2418</v>
      </c>
    </row>
    <row r="23" spans="1:4" x14ac:dyDescent="0.2">
      <c r="A23" s="9" t="s">
        <v>882</v>
      </c>
      <c r="C23" s="40">
        <v>32.4345</v>
      </c>
      <c r="D23" s="40">
        <v>34.551900000000003</v>
      </c>
    </row>
    <row r="24" spans="1:4" x14ac:dyDescent="0.2">
      <c r="A24" s="9" t="s">
        <v>1170</v>
      </c>
      <c r="C24" s="40">
        <v>11.5928</v>
      </c>
      <c r="D24" s="40">
        <v>12.3497</v>
      </c>
    </row>
    <row r="25" spans="1:4" x14ac:dyDescent="0.2">
      <c r="A25" s="9" t="s">
        <v>884</v>
      </c>
      <c r="C25" s="40">
        <v>11.6229</v>
      </c>
      <c r="D25" s="40">
        <v>12.381600000000001</v>
      </c>
    </row>
    <row r="26" spans="1:4" x14ac:dyDescent="0.2">
      <c r="A26" s="9" t="s">
        <v>1171</v>
      </c>
      <c r="C26" s="40">
        <v>32.635800000000003</v>
      </c>
      <c r="D26" s="40">
        <v>33.881300000000003</v>
      </c>
    </row>
    <row r="27" spans="1:4" x14ac:dyDescent="0.2">
      <c r="A27" s="9" t="s">
        <v>1172</v>
      </c>
      <c r="C27" s="40">
        <v>11.583399999999999</v>
      </c>
      <c r="D27" s="40">
        <v>12.025499999999999</v>
      </c>
    </row>
    <row r="28" spans="1:4" x14ac:dyDescent="0.2">
      <c r="A28" s="9" t="s">
        <v>1173</v>
      </c>
      <c r="C28" s="40">
        <v>11.626099999999999</v>
      </c>
      <c r="D28" s="40">
        <v>12.069800000000001</v>
      </c>
    </row>
    <row r="30" spans="1:4" x14ac:dyDescent="0.2">
      <c r="A30" s="9" t="s">
        <v>41</v>
      </c>
    </row>
    <row r="32" spans="1:4" x14ac:dyDescent="0.2">
      <c r="A32" s="18" t="s">
        <v>42</v>
      </c>
      <c r="D32" s="41" t="s">
        <v>43</v>
      </c>
    </row>
    <row r="34" spans="1:7" x14ac:dyDescent="0.2">
      <c r="A34" s="18" t="s">
        <v>892</v>
      </c>
      <c r="D34" s="62">
        <v>2.7433313424657501E-3</v>
      </c>
      <c r="E34" s="13" t="s">
        <v>44</v>
      </c>
    </row>
    <row r="36" spans="1:7" x14ac:dyDescent="0.2">
      <c r="A36" s="18" t="s">
        <v>789</v>
      </c>
      <c r="D36" s="41" t="s">
        <v>43</v>
      </c>
    </row>
    <row r="38" spans="1:7" ht="36" customHeight="1" x14ac:dyDescent="0.2">
      <c r="A38" s="94" t="s">
        <v>1174</v>
      </c>
      <c r="B38" s="95"/>
      <c r="C38" s="95"/>
      <c r="D38" s="95"/>
      <c r="E38" s="95"/>
      <c r="F38" s="95"/>
      <c r="G38" s="95"/>
    </row>
    <row r="40" spans="1:7" x14ac:dyDescent="0.2">
      <c r="A40" s="18" t="s">
        <v>1040</v>
      </c>
    </row>
    <row r="42" spans="1:7" x14ac:dyDescent="0.2">
      <c r="A42" s="47" t="s">
        <v>769</v>
      </c>
    </row>
    <row r="43" spans="1:7" x14ac:dyDescent="0.2">
      <c r="A43" s="48"/>
    </row>
    <row r="44" spans="1:7" x14ac:dyDescent="0.2">
      <c r="A44" s="49"/>
    </row>
    <row r="45" spans="1:7" x14ac:dyDescent="0.2">
      <c r="A45" s="49"/>
    </row>
    <row r="46" spans="1:7" x14ac:dyDescent="0.2">
      <c r="A46" s="49"/>
    </row>
    <row r="47" spans="1:7" x14ac:dyDescent="0.2">
      <c r="A47" s="49"/>
    </row>
    <row r="48" spans="1:7"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7" t="s">
        <v>1175</v>
      </c>
    </row>
    <row r="57" spans="1:1" x14ac:dyDescent="0.2">
      <c r="A57" s="49"/>
    </row>
    <row r="58" spans="1:1" x14ac:dyDescent="0.2">
      <c r="A58" s="47" t="s">
        <v>770</v>
      </c>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8"/>
    </row>
    <row r="73" spans="1:1" x14ac:dyDescent="0.2">
      <c r="A73" s="47" t="s">
        <v>817</v>
      </c>
    </row>
  </sheetData>
  <mergeCells count="2">
    <mergeCell ref="A1:G1"/>
    <mergeCell ref="A38:G38"/>
  </mergeCells>
  <conditionalFormatting sqref="F2:F3 F76:F65534 F39 F5:F37">
    <cfRule type="cellIs" dxfId="9" priority="2" stopIfTrue="1" operator="between">
      <formula>0.009</formula>
      <formula>-0.009</formula>
    </cfRule>
  </conditionalFormatting>
  <conditionalFormatting sqref="F40:F75">
    <cfRule type="cellIs" dxfId="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88"/>
  <sheetViews>
    <sheetView zoomScaleNormal="100" zoomScaleSheetLayoutView="100" workbookViewId="0">
      <selection sqref="A1:G1"/>
    </sheetView>
  </sheetViews>
  <sheetFormatPr defaultColWidth="9.42578125" defaultRowHeight="11.25" x14ac:dyDescent="0.2"/>
  <cols>
    <col min="1" max="1" width="38.5703125" style="9" bestFit="1" customWidth="1"/>
    <col min="2" max="2" width="48.42578125" style="9" bestFit="1" customWidth="1"/>
    <col min="3" max="3" width="15.5703125" style="9" bestFit="1" customWidth="1"/>
    <col min="4" max="4" width="15.42578125" style="10" bestFit="1" customWidth="1"/>
    <col min="5" max="5" width="23" style="13" bestFit="1" customWidth="1"/>
    <col min="6" max="6" width="13.5703125" style="14" bestFit="1" customWidth="1"/>
    <col min="7" max="7" width="14.42578125" style="13" customWidth="1"/>
    <col min="8" max="16384" width="9.42578125" style="9"/>
  </cols>
  <sheetData>
    <row r="1" spans="1:9" s="1" customFormat="1" ht="15" customHeight="1" x14ac:dyDescent="0.2">
      <c r="A1" s="78" t="s">
        <v>1176</v>
      </c>
      <c r="B1" s="79"/>
      <c r="C1" s="79"/>
      <c r="D1" s="79"/>
      <c r="E1" s="79"/>
      <c r="F1" s="79"/>
      <c r="G1" s="79"/>
      <c r="H1" s="66"/>
    </row>
    <row r="2" spans="1:9" s="1" customFormat="1" ht="12" x14ac:dyDescent="0.2">
      <c r="A2" s="65" t="s">
        <v>1097</v>
      </c>
      <c r="D2" s="6"/>
      <c r="E2" s="7"/>
      <c r="F2" s="12"/>
      <c r="G2" s="13"/>
    </row>
    <row r="3" spans="1:9" s="1" customFormat="1" ht="12" x14ac:dyDescent="0.2">
      <c r="A3" s="11" t="s">
        <v>7</v>
      </c>
      <c r="B3" s="2"/>
      <c r="C3" s="3"/>
      <c r="D3" s="4"/>
      <c r="E3" s="5"/>
      <c r="F3" s="12"/>
      <c r="G3" s="13"/>
    </row>
    <row r="4" spans="1:9" s="1" customFormat="1" ht="17.850000000000001" customHeight="1" x14ac:dyDescent="0.2">
      <c r="A4" s="8" t="s">
        <v>2</v>
      </c>
      <c r="B4" s="8" t="s">
        <v>0</v>
      </c>
      <c r="C4" s="17" t="s">
        <v>829</v>
      </c>
      <c r="D4" s="16" t="s">
        <v>1</v>
      </c>
      <c r="E4" s="15" t="s">
        <v>3</v>
      </c>
      <c r="F4" s="15" t="s">
        <v>4</v>
      </c>
      <c r="G4" s="15" t="s">
        <v>6</v>
      </c>
    </row>
    <row r="5" spans="1:9" x14ac:dyDescent="0.2">
      <c r="A5" s="21" t="s">
        <v>45</v>
      </c>
      <c r="B5" s="22"/>
      <c r="C5" s="22"/>
      <c r="D5" s="23"/>
      <c r="E5" s="24"/>
      <c r="F5" s="25"/>
      <c r="G5" s="24"/>
    </row>
    <row r="6" spans="1:9" x14ac:dyDescent="0.2">
      <c r="A6" s="30" t="s">
        <v>1106</v>
      </c>
      <c r="B6" s="26"/>
      <c r="C6" s="26"/>
      <c r="D6" s="34"/>
      <c r="E6" s="28"/>
      <c r="F6" s="29"/>
      <c r="G6" s="28"/>
    </row>
    <row r="7" spans="1:9" x14ac:dyDescent="0.2">
      <c r="A7" s="26" t="s">
        <v>1110</v>
      </c>
      <c r="B7" s="26" t="s">
        <v>1111</v>
      </c>
      <c r="C7" s="26" t="s">
        <v>1109</v>
      </c>
      <c r="D7" s="27">
        <v>688</v>
      </c>
      <c r="E7" s="28">
        <v>0</v>
      </c>
      <c r="F7" s="28">
        <v>0</v>
      </c>
      <c r="G7" s="28">
        <v>0</v>
      </c>
    </row>
    <row r="8" spans="1:9" x14ac:dyDescent="0.2">
      <c r="A8" s="26" t="s">
        <v>1107</v>
      </c>
      <c r="B8" s="26" t="s">
        <v>1108</v>
      </c>
      <c r="C8" s="26" t="s">
        <v>1109</v>
      </c>
      <c r="D8" s="27">
        <v>1400</v>
      </c>
      <c r="E8" s="28">
        <v>0</v>
      </c>
      <c r="F8" s="28">
        <v>0</v>
      </c>
      <c r="G8" s="28">
        <v>0</v>
      </c>
    </row>
    <row r="9" spans="1:9" x14ac:dyDescent="0.2">
      <c r="A9" s="26" t="s">
        <v>1177</v>
      </c>
      <c r="B9" s="26" t="s">
        <v>1178</v>
      </c>
      <c r="C9" s="26" t="s">
        <v>1109</v>
      </c>
      <c r="D9" s="27">
        <v>400</v>
      </c>
      <c r="E9" s="28">
        <v>0</v>
      </c>
      <c r="F9" s="28">
        <v>0</v>
      </c>
      <c r="G9" s="28">
        <v>0</v>
      </c>
    </row>
    <row r="10" spans="1:9" x14ac:dyDescent="0.2">
      <c r="A10" s="30" t="s">
        <v>31</v>
      </c>
      <c r="B10" s="30"/>
      <c r="C10" s="30"/>
      <c r="D10" s="31"/>
      <c r="E10" s="32">
        <f>SUM(E6:E9)</f>
        <v>0</v>
      </c>
      <c r="F10" s="32">
        <f>SUM(F6:F9)</f>
        <v>0</v>
      </c>
      <c r="G10" s="32"/>
      <c r="H10" s="18"/>
      <c r="I10" s="18"/>
    </row>
    <row r="11" spans="1:9" x14ac:dyDescent="0.2">
      <c r="A11" s="26"/>
      <c r="B11" s="26"/>
      <c r="C11" s="26"/>
      <c r="D11" s="34"/>
      <c r="E11" s="28"/>
      <c r="F11" s="29"/>
      <c r="G11" s="28"/>
    </row>
    <row r="12" spans="1:9" x14ac:dyDescent="0.2">
      <c r="A12" s="30" t="s">
        <v>30</v>
      </c>
      <c r="B12" s="26"/>
      <c r="C12" s="26"/>
      <c r="D12" s="34"/>
      <c r="E12" s="28"/>
      <c r="F12" s="29"/>
      <c r="G12" s="28"/>
    </row>
    <row r="13" spans="1:9" x14ac:dyDescent="0.2">
      <c r="A13" s="26" t="s">
        <v>1114</v>
      </c>
      <c r="B13" s="26" t="s">
        <v>1115</v>
      </c>
      <c r="C13" s="26" t="s">
        <v>1116</v>
      </c>
      <c r="D13" s="27">
        <v>28008.064999999999</v>
      </c>
      <c r="E13" s="28">
        <v>975.55667024900492</v>
      </c>
      <c r="F13" s="29">
        <f>E14/E20*100</f>
        <v>101.81207461695523</v>
      </c>
      <c r="G13" s="28">
        <v>4.0561999999999996</v>
      </c>
      <c r="H13" s="42"/>
    </row>
    <row r="14" spans="1:9" x14ac:dyDescent="0.2">
      <c r="A14" s="30" t="s">
        <v>31</v>
      </c>
      <c r="B14" s="30"/>
      <c r="C14" s="30"/>
      <c r="D14" s="31"/>
      <c r="E14" s="32">
        <f>SUM(E13)</f>
        <v>975.55667024900492</v>
      </c>
      <c r="F14" s="32">
        <f>SUM(F13)</f>
        <v>101.81207461695523</v>
      </c>
      <c r="G14" s="28"/>
    </row>
    <row r="15" spans="1:9" x14ac:dyDescent="0.2">
      <c r="A15" s="26"/>
      <c r="B15" s="26"/>
      <c r="C15" s="26"/>
      <c r="D15" s="34"/>
      <c r="E15" s="28"/>
      <c r="F15" s="29"/>
      <c r="G15" s="28"/>
    </row>
    <row r="16" spans="1:9" x14ac:dyDescent="0.2">
      <c r="A16" s="30" t="s">
        <v>32</v>
      </c>
      <c r="B16" s="30"/>
      <c r="C16" s="30"/>
      <c r="D16" s="31"/>
      <c r="E16" s="32">
        <f>E10+E14</f>
        <v>975.55667024900492</v>
      </c>
      <c r="F16" s="32">
        <f>F10+F14</f>
        <v>101.81207461695523</v>
      </c>
      <c r="G16" s="32"/>
      <c r="H16" s="18"/>
      <c r="I16" s="18"/>
    </row>
    <row r="17" spans="1:9" x14ac:dyDescent="0.2">
      <c r="A17" s="30"/>
      <c r="B17" s="30"/>
      <c r="C17" s="30"/>
      <c r="D17" s="31"/>
      <c r="E17" s="32"/>
      <c r="F17" s="33"/>
      <c r="G17" s="32"/>
      <c r="H17" s="18"/>
      <c r="I17" s="18"/>
    </row>
    <row r="18" spans="1:9" x14ac:dyDescent="0.2">
      <c r="A18" s="30" t="s">
        <v>34</v>
      </c>
      <c r="B18" s="30"/>
      <c r="C18" s="30"/>
      <c r="D18" s="31"/>
      <c r="E18" s="32">
        <f>E20-E16</f>
        <v>-17.363180999998917</v>
      </c>
      <c r="F18" s="32">
        <f>F20-(F16)</f>
        <v>-1.8120746169552291</v>
      </c>
      <c r="G18" s="32"/>
      <c r="H18" s="18"/>
      <c r="I18" s="18"/>
    </row>
    <row r="19" spans="1:9" x14ac:dyDescent="0.2">
      <c r="A19" s="30"/>
      <c r="B19" s="30"/>
      <c r="C19" s="30"/>
      <c r="D19" s="31"/>
      <c r="E19" s="32"/>
      <c r="F19" s="33"/>
      <c r="G19" s="32"/>
      <c r="H19" s="18"/>
      <c r="I19" s="18"/>
    </row>
    <row r="20" spans="1:9" x14ac:dyDescent="0.2">
      <c r="A20" s="35" t="s">
        <v>33</v>
      </c>
      <c r="B20" s="35"/>
      <c r="C20" s="35"/>
      <c r="D20" s="36"/>
      <c r="E20" s="37">
        <f>956.254490909056+1.93899833994999</f>
        <v>958.19348924900601</v>
      </c>
      <c r="F20" s="37">
        <v>100</v>
      </c>
      <c r="G20" s="37"/>
      <c r="H20" s="18"/>
      <c r="I20" s="18"/>
    </row>
    <row r="22" spans="1:9" x14ac:dyDescent="0.2">
      <c r="A22" s="18" t="s">
        <v>35</v>
      </c>
    </row>
    <row r="23" spans="1:9" x14ac:dyDescent="0.2">
      <c r="A23" s="56" t="s">
        <v>1117</v>
      </c>
    </row>
    <row r="25" spans="1:9" x14ac:dyDescent="0.2">
      <c r="A25" s="18" t="s">
        <v>36</v>
      </c>
    </row>
    <row r="26" spans="1:9" x14ac:dyDescent="0.2">
      <c r="A26" s="18" t="s">
        <v>37</v>
      </c>
    </row>
    <row r="27" spans="1:9" x14ac:dyDescent="0.2">
      <c r="A27" s="18" t="s">
        <v>38</v>
      </c>
      <c r="B27" s="18"/>
      <c r="C27" s="39" t="s">
        <v>40</v>
      </c>
      <c r="D27" s="39" t="s">
        <v>1179</v>
      </c>
    </row>
    <row r="28" spans="1:9" x14ac:dyDescent="0.2">
      <c r="A28" s="9" t="s">
        <v>57</v>
      </c>
      <c r="C28" s="40">
        <v>24.909800000000001</v>
      </c>
      <c r="D28" s="40">
        <v>24.933800000000002</v>
      </c>
    </row>
    <row r="29" spans="1:9" x14ac:dyDescent="0.2">
      <c r="A29" s="9" t="s">
        <v>79</v>
      </c>
      <c r="C29" s="40">
        <v>11.5482</v>
      </c>
      <c r="D29" s="40">
        <v>11.5593</v>
      </c>
    </row>
    <row r="30" spans="1:9" x14ac:dyDescent="0.2">
      <c r="A30" s="9" t="s">
        <v>60</v>
      </c>
      <c r="C30" s="40">
        <v>26.5503</v>
      </c>
      <c r="D30" s="40">
        <v>26.575900000000001</v>
      </c>
    </row>
    <row r="31" spans="1:9" x14ac:dyDescent="0.2">
      <c r="A31" s="9" t="s">
        <v>80</v>
      </c>
      <c r="C31" s="40">
        <v>12.4687</v>
      </c>
      <c r="D31" s="40">
        <v>12.480700000000001</v>
      </c>
    </row>
    <row r="33" spans="1:7" x14ac:dyDescent="0.2">
      <c r="A33" s="9" t="s">
        <v>41</v>
      </c>
    </row>
    <row r="34" spans="1:7" x14ac:dyDescent="0.2">
      <c r="A34" s="9" t="s">
        <v>1180</v>
      </c>
    </row>
    <row r="36" spans="1:7" x14ac:dyDescent="0.2">
      <c r="A36" s="18" t="s">
        <v>42</v>
      </c>
      <c r="D36" s="41" t="s">
        <v>43</v>
      </c>
    </row>
    <row r="38" spans="1:7" x14ac:dyDescent="0.2">
      <c r="A38" s="18" t="s">
        <v>892</v>
      </c>
      <c r="D38" s="67" t="s">
        <v>1181</v>
      </c>
    </row>
    <row r="39" spans="1:7" x14ac:dyDescent="0.2">
      <c r="A39" s="9" t="s">
        <v>1182</v>
      </c>
      <c r="D39" s="42"/>
    </row>
    <row r="41" spans="1:7" x14ac:dyDescent="0.2">
      <c r="A41" s="18" t="s">
        <v>789</v>
      </c>
      <c r="D41" s="41" t="s">
        <v>43</v>
      </c>
    </row>
    <row r="42" spans="1:7" x14ac:dyDescent="0.2">
      <c r="A42" s="9" t="s">
        <v>784</v>
      </c>
    </row>
    <row r="43" spans="1:7" x14ac:dyDescent="0.2">
      <c r="A43" s="46" t="s">
        <v>1118</v>
      </c>
    </row>
    <row r="45" spans="1:7" ht="36.75" customHeight="1" x14ac:dyDescent="0.25">
      <c r="A45" s="88" t="s">
        <v>1183</v>
      </c>
      <c r="B45" s="89"/>
      <c r="C45" s="89"/>
      <c r="D45" s="89"/>
      <c r="E45" s="89"/>
      <c r="F45" s="89"/>
      <c r="G45" s="89"/>
    </row>
    <row r="47" spans="1:7" ht="36.75" customHeight="1" x14ac:dyDescent="0.25">
      <c r="A47" s="88" t="s">
        <v>1184</v>
      </c>
      <c r="B47" s="89"/>
      <c r="C47" s="89"/>
      <c r="D47" s="89"/>
      <c r="E47" s="89"/>
      <c r="F47" s="89"/>
      <c r="G47" s="89"/>
    </row>
    <row r="48" spans="1:7" x14ac:dyDescent="0.2">
      <c r="A48" s="46" t="s">
        <v>1122</v>
      </c>
    </row>
    <row r="50" spans="1:9" ht="26.25" customHeight="1" x14ac:dyDescent="0.25">
      <c r="A50" s="88" t="s">
        <v>1139</v>
      </c>
      <c r="B50" s="89"/>
      <c r="C50" s="89"/>
      <c r="D50" s="89"/>
      <c r="E50" s="89"/>
      <c r="F50" s="89"/>
      <c r="G50" s="89"/>
    </row>
    <row r="51" spans="1:9" s="49" customFormat="1" ht="15" x14ac:dyDescent="0.25">
      <c r="A51" s="68"/>
      <c r="B51" s="69"/>
      <c r="C51" s="69"/>
      <c r="D51" s="69"/>
      <c r="E51" s="69"/>
      <c r="F51" s="69"/>
      <c r="G51" s="69"/>
    </row>
    <row r="52" spans="1:9" x14ac:dyDescent="0.2">
      <c r="A52" s="47" t="s">
        <v>1140</v>
      </c>
      <c r="B52" s="49"/>
      <c r="C52" s="49"/>
      <c r="D52" s="49"/>
      <c r="E52" s="64"/>
      <c r="F52" s="64"/>
      <c r="G52" s="64"/>
    </row>
    <row r="53" spans="1:9" x14ac:dyDescent="0.2">
      <c r="A53" s="47"/>
      <c r="B53" s="49"/>
      <c r="C53" s="49"/>
      <c r="D53" s="49"/>
      <c r="E53" s="64"/>
      <c r="F53" s="64"/>
      <c r="G53" s="64"/>
    </row>
    <row r="54" spans="1:9" ht="48" customHeight="1" x14ac:dyDescent="0.2">
      <c r="A54" s="96" t="s">
        <v>1185</v>
      </c>
      <c r="B54" s="96"/>
      <c r="C54" s="96"/>
      <c r="D54" s="96"/>
      <c r="E54" s="96"/>
      <c r="F54" s="96"/>
      <c r="G54" s="96"/>
    </row>
    <row r="55" spans="1:9" x14ac:dyDescent="0.2">
      <c r="A55" s="49"/>
      <c r="B55" s="49"/>
      <c r="C55" s="49"/>
      <c r="D55" s="49"/>
      <c r="E55" s="64"/>
      <c r="F55" s="64"/>
      <c r="G55" s="64"/>
    </row>
    <row r="56" spans="1:9" ht="25.5" customHeight="1" x14ac:dyDescent="0.2">
      <c r="A56" s="86" t="s">
        <v>1186</v>
      </c>
      <c r="B56" s="86"/>
      <c r="C56" s="86"/>
      <c r="D56" s="86"/>
      <c r="E56" s="86"/>
      <c r="F56" s="86"/>
      <c r="G56" s="86"/>
    </row>
    <row r="58" spans="1:9" s="1" customFormat="1" ht="15" x14ac:dyDescent="0.2">
      <c r="A58" s="78" t="s">
        <v>1187</v>
      </c>
      <c r="B58" s="79"/>
      <c r="C58" s="79"/>
      <c r="D58" s="79"/>
      <c r="E58" s="79"/>
      <c r="F58" s="79"/>
      <c r="G58" s="79"/>
    </row>
    <row r="59" spans="1:9" x14ac:dyDescent="0.2">
      <c r="A59" s="18" t="s">
        <v>7</v>
      </c>
    </row>
    <row r="60" spans="1:9" s="1" customFormat="1" ht="17.850000000000001" customHeight="1" x14ac:dyDescent="0.2">
      <c r="A60" s="8" t="s">
        <v>2</v>
      </c>
      <c r="B60" s="8" t="s">
        <v>0</v>
      </c>
      <c r="C60" s="17" t="s">
        <v>829</v>
      </c>
      <c r="D60" s="16" t="s">
        <v>1</v>
      </c>
      <c r="E60" s="15" t="s">
        <v>3</v>
      </c>
      <c r="F60" s="15" t="s">
        <v>4</v>
      </c>
      <c r="G60" s="15" t="s">
        <v>6</v>
      </c>
    </row>
    <row r="61" spans="1:9" x14ac:dyDescent="0.2">
      <c r="A61" s="21" t="s">
        <v>45</v>
      </c>
      <c r="B61" s="22"/>
      <c r="C61" s="22"/>
      <c r="D61" s="23"/>
      <c r="E61" s="24"/>
      <c r="F61" s="25"/>
      <c r="G61" s="24"/>
    </row>
    <row r="62" spans="1:9" x14ac:dyDescent="0.2">
      <c r="A62" s="30" t="s">
        <v>46</v>
      </c>
      <c r="B62" s="26"/>
      <c r="C62" s="26"/>
      <c r="D62" s="34"/>
      <c r="E62" s="28"/>
      <c r="F62" s="29"/>
      <c r="G62" s="28"/>
    </row>
    <row r="63" spans="1:9" x14ac:dyDescent="0.2">
      <c r="A63" s="26" t="s">
        <v>1126</v>
      </c>
      <c r="B63" s="26" t="s">
        <v>1127</v>
      </c>
      <c r="C63" s="26" t="s">
        <v>1128</v>
      </c>
      <c r="D63" s="27">
        <v>1450</v>
      </c>
      <c r="E63" s="28">
        <v>5075</v>
      </c>
      <c r="F63" s="29">
        <f>E63/E70*100</f>
        <v>91.88191789090574</v>
      </c>
      <c r="G63" s="28">
        <v>4.165</v>
      </c>
      <c r="I63" s="42"/>
    </row>
    <row r="64" spans="1:9" x14ac:dyDescent="0.2">
      <c r="A64" s="30" t="s">
        <v>31</v>
      </c>
      <c r="B64" s="30"/>
      <c r="C64" s="30"/>
      <c r="D64" s="31"/>
      <c r="E64" s="32">
        <v>5075</v>
      </c>
      <c r="F64" s="32">
        <f>SUM(F63)</f>
        <v>91.88191789090574</v>
      </c>
      <c r="G64" s="32"/>
      <c r="H64" s="18"/>
      <c r="I64" s="18"/>
    </row>
    <row r="65" spans="1:9" x14ac:dyDescent="0.2">
      <c r="A65" s="26"/>
      <c r="B65" s="26"/>
      <c r="C65" s="26"/>
      <c r="D65" s="34"/>
      <c r="E65" s="28"/>
      <c r="F65" s="29"/>
      <c r="G65" s="28"/>
    </row>
    <row r="66" spans="1:9" x14ac:dyDescent="0.2">
      <c r="A66" s="30" t="s">
        <v>32</v>
      </c>
      <c r="B66" s="30"/>
      <c r="C66" s="30"/>
      <c r="D66" s="31"/>
      <c r="E66" s="32">
        <v>5075</v>
      </c>
      <c r="F66" s="32">
        <f>F64</f>
        <v>91.88191789090574</v>
      </c>
      <c r="G66" s="32"/>
      <c r="H66" s="18"/>
      <c r="I66" s="18"/>
    </row>
    <row r="67" spans="1:9" x14ac:dyDescent="0.2">
      <c r="A67" s="30"/>
      <c r="B67" s="30"/>
      <c r="C67" s="30"/>
      <c r="D67" s="31"/>
      <c r="E67" s="32"/>
      <c r="F67" s="33"/>
      <c r="G67" s="32"/>
      <c r="H67" s="18"/>
      <c r="I67" s="18"/>
    </row>
    <row r="68" spans="1:9" x14ac:dyDescent="0.2">
      <c r="A68" s="30" t="s">
        <v>34</v>
      </c>
      <c r="B68" s="30"/>
      <c r="C68" s="30"/>
      <c r="D68" s="31"/>
      <c r="E68" s="32">
        <f>E70-E66</f>
        <v>448.39363010000034</v>
      </c>
      <c r="F68" s="33">
        <f>E68/E70*100</f>
        <v>8.1180821090942636</v>
      </c>
      <c r="G68" s="32"/>
      <c r="H68" s="18"/>
      <c r="I68" s="42"/>
    </row>
    <row r="69" spans="1:9" x14ac:dyDescent="0.2">
      <c r="A69" s="30"/>
      <c r="B69" s="30"/>
      <c r="C69" s="30"/>
      <c r="D69" s="31"/>
      <c r="E69" s="32"/>
      <c r="F69" s="33"/>
      <c r="G69" s="32"/>
      <c r="H69" s="18"/>
      <c r="I69" s="18"/>
    </row>
    <row r="70" spans="1:9" x14ac:dyDescent="0.2">
      <c r="A70" s="35" t="s">
        <v>33</v>
      </c>
      <c r="B70" s="35"/>
      <c r="C70" s="35"/>
      <c r="D70" s="36"/>
      <c r="E70" s="37">
        <v>5523.3936301000003</v>
      </c>
      <c r="F70" s="38">
        <v>100</v>
      </c>
      <c r="G70" s="37"/>
      <c r="H70" s="18"/>
      <c r="I70" s="18"/>
    </row>
    <row r="71" spans="1:9" s="13" customFormat="1" x14ac:dyDescent="0.2">
      <c r="A71" s="9"/>
      <c r="B71" s="9"/>
      <c r="C71" s="9"/>
      <c r="D71" s="10"/>
      <c r="F71" s="20"/>
      <c r="H71" s="9"/>
      <c r="I71" s="9"/>
    </row>
    <row r="72" spans="1:9" s="13" customFormat="1" x14ac:dyDescent="0.2">
      <c r="A72" s="18" t="s">
        <v>35</v>
      </c>
      <c r="B72" s="9"/>
      <c r="C72" s="9"/>
      <c r="D72" s="10"/>
      <c r="F72" s="14"/>
      <c r="H72" s="9"/>
      <c r="I72" s="9"/>
    </row>
    <row r="73" spans="1:9" s="13" customFormat="1" x14ac:dyDescent="0.2">
      <c r="A73" s="47" t="s">
        <v>1129</v>
      </c>
      <c r="B73" s="9"/>
      <c r="C73" s="9"/>
      <c r="D73" s="10"/>
      <c r="F73" s="14"/>
      <c r="H73" s="9"/>
      <c r="I73" s="9"/>
    </row>
    <row r="74" spans="1:9" s="13" customFormat="1" ht="23.45" customHeight="1" x14ac:dyDescent="0.2">
      <c r="A74" s="86" t="s">
        <v>1130</v>
      </c>
      <c r="B74" s="86"/>
      <c r="C74" s="86"/>
      <c r="D74" s="86"/>
      <c r="E74" s="86"/>
      <c r="F74" s="86"/>
      <c r="G74" s="86"/>
      <c r="H74" s="9"/>
      <c r="I74" s="9"/>
    </row>
    <row r="76" spans="1:9" s="13" customFormat="1" x14ac:dyDescent="0.2">
      <c r="A76" s="18" t="s">
        <v>36</v>
      </c>
      <c r="B76" s="9"/>
      <c r="C76" s="9"/>
      <c r="D76" s="10"/>
      <c r="F76" s="14"/>
      <c r="H76" s="9"/>
      <c r="I76" s="9"/>
    </row>
    <row r="77" spans="1:9" s="13" customFormat="1" x14ac:dyDescent="0.2">
      <c r="A77" s="18" t="s">
        <v>37</v>
      </c>
      <c r="B77" s="9"/>
      <c r="C77" s="9"/>
      <c r="D77" s="10"/>
      <c r="F77" s="14"/>
      <c r="H77" s="9"/>
      <c r="I77" s="9"/>
    </row>
    <row r="78" spans="1:9" s="13" customFormat="1" x14ac:dyDescent="0.2">
      <c r="A78" s="18" t="s">
        <v>38</v>
      </c>
      <c r="B78" s="18"/>
      <c r="C78" s="39" t="s">
        <v>40</v>
      </c>
      <c r="D78" s="19" t="s">
        <v>39</v>
      </c>
      <c r="F78" s="70"/>
      <c r="G78" s="71"/>
      <c r="H78" s="9"/>
      <c r="I78" s="9"/>
    </row>
    <row r="79" spans="1:9" s="13" customFormat="1" x14ac:dyDescent="0.2">
      <c r="A79" s="9" t="s">
        <v>57</v>
      </c>
      <c r="B79" s="9"/>
      <c r="C79" s="40">
        <v>0</v>
      </c>
      <c r="D79" s="40">
        <v>0.4909</v>
      </c>
      <c r="F79" s="14"/>
      <c r="H79" s="9"/>
      <c r="I79" s="9"/>
    </row>
    <row r="80" spans="1:9" s="13" customFormat="1" x14ac:dyDescent="0.2">
      <c r="A80" s="9" t="s">
        <v>79</v>
      </c>
      <c r="B80" s="9"/>
      <c r="C80" s="40">
        <v>0</v>
      </c>
      <c r="D80" s="40">
        <v>0.2276</v>
      </c>
      <c r="F80" s="14"/>
      <c r="H80" s="9"/>
      <c r="I80" s="9"/>
    </row>
    <row r="81" spans="1:9" s="13" customFormat="1" x14ac:dyDescent="0.2">
      <c r="A81" s="9" t="s">
        <v>60</v>
      </c>
      <c r="B81" s="9"/>
      <c r="C81" s="40">
        <v>0</v>
      </c>
      <c r="D81" s="40">
        <v>0.51900000000000002</v>
      </c>
      <c r="F81" s="14"/>
      <c r="H81" s="9"/>
      <c r="I81" s="9"/>
    </row>
    <row r="82" spans="1:9" s="13" customFormat="1" x14ac:dyDescent="0.2">
      <c r="A82" s="9" t="s">
        <v>80</v>
      </c>
      <c r="B82" s="9"/>
      <c r="C82" s="40">
        <v>0</v>
      </c>
      <c r="D82" s="40">
        <v>0.2437</v>
      </c>
      <c r="F82" s="14"/>
      <c r="H82" s="9"/>
      <c r="I82" s="9"/>
    </row>
    <row r="84" spans="1:9" s="13" customFormat="1" x14ac:dyDescent="0.2">
      <c r="A84" s="9" t="s">
        <v>41</v>
      </c>
      <c r="B84" s="9"/>
      <c r="C84" s="9"/>
      <c r="D84" s="10"/>
      <c r="F84" s="14"/>
      <c r="H84" s="9"/>
      <c r="I84" s="9"/>
    </row>
    <row r="86" spans="1:9" s="13" customFormat="1" x14ac:dyDescent="0.2">
      <c r="A86" s="18" t="s">
        <v>1198</v>
      </c>
      <c r="B86" s="9"/>
      <c r="C86" s="9"/>
      <c r="D86" s="41" t="s">
        <v>43</v>
      </c>
      <c r="F86" s="14"/>
      <c r="H86" s="9"/>
      <c r="I86" s="9"/>
    </row>
    <row r="87" spans="1:9" x14ac:dyDescent="0.2">
      <c r="A87" s="9" t="s">
        <v>784</v>
      </c>
    </row>
    <row r="88" spans="1:9" x14ac:dyDescent="0.2">
      <c r="A88" s="46" t="s">
        <v>1118</v>
      </c>
    </row>
  </sheetData>
  <mergeCells count="8">
    <mergeCell ref="A58:G58"/>
    <mergeCell ref="A74:G74"/>
    <mergeCell ref="A1:G1"/>
    <mergeCell ref="A45:G45"/>
    <mergeCell ref="A47:G47"/>
    <mergeCell ref="A50:G50"/>
    <mergeCell ref="A54:G54"/>
    <mergeCell ref="A56:G56"/>
  </mergeCells>
  <conditionalFormatting sqref="F2:F3 F5:F6 F46 F48:F49 F59 F71:F73 F11 F17 F19 F57 F55 F52:F53 F21:F44 F15 F75:F65532">
    <cfRule type="cellIs" dxfId="7" priority="4" stopIfTrue="1" operator="between">
      <formula>0.009</formula>
      <formula>-0.009</formula>
    </cfRule>
  </conditionalFormatting>
  <conditionalFormatting sqref="F61:F62">
    <cfRule type="cellIs" dxfId="6" priority="3" stopIfTrue="1" operator="between">
      <formula>0.009</formula>
      <formula>-0.009</formula>
    </cfRule>
  </conditionalFormatting>
  <conditionalFormatting sqref="F63 F65 F67:F70">
    <cfRule type="cellIs" dxfId="5" priority="2" stopIfTrue="1" operator="between">
      <formula>0.009</formula>
      <formula>-0.009</formula>
    </cfRule>
  </conditionalFormatting>
  <conditionalFormatting sqref="F12:F13">
    <cfRule type="cellIs" dxfId="4" priority="1" stopIfTrue="1" operator="between">
      <formula>0.009</formula>
      <formula>-0.009</formula>
    </cfRule>
  </conditionalFormatting>
  <hyperlinks>
    <hyperlink ref="A48" r:id="rId1" tooltip="https://www.franklintempletonindia.com/downloadsServlet/pdf/fair-valuation-reliance-big-reliance-infra-november-4-2020-kgox4tfq" xr:uid="{00000000-0004-0000-2B00-000000000000}"/>
    <hyperlink ref="A43" r:id="rId2" tooltip="https://www.franklintempletonindia.com/investor/reports" xr:uid="{00000000-0004-0000-2B00-000001000000}"/>
    <hyperlink ref="A88" r:id="rId3" tooltip="https://www.franklintempletonindia.com/investor/reports" xr:uid="{00000000-0004-0000-2B00-000002000000}"/>
  </hyperlinks>
  <pageMargins left="0.7" right="0.7" top="0.75" bottom="0.75" header="0.3" footer="0.3"/>
  <pageSetup paperSize="9" scale="51" orientation="portrait" r:id="rId4"/>
  <headerFooter>
    <oddFooter>&amp;C&amp;1#&amp;"Calibri"&amp;10&amp;K000000PUBLIC</oddFooter>
    <evenFooter>&amp;LPUBLIC</evenFooter>
    <firstFooter>&amp;LPUBLIC</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54"/>
  <sheetViews>
    <sheetView showGridLines="0" workbookViewId="0">
      <selection sqref="A1:G1"/>
    </sheetView>
  </sheetViews>
  <sheetFormatPr defaultColWidth="9.140625" defaultRowHeight="11.25" x14ac:dyDescent="0.2"/>
  <cols>
    <col min="1" max="1" width="38.5703125" style="9" bestFit="1" customWidth="1"/>
    <col min="2" max="2" width="58" style="9" bestFit="1" customWidth="1"/>
    <col min="3" max="3" width="15.42578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customHeight="1" x14ac:dyDescent="0.2">
      <c r="A1" s="78" t="s">
        <v>1188</v>
      </c>
      <c r="B1" s="79"/>
      <c r="C1" s="79"/>
      <c r="D1" s="79"/>
      <c r="E1" s="79"/>
      <c r="F1" s="79"/>
      <c r="G1" s="79"/>
    </row>
    <row r="2" spans="1:9" s="1" customFormat="1" ht="12" x14ac:dyDescent="0.2">
      <c r="A2" s="65" t="s">
        <v>1097</v>
      </c>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45</v>
      </c>
      <c r="B5" s="22"/>
      <c r="C5" s="22"/>
      <c r="D5" s="23"/>
      <c r="E5" s="24"/>
      <c r="F5" s="25"/>
      <c r="G5" s="24"/>
    </row>
    <row r="6" spans="1:9" x14ac:dyDescent="0.2">
      <c r="A6" s="30" t="s">
        <v>46</v>
      </c>
      <c r="B6" s="26"/>
      <c r="C6" s="26"/>
      <c r="D6" s="34"/>
      <c r="E6" s="28"/>
      <c r="F6" s="29"/>
      <c r="G6" s="28"/>
    </row>
    <row r="7" spans="1:9" x14ac:dyDescent="0.2">
      <c r="A7" s="26" t="s">
        <v>1148</v>
      </c>
      <c r="B7" s="26" t="s">
        <v>1149</v>
      </c>
      <c r="C7" s="26" t="s">
        <v>1105</v>
      </c>
      <c r="D7" s="27">
        <v>10140</v>
      </c>
      <c r="E7" s="28">
        <v>20889.231479999999</v>
      </c>
      <c r="F7" s="29">
        <v>62.612766333579899</v>
      </c>
      <c r="G7" s="28">
        <v>9.7100000000000009</v>
      </c>
    </row>
    <row r="8" spans="1:9" x14ac:dyDescent="0.2">
      <c r="A8" s="26" t="s">
        <v>1103</v>
      </c>
      <c r="B8" s="26" t="s">
        <v>1104</v>
      </c>
      <c r="C8" s="26" t="s">
        <v>1105</v>
      </c>
      <c r="D8" s="27">
        <v>338</v>
      </c>
      <c r="E8" s="28">
        <v>698.68723599999998</v>
      </c>
      <c r="F8" s="29">
        <v>2.0942245141860401</v>
      </c>
      <c r="G8" s="28">
        <v>9.7850000000000001</v>
      </c>
    </row>
    <row r="9" spans="1:9" x14ac:dyDescent="0.2">
      <c r="A9" s="30" t="s">
        <v>31</v>
      </c>
      <c r="B9" s="30"/>
      <c r="C9" s="30"/>
      <c r="D9" s="31"/>
      <c r="E9" s="32">
        <f>SUM(E6:E8)</f>
        <v>21587.918716</v>
      </c>
      <c r="F9" s="33">
        <f>SUM(F6:F8)</f>
        <v>64.706990847765937</v>
      </c>
      <c r="G9" s="32"/>
      <c r="H9" s="18"/>
      <c r="I9" s="18"/>
    </row>
    <row r="10" spans="1:9" x14ac:dyDescent="0.2">
      <c r="A10" s="26"/>
      <c r="B10" s="26"/>
      <c r="C10" s="26"/>
      <c r="D10" s="34"/>
      <c r="E10" s="28"/>
      <c r="F10" s="29"/>
      <c r="G10" s="28"/>
    </row>
    <row r="11" spans="1:9" x14ac:dyDescent="0.2">
      <c r="A11" s="30" t="s">
        <v>1106</v>
      </c>
      <c r="B11" s="26"/>
      <c r="C11" s="26"/>
      <c r="D11" s="34"/>
      <c r="E11" s="28"/>
      <c r="F11" s="29"/>
      <c r="G11" s="28"/>
    </row>
    <row r="12" spans="1:9" x14ac:dyDescent="0.2">
      <c r="A12" s="26" t="s">
        <v>1189</v>
      </c>
      <c r="B12" s="26" t="s">
        <v>1190</v>
      </c>
      <c r="C12" s="26" t="s">
        <v>1109</v>
      </c>
      <c r="D12" s="27">
        <v>750</v>
      </c>
      <c r="E12" s="28">
        <v>0</v>
      </c>
      <c r="F12" s="28">
        <v>0</v>
      </c>
      <c r="G12" s="28">
        <v>0</v>
      </c>
    </row>
    <row r="13" spans="1:9" x14ac:dyDescent="0.2">
      <c r="A13" s="26" t="s">
        <v>1152</v>
      </c>
      <c r="B13" s="26" t="s">
        <v>1153</v>
      </c>
      <c r="C13" s="26" t="s">
        <v>1109</v>
      </c>
      <c r="D13" s="27">
        <v>150</v>
      </c>
      <c r="E13" s="28">
        <v>0</v>
      </c>
      <c r="F13" s="28">
        <v>0</v>
      </c>
      <c r="G13" s="28">
        <v>0</v>
      </c>
    </row>
    <row r="14" spans="1:9" x14ac:dyDescent="0.2">
      <c r="A14" s="30" t="s">
        <v>31</v>
      </c>
      <c r="B14" s="30"/>
      <c r="C14" s="30"/>
      <c r="D14" s="31"/>
      <c r="E14" s="32">
        <f>SUM(E11:E13)</f>
        <v>0</v>
      </c>
      <c r="F14" s="32">
        <f>SUM(F11:F13)</f>
        <v>0</v>
      </c>
      <c r="G14" s="32"/>
      <c r="H14" s="18"/>
      <c r="I14" s="18"/>
    </row>
    <row r="15" spans="1:9" x14ac:dyDescent="0.2">
      <c r="A15" s="26"/>
      <c r="B15" s="26"/>
      <c r="C15" s="26"/>
      <c r="D15" s="34"/>
      <c r="E15" s="28"/>
      <c r="F15" s="29"/>
      <c r="G15" s="28"/>
    </row>
    <row r="16" spans="1:9" x14ac:dyDescent="0.2">
      <c r="A16" s="30" t="s">
        <v>30</v>
      </c>
      <c r="B16" s="26"/>
      <c r="C16" s="26"/>
      <c r="D16" s="34"/>
      <c r="E16" s="28"/>
      <c r="F16" s="29"/>
      <c r="G16" s="28"/>
    </row>
    <row r="17" spans="1:9" x14ac:dyDescent="0.2">
      <c r="A17" s="26" t="s">
        <v>1114</v>
      </c>
      <c r="B17" s="26" t="s">
        <v>1115</v>
      </c>
      <c r="C17" s="26" t="s">
        <v>1116</v>
      </c>
      <c r="D17" s="27">
        <v>332266.90700000001</v>
      </c>
      <c r="E17" s="28">
        <v>11573.28068</v>
      </c>
      <c r="F17" s="29">
        <v>34.689410169233</v>
      </c>
      <c r="G17" s="28">
        <v>4.0561999999999996</v>
      </c>
    </row>
    <row r="18" spans="1:9" x14ac:dyDescent="0.2">
      <c r="A18" s="30" t="s">
        <v>31</v>
      </c>
      <c r="B18" s="30"/>
      <c r="C18" s="30"/>
      <c r="D18" s="31"/>
      <c r="E18" s="32">
        <f>SUM(E17:E17)</f>
        <v>11573.28068</v>
      </c>
      <c r="F18" s="33">
        <f>SUM(F17:F17)</f>
        <v>34.689410169233</v>
      </c>
      <c r="G18" s="32"/>
      <c r="H18" s="18"/>
      <c r="I18" s="18"/>
    </row>
    <row r="19" spans="1:9" x14ac:dyDescent="0.2">
      <c r="A19" s="26"/>
      <c r="B19" s="26"/>
      <c r="C19" s="26"/>
      <c r="D19" s="34"/>
      <c r="E19" s="28"/>
      <c r="F19" s="29"/>
      <c r="G19" s="28"/>
    </row>
    <row r="20" spans="1:9" x14ac:dyDescent="0.2">
      <c r="A20" s="30" t="s">
        <v>32</v>
      </c>
      <c r="B20" s="30"/>
      <c r="C20" s="30"/>
      <c r="D20" s="31"/>
      <c r="E20" s="32">
        <f>E9+E14+E18</f>
        <v>33161.199395999996</v>
      </c>
      <c r="F20" s="33">
        <f>F9+F14+F18</f>
        <v>99.396401016998936</v>
      </c>
      <c r="G20" s="32"/>
      <c r="H20" s="18"/>
      <c r="I20" s="18"/>
    </row>
    <row r="21" spans="1:9" x14ac:dyDescent="0.2">
      <c r="A21" s="30"/>
      <c r="B21" s="30"/>
      <c r="C21" s="30"/>
      <c r="D21" s="31"/>
      <c r="E21" s="32"/>
      <c r="F21" s="33"/>
      <c r="G21" s="32"/>
      <c r="H21" s="18"/>
      <c r="I21" s="18"/>
    </row>
    <row r="22" spans="1:9" x14ac:dyDescent="0.2">
      <c r="A22" s="30" t="s">
        <v>34</v>
      </c>
      <c r="B22" s="30"/>
      <c r="C22" s="30"/>
      <c r="D22" s="31"/>
      <c r="E22" s="32">
        <f>E24-(E9+E14+E18)</f>
        <v>201.37616680000065</v>
      </c>
      <c r="F22" s="33">
        <f>F24-(F9+F14+F18)</f>
        <v>0.60359898300106352</v>
      </c>
      <c r="G22" s="32"/>
      <c r="H22" s="18"/>
      <c r="I22" s="18"/>
    </row>
    <row r="23" spans="1:9" x14ac:dyDescent="0.2">
      <c r="A23" s="30"/>
      <c r="B23" s="30"/>
      <c r="C23" s="30"/>
      <c r="D23" s="31"/>
      <c r="E23" s="32"/>
      <c r="F23" s="33"/>
      <c r="G23" s="32"/>
      <c r="H23" s="18"/>
      <c r="I23" s="18"/>
    </row>
    <row r="24" spans="1:9" x14ac:dyDescent="0.2">
      <c r="A24" s="35" t="s">
        <v>33</v>
      </c>
      <c r="B24" s="35"/>
      <c r="C24" s="35"/>
      <c r="D24" s="36"/>
      <c r="E24" s="37">
        <v>33362.575562799997</v>
      </c>
      <c r="F24" s="38">
        <v>100</v>
      </c>
      <c r="G24" s="37"/>
      <c r="H24" s="18"/>
      <c r="I24" s="18"/>
    </row>
    <row r="26" spans="1:9" x14ac:dyDescent="0.2">
      <c r="A26" s="18" t="s">
        <v>35</v>
      </c>
    </row>
    <row r="27" spans="1:9" x14ac:dyDescent="0.2">
      <c r="A27" s="56" t="s">
        <v>1117</v>
      </c>
    </row>
    <row r="28" spans="1:9" x14ac:dyDescent="0.2">
      <c r="A28" s="56"/>
    </row>
    <row r="29" spans="1:9" x14ac:dyDescent="0.2">
      <c r="A29" s="18" t="s">
        <v>36</v>
      </c>
    </row>
    <row r="30" spans="1:9" x14ac:dyDescent="0.2">
      <c r="A30" s="18" t="s">
        <v>37</v>
      </c>
    </row>
    <row r="31" spans="1:9" x14ac:dyDescent="0.2">
      <c r="A31" s="18" t="s">
        <v>38</v>
      </c>
      <c r="B31" s="18"/>
      <c r="C31" s="39" t="s">
        <v>40</v>
      </c>
      <c r="D31" s="19" t="s">
        <v>39</v>
      </c>
    </row>
    <row r="32" spans="1:9" x14ac:dyDescent="0.2">
      <c r="A32" s="9" t="s">
        <v>57</v>
      </c>
      <c r="C32" s="40">
        <v>22.533899999999999</v>
      </c>
      <c r="D32" s="40">
        <v>23.601299999999998</v>
      </c>
    </row>
    <row r="33" spans="1:7" x14ac:dyDescent="0.2">
      <c r="A33" s="9" t="s">
        <v>79</v>
      </c>
      <c r="C33" s="40">
        <v>12.0838</v>
      </c>
      <c r="D33" s="40">
        <v>12.6562</v>
      </c>
    </row>
    <row r="34" spans="1:7" x14ac:dyDescent="0.2">
      <c r="A34" s="9" t="s">
        <v>60</v>
      </c>
      <c r="C34" s="40">
        <v>24.003399999999999</v>
      </c>
      <c r="D34" s="40">
        <v>23.815799999999999</v>
      </c>
    </row>
    <row r="35" spans="1:7" x14ac:dyDescent="0.2">
      <c r="A35" s="9" t="s">
        <v>80</v>
      </c>
      <c r="C35" s="40">
        <v>13.1547</v>
      </c>
      <c r="D35" s="40">
        <v>13.0519</v>
      </c>
    </row>
    <row r="37" spans="1:7" x14ac:dyDescent="0.2">
      <c r="A37" s="9" t="s">
        <v>41</v>
      </c>
    </row>
    <row r="39" spans="1:7" x14ac:dyDescent="0.2">
      <c r="A39" s="18" t="s">
        <v>42</v>
      </c>
      <c r="D39" s="41" t="s">
        <v>43</v>
      </c>
    </row>
    <row r="41" spans="1:7" x14ac:dyDescent="0.2">
      <c r="A41" s="18" t="s">
        <v>892</v>
      </c>
      <c r="D41" s="42">
        <v>2.5055774226301399</v>
      </c>
      <c r="E41" s="13" t="s">
        <v>44</v>
      </c>
    </row>
    <row r="43" spans="1:7" x14ac:dyDescent="0.2">
      <c r="A43" s="18" t="s">
        <v>789</v>
      </c>
      <c r="D43" s="41" t="s">
        <v>43</v>
      </c>
    </row>
    <row r="44" spans="1:7" x14ac:dyDescent="0.2">
      <c r="A44" s="9" t="s">
        <v>784</v>
      </c>
    </row>
    <row r="45" spans="1:7" x14ac:dyDescent="0.2">
      <c r="A45" s="46" t="s">
        <v>1118</v>
      </c>
    </row>
    <row r="47" spans="1:7" ht="25.5" customHeight="1" x14ac:dyDescent="0.25">
      <c r="A47" s="88" t="s">
        <v>1191</v>
      </c>
      <c r="B47" s="89"/>
      <c r="C47" s="89"/>
      <c r="D47" s="89"/>
      <c r="E47" s="89"/>
      <c r="F47" s="89"/>
      <c r="G47" s="89"/>
    </row>
    <row r="49" spans="1:7" ht="37.5" customHeight="1" x14ac:dyDescent="0.25">
      <c r="A49" s="88" t="s">
        <v>1192</v>
      </c>
      <c r="B49" s="89"/>
      <c r="C49" s="89"/>
      <c r="D49" s="89"/>
      <c r="E49" s="89"/>
      <c r="F49" s="89"/>
      <c r="G49" s="89"/>
    </row>
    <row r="51" spans="1:7" ht="46.5" customHeight="1" x14ac:dyDescent="0.25">
      <c r="A51" s="88" t="s">
        <v>1193</v>
      </c>
      <c r="B51" s="89"/>
      <c r="C51" s="89"/>
      <c r="D51" s="89"/>
      <c r="E51" s="89"/>
      <c r="F51" s="89"/>
      <c r="G51" s="89"/>
    </row>
    <row r="52" spans="1:7" x14ac:dyDescent="0.2">
      <c r="A52" s="46" t="s">
        <v>1122</v>
      </c>
    </row>
    <row r="54" spans="1:7" ht="26.25" customHeight="1" x14ac:dyDescent="0.25">
      <c r="A54" s="88" t="s">
        <v>1123</v>
      </c>
      <c r="B54" s="89"/>
      <c r="C54" s="89"/>
      <c r="D54" s="89"/>
      <c r="E54" s="89"/>
      <c r="F54" s="89"/>
      <c r="G54" s="89"/>
    </row>
    <row r="56" spans="1:7" x14ac:dyDescent="0.2">
      <c r="A56" s="18" t="s">
        <v>1124</v>
      </c>
    </row>
    <row r="57" spans="1:7" x14ac:dyDescent="0.2">
      <c r="A57" s="18"/>
    </row>
    <row r="58" spans="1:7" x14ac:dyDescent="0.2">
      <c r="A58" s="47" t="s">
        <v>769</v>
      </c>
    </row>
    <row r="59" spans="1:7" x14ac:dyDescent="0.2">
      <c r="A59" s="47"/>
    </row>
    <row r="60" spans="1:7" x14ac:dyDescent="0.2">
      <c r="A60" s="48"/>
    </row>
    <row r="61" spans="1:7" x14ac:dyDescent="0.2">
      <c r="A61" s="49"/>
    </row>
    <row r="62" spans="1:7" x14ac:dyDescent="0.2">
      <c r="A62" s="49"/>
    </row>
    <row r="63" spans="1:7" x14ac:dyDescent="0.2">
      <c r="A63" s="49"/>
    </row>
    <row r="64" spans="1:7" x14ac:dyDescent="0.2">
      <c r="A64" s="49"/>
    </row>
    <row r="65" spans="1:1" x14ac:dyDescent="0.2">
      <c r="A65" s="49"/>
    </row>
    <row r="66" spans="1:1" x14ac:dyDescent="0.2">
      <c r="A66" s="49"/>
    </row>
    <row r="67" spans="1:1" x14ac:dyDescent="0.2">
      <c r="A67" s="49"/>
    </row>
    <row r="68" spans="1:1" x14ac:dyDescent="0.2">
      <c r="A68" s="49"/>
    </row>
    <row r="69" spans="1:1" x14ac:dyDescent="0.2">
      <c r="A69" s="49"/>
    </row>
    <row r="70" spans="1:1" x14ac:dyDescent="0.2">
      <c r="A70" s="49"/>
    </row>
    <row r="71" spans="1:1" x14ac:dyDescent="0.2">
      <c r="A71" s="49"/>
    </row>
    <row r="72" spans="1:1" x14ac:dyDescent="0.2">
      <c r="A72" s="47" t="s">
        <v>1194</v>
      </c>
    </row>
    <row r="73" spans="1:1" x14ac:dyDescent="0.2">
      <c r="A73" s="49"/>
    </row>
    <row r="74" spans="1:1" x14ac:dyDescent="0.2">
      <c r="A74" s="47" t="s">
        <v>770</v>
      </c>
    </row>
    <row r="75" spans="1:1" x14ac:dyDescent="0.2">
      <c r="A75" s="49"/>
    </row>
    <row r="76" spans="1:1" x14ac:dyDescent="0.2">
      <c r="A76" s="49"/>
    </row>
    <row r="77" spans="1:1" x14ac:dyDescent="0.2">
      <c r="A77" s="49"/>
    </row>
    <row r="78" spans="1:1" x14ac:dyDescent="0.2">
      <c r="A78" s="49"/>
    </row>
    <row r="79" spans="1:1" x14ac:dyDescent="0.2">
      <c r="A79" s="49"/>
    </row>
    <row r="80" spans="1:1" x14ac:dyDescent="0.2">
      <c r="A80" s="49"/>
    </row>
    <row r="81" spans="1:7" x14ac:dyDescent="0.2">
      <c r="A81" s="49"/>
    </row>
    <row r="82" spans="1:7" x14ac:dyDescent="0.2">
      <c r="A82" s="49"/>
    </row>
    <row r="83" spans="1:7" x14ac:dyDescent="0.2">
      <c r="A83" s="49"/>
    </row>
    <row r="84" spans="1:7" x14ac:dyDescent="0.2">
      <c r="A84" s="49"/>
    </row>
    <row r="85" spans="1:7" x14ac:dyDescent="0.2">
      <c r="A85" s="49"/>
    </row>
    <row r="86" spans="1:7" x14ac:dyDescent="0.2">
      <c r="A86" s="49"/>
    </row>
    <row r="87" spans="1:7" x14ac:dyDescent="0.2">
      <c r="A87" s="48"/>
    </row>
    <row r="88" spans="1:7" x14ac:dyDescent="0.2">
      <c r="A88" s="49"/>
    </row>
    <row r="89" spans="1:7" x14ac:dyDescent="0.2">
      <c r="A89" s="48"/>
    </row>
    <row r="90" spans="1:7" x14ac:dyDescent="0.2">
      <c r="A90" s="18" t="s">
        <v>817</v>
      </c>
    </row>
    <row r="92" spans="1:7" s="1" customFormat="1" ht="15" x14ac:dyDescent="0.2">
      <c r="A92" s="78" t="s">
        <v>1195</v>
      </c>
      <c r="B92" s="79"/>
      <c r="C92" s="79"/>
      <c r="D92" s="79"/>
      <c r="E92" s="79"/>
      <c r="F92" s="79"/>
      <c r="G92" s="79"/>
    </row>
    <row r="93" spans="1:7" x14ac:dyDescent="0.2">
      <c r="A93" s="18" t="s">
        <v>7</v>
      </c>
    </row>
    <row r="94" spans="1:7" s="1" customFormat="1" ht="17.45" customHeight="1" x14ac:dyDescent="0.2">
      <c r="A94" s="8" t="s">
        <v>2</v>
      </c>
      <c r="B94" s="8" t="s">
        <v>0</v>
      </c>
      <c r="C94" s="17" t="s">
        <v>829</v>
      </c>
      <c r="D94" s="16" t="s">
        <v>1</v>
      </c>
      <c r="E94" s="15" t="s">
        <v>3</v>
      </c>
      <c r="F94" s="15" t="s">
        <v>4</v>
      </c>
      <c r="G94" s="15" t="s">
        <v>6</v>
      </c>
    </row>
    <row r="95" spans="1:7" x14ac:dyDescent="0.2">
      <c r="A95" s="21" t="s">
        <v>45</v>
      </c>
      <c r="B95" s="22"/>
      <c r="C95" s="22"/>
      <c r="D95" s="23"/>
      <c r="E95" s="24"/>
      <c r="F95" s="25"/>
      <c r="G95" s="24"/>
    </row>
    <row r="96" spans="1:7" x14ac:dyDescent="0.2">
      <c r="A96" s="30" t="s">
        <v>46</v>
      </c>
      <c r="B96" s="26"/>
      <c r="C96" s="26"/>
      <c r="D96" s="34"/>
      <c r="E96" s="28"/>
      <c r="F96" s="29"/>
      <c r="G96" s="28"/>
    </row>
    <row r="97" spans="1:9" x14ac:dyDescent="0.2">
      <c r="A97" s="26" t="s">
        <v>1126</v>
      </c>
      <c r="B97" s="26" t="s">
        <v>1127</v>
      </c>
      <c r="C97" s="26" t="s">
        <v>1128</v>
      </c>
      <c r="D97" s="27">
        <v>3370</v>
      </c>
      <c r="E97" s="28">
        <v>11795</v>
      </c>
      <c r="F97" s="29">
        <v>91.881917890545395</v>
      </c>
      <c r="G97" s="28">
        <v>4.165</v>
      </c>
    </row>
    <row r="98" spans="1:9" x14ac:dyDescent="0.2">
      <c r="A98" s="30" t="s">
        <v>31</v>
      </c>
      <c r="B98" s="30"/>
      <c r="C98" s="30"/>
      <c r="D98" s="31"/>
      <c r="E98" s="32">
        <f>SUM(E96:E97)</f>
        <v>11795</v>
      </c>
      <c r="F98" s="33">
        <f>SUM(F96:F97)</f>
        <v>91.881917890545395</v>
      </c>
      <c r="G98" s="32"/>
      <c r="H98" s="18"/>
      <c r="I98" s="18"/>
    </row>
    <row r="99" spans="1:9" x14ac:dyDescent="0.2">
      <c r="A99" s="26"/>
      <c r="B99" s="26"/>
      <c r="C99" s="26"/>
      <c r="D99" s="34"/>
      <c r="E99" s="28"/>
      <c r="F99" s="29"/>
      <c r="G99" s="28"/>
    </row>
    <row r="100" spans="1:9" x14ac:dyDescent="0.2">
      <c r="A100" s="30" t="s">
        <v>32</v>
      </c>
      <c r="B100" s="30"/>
      <c r="C100" s="30"/>
      <c r="D100" s="31"/>
      <c r="E100" s="32">
        <f>E98</f>
        <v>11795</v>
      </c>
      <c r="F100" s="33">
        <f>F98</f>
        <v>91.881917890545395</v>
      </c>
      <c r="G100" s="32"/>
      <c r="H100" s="18"/>
      <c r="I100" s="18"/>
    </row>
    <row r="101" spans="1:9" x14ac:dyDescent="0.2">
      <c r="A101" s="30"/>
      <c r="B101" s="30"/>
      <c r="C101" s="30"/>
      <c r="D101" s="31"/>
      <c r="E101" s="32"/>
      <c r="F101" s="33"/>
      <c r="G101" s="32"/>
      <c r="H101" s="18"/>
      <c r="I101" s="18"/>
    </row>
    <row r="102" spans="1:9" x14ac:dyDescent="0.2">
      <c r="A102" s="30" t="s">
        <v>34</v>
      </c>
      <c r="B102" s="30"/>
      <c r="C102" s="30"/>
      <c r="D102" s="31"/>
      <c r="E102" s="32">
        <f>E104-(E98)</f>
        <v>1042.1286438000006</v>
      </c>
      <c r="F102" s="33">
        <f>F104-(F98)</f>
        <v>8.1180821094546047</v>
      </c>
      <c r="G102" s="32"/>
      <c r="H102" s="18"/>
      <c r="I102" s="18"/>
    </row>
    <row r="103" spans="1:9" x14ac:dyDescent="0.2">
      <c r="A103" s="30"/>
      <c r="B103" s="30"/>
      <c r="C103" s="30"/>
      <c r="D103" s="31"/>
      <c r="E103" s="32"/>
      <c r="F103" s="33"/>
      <c r="G103" s="32"/>
      <c r="H103" s="18"/>
      <c r="I103" s="18"/>
    </row>
    <row r="104" spans="1:9" x14ac:dyDescent="0.2">
      <c r="A104" s="35" t="s">
        <v>33</v>
      </c>
      <c r="B104" s="35"/>
      <c r="C104" s="35"/>
      <c r="D104" s="36"/>
      <c r="E104" s="37">
        <v>12837.128643800001</v>
      </c>
      <c r="F104" s="38">
        <v>100</v>
      </c>
      <c r="G104" s="37"/>
      <c r="H104" s="18"/>
      <c r="I104" s="18"/>
    </row>
    <row r="106" spans="1:9" x14ac:dyDescent="0.2">
      <c r="A106" s="18" t="s">
        <v>35</v>
      </c>
    </row>
    <row r="107" spans="1:9" x14ac:dyDescent="0.2">
      <c r="A107" s="47" t="s">
        <v>1129</v>
      </c>
    </row>
    <row r="108" spans="1:9" ht="26.25" customHeight="1" x14ac:dyDescent="0.2">
      <c r="A108" s="86" t="s">
        <v>1130</v>
      </c>
      <c r="B108" s="86"/>
      <c r="C108" s="86"/>
      <c r="D108" s="86"/>
      <c r="E108" s="86"/>
      <c r="F108" s="86"/>
      <c r="G108" s="86"/>
    </row>
    <row r="110" spans="1:9" x14ac:dyDescent="0.2">
      <c r="A110" s="18" t="s">
        <v>36</v>
      </c>
    </row>
    <row r="111" spans="1:9" x14ac:dyDescent="0.2">
      <c r="A111" s="18" t="s">
        <v>37</v>
      </c>
    </row>
    <row r="112" spans="1:9" x14ac:dyDescent="0.2">
      <c r="A112" s="18" t="s">
        <v>38</v>
      </c>
      <c r="B112" s="18"/>
      <c r="C112" s="39" t="s">
        <v>40</v>
      </c>
      <c r="D112" s="19" t="s">
        <v>39</v>
      </c>
    </row>
    <row r="113" spans="1:7" x14ac:dyDescent="0.2">
      <c r="A113" s="9" t="s">
        <v>57</v>
      </c>
      <c r="C113" s="40">
        <v>0</v>
      </c>
      <c r="D113" s="40">
        <v>0.5222</v>
      </c>
    </row>
    <row r="114" spans="1:7" x14ac:dyDescent="0.2">
      <c r="A114" s="9" t="s">
        <v>79</v>
      </c>
      <c r="C114" s="40">
        <v>0</v>
      </c>
      <c r="D114" s="40">
        <v>0.28000000000000003</v>
      </c>
    </row>
    <row r="115" spans="1:7" x14ac:dyDescent="0.2">
      <c r="A115" s="9" t="s">
        <v>60</v>
      </c>
      <c r="C115" s="40">
        <v>0</v>
      </c>
      <c r="D115" s="40">
        <v>0.55249999999999999</v>
      </c>
    </row>
    <row r="116" spans="1:7" x14ac:dyDescent="0.2">
      <c r="A116" s="9" t="s">
        <v>80</v>
      </c>
      <c r="C116" s="40">
        <v>0</v>
      </c>
      <c r="D116" s="40">
        <v>0.30280000000000001</v>
      </c>
    </row>
    <row r="118" spans="1:7" x14ac:dyDescent="0.2">
      <c r="A118" s="9" t="s">
        <v>41</v>
      </c>
    </row>
    <row r="120" spans="1:7" x14ac:dyDescent="0.2">
      <c r="A120" s="18" t="s">
        <v>1198</v>
      </c>
      <c r="D120" s="41" t="s">
        <v>43</v>
      </c>
    </row>
    <row r="121" spans="1:7" x14ac:dyDescent="0.2">
      <c r="A121" s="9" t="s">
        <v>784</v>
      </c>
    </row>
    <row r="122" spans="1:7" x14ac:dyDescent="0.2">
      <c r="A122" s="46" t="s">
        <v>1118</v>
      </c>
    </row>
    <row r="124" spans="1:7" s="1" customFormat="1" ht="15" x14ac:dyDescent="0.2">
      <c r="A124" s="78" t="s">
        <v>1196</v>
      </c>
      <c r="B124" s="79"/>
      <c r="C124" s="79"/>
      <c r="D124" s="79"/>
      <c r="E124" s="79"/>
      <c r="F124" s="79"/>
      <c r="G124" s="79"/>
    </row>
    <row r="125" spans="1:7" x14ac:dyDescent="0.2">
      <c r="A125" s="18" t="s">
        <v>7</v>
      </c>
    </row>
    <row r="126" spans="1:7" s="1" customFormat="1" ht="17.45" customHeight="1" x14ac:dyDescent="0.2">
      <c r="A126" s="8" t="s">
        <v>2</v>
      </c>
      <c r="B126" s="8" t="s">
        <v>0</v>
      </c>
      <c r="C126" s="17" t="s">
        <v>829</v>
      </c>
      <c r="D126" s="16" t="s">
        <v>1</v>
      </c>
      <c r="E126" s="15" t="s">
        <v>3</v>
      </c>
      <c r="F126" s="15" t="s">
        <v>4</v>
      </c>
      <c r="G126" s="15" t="s">
        <v>6</v>
      </c>
    </row>
    <row r="127" spans="1:7" x14ac:dyDescent="0.2">
      <c r="A127" s="21" t="s">
        <v>45</v>
      </c>
      <c r="B127" s="22"/>
      <c r="C127" s="22"/>
      <c r="D127" s="23"/>
      <c r="E127" s="24"/>
      <c r="F127" s="25"/>
      <c r="G127" s="24"/>
    </row>
    <row r="128" spans="1:7" x14ac:dyDescent="0.2">
      <c r="A128" s="30" t="s">
        <v>46</v>
      </c>
      <c r="B128" s="26"/>
      <c r="C128" s="26"/>
      <c r="D128" s="34"/>
      <c r="E128" s="28"/>
      <c r="F128" s="29"/>
      <c r="G128" s="28"/>
    </row>
    <row r="129" spans="1:9" ht="22.5" x14ac:dyDescent="0.2">
      <c r="A129" s="26" t="s">
        <v>1132</v>
      </c>
      <c r="B129" s="26" t="s">
        <v>1197</v>
      </c>
      <c r="C129" s="57" t="s">
        <v>1134</v>
      </c>
      <c r="D129" s="27">
        <v>1695</v>
      </c>
      <c r="E129" s="28">
        <v>0</v>
      </c>
      <c r="F129" s="72">
        <v>100</v>
      </c>
      <c r="G129" s="28">
        <v>0</v>
      </c>
    </row>
    <row r="130" spans="1:9" x14ac:dyDescent="0.2">
      <c r="A130" s="30" t="s">
        <v>31</v>
      </c>
      <c r="B130" s="30"/>
      <c r="C130" s="30"/>
      <c r="D130" s="31"/>
      <c r="E130" s="32">
        <f>SUM(E128:E129)</f>
        <v>0</v>
      </c>
      <c r="F130" s="73">
        <f>SUM(F128:F129)</f>
        <v>100</v>
      </c>
      <c r="G130" s="32"/>
      <c r="H130" s="18"/>
      <c r="I130" s="18"/>
    </row>
    <row r="131" spans="1:9" x14ac:dyDescent="0.2">
      <c r="A131" s="26"/>
      <c r="B131" s="26"/>
      <c r="C131" s="26"/>
      <c r="D131" s="34"/>
      <c r="E131" s="28"/>
      <c r="F131" s="74"/>
      <c r="G131" s="28"/>
    </row>
    <row r="132" spans="1:9" x14ac:dyDescent="0.2">
      <c r="A132" s="30" t="s">
        <v>32</v>
      </c>
      <c r="B132" s="30"/>
      <c r="C132" s="30"/>
      <c r="D132" s="31"/>
      <c r="E132" s="32">
        <f>E130</f>
        <v>0</v>
      </c>
      <c r="F132" s="73">
        <f>F130</f>
        <v>100</v>
      </c>
      <c r="G132" s="32"/>
      <c r="H132" s="18"/>
      <c r="I132" s="18"/>
    </row>
    <row r="133" spans="1:9" x14ac:dyDescent="0.2">
      <c r="A133" s="30"/>
      <c r="B133" s="30"/>
      <c r="C133" s="30"/>
      <c r="D133" s="31"/>
      <c r="E133" s="32"/>
      <c r="F133" s="73"/>
      <c r="G133" s="32"/>
      <c r="H133" s="18"/>
      <c r="I133" s="18"/>
    </row>
    <row r="134" spans="1:9" x14ac:dyDescent="0.2">
      <c r="A134" s="30" t="s">
        <v>34</v>
      </c>
      <c r="B134" s="30"/>
      <c r="C134" s="30"/>
      <c r="D134" s="31"/>
      <c r="E134" s="32">
        <f>E136-(E130)</f>
        <v>3.9999999999999998E-7</v>
      </c>
      <c r="F134" s="33">
        <v>0</v>
      </c>
      <c r="G134" s="32"/>
      <c r="H134" s="18"/>
      <c r="I134" s="18"/>
    </row>
    <row r="135" spans="1:9" x14ac:dyDescent="0.2">
      <c r="A135" s="30"/>
      <c r="B135" s="30"/>
      <c r="C135" s="30"/>
      <c r="D135" s="31"/>
      <c r="E135" s="32"/>
      <c r="F135" s="73"/>
      <c r="G135" s="32"/>
      <c r="H135" s="18"/>
      <c r="I135" s="18"/>
    </row>
    <row r="136" spans="1:9" x14ac:dyDescent="0.2">
      <c r="A136" s="35" t="s">
        <v>33</v>
      </c>
      <c r="B136" s="35"/>
      <c r="C136" s="35"/>
      <c r="D136" s="36"/>
      <c r="E136" s="37">
        <v>3.9999999999999998E-7</v>
      </c>
      <c r="F136" s="75">
        <v>100</v>
      </c>
      <c r="G136" s="37"/>
      <c r="H136" s="18"/>
      <c r="I136" s="18"/>
    </row>
    <row r="138" spans="1:9" x14ac:dyDescent="0.2">
      <c r="A138" s="18" t="s">
        <v>35</v>
      </c>
    </row>
    <row r="139" spans="1:9" x14ac:dyDescent="0.2">
      <c r="A139" s="18" t="s">
        <v>1129</v>
      </c>
    </row>
    <row r="140" spans="1:9" ht="30" customHeight="1" x14ac:dyDescent="0.2">
      <c r="A140" s="90" t="s">
        <v>1135</v>
      </c>
      <c r="B140" s="90"/>
      <c r="C140" s="90"/>
      <c r="D140" s="90"/>
      <c r="E140" s="90"/>
      <c r="F140" s="90"/>
      <c r="G140" s="90"/>
    </row>
    <row r="142" spans="1:9" x14ac:dyDescent="0.2">
      <c r="A142" s="18" t="s">
        <v>36</v>
      </c>
    </row>
    <row r="143" spans="1:9" x14ac:dyDescent="0.2">
      <c r="A143" s="18" t="s">
        <v>37</v>
      </c>
    </row>
    <row r="144" spans="1:9" x14ac:dyDescent="0.2">
      <c r="A144" s="18" t="s">
        <v>38</v>
      </c>
      <c r="B144" s="18"/>
      <c r="C144" s="39" t="s">
        <v>40</v>
      </c>
      <c r="D144" s="19" t="s">
        <v>39</v>
      </c>
    </row>
    <row r="145" spans="1:4" x14ac:dyDescent="0.2">
      <c r="A145" s="9" t="s">
        <v>57</v>
      </c>
      <c r="C145" s="40">
        <v>0</v>
      </c>
      <c r="D145" s="40">
        <v>0</v>
      </c>
    </row>
    <row r="146" spans="1:4" x14ac:dyDescent="0.2">
      <c r="A146" s="9" t="s">
        <v>79</v>
      </c>
      <c r="C146" s="40">
        <v>0</v>
      </c>
      <c r="D146" s="40">
        <v>0</v>
      </c>
    </row>
    <row r="147" spans="1:4" x14ac:dyDescent="0.2">
      <c r="A147" s="9" t="s">
        <v>60</v>
      </c>
      <c r="C147" s="40">
        <v>0</v>
      </c>
      <c r="D147" s="40">
        <v>0</v>
      </c>
    </row>
    <row r="148" spans="1:4" x14ac:dyDescent="0.2">
      <c r="A148" s="9" t="s">
        <v>80</v>
      </c>
      <c r="C148" s="40">
        <v>0</v>
      </c>
      <c r="D148" s="40">
        <v>0</v>
      </c>
    </row>
    <row r="150" spans="1:4" x14ac:dyDescent="0.2">
      <c r="A150" s="9" t="s">
        <v>41</v>
      </c>
    </row>
    <row r="152" spans="1:4" x14ac:dyDescent="0.2">
      <c r="A152" s="18" t="s">
        <v>1198</v>
      </c>
      <c r="D152" s="41" t="s">
        <v>43</v>
      </c>
    </row>
    <row r="153" spans="1:4" x14ac:dyDescent="0.2">
      <c r="A153" s="9" t="s">
        <v>784</v>
      </c>
    </row>
    <row r="154" spans="1:4" x14ac:dyDescent="0.2">
      <c r="A154" s="46" t="s">
        <v>1118</v>
      </c>
    </row>
  </sheetData>
  <mergeCells count="9">
    <mergeCell ref="A108:G108"/>
    <mergeCell ref="A124:G124"/>
    <mergeCell ref="A140:G140"/>
    <mergeCell ref="A1:G1"/>
    <mergeCell ref="A47:G47"/>
    <mergeCell ref="A49:G49"/>
    <mergeCell ref="A51:G51"/>
    <mergeCell ref="A54:G54"/>
    <mergeCell ref="A92:G92"/>
  </mergeCells>
  <conditionalFormatting sqref="F2:F3 F5:F11 F95:F105 F127:F128 F48 F50 F52:F53 F55:F57 F15:F46 F91 F93 F109:F123 F125 F137:F139 F141:F65563">
    <cfRule type="cellIs" dxfId="3" priority="4" stopIfTrue="1" operator="between">
      <formula>0.009</formula>
      <formula>-0.009</formula>
    </cfRule>
  </conditionalFormatting>
  <conditionalFormatting sqref="F58:F90">
    <cfRule type="cellIs" dxfId="2" priority="3" stopIfTrue="1" operator="between">
      <formula>0.009</formula>
      <formula>-0.009</formula>
    </cfRule>
  </conditionalFormatting>
  <conditionalFormatting sqref="F106:F107">
    <cfRule type="cellIs" dxfId="1" priority="2" stopIfTrue="1" operator="between">
      <formula>0.009</formula>
      <formula>-0.009</formula>
    </cfRule>
  </conditionalFormatting>
  <conditionalFormatting sqref="F130:F133 F135:F136">
    <cfRule type="cellIs" dxfId="0" priority="1" stopIfTrue="1" operator="between">
      <formula>0.009</formula>
      <formula>-0.009</formula>
    </cfRule>
  </conditionalFormatting>
  <hyperlinks>
    <hyperlink ref="A45" r:id="rId1" tooltip="https://www.franklintempletonindia.com/investor/reports" xr:uid="{00000000-0004-0000-2C00-000000000000}"/>
    <hyperlink ref="A52" r:id="rId2" tooltip="https://www.franklintempletonindia.com/downloadsServlet/pdf/fair-valuation-reliance-big-reliance-infra-november-4-2020-kgox4tfq" xr:uid="{00000000-0004-0000-2C00-000001000000}"/>
    <hyperlink ref="A122" r:id="rId3" tooltip="https://www.franklintempletonindia.com/investor/reports" xr:uid="{00000000-0004-0000-2C00-000002000000}"/>
    <hyperlink ref="A154" r:id="rId4" tooltip="https://www.franklintempletonindia.com/investor/reports" xr:uid="{00000000-0004-0000-2C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2"/>
  <sheetViews>
    <sheetView workbookViewId="0">
      <selection sqref="A1:G1"/>
    </sheetView>
  </sheetViews>
  <sheetFormatPr defaultColWidth="9.140625" defaultRowHeight="11.25" x14ac:dyDescent="0.2"/>
  <cols>
    <col min="1" max="1" width="38.5703125" style="9" bestFit="1" customWidth="1"/>
    <col min="2" max="2" width="53.85546875"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7" s="1" customFormat="1" ht="15" x14ac:dyDescent="0.2">
      <c r="A1" s="78" t="s">
        <v>978</v>
      </c>
      <c r="B1" s="79"/>
      <c r="C1" s="79"/>
      <c r="D1" s="79"/>
      <c r="E1" s="79"/>
      <c r="F1" s="79"/>
      <c r="G1" s="79"/>
    </row>
    <row r="2" spans="1:7" s="1" customFormat="1" ht="12" x14ac:dyDescent="0.2">
      <c r="D2" s="6"/>
      <c r="E2" s="7"/>
      <c r="F2" s="12"/>
      <c r="G2" s="13"/>
    </row>
    <row r="3" spans="1:7" s="1" customFormat="1" ht="12" x14ac:dyDescent="0.2">
      <c r="A3" s="11" t="s">
        <v>7</v>
      </c>
      <c r="B3" s="2"/>
      <c r="C3" s="3"/>
      <c r="D3" s="4"/>
      <c r="E3" s="5"/>
      <c r="F3" s="12"/>
      <c r="G3" s="13"/>
    </row>
    <row r="4" spans="1:7" s="1" customFormat="1" ht="17.45" customHeight="1" x14ac:dyDescent="0.2">
      <c r="A4" s="8" t="s">
        <v>2</v>
      </c>
      <c r="B4" s="8" t="s">
        <v>0</v>
      </c>
      <c r="C4" s="17" t="s">
        <v>829</v>
      </c>
      <c r="D4" s="16" t="s">
        <v>1</v>
      </c>
      <c r="E4" s="15" t="s">
        <v>3</v>
      </c>
      <c r="F4" s="15" t="s">
        <v>4</v>
      </c>
      <c r="G4" s="15" t="s">
        <v>6</v>
      </c>
    </row>
    <row r="5" spans="1:7" x14ac:dyDescent="0.2">
      <c r="A5" s="21" t="s">
        <v>45</v>
      </c>
      <c r="B5" s="22"/>
      <c r="C5" s="22"/>
      <c r="D5" s="23"/>
      <c r="E5" s="24"/>
      <c r="F5" s="25"/>
      <c r="G5" s="24"/>
    </row>
    <row r="6" spans="1:7" x14ac:dyDescent="0.2">
      <c r="A6" s="30" t="s">
        <v>46</v>
      </c>
      <c r="B6" s="26"/>
      <c r="C6" s="26"/>
      <c r="D6" s="34"/>
      <c r="E6" s="28"/>
      <c r="F6" s="29"/>
      <c r="G6" s="28"/>
    </row>
    <row r="7" spans="1:7" x14ac:dyDescent="0.2">
      <c r="A7" s="26" t="s">
        <v>979</v>
      </c>
      <c r="B7" s="26" t="s">
        <v>980</v>
      </c>
      <c r="C7" s="26" t="s">
        <v>981</v>
      </c>
      <c r="D7" s="27">
        <v>550</v>
      </c>
      <c r="E7" s="28">
        <v>5593.5825000000004</v>
      </c>
      <c r="F7" s="29">
        <v>7.3272374096489701</v>
      </c>
      <c r="G7" s="28">
        <v>6.2949999999999999</v>
      </c>
    </row>
    <row r="8" spans="1:7" x14ac:dyDescent="0.2">
      <c r="A8" s="26" t="s">
        <v>982</v>
      </c>
      <c r="B8" s="26" t="s">
        <v>983</v>
      </c>
      <c r="C8" s="26" t="s">
        <v>75</v>
      </c>
      <c r="D8" s="27">
        <v>500</v>
      </c>
      <c r="E8" s="28">
        <v>5086.9399999999996</v>
      </c>
      <c r="F8" s="29">
        <v>6.6635679492775397</v>
      </c>
      <c r="G8" s="28">
        <v>6.64</v>
      </c>
    </row>
    <row r="9" spans="1:7" x14ac:dyDescent="0.2">
      <c r="A9" s="26" t="s">
        <v>984</v>
      </c>
      <c r="B9" s="26" t="s">
        <v>985</v>
      </c>
      <c r="C9" s="26" t="s">
        <v>75</v>
      </c>
      <c r="D9" s="27">
        <v>500</v>
      </c>
      <c r="E9" s="28">
        <v>5014.05</v>
      </c>
      <c r="F9" s="29">
        <v>6.5680866839544096</v>
      </c>
      <c r="G9" s="28">
        <v>7.35</v>
      </c>
    </row>
    <row r="10" spans="1:7" x14ac:dyDescent="0.2">
      <c r="A10" s="26" t="s">
        <v>986</v>
      </c>
      <c r="B10" s="26" t="s">
        <v>987</v>
      </c>
      <c r="C10" s="26" t="s">
        <v>75</v>
      </c>
      <c r="D10" s="27">
        <v>500</v>
      </c>
      <c r="E10" s="28">
        <v>5008.2250000000004</v>
      </c>
      <c r="F10" s="29">
        <v>6.5604563043343296</v>
      </c>
      <c r="G10" s="28">
        <v>6.3</v>
      </c>
    </row>
    <row r="11" spans="1:7" x14ac:dyDescent="0.2">
      <c r="A11" s="26" t="s">
        <v>988</v>
      </c>
      <c r="B11" s="26" t="s">
        <v>989</v>
      </c>
      <c r="C11" s="26" t="s">
        <v>954</v>
      </c>
      <c r="D11" s="27">
        <v>500</v>
      </c>
      <c r="E11" s="28">
        <v>4868.335</v>
      </c>
      <c r="F11" s="29">
        <v>6.3772092991751501</v>
      </c>
      <c r="G11" s="28">
        <v>6.8388</v>
      </c>
    </row>
    <row r="12" spans="1:7" x14ac:dyDescent="0.2">
      <c r="A12" s="26" t="s">
        <v>990</v>
      </c>
      <c r="B12" s="26" t="s">
        <v>991</v>
      </c>
      <c r="C12" s="26" t="s">
        <v>75</v>
      </c>
      <c r="D12" s="27">
        <v>250</v>
      </c>
      <c r="E12" s="28">
        <v>3157.49</v>
      </c>
      <c r="F12" s="29">
        <v>4.13611113246162</v>
      </c>
      <c r="G12" s="28">
        <v>5.0349000000000004</v>
      </c>
    </row>
    <row r="13" spans="1:7" x14ac:dyDescent="0.2">
      <c r="A13" s="26" t="s">
        <v>992</v>
      </c>
      <c r="B13" s="26" t="s">
        <v>993</v>
      </c>
      <c r="C13" s="26" t="s">
        <v>957</v>
      </c>
      <c r="D13" s="27">
        <v>250</v>
      </c>
      <c r="E13" s="28">
        <v>2528.085</v>
      </c>
      <c r="F13" s="29">
        <v>3.3116306028868601</v>
      </c>
      <c r="G13" s="28">
        <v>6.25</v>
      </c>
    </row>
    <row r="14" spans="1:7" x14ac:dyDescent="0.2">
      <c r="A14" s="26" t="s">
        <v>994</v>
      </c>
      <c r="B14" s="26" t="s">
        <v>995</v>
      </c>
      <c r="C14" s="26" t="s">
        <v>75</v>
      </c>
      <c r="D14" s="27">
        <v>250</v>
      </c>
      <c r="E14" s="28">
        <v>2511.7849999999999</v>
      </c>
      <c r="F14" s="29">
        <v>3.2902786393148098</v>
      </c>
      <c r="G14" s="28">
        <v>5.7549999999999999</v>
      </c>
    </row>
    <row r="15" spans="1:7" x14ac:dyDescent="0.2">
      <c r="A15" s="26" t="s">
        <v>996</v>
      </c>
      <c r="B15" s="26" t="s">
        <v>997</v>
      </c>
      <c r="C15" s="26" t="s">
        <v>75</v>
      </c>
      <c r="D15" s="27">
        <v>250</v>
      </c>
      <c r="E15" s="28">
        <v>2510.71</v>
      </c>
      <c r="F15" s="29">
        <v>3.2888704576681902</v>
      </c>
      <c r="G15" s="28">
        <v>5.8</v>
      </c>
    </row>
    <row r="16" spans="1:7" x14ac:dyDescent="0.2">
      <c r="A16" s="26" t="s">
        <v>998</v>
      </c>
      <c r="B16" s="26" t="s">
        <v>999</v>
      </c>
      <c r="C16" s="26" t="s">
        <v>75</v>
      </c>
      <c r="D16" s="27">
        <v>250</v>
      </c>
      <c r="E16" s="28">
        <v>2498.36</v>
      </c>
      <c r="F16" s="29">
        <v>3.2726927429372101</v>
      </c>
      <c r="G16" s="28">
        <v>7.0236000000000001</v>
      </c>
    </row>
    <row r="17" spans="1:9" x14ac:dyDescent="0.2">
      <c r="A17" s="26" t="s">
        <v>1000</v>
      </c>
      <c r="B17" s="26" t="s">
        <v>1001</v>
      </c>
      <c r="C17" s="26" t="s">
        <v>75</v>
      </c>
      <c r="D17" s="27">
        <v>250</v>
      </c>
      <c r="E17" s="28">
        <v>2497.2725</v>
      </c>
      <c r="F17" s="29">
        <v>3.2712681870854001</v>
      </c>
      <c r="G17" s="28">
        <v>6.3</v>
      </c>
    </row>
    <row r="18" spans="1:9" x14ac:dyDescent="0.2">
      <c r="A18" s="26" t="s">
        <v>1002</v>
      </c>
      <c r="B18" s="26" t="s">
        <v>1003</v>
      </c>
      <c r="C18" s="26" t="s">
        <v>75</v>
      </c>
      <c r="D18" s="27">
        <v>250</v>
      </c>
      <c r="E18" s="28">
        <v>2491.3049999999998</v>
      </c>
      <c r="F18" s="29">
        <v>3.26345114152612</v>
      </c>
      <c r="G18" s="28">
        <v>5.7832999999999997</v>
      </c>
    </row>
    <row r="19" spans="1:9" x14ac:dyDescent="0.2">
      <c r="A19" s="26" t="s">
        <v>1004</v>
      </c>
      <c r="B19" s="26" t="s">
        <v>1005</v>
      </c>
      <c r="C19" s="26" t="s">
        <v>75</v>
      </c>
      <c r="D19" s="27">
        <v>250</v>
      </c>
      <c r="E19" s="28">
        <v>2487.6574999999998</v>
      </c>
      <c r="F19" s="29">
        <v>3.2586731484507201</v>
      </c>
      <c r="G19" s="28">
        <v>6.33</v>
      </c>
    </row>
    <row r="20" spans="1:9" x14ac:dyDescent="0.2">
      <c r="A20" s="26" t="s">
        <v>1006</v>
      </c>
      <c r="B20" s="26" t="s">
        <v>1007</v>
      </c>
      <c r="C20" s="26" t="s">
        <v>954</v>
      </c>
      <c r="D20" s="27">
        <v>250</v>
      </c>
      <c r="E20" s="28">
        <v>2415.335</v>
      </c>
      <c r="F20" s="29">
        <v>3.1639352720433598</v>
      </c>
      <c r="G20" s="28">
        <v>6.665</v>
      </c>
    </row>
    <row r="21" spans="1:9" x14ac:dyDescent="0.2">
      <c r="A21" s="26" t="s">
        <v>1008</v>
      </c>
      <c r="B21" s="26" t="s">
        <v>1009</v>
      </c>
      <c r="C21" s="26" t="s">
        <v>957</v>
      </c>
      <c r="D21" s="27">
        <v>200</v>
      </c>
      <c r="E21" s="28">
        <v>2021.75</v>
      </c>
      <c r="F21" s="29">
        <v>2.64836394796319</v>
      </c>
      <c r="G21" s="28">
        <v>6.375</v>
      </c>
    </row>
    <row r="22" spans="1:9" x14ac:dyDescent="0.2">
      <c r="A22" s="26" t="s">
        <v>1010</v>
      </c>
      <c r="B22" s="26" t="s">
        <v>1011</v>
      </c>
      <c r="C22" s="26" t="s">
        <v>75</v>
      </c>
      <c r="D22" s="27">
        <v>200</v>
      </c>
      <c r="E22" s="28">
        <v>2006.2059999999999</v>
      </c>
      <c r="F22" s="29">
        <v>2.62800229632122</v>
      </c>
      <c r="G22" s="28">
        <v>6.8246000000000002</v>
      </c>
    </row>
    <row r="23" spans="1:9" x14ac:dyDescent="0.2">
      <c r="A23" s="26" t="s">
        <v>1012</v>
      </c>
      <c r="B23" s="26" t="s">
        <v>1013</v>
      </c>
      <c r="C23" s="26" t="s">
        <v>1014</v>
      </c>
      <c r="D23" s="27">
        <v>160</v>
      </c>
      <c r="E23" s="28">
        <v>1734.0288</v>
      </c>
      <c r="F23" s="29">
        <v>2.2714674705823499</v>
      </c>
      <c r="G23" s="28">
        <v>8.1199999999999992</v>
      </c>
    </row>
    <row r="24" spans="1:9" x14ac:dyDescent="0.2">
      <c r="A24" s="26" t="s">
        <v>1015</v>
      </c>
      <c r="B24" s="26" t="s">
        <v>1016</v>
      </c>
      <c r="C24" s="26" t="s">
        <v>957</v>
      </c>
      <c r="D24" s="27">
        <v>150</v>
      </c>
      <c r="E24" s="28">
        <v>1476.8834999999999</v>
      </c>
      <c r="F24" s="29">
        <v>1.9346234780470799</v>
      </c>
      <c r="G24" s="28">
        <v>6.6449999999999996</v>
      </c>
    </row>
    <row r="25" spans="1:9" x14ac:dyDescent="0.2">
      <c r="A25" s="26" t="s">
        <v>1017</v>
      </c>
      <c r="B25" s="26" t="s">
        <v>1018</v>
      </c>
      <c r="C25" s="26" t="s">
        <v>75</v>
      </c>
      <c r="D25" s="27">
        <v>140</v>
      </c>
      <c r="E25" s="28">
        <v>1384.3255999999999</v>
      </c>
      <c r="F25" s="29">
        <v>1.8133785142982599</v>
      </c>
      <c r="G25" s="28">
        <v>6.3224999999999998</v>
      </c>
    </row>
    <row r="26" spans="1:9" x14ac:dyDescent="0.2">
      <c r="A26" s="26" t="s">
        <v>1019</v>
      </c>
      <c r="B26" s="26" t="s">
        <v>1020</v>
      </c>
      <c r="C26" s="26" t="s">
        <v>1021</v>
      </c>
      <c r="D26" s="27">
        <v>100</v>
      </c>
      <c r="E26" s="28">
        <v>1027.886</v>
      </c>
      <c r="F26" s="29">
        <v>1.3464653023450399</v>
      </c>
      <c r="G26" s="28">
        <v>9.0050000000000008</v>
      </c>
    </row>
    <row r="27" spans="1:9" x14ac:dyDescent="0.2">
      <c r="A27" s="26" t="s">
        <v>1022</v>
      </c>
      <c r="B27" s="26" t="s">
        <v>1023</v>
      </c>
      <c r="C27" s="26" t="s">
        <v>75</v>
      </c>
      <c r="D27" s="27">
        <v>100</v>
      </c>
      <c r="E27" s="28">
        <v>1025.655</v>
      </c>
      <c r="F27" s="29">
        <v>1.34354283420214</v>
      </c>
      <c r="G27" s="28">
        <v>7.2649999999999997</v>
      </c>
    </row>
    <row r="28" spans="1:9" x14ac:dyDescent="0.2">
      <c r="A28" s="26" t="s">
        <v>1024</v>
      </c>
      <c r="B28" s="26" t="s">
        <v>1025</v>
      </c>
      <c r="C28" s="26" t="s">
        <v>75</v>
      </c>
      <c r="D28" s="27">
        <v>100</v>
      </c>
      <c r="E28" s="28">
        <v>1007.6079999999999</v>
      </c>
      <c r="F28" s="29">
        <v>1.31990241171227</v>
      </c>
      <c r="G28" s="28">
        <v>7.0449000000000002</v>
      </c>
    </row>
    <row r="29" spans="1:9" x14ac:dyDescent="0.2">
      <c r="A29" s="26" t="s">
        <v>1026</v>
      </c>
      <c r="B29" s="26" t="s">
        <v>1027</v>
      </c>
      <c r="C29" s="26" t="s">
        <v>75</v>
      </c>
      <c r="D29" s="27">
        <v>100</v>
      </c>
      <c r="E29" s="28">
        <v>1004.682</v>
      </c>
      <c r="F29" s="29">
        <v>1.31606953776063</v>
      </c>
      <c r="G29" s="28">
        <v>6.37</v>
      </c>
    </row>
    <row r="30" spans="1:9" x14ac:dyDescent="0.2">
      <c r="A30" s="26" t="s">
        <v>1028</v>
      </c>
      <c r="B30" s="26" t="s">
        <v>1029</v>
      </c>
      <c r="C30" s="26" t="s">
        <v>75</v>
      </c>
      <c r="D30" s="27">
        <v>45</v>
      </c>
      <c r="E30" s="28">
        <v>468.34604999999999</v>
      </c>
      <c r="F30" s="29">
        <v>0.61350354593345602</v>
      </c>
      <c r="G30" s="28">
        <v>7.2850000000000001</v>
      </c>
    </row>
    <row r="31" spans="1:9" x14ac:dyDescent="0.2">
      <c r="A31" s="30" t="s">
        <v>31</v>
      </c>
      <c r="B31" s="30"/>
      <c r="C31" s="30"/>
      <c r="D31" s="31"/>
      <c r="E31" s="32">
        <f>SUM(E6:E30)</f>
        <v>61826.503449999989</v>
      </c>
      <c r="F31" s="33">
        <f>SUM(F6:F30)</f>
        <v>80.988788309930314</v>
      </c>
      <c r="G31" s="32"/>
      <c r="H31" s="18"/>
      <c r="I31" s="18"/>
    </row>
    <row r="32" spans="1:9" x14ac:dyDescent="0.2">
      <c r="A32" s="26"/>
      <c r="B32" s="26"/>
      <c r="C32" s="26"/>
      <c r="D32" s="34"/>
      <c r="E32" s="28"/>
      <c r="F32" s="29"/>
      <c r="G32" s="28"/>
    </row>
    <row r="33" spans="1:9" x14ac:dyDescent="0.2">
      <c r="A33" s="30" t="s">
        <v>47</v>
      </c>
      <c r="B33" s="26"/>
      <c r="C33" s="26"/>
      <c r="D33" s="34"/>
      <c r="E33" s="28"/>
      <c r="F33" s="29"/>
      <c r="G33" s="28"/>
    </row>
    <row r="34" spans="1:9" x14ac:dyDescent="0.2">
      <c r="A34" s="30" t="s">
        <v>49</v>
      </c>
      <c r="B34" s="26"/>
      <c r="C34" s="26"/>
      <c r="D34" s="34"/>
      <c r="E34" s="28"/>
      <c r="F34" s="29"/>
      <c r="G34" s="28"/>
    </row>
    <row r="35" spans="1:9" x14ac:dyDescent="0.2">
      <c r="A35" s="26" t="s">
        <v>931</v>
      </c>
      <c r="B35" s="26" t="s">
        <v>932</v>
      </c>
      <c r="C35" s="26" t="s">
        <v>48</v>
      </c>
      <c r="D35" s="27">
        <v>200</v>
      </c>
      <c r="E35" s="28">
        <v>982.11699999999996</v>
      </c>
      <c r="F35" s="29">
        <v>1.2865108225457</v>
      </c>
      <c r="G35" s="28">
        <v>5.585</v>
      </c>
    </row>
    <row r="36" spans="1:9" x14ac:dyDescent="0.2">
      <c r="A36" s="30" t="s">
        <v>31</v>
      </c>
      <c r="B36" s="30"/>
      <c r="C36" s="30"/>
      <c r="D36" s="31"/>
      <c r="E36" s="32">
        <f>SUM(E34:E35)</f>
        <v>982.11699999999996</v>
      </c>
      <c r="F36" s="33">
        <f>SUM(F34:F35)</f>
        <v>1.2865108225457</v>
      </c>
      <c r="G36" s="32"/>
      <c r="H36" s="18"/>
      <c r="I36" s="18"/>
    </row>
    <row r="37" spans="1:9" x14ac:dyDescent="0.2">
      <c r="A37" s="26"/>
      <c r="B37" s="26"/>
      <c r="C37" s="26"/>
      <c r="D37" s="34"/>
      <c r="E37" s="28"/>
      <c r="F37" s="29"/>
      <c r="G37" s="28"/>
    </row>
    <row r="38" spans="1:9" x14ac:dyDescent="0.2">
      <c r="A38" s="30" t="s">
        <v>50</v>
      </c>
      <c r="B38" s="26"/>
      <c r="C38" s="26"/>
      <c r="D38" s="34"/>
      <c r="E38" s="28"/>
      <c r="F38" s="29"/>
      <c r="G38" s="28"/>
    </row>
    <row r="39" spans="1:9" x14ac:dyDescent="0.2">
      <c r="A39" s="26" t="s">
        <v>1030</v>
      </c>
      <c r="B39" s="26" t="s">
        <v>1031</v>
      </c>
      <c r="C39" s="26" t="s">
        <v>66</v>
      </c>
      <c r="D39" s="27">
        <v>5000000</v>
      </c>
      <c r="E39" s="28">
        <v>4917.1499999999996</v>
      </c>
      <c r="F39" s="29">
        <v>6.4411538452960002</v>
      </c>
      <c r="G39" s="28">
        <v>5.1250999999999998</v>
      </c>
    </row>
    <row r="40" spans="1:9" x14ac:dyDescent="0.2">
      <c r="A40" s="30" t="s">
        <v>31</v>
      </c>
      <c r="B40" s="30"/>
      <c r="C40" s="30"/>
      <c r="D40" s="31"/>
      <c r="E40" s="32">
        <f>SUM(E38:E39)</f>
        <v>4917.1499999999996</v>
      </c>
      <c r="F40" s="33">
        <f>SUM(F38:F39)</f>
        <v>6.4411538452960002</v>
      </c>
      <c r="G40" s="32"/>
      <c r="H40" s="18"/>
      <c r="I40" s="18"/>
    </row>
    <row r="41" spans="1:9" x14ac:dyDescent="0.2">
      <c r="A41" s="26"/>
      <c r="B41" s="26"/>
      <c r="C41" s="26"/>
      <c r="D41" s="34"/>
      <c r="E41" s="28"/>
      <c r="F41" s="29"/>
      <c r="G41" s="28"/>
    </row>
    <row r="42" spans="1:9" x14ac:dyDescent="0.2">
      <c r="A42" s="30" t="s">
        <v>63</v>
      </c>
      <c r="B42" s="26"/>
      <c r="C42" s="26"/>
      <c r="D42" s="34"/>
      <c r="E42" s="28"/>
      <c r="F42" s="29"/>
      <c r="G42" s="28"/>
    </row>
    <row r="43" spans="1:9" x14ac:dyDescent="0.2">
      <c r="A43" s="26" t="s">
        <v>82</v>
      </c>
      <c r="B43" s="26" t="s">
        <v>81</v>
      </c>
      <c r="C43" s="26" t="s">
        <v>66</v>
      </c>
      <c r="D43" s="27">
        <v>2000000</v>
      </c>
      <c r="E43" s="28">
        <v>2029.1320000000001</v>
      </c>
      <c r="F43" s="29">
        <v>2.6580338985821399</v>
      </c>
      <c r="G43" s="28">
        <v>6.3724999999999996</v>
      </c>
    </row>
    <row r="44" spans="1:9" x14ac:dyDescent="0.2">
      <c r="A44" s="26" t="s">
        <v>1032</v>
      </c>
      <c r="B44" s="26" t="s">
        <v>1033</v>
      </c>
      <c r="C44" s="26" t="s">
        <v>66</v>
      </c>
      <c r="D44" s="27">
        <v>2000000</v>
      </c>
      <c r="E44" s="28">
        <v>2022.6</v>
      </c>
      <c r="F44" s="29">
        <v>2.6494773939163299</v>
      </c>
      <c r="G44" s="28">
        <v>6.0128000000000004</v>
      </c>
    </row>
    <row r="45" spans="1:9" x14ac:dyDescent="0.2">
      <c r="A45" s="30" t="s">
        <v>31</v>
      </c>
      <c r="B45" s="30"/>
      <c r="C45" s="30"/>
      <c r="D45" s="31"/>
      <c r="E45" s="32">
        <f>SUM(E43:E44)</f>
        <v>4051.732</v>
      </c>
      <c r="F45" s="33">
        <f>SUM(F43:F44)</f>
        <v>5.3075112924984698</v>
      </c>
      <c r="G45" s="32"/>
      <c r="H45" s="18"/>
      <c r="I45" s="18"/>
    </row>
    <row r="46" spans="1:9" x14ac:dyDescent="0.2">
      <c r="A46" s="26"/>
      <c r="B46" s="26"/>
      <c r="C46" s="26"/>
      <c r="D46" s="34"/>
      <c r="E46" s="28"/>
      <c r="F46" s="29"/>
      <c r="G46" s="28"/>
    </row>
    <row r="47" spans="1:9" x14ac:dyDescent="0.2">
      <c r="A47" s="30" t="s">
        <v>32</v>
      </c>
      <c r="B47" s="30"/>
      <c r="C47" s="30"/>
      <c r="D47" s="31"/>
      <c r="E47" s="32">
        <f>E31+E36+E40+E45</f>
        <v>71777.502449999985</v>
      </c>
      <c r="F47" s="33">
        <f>F31+F36+F40+F45</f>
        <v>94.023964270270483</v>
      </c>
      <c r="G47" s="32"/>
      <c r="H47" s="18"/>
      <c r="I47" s="18"/>
    </row>
    <row r="48" spans="1:9" x14ac:dyDescent="0.2">
      <c r="A48" s="30"/>
      <c r="B48" s="30"/>
      <c r="C48" s="30"/>
      <c r="D48" s="31"/>
      <c r="E48" s="32"/>
      <c r="F48" s="33"/>
      <c r="G48" s="32"/>
      <c r="H48" s="18"/>
      <c r="I48" s="18"/>
    </row>
    <row r="49" spans="1:9" x14ac:dyDescent="0.2">
      <c r="A49" s="30" t="s">
        <v>34</v>
      </c>
      <c r="B49" s="30"/>
      <c r="C49" s="30"/>
      <c r="D49" s="31"/>
      <c r="E49" s="32">
        <f>E51-(E31+E36+E40+E45)</f>
        <v>4562.0807691000082</v>
      </c>
      <c r="F49" s="33">
        <f>F51-(F31+F36+F40+F45)</f>
        <v>5.9760357297295172</v>
      </c>
      <c r="G49" s="32"/>
      <c r="H49" s="18"/>
      <c r="I49" s="18"/>
    </row>
    <row r="50" spans="1:9" x14ac:dyDescent="0.2">
      <c r="A50" s="30"/>
      <c r="B50" s="30"/>
      <c r="C50" s="30"/>
      <c r="D50" s="31"/>
      <c r="E50" s="32"/>
      <c r="F50" s="33"/>
      <c r="G50" s="32"/>
      <c r="H50" s="18"/>
      <c r="I50" s="18"/>
    </row>
    <row r="51" spans="1:9" x14ac:dyDescent="0.2">
      <c r="A51" s="35" t="s">
        <v>33</v>
      </c>
      <c r="B51" s="35"/>
      <c r="C51" s="35"/>
      <c r="D51" s="36"/>
      <c r="E51" s="37">
        <v>76339.583219099994</v>
      </c>
      <c r="F51" s="38">
        <v>100</v>
      </c>
      <c r="G51" s="37"/>
      <c r="H51" s="18"/>
      <c r="I51" s="18"/>
    </row>
    <row r="53" spans="1:9" x14ac:dyDescent="0.2">
      <c r="A53" s="18" t="s">
        <v>53</v>
      </c>
    </row>
    <row r="54" spans="1:9" x14ac:dyDescent="0.2">
      <c r="A54" s="18" t="s">
        <v>35</v>
      </c>
    </row>
    <row r="56" spans="1:9" x14ac:dyDescent="0.2">
      <c r="A56" s="18" t="s">
        <v>36</v>
      </c>
    </row>
    <row r="57" spans="1:9" x14ac:dyDescent="0.2">
      <c r="A57" s="18" t="s">
        <v>37</v>
      </c>
    </row>
    <row r="58" spans="1:9" x14ac:dyDescent="0.2">
      <c r="A58" s="18" t="s">
        <v>38</v>
      </c>
      <c r="B58" s="18"/>
      <c r="C58" s="39" t="s">
        <v>40</v>
      </c>
      <c r="D58" s="19" t="s">
        <v>39</v>
      </c>
    </row>
    <row r="59" spans="1:9" x14ac:dyDescent="0.2">
      <c r="A59" s="9" t="s">
        <v>57</v>
      </c>
      <c r="C59" s="40">
        <v>79.572800000000001</v>
      </c>
      <c r="D59" s="40">
        <v>79.852699999999999</v>
      </c>
    </row>
    <row r="60" spans="1:9" x14ac:dyDescent="0.2">
      <c r="A60" s="9" t="s">
        <v>58</v>
      </c>
      <c r="C60" s="40">
        <v>15.6662</v>
      </c>
      <c r="D60" s="40">
        <v>15.102399999999999</v>
      </c>
    </row>
    <row r="61" spans="1:9" x14ac:dyDescent="0.2">
      <c r="A61" s="9" t="s">
        <v>59</v>
      </c>
      <c r="C61" s="40">
        <v>13.0655</v>
      </c>
      <c r="D61" s="40">
        <v>12.572100000000001</v>
      </c>
    </row>
    <row r="62" spans="1:9" x14ac:dyDescent="0.2">
      <c r="A62" s="9" t="s">
        <v>1034</v>
      </c>
      <c r="C62" s="40">
        <v>13.612399999999999</v>
      </c>
      <c r="D62" s="40">
        <v>13.122999999999999</v>
      </c>
    </row>
    <row r="63" spans="1:9" x14ac:dyDescent="0.2">
      <c r="A63" s="9" t="s">
        <v>1035</v>
      </c>
      <c r="C63" s="40">
        <v>17.831700000000001</v>
      </c>
      <c r="D63" s="40">
        <v>16.645600000000002</v>
      </c>
    </row>
    <row r="64" spans="1:9" x14ac:dyDescent="0.2">
      <c r="A64" s="9" t="s">
        <v>60</v>
      </c>
      <c r="C64" s="40">
        <v>84.499600000000001</v>
      </c>
      <c r="D64" s="40">
        <v>85.032399999999996</v>
      </c>
    </row>
    <row r="65" spans="1:4" x14ac:dyDescent="0.2">
      <c r="A65" s="9" t="s">
        <v>61</v>
      </c>
      <c r="C65" s="40">
        <v>17.13</v>
      </c>
      <c r="D65" s="40">
        <v>16.618600000000001</v>
      </c>
    </row>
    <row r="66" spans="1:4" x14ac:dyDescent="0.2">
      <c r="A66" s="9" t="s">
        <v>62</v>
      </c>
      <c r="C66" s="40">
        <v>14.324999999999999</v>
      </c>
      <c r="D66" s="40">
        <v>13.875299999999999</v>
      </c>
    </row>
    <row r="67" spans="1:4" x14ac:dyDescent="0.2">
      <c r="A67" s="9" t="s">
        <v>1036</v>
      </c>
      <c r="C67" s="40">
        <v>15.244199999999999</v>
      </c>
      <c r="D67" s="40">
        <v>14.8032</v>
      </c>
    </row>
    <row r="68" spans="1:4" x14ac:dyDescent="0.2">
      <c r="A68" s="9" t="s">
        <v>1037</v>
      </c>
      <c r="C68" s="40">
        <v>19.502500000000001</v>
      </c>
      <c r="D68" s="40">
        <v>18.375699999999998</v>
      </c>
    </row>
    <row r="70" spans="1:4" x14ac:dyDescent="0.2">
      <c r="A70" s="18" t="s">
        <v>42</v>
      </c>
    </row>
    <row r="71" spans="1:4" x14ac:dyDescent="0.2">
      <c r="A71" s="80" t="s">
        <v>54</v>
      </c>
      <c r="B71" s="81"/>
      <c r="C71" s="43" t="s">
        <v>55</v>
      </c>
    </row>
    <row r="72" spans="1:4" x14ac:dyDescent="0.2">
      <c r="A72" s="76" t="s">
        <v>58</v>
      </c>
      <c r="B72" s="77"/>
      <c r="C72" s="44">
        <v>0.62</v>
      </c>
    </row>
    <row r="73" spans="1:4" x14ac:dyDescent="0.2">
      <c r="A73" s="76" t="s">
        <v>59</v>
      </c>
      <c r="B73" s="77"/>
      <c r="C73" s="44">
        <v>0.54</v>
      </c>
    </row>
    <row r="74" spans="1:4" x14ac:dyDescent="0.2">
      <c r="A74" s="76" t="s">
        <v>1034</v>
      </c>
      <c r="B74" s="77"/>
      <c r="C74" s="44">
        <v>0.54</v>
      </c>
    </row>
    <row r="75" spans="1:4" x14ac:dyDescent="0.2">
      <c r="A75" s="76" t="s">
        <v>1035</v>
      </c>
      <c r="B75" s="77"/>
      <c r="C75" s="44">
        <v>1.2549999999999999</v>
      </c>
    </row>
    <row r="76" spans="1:4" x14ac:dyDescent="0.2">
      <c r="A76" s="76" t="s">
        <v>61</v>
      </c>
      <c r="B76" s="77"/>
      <c r="C76" s="44">
        <v>0.62</v>
      </c>
    </row>
    <row r="77" spans="1:4" x14ac:dyDescent="0.2">
      <c r="A77" s="76" t="s">
        <v>62</v>
      </c>
      <c r="B77" s="77"/>
      <c r="C77" s="44">
        <v>0.54</v>
      </c>
    </row>
    <row r="78" spans="1:4" x14ac:dyDescent="0.2">
      <c r="A78" s="76" t="s">
        <v>1036</v>
      </c>
      <c r="B78" s="77"/>
      <c r="C78" s="44">
        <v>0.54</v>
      </c>
    </row>
    <row r="79" spans="1:4" x14ac:dyDescent="0.2">
      <c r="A79" s="76" t="s">
        <v>1037</v>
      </c>
      <c r="B79" s="77"/>
      <c r="C79" s="44">
        <v>1.2549999999999999</v>
      </c>
    </row>
    <row r="80" spans="1:4" x14ac:dyDescent="0.2">
      <c r="A80" s="9" t="s">
        <v>56</v>
      </c>
    </row>
    <row r="81" spans="1:5" x14ac:dyDescent="0.2">
      <c r="A81" s="9" t="s">
        <v>41</v>
      </c>
    </row>
    <row r="83" spans="1:5" x14ac:dyDescent="0.2">
      <c r="A83" s="18" t="s">
        <v>892</v>
      </c>
      <c r="D83" s="42">
        <v>1.2119674669041101</v>
      </c>
      <c r="E83" s="13" t="s">
        <v>44</v>
      </c>
    </row>
    <row r="85" spans="1:5" x14ac:dyDescent="0.2">
      <c r="A85" s="18" t="s">
        <v>789</v>
      </c>
      <c r="D85" s="41" t="s">
        <v>43</v>
      </c>
    </row>
    <row r="87" spans="1:5" x14ac:dyDescent="0.2">
      <c r="A87" s="18" t="s">
        <v>1038</v>
      </c>
    </row>
    <row r="88" spans="1:5" x14ac:dyDescent="0.2">
      <c r="A88" s="46" t="s">
        <v>1039</v>
      </c>
    </row>
    <row r="90" spans="1:5" x14ac:dyDescent="0.2">
      <c r="A90" s="18" t="s">
        <v>1040</v>
      </c>
    </row>
    <row r="91" spans="1:5" x14ac:dyDescent="0.2">
      <c r="A91" s="47"/>
    </row>
    <row r="92" spans="1:5" x14ac:dyDescent="0.2">
      <c r="A92" s="47" t="s">
        <v>769</v>
      </c>
    </row>
    <row r="93" spans="1:5" x14ac:dyDescent="0.2">
      <c r="A93" s="48"/>
    </row>
    <row r="94" spans="1:5" x14ac:dyDescent="0.2">
      <c r="A94" s="49"/>
    </row>
    <row r="95" spans="1:5" x14ac:dyDescent="0.2">
      <c r="A95" s="49"/>
    </row>
    <row r="96" spans="1:5" x14ac:dyDescent="0.2">
      <c r="A96" s="49"/>
    </row>
    <row r="97" spans="1:1" x14ac:dyDescent="0.2">
      <c r="A97" s="49"/>
    </row>
    <row r="98" spans="1:1" x14ac:dyDescent="0.2">
      <c r="A98" s="49"/>
    </row>
    <row r="99" spans="1:1" x14ac:dyDescent="0.2">
      <c r="A99" s="49"/>
    </row>
    <row r="100" spans="1:1" x14ac:dyDescent="0.2">
      <c r="A100" s="49"/>
    </row>
    <row r="101" spans="1:1" x14ac:dyDescent="0.2">
      <c r="A101" s="49"/>
    </row>
    <row r="102" spans="1:1" x14ac:dyDescent="0.2">
      <c r="A102" s="49"/>
    </row>
    <row r="103" spans="1:1" x14ac:dyDescent="0.2">
      <c r="A103" s="49"/>
    </row>
    <row r="104" spans="1:1" x14ac:dyDescent="0.2">
      <c r="A104" s="49"/>
    </row>
    <row r="105" spans="1:1" x14ac:dyDescent="0.2">
      <c r="A105" s="49"/>
    </row>
    <row r="106" spans="1:1" x14ac:dyDescent="0.2">
      <c r="A106" s="47" t="s">
        <v>1041</v>
      </c>
    </row>
    <row r="107" spans="1:1" x14ac:dyDescent="0.2">
      <c r="A107" s="49"/>
    </row>
    <row r="108" spans="1:1" x14ac:dyDescent="0.2">
      <c r="A108" s="47" t="s">
        <v>770</v>
      </c>
    </row>
    <row r="109" spans="1:1" x14ac:dyDescent="0.2">
      <c r="A109" s="49"/>
    </row>
    <row r="110" spans="1:1" x14ac:dyDescent="0.2">
      <c r="A110" s="49"/>
    </row>
    <row r="111" spans="1:1" x14ac:dyDescent="0.2">
      <c r="A111" s="49"/>
    </row>
    <row r="112" spans="1:1" x14ac:dyDescent="0.2">
      <c r="A112" s="49"/>
    </row>
    <row r="113" spans="1:1" x14ac:dyDescent="0.2">
      <c r="A113" s="49"/>
    </row>
    <row r="114" spans="1:1" x14ac:dyDescent="0.2">
      <c r="A114" s="49"/>
    </row>
    <row r="115" spans="1:1" x14ac:dyDescent="0.2">
      <c r="A115" s="49"/>
    </row>
    <row r="116" spans="1:1" x14ac:dyDescent="0.2">
      <c r="A116" s="49"/>
    </row>
    <row r="117" spans="1:1" x14ac:dyDescent="0.2">
      <c r="A117" s="49"/>
    </row>
    <row r="118" spans="1:1" x14ac:dyDescent="0.2">
      <c r="A118" s="49"/>
    </row>
    <row r="119" spans="1:1" x14ac:dyDescent="0.2">
      <c r="A119" s="49"/>
    </row>
    <row r="120" spans="1:1" x14ac:dyDescent="0.2">
      <c r="A120" s="49"/>
    </row>
    <row r="121" spans="1:1" x14ac:dyDescent="0.2">
      <c r="A121" s="49"/>
    </row>
    <row r="122" spans="1:1" x14ac:dyDescent="0.2">
      <c r="A122" s="49"/>
    </row>
  </sheetData>
  <mergeCells count="10">
    <mergeCell ref="A76:B76"/>
    <mergeCell ref="A77:B77"/>
    <mergeCell ref="A78:B78"/>
    <mergeCell ref="A79:B79"/>
    <mergeCell ref="A1:G1"/>
    <mergeCell ref="A71:B71"/>
    <mergeCell ref="A72:B72"/>
    <mergeCell ref="A73:B73"/>
    <mergeCell ref="A74:B74"/>
    <mergeCell ref="A75:B75"/>
  </mergeCells>
  <conditionalFormatting sqref="F2:F3 F5:F89 F125:F65536">
    <cfRule type="cellIs" dxfId="72" priority="2" stopIfTrue="1" operator="between">
      <formula>0.009</formula>
      <formula>-0.009</formula>
    </cfRule>
  </conditionalFormatting>
  <conditionalFormatting sqref="F90:F124">
    <cfRule type="cellIs" dxfId="71" priority="1" stopIfTrue="1" operator="between">
      <formula>0.009</formula>
      <formula>-0.009</formula>
    </cfRule>
  </conditionalFormatting>
  <hyperlinks>
    <hyperlink ref="A88" r:id="rId1" tooltip="https://www.franklintempletonindia.com/downloadsServlet/pdf/franklin-templeton-update-on-reliance-broadcast-july-23-2020-kcg9m1gq"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40625" defaultRowHeight="11.25" x14ac:dyDescent="0.2"/>
  <cols>
    <col min="1" max="1" width="38.5703125" style="9" bestFit="1" customWidth="1"/>
    <col min="2" max="2" width="54"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7" s="1" customFormat="1" ht="15" x14ac:dyDescent="0.2">
      <c r="A1" s="78" t="s">
        <v>1042</v>
      </c>
      <c r="B1" s="79"/>
      <c r="C1" s="79"/>
      <c r="D1" s="79"/>
      <c r="E1" s="79"/>
      <c r="F1" s="79"/>
      <c r="G1" s="79"/>
    </row>
    <row r="2" spans="1:7" s="1" customFormat="1" ht="12" x14ac:dyDescent="0.2">
      <c r="D2" s="6"/>
      <c r="E2" s="7"/>
      <c r="F2" s="12"/>
      <c r="G2" s="13"/>
    </row>
    <row r="3" spans="1:7" s="1" customFormat="1" ht="12" x14ac:dyDescent="0.2">
      <c r="A3" s="11" t="s">
        <v>7</v>
      </c>
      <c r="B3" s="2"/>
      <c r="C3" s="3"/>
      <c r="D3" s="4"/>
      <c r="E3" s="5"/>
      <c r="F3" s="12"/>
      <c r="G3" s="13"/>
    </row>
    <row r="4" spans="1:7" s="1" customFormat="1" ht="17.45" customHeight="1" x14ac:dyDescent="0.2">
      <c r="A4" s="8" t="s">
        <v>2</v>
      </c>
      <c r="B4" s="8" t="s">
        <v>0</v>
      </c>
      <c r="C4" s="17" t="s">
        <v>829</v>
      </c>
      <c r="D4" s="16" t="s">
        <v>1</v>
      </c>
      <c r="E4" s="15" t="s">
        <v>3</v>
      </c>
      <c r="F4" s="15" t="s">
        <v>4</v>
      </c>
      <c r="G4" s="15" t="s">
        <v>6</v>
      </c>
    </row>
    <row r="5" spans="1:7" x14ac:dyDescent="0.2">
      <c r="A5" s="21" t="s">
        <v>45</v>
      </c>
      <c r="B5" s="22"/>
      <c r="C5" s="22"/>
      <c r="D5" s="23"/>
      <c r="E5" s="24"/>
      <c r="F5" s="25"/>
      <c r="G5" s="24"/>
    </row>
    <row r="6" spans="1:7" x14ac:dyDescent="0.2">
      <c r="A6" s="30" t="s">
        <v>46</v>
      </c>
      <c r="B6" s="26"/>
      <c r="C6" s="26"/>
      <c r="D6" s="34"/>
      <c r="E6" s="28"/>
      <c r="F6" s="29"/>
      <c r="G6" s="28"/>
    </row>
    <row r="7" spans="1:7" x14ac:dyDescent="0.2">
      <c r="A7" s="26" t="s">
        <v>1043</v>
      </c>
      <c r="B7" s="26" t="s">
        <v>1044</v>
      </c>
      <c r="C7" s="26" t="s">
        <v>1045</v>
      </c>
      <c r="D7" s="27">
        <v>500</v>
      </c>
      <c r="E7" s="28">
        <v>5022.38</v>
      </c>
      <c r="F7" s="29">
        <v>6.7601146403201797</v>
      </c>
      <c r="G7" s="28">
        <v>5.74</v>
      </c>
    </row>
    <row r="8" spans="1:7" x14ac:dyDescent="0.2">
      <c r="A8" s="26" t="s">
        <v>1046</v>
      </c>
      <c r="B8" s="26" t="s">
        <v>1047</v>
      </c>
      <c r="C8" s="26" t="s">
        <v>1045</v>
      </c>
      <c r="D8" s="27">
        <v>500</v>
      </c>
      <c r="E8" s="28">
        <v>4780.3900000000003</v>
      </c>
      <c r="F8" s="29">
        <v>6.4343965262365996</v>
      </c>
      <c r="G8" s="28">
        <v>7.2149999999999999</v>
      </c>
    </row>
    <row r="9" spans="1:7" x14ac:dyDescent="0.2">
      <c r="A9" s="26" t="s">
        <v>1024</v>
      </c>
      <c r="B9" s="26" t="s">
        <v>1025</v>
      </c>
      <c r="C9" s="26" t="s">
        <v>75</v>
      </c>
      <c r="D9" s="27">
        <v>400</v>
      </c>
      <c r="E9" s="28">
        <v>4030.4319999999998</v>
      </c>
      <c r="F9" s="29">
        <v>5.4249543782061398</v>
      </c>
      <c r="G9" s="28">
        <v>7.0449000000000002</v>
      </c>
    </row>
    <row r="10" spans="1:7" x14ac:dyDescent="0.2">
      <c r="A10" s="26" t="s">
        <v>1017</v>
      </c>
      <c r="B10" s="26" t="s">
        <v>1018</v>
      </c>
      <c r="C10" s="26" t="s">
        <v>75</v>
      </c>
      <c r="D10" s="27">
        <v>360</v>
      </c>
      <c r="E10" s="28">
        <v>3559.6943999999999</v>
      </c>
      <c r="F10" s="29">
        <v>4.79134239713159</v>
      </c>
      <c r="G10" s="28">
        <v>6.3224999999999998</v>
      </c>
    </row>
    <row r="11" spans="1:7" x14ac:dyDescent="0.2">
      <c r="A11" s="26" t="s">
        <v>1008</v>
      </c>
      <c r="B11" s="26" t="s">
        <v>1009</v>
      </c>
      <c r="C11" s="26" t="s">
        <v>957</v>
      </c>
      <c r="D11" s="27">
        <v>300</v>
      </c>
      <c r="E11" s="28">
        <v>3032.625</v>
      </c>
      <c r="F11" s="29">
        <v>4.0819079124042803</v>
      </c>
      <c r="G11" s="28">
        <v>6.375</v>
      </c>
    </row>
    <row r="12" spans="1:7" x14ac:dyDescent="0.2">
      <c r="A12" s="26" t="s">
        <v>1048</v>
      </c>
      <c r="B12" s="26" t="s">
        <v>1049</v>
      </c>
      <c r="C12" s="26" t="s">
        <v>957</v>
      </c>
      <c r="D12" s="27">
        <v>300</v>
      </c>
      <c r="E12" s="28">
        <v>3009.8249999999998</v>
      </c>
      <c r="F12" s="29">
        <v>4.0512191525335997</v>
      </c>
      <c r="G12" s="28">
        <v>5.0101000000000004</v>
      </c>
    </row>
    <row r="13" spans="1:7" x14ac:dyDescent="0.2">
      <c r="A13" s="26" t="s">
        <v>1050</v>
      </c>
      <c r="B13" s="26" t="s">
        <v>1051</v>
      </c>
      <c r="C13" s="26" t="s">
        <v>75</v>
      </c>
      <c r="D13" s="27">
        <v>250</v>
      </c>
      <c r="E13" s="28">
        <v>2623.53</v>
      </c>
      <c r="F13" s="29">
        <v>3.5312667624351799</v>
      </c>
      <c r="G13" s="28">
        <v>6.7546999999999997</v>
      </c>
    </row>
    <row r="14" spans="1:7" x14ac:dyDescent="0.2">
      <c r="A14" s="26" t="s">
        <v>1002</v>
      </c>
      <c r="B14" s="26" t="s">
        <v>1003</v>
      </c>
      <c r="C14" s="26" t="s">
        <v>75</v>
      </c>
      <c r="D14" s="27">
        <v>250</v>
      </c>
      <c r="E14" s="28">
        <v>2491.3049999999998</v>
      </c>
      <c r="F14" s="29">
        <v>3.3532921451588402</v>
      </c>
      <c r="G14" s="28">
        <v>5.7832999999999997</v>
      </c>
    </row>
    <row r="15" spans="1:7" x14ac:dyDescent="0.2">
      <c r="A15" s="26" t="s">
        <v>1052</v>
      </c>
      <c r="B15" s="26" t="s">
        <v>1053</v>
      </c>
      <c r="C15" s="26" t="s">
        <v>75</v>
      </c>
      <c r="D15" s="27">
        <v>250</v>
      </c>
      <c r="E15" s="28">
        <v>2479.1624999999999</v>
      </c>
      <c r="F15" s="29">
        <v>3.3369483615303501</v>
      </c>
      <c r="G15" s="28">
        <v>7.2050000000000001</v>
      </c>
    </row>
    <row r="16" spans="1:7" x14ac:dyDescent="0.2">
      <c r="A16" s="26" t="s">
        <v>1054</v>
      </c>
      <c r="B16" s="26" t="s">
        <v>1055</v>
      </c>
      <c r="C16" s="26" t="s">
        <v>75</v>
      </c>
      <c r="D16" s="27">
        <v>250</v>
      </c>
      <c r="E16" s="28">
        <v>2455.8724999999999</v>
      </c>
      <c r="F16" s="29">
        <v>3.3056000625221</v>
      </c>
      <c r="G16" s="28">
        <v>7.0998999999999999</v>
      </c>
    </row>
    <row r="17" spans="1:9" x14ac:dyDescent="0.2">
      <c r="A17" s="26" t="s">
        <v>1006</v>
      </c>
      <c r="B17" s="26" t="s">
        <v>1007</v>
      </c>
      <c r="C17" s="26" t="s">
        <v>954</v>
      </c>
      <c r="D17" s="27">
        <v>250</v>
      </c>
      <c r="E17" s="28">
        <v>2415.335</v>
      </c>
      <c r="F17" s="29">
        <v>3.2510366588704498</v>
      </c>
      <c r="G17" s="28">
        <v>6.665</v>
      </c>
    </row>
    <row r="18" spans="1:9" x14ac:dyDescent="0.2">
      <c r="A18" s="26" t="s">
        <v>1056</v>
      </c>
      <c r="B18" s="26" t="s">
        <v>1057</v>
      </c>
      <c r="C18" s="26" t="s">
        <v>75</v>
      </c>
      <c r="D18" s="27">
        <v>250</v>
      </c>
      <c r="E18" s="28">
        <v>2388.8775000000001</v>
      </c>
      <c r="F18" s="29">
        <v>3.2154249104371799</v>
      </c>
      <c r="G18" s="28">
        <v>7.1349999999999998</v>
      </c>
    </row>
    <row r="19" spans="1:9" x14ac:dyDescent="0.2">
      <c r="A19" s="26" t="s">
        <v>1058</v>
      </c>
      <c r="B19" s="26" t="s">
        <v>1059</v>
      </c>
      <c r="C19" s="26" t="s">
        <v>75</v>
      </c>
      <c r="D19" s="27">
        <v>250</v>
      </c>
      <c r="E19" s="28">
        <v>2384.9</v>
      </c>
      <c r="F19" s="29">
        <v>3.2100712024378102</v>
      </c>
      <c r="G19" s="28">
        <v>7.3</v>
      </c>
    </row>
    <row r="20" spans="1:9" x14ac:dyDescent="0.2">
      <c r="A20" s="26" t="s">
        <v>1026</v>
      </c>
      <c r="B20" s="26" t="s">
        <v>1027</v>
      </c>
      <c r="C20" s="26" t="s">
        <v>75</v>
      </c>
      <c r="D20" s="27">
        <v>150</v>
      </c>
      <c r="E20" s="28">
        <v>1507.0229999999999</v>
      </c>
      <c r="F20" s="29">
        <v>2.0284503055521999</v>
      </c>
      <c r="G20" s="28">
        <v>6.37</v>
      </c>
    </row>
    <row r="21" spans="1:9" x14ac:dyDescent="0.2">
      <c r="A21" s="26" t="s">
        <v>1028</v>
      </c>
      <c r="B21" s="26" t="s">
        <v>1029</v>
      </c>
      <c r="C21" s="26" t="s">
        <v>75</v>
      </c>
      <c r="D21" s="27">
        <v>110</v>
      </c>
      <c r="E21" s="28">
        <v>1144.8459</v>
      </c>
      <c r="F21" s="29">
        <v>1.54096056640488</v>
      </c>
      <c r="G21" s="28">
        <v>7.2850000000000001</v>
      </c>
    </row>
    <row r="22" spans="1:9" x14ac:dyDescent="0.2">
      <c r="A22" s="26" t="s">
        <v>1060</v>
      </c>
      <c r="B22" s="26" t="s">
        <v>1061</v>
      </c>
      <c r="C22" s="26" t="s">
        <v>957</v>
      </c>
      <c r="D22" s="27">
        <v>100</v>
      </c>
      <c r="E22" s="28">
        <v>1036.9449999999999</v>
      </c>
      <c r="F22" s="29">
        <v>1.39572614491671</v>
      </c>
      <c r="G22" s="28">
        <v>7.1368999999999998</v>
      </c>
    </row>
    <row r="23" spans="1:9" x14ac:dyDescent="0.2">
      <c r="A23" s="26" t="s">
        <v>1062</v>
      </c>
      <c r="B23" s="26" t="s">
        <v>1063</v>
      </c>
      <c r="C23" s="26" t="s">
        <v>75</v>
      </c>
      <c r="D23" s="27">
        <v>100</v>
      </c>
      <c r="E23" s="28">
        <v>1025.546</v>
      </c>
      <c r="F23" s="29">
        <v>1.3803831109796201</v>
      </c>
      <c r="G23" s="28">
        <v>7.2050000000000001</v>
      </c>
    </row>
    <row r="24" spans="1:9" x14ac:dyDescent="0.2">
      <c r="A24" s="26" t="s">
        <v>1064</v>
      </c>
      <c r="B24" s="26" t="s">
        <v>1065</v>
      </c>
      <c r="C24" s="26" t="s">
        <v>1066</v>
      </c>
      <c r="D24" s="27">
        <v>100</v>
      </c>
      <c r="E24" s="28">
        <v>993.39099999999996</v>
      </c>
      <c r="F24" s="29">
        <v>1.33710253757428</v>
      </c>
      <c r="G24" s="28">
        <v>11.4747</v>
      </c>
    </row>
    <row r="25" spans="1:9" x14ac:dyDescent="0.2">
      <c r="A25" s="26" t="s">
        <v>1067</v>
      </c>
      <c r="B25" s="26" t="s">
        <v>1068</v>
      </c>
      <c r="C25" s="26" t="s">
        <v>75</v>
      </c>
      <c r="D25" s="27">
        <v>50</v>
      </c>
      <c r="E25" s="28">
        <v>515.65499999999997</v>
      </c>
      <c r="F25" s="29">
        <v>0.69407072241732104</v>
      </c>
      <c r="G25" s="28">
        <v>7.1349999999999998</v>
      </c>
    </row>
    <row r="26" spans="1:9" x14ac:dyDescent="0.2">
      <c r="A26" s="26" t="s">
        <v>1069</v>
      </c>
      <c r="B26" s="26" t="s">
        <v>1070</v>
      </c>
      <c r="C26" s="26" t="s">
        <v>75</v>
      </c>
      <c r="D26" s="27">
        <v>50</v>
      </c>
      <c r="E26" s="28">
        <v>514.51800000000003</v>
      </c>
      <c r="F26" s="29">
        <v>0.69254032241850705</v>
      </c>
      <c r="G26" s="28">
        <v>7.2149999999999999</v>
      </c>
    </row>
    <row r="27" spans="1:9" x14ac:dyDescent="0.2">
      <c r="A27" s="26" t="s">
        <v>1071</v>
      </c>
      <c r="B27" s="26" t="s">
        <v>1072</v>
      </c>
      <c r="C27" s="26" t="s">
        <v>75</v>
      </c>
      <c r="D27" s="27">
        <v>50</v>
      </c>
      <c r="E27" s="28">
        <v>514.11749999999995</v>
      </c>
      <c r="F27" s="29">
        <v>0.69200125012340996</v>
      </c>
      <c r="G27" s="28">
        <v>6.8299000000000003</v>
      </c>
    </row>
    <row r="28" spans="1:9" x14ac:dyDescent="0.2">
      <c r="A28" s="26" t="s">
        <v>1022</v>
      </c>
      <c r="B28" s="26" t="s">
        <v>1023</v>
      </c>
      <c r="C28" s="26" t="s">
        <v>75</v>
      </c>
      <c r="D28" s="27">
        <v>50</v>
      </c>
      <c r="E28" s="28">
        <v>512.82749999999999</v>
      </c>
      <c r="F28" s="29">
        <v>0.69026491239388499</v>
      </c>
      <c r="G28" s="28">
        <v>7.2649999999999997</v>
      </c>
    </row>
    <row r="29" spans="1:9" x14ac:dyDescent="0.2">
      <c r="A29" s="30" t="s">
        <v>31</v>
      </c>
      <c r="B29" s="30"/>
      <c r="C29" s="30"/>
      <c r="D29" s="31"/>
      <c r="E29" s="32">
        <f>SUM(E6:E28)</f>
        <v>48439.197800000002</v>
      </c>
      <c r="F29" s="33">
        <f>SUM(F6:F28)</f>
        <v>65.199074983005104</v>
      </c>
      <c r="G29" s="32"/>
      <c r="H29" s="18"/>
      <c r="I29" s="18"/>
    </row>
    <row r="30" spans="1:9" x14ac:dyDescent="0.2">
      <c r="A30" s="26"/>
      <c r="B30" s="26"/>
      <c r="C30" s="26"/>
      <c r="D30" s="34"/>
      <c r="E30" s="28"/>
      <c r="F30" s="29"/>
      <c r="G30" s="28"/>
    </row>
    <row r="31" spans="1:9" x14ac:dyDescent="0.2">
      <c r="A31" s="30" t="s">
        <v>47</v>
      </c>
      <c r="B31" s="26"/>
      <c r="C31" s="26"/>
      <c r="D31" s="34"/>
      <c r="E31" s="28"/>
      <c r="F31" s="29"/>
      <c r="G31" s="28"/>
    </row>
    <row r="32" spans="1:9" x14ac:dyDescent="0.2">
      <c r="A32" s="30" t="s">
        <v>837</v>
      </c>
      <c r="B32" s="26"/>
      <c r="C32" s="26"/>
      <c r="D32" s="34"/>
      <c r="E32" s="28"/>
      <c r="F32" s="29"/>
      <c r="G32" s="28"/>
    </row>
    <row r="33" spans="1:9" x14ac:dyDescent="0.2">
      <c r="A33" s="26" t="s">
        <v>1073</v>
      </c>
      <c r="B33" s="26" t="s">
        <v>1074</v>
      </c>
      <c r="C33" s="26" t="s">
        <v>48</v>
      </c>
      <c r="D33" s="27">
        <v>1000</v>
      </c>
      <c r="E33" s="28">
        <v>4943.97</v>
      </c>
      <c r="F33" s="29">
        <v>6.6545749183263299</v>
      </c>
      <c r="G33" s="28">
        <v>5.0448000000000004</v>
      </c>
    </row>
    <row r="34" spans="1:9" x14ac:dyDescent="0.2">
      <c r="A34" s="26" t="s">
        <v>1075</v>
      </c>
      <c r="B34" s="26" t="s">
        <v>1076</v>
      </c>
      <c r="C34" s="26" t="s">
        <v>48</v>
      </c>
      <c r="D34" s="27">
        <v>1000</v>
      </c>
      <c r="E34" s="28">
        <v>4775.5050000000001</v>
      </c>
      <c r="F34" s="29">
        <v>6.4278213248344898</v>
      </c>
      <c r="G34" s="28">
        <v>6.1501000000000001</v>
      </c>
    </row>
    <row r="35" spans="1:9" x14ac:dyDescent="0.2">
      <c r="A35" s="26" t="s">
        <v>911</v>
      </c>
      <c r="B35" s="26" t="s">
        <v>912</v>
      </c>
      <c r="C35" s="26" t="s">
        <v>48</v>
      </c>
      <c r="D35" s="27">
        <v>500</v>
      </c>
      <c r="E35" s="28">
        <v>2473.52</v>
      </c>
      <c r="F35" s="29">
        <v>3.32935356646147</v>
      </c>
      <c r="G35" s="28">
        <v>5.0749000000000004</v>
      </c>
    </row>
    <row r="36" spans="1:9" x14ac:dyDescent="0.2">
      <c r="A36" s="26" t="s">
        <v>1077</v>
      </c>
      <c r="B36" s="26" t="s">
        <v>1078</v>
      </c>
      <c r="C36" s="26" t="s">
        <v>854</v>
      </c>
      <c r="D36" s="27">
        <v>500</v>
      </c>
      <c r="E36" s="28">
        <v>2382.2624999999998</v>
      </c>
      <c r="F36" s="29">
        <v>3.2065211320799598</v>
      </c>
      <c r="G36" s="28">
        <v>6.1150000000000002</v>
      </c>
    </row>
    <row r="37" spans="1:9" x14ac:dyDescent="0.2">
      <c r="A37" s="30" t="s">
        <v>31</v>
      </c>
      <c r="B37" s="30"/>
      <c r="C37" s="30"/>
      <c r="D37" s="31"/>
      <c r="E37" s="32">
        <f>SUM(E32:E36)</f>
        <v>14575.2575</v>
      </c>
      <c r="F37" s="33">
        <f>SUM(F32:F36)</f>
        <v>19.618270941702249</v>
      </c>
      <c r="G37" s="32"/>
      <c r="H37" s="18"/>
      <c r="I37" s="18"/>
    </row>
    <row r="38" spans="1:9" x14ac:dyDescent="0.2">
      <c r="A38" s="26"/>
      <c r="B38" s="26"/>
      <c r="C38" s="26"/>
      <c r="D38" s="34"/>
      <c r="E38" s="28"/>
      <c r="F38" s="29"/>
      <c r="G38" s="28"/>
    </row>
    <row r="39" spans="1:9" x14ac:dyDescent="0.2">
      <c r="A39" s="30" t="s">
        <v>50</v>
      </c>
      <c r="B39" s="26"/>
      <c r="C39" s="26"/>
      <c r="D39" s="34"/>
      <c r="E39" s="28"/>
      <c r="F39" s="29"/>
      <c r="G39" s="28"/>
    </row>
    <row r="40" spans="1:9" x14ac:dyDescent="0.2">
      <c r="A40" s="26" t="s">
        <v>1030</v>
      </c>
      <c r="B40" s="26" t="s">
        <v>1031</v>
      </c>
      <c r="C40" s="26" t="s">
        <v>66</v>
      </c>
      <c r="D40" s="27">
        <v>7500000</v>
      </c>
      <c r="E40" s="28">
        <v>7375.7250000000004</v>
      </c>
      <c r="F40" s="29">
        <v>9.92771286829662</v>
      </c>
      <c r="G40" s="28">
        <v>5.1250999999999998</v>
      </c>
    </row>
    <row r="41" spans="1:9" x14ac:dyDescent="0.2">
      <c r="A41" s="30" t="s">
        <v>31</v>
      </c>
      <c r="B41" s="30"/>
      <c r="C41" s="30"/>
      <c r="D41" s="31"/>
      <c r="E41" s="32">
        <f>SUM(E39:E40)</f>
        <v>7375.7250000000004</v>
      </c>
      <c r="F41" s="33">
        <f>SUM(F39:F40)</f>
        <v>9.92771286829662</v>
      </c>
      <c r="G41" s="32"/>
      <c r="H41" s="18"/>
      <c r="I41" s="18"/>
    </row>
    <row r="42" spans="1:9" x14ac:dyDescent="0.2">
      <c r="A42" s="26"/>
      <c r="B42" s="26"/>
      <c r="C42" s="26"/>
      <c r="D42" s="34"/>
      <c r="E42" s="28"/>
      <c r="F42" s="29"/>
      <c r="G42" s="28"/>
    </row>
    <row r="43" spans="1:9" x14ac:dyDescent="0.2">
      <c r="A43" s="30" t="s">
        <v>32</v>
      </c>
      <c r="B43" s="30"/>
      <c r="C43" s="30"/>
      <c r="D43" s="31"/>
      <c r="E43" s="32">
        <f>E29+E37+E41</f>
        <v>70390.180300000007</v>
      </c>
      <c r="F43" s="33">
        <f>F29+F37+F41</f>
        <v>94.745058793003977</v>
      </c>
      <c r="G43" s="32"/>
      <c r="H43" s="18"/>
      <c r="I43" s="18"/>
    </row>
    <row r="44" spans="1:9" x14ac:dyDescent="0.2">
      <c r="A44" s="30"/>
      <c r="B44" s="30"/>
      <c r="C44" s="30"/>
      <c r="D44" s="31"/>
      <c r="E44" s="32"/>
      <c r="F44" s="33"/>
      <c r="G44" s="32"/>
      <c r="H44" s="18"/>
      <c r="I44" s="18"/>
    </row>
    <row r="45" spans="1:9" x14ac:dyDescent="0.2">
      <c r="A45" s="30" t="s">
        <v>34</v>
      </c>
      <c r="B45" s="30"/>
      <c r="C45" s="30"/>
      <c r="D45" s="31"/>
      <c r="E45" s="32">
        <f>E47-(E29+E37+E41)</f>
        <v>3904.1219007999898</v>
      </c>
      <c r="F45" s="33">
        <f>F47-(F29+F37+F41)</f>
        <v>5.2549412069960226</v>
      </c>
      <c r="G45" s="32"/>
      <c r="H45" s="18"/>
      <c r="I45" s="18"/>
    </row>
    <row r="46" spans="1:9" x14ac:dyDescent="0.2">
      <c r="A46" s="30"/>
      <c r="B46" s="30"/>
      <c r="C46" s="30"/>
      <c r="D46" s="31"/>
      <c r="E46" s="32"/>
      <c r="F46" s="33"/>
      <c r="G46" s="32"/>
      <c r="H46" s="18"/>
      <c r="I46" s="18"/>
    </row>
    <row r="47" spans="1:9" x14ac:dyDescent="0.2">
      <c r="A47" s="35" t="s">
        <v>33</v>
      </c>
      <c r="B47" s="35"/>
      <c r="C47" s="35"/>
      <c r="D47" s="36"/>
      <c r="E47" s="37">
        <v>74294.302200799997</v>
      </c>
      <c r="F47" s="38">
        <v>100</v>
      </c>
      <c r="G47" s="37"/>
      <c r="H47" s="18"/>
      <c r="I47" s="18"/>
    </row>
    <row r="49" spans="1:4" x14ac:dyDescent="0.2">
      <c r="A49" s="18" t="s">
        <v>35</v>
      </c>
    </row>
    <row r="51" spans="1:4" x14ac:dyDescent="0.2">
      <c r="A51" s="18" t="s">
        <v>36</v>
      </c>
    </row>
    <row r="52" spans="1:4" x14ac:dyDescent="0.2">
      <c r="A52" s="18" t="s">
        <v>37</v>
      </c>
    </row>
    <row r="53" spans="1:4" x14ac:dyDescent="0.2">
      <c r="A53" s="18" t="s">
        <v>38</v>
      </c>
      <c r="B53" s="18"/>
      <c r="C53" s="39" t="s">
        <v>40</v>
      </c>
      <c r="D53" s="19" t="s">
        <v>39</v>
      </c>
    </row>
    <row r="54" spans="1:4" x14ac:dyDescent="0.2">
      <c r="A54" s="9" t="s">
        <v>57</v>
      </c>
      <c r="C54" s="40">
        <v>18.0624</v>
      </c>
      <c r="D54" s="40">
        <v>18.1066</v>
      </c>
    </row>
    <row r="55" spans="1:4" x14ac:dyDescent="0.2">
      <c r="A55" s="9" t="s">
        <v>79</v>
      </c>
      <c r="C55" s="40">
        <v>10.543900000000001</v>
      </c>
      <c r="D55" s="40">
        <v>10.250299999999999</v>
      </c>
    </row>
    <row r="56" spans="1:4" x14ac:dyDescent="0.2">
      <c r="A56" s="9" t="s">
        <v>60</v>
      </c>
      <c r="C56" s="40">
        <v>18.644400000000001</v>
      </c>
      <c r="D56" s="40">
        <v>18.721599999999999</v>
      </c>
    </row>
    <row r="57" spans="1:4" x14ac:dyDescent="0.2">
      <c r="A57" s="9" t="s">
        <v>80</v>
      </c>
      <c r="C57" s="40">
        <v>10.9879</v>
      </c>
      <c r="D57" s="40">
        <v>10.7117</v>
      </c>
    </row>
    <row r="59" spans="1:4" x14ac:dyDescent="0.2">
      <c r="A59" s="18" t="s">
        <v>42</v>
      </c>
    </row>
    <row r="60" spans="1:4" x14ac:dyDescent="0.2">
      <c r="A60" s="80" t="s">
        <v>54</v>
      </c>
      <c r="B60" s="81"/>
      <c r="C60" s="43" t="s">
        <v>55</v>
      </c>
    </row>
    <row r="61" spans="1:4" x14ac:dyDescent="0.2">
      <c r="A61" s="76" t="s">
        <v>79</v>
      </c>
      <c r="B61" s="77"/>
      <c r="C61" s="44">
        <v>0.32</v>
      </c>
    </row>
    <row r="62" spans="1:4" x14ac:dyDescent="0.2">
      <c r="A62" s="76" t="s">
        <v>80</v>
      </c>
      <c r="B62" s="77"/>
      <c r="C62" s="44">
        <v>0.32</v>
      </c>
    </row>
    <row r="63" spans="1:4" x14ac:dyDescent="0.2">
      <c r="A63" s="9" t="s">
        <v>56</v>
      </c>
    </row>
    <row r="64" spans="1:4" x14ac:dyDescent="0.2">
      <c r="A64" s="9" t="s">
        <v>41</v>
      </c>
    </row>
    <row r="66" spans="1:5" x14ac:dyDescent="0.2">
      <c r="A66" s="18" t="s">
        <v>892</v>
      </c>
      <c r="D66" s="42">
        <v>1.35503221947945</v>
      </c>
      <c r="E66" s="13" t="s">
        <v>44</v>
      </c>
    </row>
    <row r="68" spans="1:5" x14ac:dyDescent="0.2">
      <c r="A68" s="18" t="s">
        <v>789</v>
      </c>
      <c r="D68" s="41" t="s">
        <v>43</v>
      </c>
    </row>
    <row r="70" spans="1:5" x14ac:dyDescent="0.2">
      <c r="A70" s="18" t="s">
        <v>893</v>
      </c>
    </row>
    <row r="71" spans="1:5" ht="15" x14ac:dyDescent="0.25">
      <c r="A71" s="63"/>
    </row>
    <row r="72" spans="1:5" x14ac:dyDescent="0.2">
      <c r="A72" s="47" t="s">
        <v>769</v>
      </c>
    </row>
    <row r="73" spans="1:5" x14ac:dyDescent="0.2">
      <c r="A73" s="48"/>
    </row>
    <row r="74" spans="1:5" x14ac:dyDescent="0.2">
      <c r="A74" s="49"/>
    </row>
    <row r="75" spans="1:5" x14ac:dyDescent="0.2">
      <c r="A75" s="49"/>
    </row>
    <row r="76" spans="1:5" x14ac:dyDescent="0.2">
      <c r="A76" s="49"/>
    </row>
    <row r="77" spans="1:5" x14ac:dyDescent="0.2">
      <c r="A77" s="49"/>
    </row>
    <row r="78" spans="1:5" x14ac:dyDescent="0.2">
      <c r="A78" s="49"/>
    </row>
    <row r="79" spans="1:5" x14ac:dyDescent="0.2">
      <c r="A79" s="49"/>
    </row>
    <row r="80" spans="1:5" x14ac:dyDescent="0.2">
      <c r="A80" s="49"/>
    </row>
    <row r="81" spans="1:1" x14ac:dyDescent="0.2">
      <c r="A81" s="49"/>
    </row>
    <row r="82" spans="1:1" x14ac:dyDescent="0.2">
      <c r="A82" s="49"/>
    </row>
    <row r="83" spans="1:1" x14ac:dyDescent="0.2">
      <c r="A83" s="49"/>
    </row>
    <row r="84" spans="1:1" x14ac:dyDescent="0.2">
      <c r="A84" s="49"/>
    </row>
    <row r="85" spans="1:1" x14ac:dyDescent="0.2">
      <c r="A85" s="49"/>
    </row>
    <row r="86" spans="1:1" x14ac:dyDescent="0.2">
      <c r="A86" s="47" t="s">
        <v>1079</v>
      </c>
    </row>
    <row r="87" spans="1:1" x14ac:dyDescent="0.2">
      <c r="A87" s="49"/>
    </row>
    <row r="88" spans="1:1" x14ac:dyDescent="0.2">
      <c r="A88" s="47" t="s">
        <v>770</v>
      </c>
    </row>
    <row r="89" spans="1:1" x14ac:dyDescent="0.2">
      <c r="A89" s="49"/>
    </row>
    <row r="90" spans="1:1" x14ac:dyDescent="0.2">
      <c r="A90" s="49"/>
    </row>
    <row r="91" spans="1:1" x14ac:dyDescent="0.2">
      <c r="A91" s="49"/>
    </row>
    <row r="92" spans="1:1" x14ac:dyDescent="0.2">
      <c r="A92" s="49"/>
    </row>
    <row r="93" spans="1:1" x14ac:dyDescent="0.2">
      <c r="A93" s="49"/>
    </row>
    <row r="94" spans="1:1" x14ac:dyDescent="0.2">
      <c r="A94" s="49"/>
    </row>
    <row r="95" spans="1:1" x14ac:dyDescent="0.2">
      <c r="A95" s="49"/>
    </row>
    <row r="96" spans="1:1" x14ac:dyDescent="0.2">
      <c r="A96" s="49"/>
    </row>
    <row r="97" spans="1:1" x14ac:dyDescent="0.2">
      <c r="A97" s="49"/>
    </row>
    <row r="98" spans="1:1" x14ac:dyDescent="0.2">
      <c r="A98" s="49"/>
    </row>
    <row r="99" spans="1:1" x14ac:dyDescent="0.2">
      <c r="A99" s="49"/>
    </row>
    <row r="100" spans="1:1" x14ac:dyDescent="0.2">
      <c r="A100" s="49"/>
    </row>
    <row r="101" spans="1:1" x14ac:dyDescent="0.2">
      <c r="A101" s="49"/>
    </row>
  </sheetData>
  <mergeCells count="4">
    <mergeCell ref="A1:G1"/>
    <mergeCell ref="A60:B60"/>
    <mergeCell ref="A61:B61"/>
    <mergeCell ref="A62:B62"/>
  </mergeCells>
  <conditionalFormatting sqref="F2:F3 F5:F69 F104:F65536">
    <cfRule type="cellIs" dxfId="70" priority="2" stopIfTrue="1" operator="between">
      <formula>0.009</formula>
      <formula>-0.009</formula>
    </cfRule>
  </conditionalFormatting>
  <conditionalFormatting sqref="F70:F103">
    <cfRule type="cellIs" dxfId="6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workbookViewId="0">
      <selection sqref="A1:G1"/>
    </sheetView>
  </sheetViews>
  <sheetFormatPr defaultColWidth="9.140625" defaultRowHeight="11.25" x14ac:dyDescent="0.2"/>
  <cols>
    <col min="1" max="1" width="31.5703125" style="9" bestFit="1" customWidth="1"/>
    <col min="2" max="2" width="23.42578125" style="9" bestFit="1"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1080</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21" t="s">
        <v>47</v>
      </c>
      <c r="B5" s="22"/>
      <c r="C5" s="22"/>
      <c r="D5" s="23"/>
      <c r="E5" s="24"/>
      <c r="F5" s="25"/>
      <c r="G5" s="24"/>
    </row>
    <row r="6" spans="1:9" x14ac:dyDescent="0.2">
      <c r="A6" s="30" t="s">
        <v>50</v>
      </c>
      <c r="B6" s="26"/>
      <c r="C6" s="26"/>
      <c r="D6" s="34"/>
      <c r="E6" s="28"/>
      <c r="F6" s="29"/>
      <c r="G6" s="28"/>
    </row>
    <row r="7" spans="1:9" x14ac:dyDescent="0.2">
      <c r="A7" s="26" t="s">
        <v>52</v>
      </c>
      <c r="B7" s="26" t="s">
        <v>51</v>
      </c>
      <c r="C7" s="26" t="s">
        <v>66</v>
      </c>
      <c r="D7" s="27">
        <v>2000000</v>
      </c>
      <c r="E7" s="28">
        <v>1993.27</v>
      </c>
      <c r="F7" s="29">
        <v>13.0361012024684</v>
      </c>
      <c r="G7" s="28">
        <v>4.2496</v>
      </c>
    </row>
    <row r="8" spans="1:9" x14ac:dyDescent="0.2">
      <c r="A8" s="30" t="s">
        <v>31</v>
      </c>
      <c r="B8" s="30"/>
      <c r="C8" s="30"/>
      <c r="D8" s="31"/>
      <c r="E8" s="32">
        <f>SUM(E6:E7)</f>
        <v>1993.27</v>
      </c>
      <c r="F8" s="33">
        <f>SUM(F6:F7)</f>
        <v>13.0361012024684</v>
      </c>
      <c r="G8" s="32"/>
      <c r="H8" s="18"/>
      <c r="I8" s="18"/>
    </row>
    <row r="9" spans="1:9" x14ac:dyDescent="0.2">
      <c r="A9" s="26"/>
      <c r="B9" s="26"/>
      <c r="C9" s="26"/>
      <c r="D9" s="34"/>
      <c r="E9" s="28"/>
      <c r="F9" s="29"/>
      <c r="G9" s="28"/>
    </row>
    <row r="10" spans="1:9" x14ac:dyDescent="0.2">
      <c r="A10" s="30" t="s">
        <v>63</v>
      </c>
      <c r="B10" s="26"/>
      <c r="C10" s="26"/>
      <c r="D10" s="34"/>
      <c r="E10" s="28"/>
      <c r="F10" s="29"/>
      <c r="G10" s="28"/>
    </row>
    <row r="11" spans="1:9" x14ac:dyDescent="0.2">
      <c r="A11" s="26" t="s">
        <v>65</v>
      </c>
      <c r="B11" s="26" t="s">
        <v>64</v>
      </c>
      <c r="C11" s="26" t="s">
        <v>66</v>
      </c>
      <c r="D11" s="27">
        <v>5000000</v>
      </c>
      <c r="E11" s="28">
        <v>4737.82</v>
      </c>
      <c r="F11" s="29">
        <v>30.9856171010845</v>
      </c>
      <c r="G11" s="28">
        <v>7.1334</v>
      </c>
    </row>
    <row r="12" spans="1:9" x14ac:dyDescent="0.2">
      <c r="A12" s="26" t="s">
        <v>68</v>
      </c>
      <c r="B12" s="26" t="s">
        <v>67</v>
      </c>
      <c r="C12" s="26" t="s">
        <v>66</v>
      </c>
      <c r="D12" s="27">
        <v>3800000</v>
      </c>
      <c r="E12" s="28">
        <v>3617.5772000000002</v>
      </c>
      <c r="F12" s="29">
        <v>23.659164331446402</v>
      </c>
      <c r="G12" s="28">
        <v>7.0686</v>
      </c>
    </row>
    <row r="13" spans="1:9" x14ac:dyDescent="0.2">
      <c r="A13" s="26" t="s">
        <v>70</v>
      </c>
      <c r="B13" s="26" t="s">
        <v>69</v>
      </c>
      <c r="C13" s="26" t="s">
        <v>66</v>
      </c>
      <c r="D13" s="27">
        <v>3500000</v>
      </c>
      <c r="E13" s="28">
        <v>3307.2375000000002</v>
      </c>
      <c r="F13" s="29">
        <v>21.629524726002199</v>
      </c>
      <c r="G13" s="28">
        <v>6.9774000000000003</v>
      </c>
    </row>
    <row r="14" spans="1:9" x14ac:dyDescent="0.2">
      <c r="A14" s="26" t="s">
        <v>72</v>
      </c>
      <c r="B14" s="26" t="s">
        <v>71</v>
      </c>
      <c r="C14" s="26" t="s">
        <v>66</v>
      </c>
      <c r="D14" s="27">
        <v>200000</v>
      </c>
      <c r="E14" s="28">
        <v>190.768</v>
      </c>
      <c r="F14" s="29">
        <v>1.2476337647145099</v>
      </c>
      <c r="G14" s="28">
        <v>6.9294000000000002</v>
      </c>
    </row>
    <row r="15" spans="1:9" x14ac:dyDescent="0.2">
      <c r="A15" s="30" t="s">
        <v>31</v>
      </c>
      <c r="B15" s="30"/>
      <c r="C15" s="30"/>
      <c r="D15" s="31"/>
      <c r="E15" s="32">
        <f>SUM(E11:E14)</f>
        <v>11853.402699999999</v>
      </c>
      <c r="F15" s="33">
        <f>SUM(F11:F14)</f>
        <v>77.521939923247615</v>
      </c>
      <c r="G15" s="32"/>
      <c r="H15" s="18"/>
      <c r="I15" s="18"/>
    </row>
    <row r="16" spans="1:9" x14ac:dyDescent="0.2">
      <c r="A16" s="26"/>
      <c r="B16" s="26"/>
      <c r="C16" s="26"/>
      <c r="D16" s="34"/>
      <c r="E16" s="28"/>
      <c r="F16" s="29"/>
      <c r="G16" s="28"/>
    </row>
    <row r="17" spans="1:9" x14ac:dyDescent="0.2">
      <c r="A17" s="30" t="s">
        <v>32</v>
      </c>
      <c r="B17" s="30"/>
      <c r="C17" s="30"/>
      <c r="D17" s="31"/>
      <c r="E17" s="32">
        <f>E8+E15</f>
        <v>13846.672699999999</v>
      </c>
      <c r="F17" s="33">
        <f>F8+F15</f>
        <v>90.558041125716016</v>
      </c>
      <c r="G17" s="32"/>
      <c r="H17" s="18"/>
      <c r="I17" s="18"/>
    </row>
    <row r="18" spans="1:9" x14ac:dyDescent="0.2">
      <c r="A18" s="30"/>
      <c r="B18" s="30"/>
      <c r="C18" s="30"/>
      <c r="D18" s="31"/>
      <c r="E18" s="32"/>
      <c r="F18" s="33"/>
      <c r="G18" s="32"/>
      <c r="H18" s="18"/>
      <c r="I18" s="18"/>
    </row>
    <row r="19" spans="1:9" x14ac:dyDescent="0.2">
      <c r="A19" s="30" t="s">
        <v>34</v>
      </c>
      <c r="B19" s="30"/>
      <c r="C19" s="30"/>
      <c r="D19" s="31"/>
      <c r="E19" s="32">
        <f>E21-(E8+E15)</f>
        <v>1443.7118179000008</v>
      </c>
      <c r="F19" s="33">
        <f>F21-(F8+F15)</f>
        <v>9.4419588742839835</v>
      </c>
      <c r="G19" s="32"/>
      <c r="H19" s="18"/>
      <c r="I19" s="18"/>
    </row>
    <row r="20" spans="1:9" x14ac:dyDescent="0.2">
      <c r="A20" s="30"/>
      <c r="B20" s="30"/>
      <c r="C20" s="30"/>
      <c r="D20" s="31"/>
      <c r="E20" s="32"/>
      <c r="F20" s="33"/>
      <c r="G20" s="32"/>
      <c r="H20" s="18"/>
      <c r="I20" s="18"/>
    </row>
    <row r="21" spans="1:9" x14ac:dyDescent="0.2">
      <c r="A21" s="35" t="s">
        <v>33</v>
      </c>
      <c r="B21" s="35"/>
      <c r="C21" s="35"/>
      <c r="D21" s="36"/>
      <c r="E21" s="37">
        <v>15290.3845179</v>
      </c>
      <c r="F21" s="38">
        <v>100</v>
      </c>
      <c r="G21" s="37"/>
      <c r="H21" s="18"/>
      <c r="I21" s="18"/>
    </row>
    <row r="23" spans="1:9" x14ac:dyDescent="0.2">
      <c r="A23" s="18" t="s">
        <v>36</v>
      </c>
    </row>
    <row r="24" spans="1:9" x14ac:dyDescent="0.2">
      <c r="A24" s="18" t="s">
        <v>37</v>
      </c>
    </row>
    <row r="25" spans="1:9" x14ac:dyDescent="0.2">
      <c r="A25" s="18" t="s">
        <v>38</v>
      </c>
      <c r="B25" s="18"/>
      <c r="C25" s="39" t="s">
        <v>40</v>
      </c>
      <c r="D25" s="19" t="s">
        <v>39</v>
      </c>
    </row>
    <row r="26" spans="1:9" x14ac:dyDescent="0.2">
      <c r="A26" s="9" t="s">
        <v>73</v>
      </c>
      <c r="C26" s="40">
        <v>48.636000000000003</v>
      </c>
      <c r="D26" s="40">
        <v>48.285400000000003</v>
      </c>
    </row>
    <row r="27" spans="1:9" x14ac:dyDescent="0.2">
      <c r="A27" s="9" t="s">
        <v>1081</v>
      </c>
      <c r="C27" s="40">
        <v>10.330399999999999</v>
      </c>
      <c r="D27" s="40">
        <v>9.9682999999999993</v>
      </c>
    </row>
    <row r="28" spans="1:9" x14ac:dyDescent="0.2">
      <c r="A28" s="9" t="s">
        <v>74</v>
      </c>
      <c r="C28" s="40">
        <v>52.364199999999997</v>
      </c>
      <c r="D28" s="40">
        <v>52.1053</v>
      </c>
    </row>
    <row r="29" spans="1:9" x14ac:dyDescent="0.2">
      <c r="A29" s="9" t="s">
        <v>1082</v>
      </c>
      <c r="C29" s="40">
        <v>11.5039</v>
      </c>
      <c r="D29" s="40">
        <v>11.158899999999999</v>
      </c>
    </row>
    <row r="31" spans="1:9" x14ac:dyDescent="0.2">
      <c r="A31" s="18" t="s">
        <v>42</v>
      </c>
    </row>
    <row r="32" spans="1:9" x14ac:dyDescent="0.2">
      <c r="A32" s="80" t="s">
        <v>54</v>
      </c>
      <c r="B32" s="81"/>
      <c r="C32" s="43" t="s">
        <v>55</v>
      </c>
    </row>
    <row r="33" spans="1:7" x14ac:dyDescent="0.2">
      <c r="A33" s="76" t="s">
        <v>1081</v>
      </c>
      <c r="B33" s="77"/>
      <c r="C33" s="44">
        <v>0.28999999999999998</v>
      </c>
    </row>
    <row r="34" spans="1:7" x14ac:dyDescent="0.2">
      <c r="A34" s="76" t="s">
        <v>1082</v>
      </c>
      <c r="B34" s="77"/>
      <c r="C34" s="44">
        <v>0.28999999999999998</v>
      </c>
    </row>
    <row r="35" spans="1:7" x14ac:dyDescent="0.2">
      <c r="A35" s="9" t="s">
        <v>56</v>
      </c>
    </row>
    <row r="36" spans="1:7" x14ac:dyDescent="0.2">
      <c r="A36" s="9" t="s">
        <v>41</v>
      </c>
    </row>
    <row r="38" spans="1:7" x14ac:dyDescent="0.2">
      <c r="A38" s="18" t="s">
        <v>892</v>
      </c>
      <c r="D38" s="42">
        <v>3.0923138771232899</v>
      </c>
      <c r="E38" s="13" t="s">
        <v>44</v>
      </c>
    </row>
    <row r="40" spans="1:7" ht="26.25" customHeight="1" x14ac:dyDescent="0.25">
      <c r="A40" s="86" t="s">
        <v>789</v>
      </c>
      <c r="B40" s="87"/>
      <c r="C40" s="87"/>
      <c r="D40" s="41" t="s">
        <v>43</v>
      </c>
    </row>
    <row r="42" spans="1:7" x14ac:dyDescent="0.2">
      <c r="A42" s="18" t="s">
        <v>893</v>
      </c>
    </row>
    <row r="43" spans="1:7" x14ac:dyDescent="0.2">
      <c r="A43" s="47"/>
      <c r="B43" s="49"/>
      <c r="C43" s="49"/>
      <c r="D43" s="49"/>
      <c r="E43" s="64"/>
      <c r="F43" s="64"/>
      <c r="G43" s="64"/>
    </row>
    <row r="44" spans="1:7" x14ac:dyDescent="0.2">
      <c r="A44" s="47" t="s">
        <v>769</v>
      </c>
      <c r="B44" s="49"/>
      <c r="C44" s="49"/>
      <c r="D44" s="49"/>
      <c r="E44" s="64"/>
      <c r="F44" s="64"/>
      <c r="G44" s="64"/>
    </row>
    <row r="45" spans="1:7" x14ac:dyDescent="0.2">
      <c r="A45" s="48"/>
      <c r="B45" s="49"/>
      <c r="C45" s="49"/>
      <c r="D45" s="49"/>
      <c r="E45" s="64"/>
      <c r="F45" s="64"/>
      <c r="G45" s="64"/>
    </row>
    <row r="46" spans="1:7" x14ac:dyDescent="0.2">
      <c r="A46" s="49"/>
      <c r="B46" s="49"/>
      <c r="C46" s="49"/>
      <c r="D46" s="49"/>
      <c r="E46" s="64"/>
      <c r="F46" s="64"/>
      <c r="G46" s="64"/>
    </row>
    <row r="47" spans="1:7" x14ac:dyDescent="0.2">
      <c r="A47" s="49"/>
      <c r="B47" s="49"/>
      <c r="C47" s="49"/>
      <c r="D47" s="49"/>
      <c r="E47" s="64"/>
      <c r="F47" s="64"/>
      <c r="G47" s="64"/>
    </row>
    <row r="48" spans="1:7" x14ac:dyDescent="0.2">
      <c r="A48" s="49"/>
      <c r="B48" s="49"/>
      <c r="C48" s="49"/>
      <c r="D48" s="49"/>
      <c r="E48" s="64"/>
      <c r="F48" s="64"/>
      <c r="G48" s="64"/>
    </row>
    <row r="49" spans="1:7" x14ac:dyDescent="0.2">
      <c r="A49" s="49"/>
      <c r="B49" s="49"/>
      <c r="C49" s="49"/>
      <c r="D49" s="49"/>
      <c r="E49" s="64"/>
      <c r="F49" s="64"/>
      <c r="G49" s="64"/>
    </row>
    <row r="50" spans="1:7" x14ac:dyDescent="0.2">
      <c r="A50" s="49"/>
      <c r="B50" s="49"/>
      <c r="C50" s="49"/>
      <c r="D50" s="49"/>
      <c r="E50" s="64"/>
      <c r="F50" s="64"/>
      <c r="G50" s="64"/>
    </row>
    <row r="51" spans="1:7" x14ac:dyDescent="0.2">
      <c r="A51" s="49"/>
      <c r="B51" s="49"/>
      <c r="C51" s="49"/>
      <c r="D51" s="49"/>
      <c r="E51" s="64"/>
      <c r="F51" s="64"/>
      <c r="G51" s="64"/>
    </row>
    <row r="52" spans="1:7" x14ac:dyDescent="0.2">
      <c r="A52" s="49"/>
      <c r="B52" s="49"/>
      <c r="C52" s="49"/>
      <c r="D52" s="49"/>
      <c r="E52" s="64"/>
      <c r="F52" s="64"/>
      <c r="G52" s="64"/>
    </row>
    <row r="53" spans="1:7" x14ac:dyDescent="0.2">
      <c r="A53" s="49"/>
      <c r="B53" s="49"/>
      <c r="C53" s="49"/>
      <c r="D53" s="49"/>
      <c r="E53" s="64"/>
      <c r="F53" s="64"/>
      <c r="G53" s="64"/>
    </row>
    <row r="54" spans="1:7" x14ac:dyDescent="0.2">
      <c r="A54" s="49"/>
      <c r="B54" s="49"/>
      <c r="C54" s="49"/>
      <c r="D54" s="49"/>
      <c r="E54" s="64"/>
      <c r="F54" s="64"/>
      <c r="G54" s="64"/>
    </row>
    <row r="55" spans="1:7" x14ac:dyDescent="0.2">
      <c r="A55" s="49"/>
      <c r="B55" s="49"/>
      <c r="C55" s="49"/>
      <c r="D55" s="49"/>
      <c r="E55" s="64"/>
      <c r="F55" s="64"/>
      <c r="G55" s="64"/>
    </row>
    <row r="56" spans="1:7" x14ac:dyDescent="0.2">
      <c r="A56" s="49"/>
      <c r="B56" s="49"/>
      <c r="C56" s="49"/>
      <c r="D56" s="49"/>
      <c r="E56" s="64"/>
      <c r="F56" s="64"/>
      <c r="G56" s="64"/>
    </row>
    <row r="57" spans="1:7" x14ac:dyDescent="0.2">
      <c r="A57" s="49"/>
      <c r="B57" s="49"/>
      <c r="C57" s="49"/>
      <c r="D57" s="49"/>
      <c r="E57" s="64"/>
      <c r="F57" s="64"/>
      <c r="G57" s="64"/>
    </row>
    <row r="58" spans="1:7" x14ac:dyDescent="0.2">
      <c r="A58" s="85" t="s">
        <v>1083</v>
      </c>
      <c r="B58" s="85"/>
      <c r="C58" s="85"/>
      <c r="D58" s="85"/>
      <c r="E58" s="85"/>
      <c r="F58" s="85"/>
      <c r="G58" s="85"/>
    </row>
    <row r="59" spans="1:7" x14ac:dyDescent="0.2">
      <c r="A59" s="49"/>
      <c r="B59" s="49"/>
      <c r="C59" s="49"/>
      <c r="D59" s="49"/>
      <c r="E59" s="64"/>
      <c r="F59" s="64"/>
      <c r="G59" s="64"/>
    </row>
    <row r="60" spans="1:7" x14ac:dyDescent="0.2">
      <c r="A60" s="47" t="s">
        <v>770</v>
      </c>
      <c r="B60" s="49"/>
      <c r="C60" s="49"/>
      <c r="D60" s="49"/>
      <c r="E60" s="64"/>
      <c r="F60" s="64"/>
      <c r="G60" s="64"/>
    </row>
    <row r="61" spans="1:7" x14ac:dyDescent="0.2">
      <c r="A61" s="49"/>
      <c r="B61" s="49"/>
      <c r="C61" s="49"/>
      <c r="D61" s="49"/>
      <c r="E61" s="64"/>
      <c r="F61" s="64"/>
      <c r="G61" s="64"/>
    </row>
    <row r="62" spans="1:7" x14ac:dyDescent="0.2">
      <c r="A62" s="49"/>
      <c r="B62" s="49"/>
      <c r="C62" s="49"/>
      <c r="D62" s="49"/>
      <c r="E62" s="64"/>
      <c r="F62" s="64"/>
      <c r="G62" s="64"/>
    </row>
    <row r="63" spans="1:7" x14ac:dyDescent="0.2">
      <c r="A63" s="49"/>
      <c r="B63" s="49"/>
      <c r="C63" s="49"/>
      <c r="D63" s="49"/>
      <c r="E63" s="64"/>
      <c r="F63" s="64"/>
      <c r="G63" s="64"/>
    </row>
    <row r="64" spans="1:7" x14ac:dyDescent="0.2">
      <c r="A64" s="49"/>
      <c r="B64" s="49"/>
      <c r="C64" s="49"/>
      <c r="D64" s="49"/>
      <c r="E64" s="64"/>
      <c r="F64" s="64"/>
      <c r="G64" s="64"/>
    </row>
    <row r="65" spans="1:7" x14ac:dyDescent="0.2">
      <c r="A65" s="49"/>
      <c r="B65" s="49"/>
      <c r="C65" s="49"/>
      <c r="D65" s="49"/>
      <c r="E65" s="64"/>
      <c r="F65" s="64"/>
      <c r="G65" s="64"/>
    </row>
    <row r="66" spans="1:7" x14ac:dyDescent="0.2">
      <c r="A66" s="49"/>
      <c r="B66" s="49"/>
      <c r="C66" s="49"/>
      <c r="D66" s="49"/>
      <c r="E66" s="64"/>
      <c r="F66" s="64"/>
      <c r="G66" s="64"/>
    </row>
    <row r="67" spans="1:7" x14ac:dyDescent="0.2">
      <c r="A67" s="49"/>
      <c r="B67" s="49"/>
      <c r="C67" s="49"/>
      <c r="D67" s="49"/>
      <c r="E67" s="64"/>
      <c r="F67" s="64"/>
      <c r="G67" s="64"/>
    </row>
    <row r="68" spans="1:7" x14ac:dyDescent="0.2">
      <c r="A68" s="49"/>
      <c r="B68" s="49"/>
      <c r="C68" s="49"/>
      <c r="D68" s="49"/>
      <c r="E68" s="64"/>
      <c r="F68" s="64"/>
      <c r="G68" s="64"/>
    </row>
    <row r="69" spans="1:7" x14ac:dyDescent="0.2">
      <c r="A69" s="49"/>
      <c r="B69" s="49"/>
      <c r="C69" s="49"/>
      <c r="D69" s="49"/>
      <c r="E69" s="64"/>
      <c r="F69" s="64"/>
      <c r="G69" s="64"/>
    </row>
    <row r="70" spans="1:7" x14ac:dyDescent="0.2">
      <c r="A70" s="49"/>
      <c r="B70" s="49"/>
      <c r="C70" s="49"/>
      <c r="D70" s="49"/>
      <c r="E70" s="64"/>
      <c r="F70" s="64"/>
      <c r="G70" s="64"/>
    </row>
    <row r="71" spans="1:7" x14ac:dyDescent="0.2">
      <c r="A71" s="49"/>
      <c r="B71" s="49"/>
      <c r="C71" s="49"/>
      <c r="D71" s="49"/>
      <c r="E71" s="64"/>
      <c r="F71" s="64"/>
      <c r="G71" s="64"/>
    </row>
    <row r="72" spans="1:7" x14ac:dyDescent="0.2">
      <c r="A72" s="49"/>
      <c r="B72" s="49"/>
      <c r="C72" s="49"/>
      <c r="D72" s="49"/>
      <c r="E72" s="64"/>
      <c r="F72" s="64"/>
      <c r="G72" s="64"/>
    </row>
    <row r="73" spans="1:7" x14ac:dyDescent="0.2">
      <c r="A73" s="49"/>
      <c r="B73" s="49"/>
      <c r="C73" s="49"/>
      <c r="D73" s="49"/>
      <c r="E73" s="64"/>
      <c r="F73" s="64"/>
      <c r="G73" s="64"/>
    </row>
  </sheetData>
  <mergeCells count="6">
    <mergeCell ref="A58:G58"/>
    <mergeCell ref="A1:G1"/>
    <mergeCell ref="A32:B32"/>
    <mergeCell ref="A33:B33"/>
    <mergeCell ref="A34:B34"/>
    <mergeCell ref="A40:C40"/>
  </mergeCells>
  <conditionalFormatting sqref="F2:F3 F76:F65534 F5:F41">
    <cfRule type="cellIs" dxfId="68" priority="3" stopIfTrue="1" operator="between">
      <formula>0.009</formula>
      <formula>-0.009</formula>
    </cfRule>
  </conditionalFormatting>
  <conditionalFormatting sqref="F42 F74:F75">
    <cfRule type="cellIs" dxfId="67" priority="2" stopIfTrue="1" operator="between">
      <formula>0.009</formula>
      <formula>-0.009</formula>
    </cfRule>
  </conditionalFormatting>
  <conditionalFormatting sqref="F43:F57 F59:F73">
    <cfRule type="cellIs" dxfId="66" priority="1" stopIfTrue="1" operator="between">
      <formula>0.009</formula>
      <formula>-0.009</formula>
    </cfRule>
  </conditionalFormatting>
  <hyperlinks>
    <hyperlink ref="A43"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9"/>
  <sheetViews>
    <sheetView workbookViewId="0">
      <selection sqref="A1:G1"/>
    </sheetView>
  </sheetViews>
  <sheetFormatPr defaultColWidth="9.140625" defaultRowHeight="11.25" x14ac:dyDescent="0.2"/>
  <cols>
    <col min="1" max="1" width="31.5703125" style="9" bestFit="1" customWidth="1"/>
    <col min="2" max="2" width="35.140625" style="9"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1084</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30" t="s">
        <v>34</v>
      </c>
      <c r="B5" s="30"/>
      <c r="C5" s="30"/>
      <c r="D5" s="31"/>
      <c r="E5" s="32">
        <v>5427.0875986999999</v>
      </c>
      <c r="F5" s="33">
        <v>100</v>
      </c>
      <c r="G5" s="32"/>
      <c r="H5" s="18"/>
      <c r="I5" s="18"/>
    </row>
    <row r="6" spans="1:9" x14ac:dyDescent="0.2">
      <c r="A6" s="30"/>
      <c r="B6" s="30"/>
      <c r="C6" s="30"/>
      <c r="D6" s="31"/>
      <c r="E6" s="32"/>
      <c r="F6" s="33"/>
      <c r="G6" s="32"/>
      <c r="H6" s="18"/>
      <c r="I6" s="18"/>
    </row>
    <row r="7" spans="1:9" x14ac:dyDescent="0.2">
      <c r="A7" s="35" t="s">
        <v>33</v>
      </c>
      <c r="B7" s="35"/>
      <c r="C7" s="35"/>
      <c r="D7" s="36"/>
      <c r="E7" s="37">
        <v>5427.0875986999999</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12.397</v>
      </c>
      <c r="D12" s="40">
        <v>12.6325</v>
      </c>
    </row>
    <row r="13" spans="1:9" x14ac:dyDescent="0.2">
      <c r="A13" s="9" t="s">
        <v>1085</v>
      </c>
      <c r="C13" s="40">
        <v>10.720700000000001</v>
      </c>
      <c r="D13" s="40">
        <v>10.184100000000001</v>
      </c>
    </row>
    <row r="14" spans="1:9" x14ac:dyDescent="0.2">
      <c r="A14" s="9" t="s">
        <v>59</v>
      </c>
      <c r="C14" s="40">
        <v>10.360099999999999</v>
      </c>
      <c r="D14" s="40">
        <v>10.186999999999999</v>
      </c>
    </row>
    <row r="15" spans="1:9" x14ac:dyDescent="0.2">
      <c r="A15" s="9" t="s">
        <v>60</v>
      </c>
      <c r="C15" s="40">
        <v>12.4642</v>
      </c>
      <c r="D15" s="40">
        <v>12.7136</v>
      </c>
    </row>
    <row r="17" spans="1:5" x14ac:dyDescent="0.2">
      <c r="A17" s="18" t="s">
        <v>42</v>
      </c>
    </row>
    <row r="18" spans="1:5" x14ac:dyDescent="0.2">
      <c r="A18" s="80" t="s">
        <v>54</v>
      </c>
      <c r="B18" s="81"/>
      <c r="C18" s="43" t="s">
        <v>55</v>
      </c>
    </row>
    <row r="19" spans="1:5" x14ac:dyDescent="0.2">
      <c r="A19" s="76" t="s">
        <v>1085</v>
      </c>
      <c r="B19" s="77"/>
      <c r="C19" s="44">
        <v>0.73499999999999999</v>
      </c>
    </row>
    <row r="20" spans="1:5" x14ac:dyDescent="0.2">
      <c r="A20" s="76" t="s">
        <v>59</v>
      </c>
      <c r="B20" s="77"/>
      <c r="C20" s="44">
        <v>0.36499999999999999</v>
      </c>
    </row>
    <row r="21" spans="1:5" x14ac:dyDescent="0.2">
      <c r="A21" s="9" t="s">
        <v>56</v>
      </c>
    </row>
    <row r="22" spans="1:5" x14ac:dyDescent="0.2">
      <c r="A22" s="9" t="s">
        <v>41</v>
      </c>
    </row>
    <row r="24" spans="1:5" x14ac:dyDescent="0.2">
      <c r="A24" s="18" t="s">
        <v>892</v>
      </c>
      <c r="D24" s="62">
        <v>2.7397260273972599E-3</v>
      </c>
      <c r="E24" s="13" t="s">
        <v>44</v>
      </c>
    </row>
    <row r="26" spans="1:5" ht="26.25" customHeight="1" x14ac:dyDescent="0.25">
      <c r="A26" s="86" t="s">
        <v>789</v>
      </c>
      <c r="B26" s="87"/>
      <c r="C26" s="87"/>
      <c r="D26" s="41" t="s">
        <v>43</v>
      </c>
    </row>
    <row r="28" spans="1:5" x14ac:dyDescent="0.2">
      <c r="A28" s="18" t="s">
        <v>893</v>
      </c>
    </row>
    <row r="29" spans="1:5" x14ac:dyDescent="0.2">
      <c r="A29" s="47"/>
    </row>
    <row r="30" spans="1:5" x14ac:dyDescent="0.2">
      <c r="A30" s="47" t="s">
        <v>769</v>
      </c>
    </row>
    <row r="31" spans="1:5" x14ac:dyDescent="0.2">
      <c r="A31" s="48"/>
    </row>
    <row r="32" spans="1:5" x14ac:dyDescent="0.2">
      <c r="A32" s="49"/>
    </row>
    <row r="33" spans="1:1" x14ac:dyDescent="0.2">
      <c r="A33" s="49"/>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7" t="s">
        <v>1086</v>
      </c>
    </row>
    <row r="45" spans="1:1" x14ac:dyDescent="0.2">
      <c r="A45" s="49"/>
    </row>
    <row r="46" spans="1:1" x14ac:dyDescent="0.2">
      <c r="A46" s="47" t="s">
        <v>770</v>
      </c>
    </row>
    <row r="47" spans="1:1" x14ac:dyDescent="0.2">
      <c r="A47" s="49"/>
    </row>
    <row r="48" spans="1:1"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sheetData>
  <mergeCells count="5">
    <mergeCell ref="A1:G1"/>
    <mergeCell ref="A18:B18"/>
    <mergeCell ref="A19:B19"/>
    <mergeCell ref="A20:B20"/>
    <mergeCell ref="A26:C26"/>
  </mergeCells>
  <conditionalFormatting sqref="F2:F3 F62:F65532 F5:F27">
    <cfRule type="cellIs" dxfId="65" priority="2" stopIfTrue="1" operator="between">
      <formula>0.009</formula>
      <formula>-0.009</formula>
    </cfRule>
  </conditionalFormatting>
  <conditionalFormatting sqref="F28:F61">
    <cfRule type="cellIs" dxfId="64" priority="1" stopIfTrue="1" operator="between">
      <formula>0.009</formula>
      <formula>-0.009</formula>
    </cfRule>
  </conditionalFormatting>
  <hyperlinks>
    <hyperlink ref="A29"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64"/>
  <sheetViews>
    <sheetView workbookViewId="0">
      <selection sqref="A1:G1"/>
    </sheetView>
  </sheetViews>
  <sheetFormatPr defaultColWidth="9.140625" defaultRowHeight="11.25" x14ac:dyDescent="0.2"/>
  <cols>
    <col min="1" max="1" width="31.5703125" style="9" bestFit="1" customWidth="1"/>
    <col min="2" max="2" width="33.140625" style="9" customWidth="1"/>
    <col min="3" max="3" width="24.5703125" style="9" bestFit="1" customWidth="1"/>
    <col min="4" max="4" width="15.5703125" style="10" bestFit="1" customWidth="1"/>
    <col min="5" max="5" width="23" style="13" bestFit="1" customWidth="1"/>
    <col min="6" max="6" width="13.5703125" style="14" bestFit="1" customWidth="1"/>
    <col min="7" max="7" width="14.42578125" style="13" customWidth="1"/>
    <col min="8" max="16384" width="9.140625" style="9"/>
  </cols>
  <sheetData>
    <row r="1" spans="1:9" s="1" customFormat="1" ht="15" x14ac:dyDescent="0.2">
      <c r="A1" s="78" t="s">
        <v>1087</v>
      </c>
      <c r="B1" s="79"/>
      <c r="C1" s="79"/>
      <c r="D1" s="79"/>
      <c r="E1" s="79"/>
      <c r="F1" s="79"/>
      <c r="G1" s="79"/>
    </row>
    <row r="2" spans="1:9" s="1" customFormat="1" ht="12" x14ac:dyDescent="0.2">
      <c r="D2" s="6"/>
      <c r="E2" s="7"/>
      <c r="F2" s="12"/>
      <c r="G2" s="13"/>
    </row>
    <row r="3" spans="1:9" s="1" customFormat="1" ht="12" x14ac:dyDescent="0.2">
      <c r="A3" s="11" t="s">
        <v>7</v>
      </c>
      <c r="B3" s="2"/>
      <c r="C3" s="3"/>
      <c r="D3" s="4"/>
      <c r="E3" s="5"/>
      <c r="F3" s="12"/>
      <c r="G3" s="13"/>
    </row>
    <row r="4" spans="1:9" s="1" customFormat="1" ht="17.45" customHeight="1" x14ac:dyDescent="0.2">
      <c r="A4" s="8" t="s">
        <v>2</v>
      </c>
      <c r="B4" s="8" t="s">
        <v>0</v>
      </c>
      <c r="C4" s="17" t="s">
        <v>829</v>
      </c>
      <c r="D4" s="16" t="s">
        <v>1</v>
      </c>
      <c r="E4" s="15" t="s">
        <v>3</v>
      </c>
      <c r="F4" s="15" t="s">
        <v>4</v>
      </c>
      <c r="G4" s="15" t="s">
        <v>6</v>
      </c>
    </row>
    <row r="5" spans="1:9" x14ac:dyDescent="0.2">
      <c r="A5" s="30" t="s">
        <v>34</v>
      </c>
      <c r="B5" s="30"/>
      <c r="C5" s="30"/>
      <c r="D5" s="31"/>
      <c r="E5" s="32">
        <v>4242.0361690999998</v>
      </c>
      <c r="F5" s="33">
        <v>100</v>
      </c>
      <c r="G5" s="32"/>
      <c r="H5" s="18"/>
      <c r="I5" s="18"/>
    </row>
    <row r="6" spans="1:9" x14ac:dyDescent="0.2">
      <c r="A6" s="30"/>
      <c r="B6" s="30"/>
      <c r="C6" s="30"/>
      <c r="D6" s="31"/>
      <c r="E6" s="32"/>
      <c r="F6" s="33"/>
      <c r="G6" s="32"/>
      <c r="H6" s="18"/>
      <c r="I6" s="18"/>
    </row>
    <row r="7" spans="1:9" x14ac:dyDescent="0.2">
      <c r="A7" s="35" t="s">
        <v>33</v>
      </c>
      <c r="B7" s="35"/>
      <c r="C7" s="35"/>
      <c r="D7" s="36"/>
      <c r="E7" s="37">
        <v>4242.0361690999998</v>
      </c>
      <c r="F7" s="38">
        <v>100</v>
      </c>
      <c r="G7" s="37"/>
      <c r="H7" s="18"/>
      <c r="I7" s="18"/>
    </row>
    <row r="9" spans="1:9" x14ac:dyDescent="0.2">
      <c r="A9" s="18" t="s">
        <v>36</v>
      </c>
    </row>
    <row r="10" spans="1:9" x14ac:dyDescent="0.2">
      <c r="A10" s="18" t="s">
        <v>37</v>
      </c>
    </row>
    <row r="11" spans="1:9" x14ac:dyDescent="0.2">
      <c r="A11" s="18" t="s">
        <v>38</v>
      </c>
      <c r="B11" s="18"/>
      <c r="C11" s="39" t="s">
        <v>40</v>
      </c>
      <c r="D11" s="19" t="s">
        <v>39</v>
      </c>
    </row>
    <row r="12" spans="1:9" x14ac:dyDescent="0.2">
      <c r="A12" s="9" t="s">
        <v>57</v>
      </c>
      <c r="C12" s="40">
        <v>12.5297</v>
      </c>
      <c r="D12" s="40">
        <v>12.765000000000001</v>
      </c>
    </row>
    <row r="13" spans="1:9" x14ac:dyDescent="0.2">
      <c r="A13" s="9" t="s">
        <v>1085</v>
      </c>
      <c r="C13" s="40">
        <v>10.7691</v>
      </c>
      <c r="D13" s="40">
        <v>10.240399999999999</v>
      </c>
    </row>
    <row r="14" spans="1:9" x14ac:dyDescent="0.2">
      <c r="A14" s="9" t="s">
        <v>59</v>
      </c>
      <c r="C14" s="40">
        <v>10.2073</v>
      </c>
      <c r="D14" s="40">
        <v>10.107900000000001</v>
      </c>
    </row>
    <row r="15" spans="1:9" x14ac:dyDescent="0.2">
      <c r="A15" s="9" t="s">
        <v>60</v>
      </c>
      <c r="C15" s="40">
        <v>12.5999</v>
      </c>
      <c r="D15" s="40">
        <v>12.849399999999999</v>
      </c>
    </row>
    <row r="16" spans="1:9" x14ac:dyDescent="0.2">
      <c r="A16" s="9" t="s">
        <v>80</v>
      </c>
      <c r="C16" s="40">
        <v>10.831799999999999</v>
      </c>
      <c r="D16" s="40">
        <v>10.313800000000001</v>
      </c>
    </row>
    <row r="17" spans="1:5" x14ac:dyDescent="0.2">
      <c r="A17" s="9" t="s">
        <v>62</v>
      </c>
      <c r="C17" s="40">
        <v>10.271599999999999</v>
      </c>
      <c r="D17" s="40">
        <v>10.183299999999999</v>
      </c>
    </row>
    <row r="19" spans="1:5" x14ac:dyDescent="0.2">
      <c r="A19" s="18" t="s">
        <v>42</v>
      </c>
    </row>
    <row r="20" spans="1:5" x14ac:dyDescent="0.2">
      <c r="A20" s="80" t="s">
        <v>54</v>
      </c>
      <c r="B20" s="81"/>
      <c r="C20" s="43" t="s">
        <v>55</v>
      </c>
    </row>
    <row r="21" spans="1:5" x14ac:dyDescent="0.2">
      <c r="A21" s="76" t="s">
        <v>1085</v>
      </c>
      <c r="B21" s="77"/>
      <c r="C21" s="44">
        <v>0.72499999999999998</v>
      </c>
    </row>
    <row r="22" spans="1:5" x14ac:dyDescent="0.2">
      <c r="A22" s="76" t="s">
        <v>59</v>
      </c>
      <c r="B22" s="77"/>
      <c r="C22" s="44">
        <v>0.28999999999999998</v>
      </c>
    </row>
    <row r="23" spans="1:5" x14ac:dyDescent="0.2">
      <c r="A23" s="76" t="s">
        <v>80</v>
      </c>
      <c r="B23" s="77"/>
      <c r="C23" s="44">
        <v>0.72499999999999998</v>
      </c>
    </row>
    <row r="24" spans="1:5" x14ac:dyDescent="0.2">
      <c r="A24" s="76" t="s">
        <v>62</v>
      </c>
      <c r="B24" s="77"/>
      <c r="C24" s="44">
        <v>0.28999999999999998</v>
      </c>
    </row>
    <row r="25" spans="1:5" x14ac:dyDescent="0.2">
      <c r="A25" s="9" t="s">
        <v>56</v>
      </c>
    </row>
    <row r="26" spans="1:5" x14ac:dyDescent="0.2">
      <c r="A26" s="9" t="s">
        <v>41</v>
      </c>
    </row>
    <row r="28" spans="1:5" x14ac:dyDescent="0.2">
      <c r="A28" s="18" t="s">
        <v>892</v>
      </c>
      <c r="D28" s="62">
        <v>2.7397260273972599E-3</v>
      </c>
      <c r="E28" s="13" t="s">
        <v>44</v>
      </c>
    </row>
    <row r="30" spans="1:5" ht="25.5" customHeight="1" x14ac:dyDescent="0.25">
      <c r="A30" s="86" t="s">
        <v>789</v>
      </c>
      <c r="B30" s="87"/>
      <c r="C30" s="87"/>
      <c r="D30" s="41" t="s">
        <v>43</v>
      </c>
    </row>
    <row r="32" spans="1:5" x14ac:dyDescent="0.2">
      <c r="A32" s="18" t="s">
        <v>893</v>
      </c>
    </row>
    <row r="33" spans="1:1" x14ac:dyDescent="0.2">
      <c r="A33" s="47"/>
    </row>
    <row r="34" spans="1:1" x14ac:dyDescent="0.2">
      <c r="A34" s="47" t="s">
        <v>769</v>
      </c>
    </row>
    <row r="35" spans="1:1" x14ac:dyDescent="0.2">
      <c r="A35" s="48"/>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7" t="s">
        <v>1086</v>
      </c>
    </row>
    <row r="49" spans="1:1" x14ac:dyDescent="0.2">
      <c r="A49" s="49"/>
    </row>
    <row r="50" spans="1:1" x14ac:dyDescent="0.2">
      <c r="A50" s="47" t="s">
        <v>770</v>
      </c>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sheetData>
  <mergeCells count="7">
    <mergeCell ref="A30:C30"/>
    <mergeCell ref="A1:G1"/>
    <mergeCell ref="A20:B20"/>
    <mergeCell ref="A21:B21"/>
    <mergeCell ref="A22:B22"/>
    <mergeCell ref="A23:B23"/>
    <mergeCell ref="A24:B24"/>
  </mergeCells>
  <conditionalFormatting sqref="F2:F3 F67:F65532 F5:F31">
    <cfRule type="cellIs" dxfId="63" priority="2" stopIfTrue="1" operator="between">
      <formula>0.009</formula>
      <formula>-0.009</formula>
    </cfRule>
  </conditionalFormatting>
  <conditionalFormatting sqref="F32:F66">
    <cfRule type="cellIs" dxfId="62"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FILF</vt:lpstr>
      <vt:lpstr>FIONF</vt:lpstr>
      <vt:lpstr>FISF</vt:lpstr>
      <vt:lpstr>FIFRF</vt:lpstr>
      <vt:lpstr>FICDF</vt:lpstr>
      <vt:lpstr>FBPF</vt:lpstr>
      <vt:lpstr>FIGSF</vt:lpstr>
      <vt:lpstr>FMPS6C</vt:lpstr>
      <vt:lpstr>FMPS5F</vt:lpstr>
      <vt:lpstr>FMPS5E</vt:lpstr>
      <vt:lpstr>FMPS5D</vt:lpstr>
      <vt:lpstr>FMPS5C</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May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2022-06-08T13:02:06Z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2022-06-06T12:18:28Z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9695a206-9816-402f-8b70-6e2c8e2ecb25</vt:lpwstr>
  </property>
  <property fmtid="{D5CDD505-2E9C-101B-9397-08002B2CF9AE}" pid="10" name="MSIP_Label_3486a02c-2dfb-4efe-823f-aa2d1f0e6ab7_ContentBits">
    <vt:lpwstr>2</vt:lpwstr>
  </property>
  <property fmtid="{D5CDD505-2E9C-101B-9397-08002B2CF9AE}" pid="11" name="Classification">
    <vt:lpwstr>PUBLIC</vt:lpwstr>
  </property>
</Properties>
</file>