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filterPrivacy="1" defaultThemeVersion="124226"/>
  <xr:revisionPtr revIDLastSave="0" documentId="13_ncr:1_{E05978EF-60E0-4B8C-8ADC-3D77B44A536D}" xr6:coauthVersionLast="47" xr6:coauthVersionMax="47" xr10:uidLastSave="{00000000-0000-0000-0000-000000000000}"/>
  <bookViews>
    <workbookView xWindow="-120" yWindow="-120" windowWidth="29040" windowHeight="15720" xr2:uid="{00000000-000D-0000-FFFF-FFFF00000000}"/>
  </bookViews>
  <sheets>
    <sheet name="FILF" sheetId="32" r:id="rId1"/>
    <sheet name="FIONF" sheetId="33" r:id="rId2"/>
    <sheet name="FIMMF" sheetId="34" r:id="rId3"/>
    <sheet name="FIFRF" sheetId="35" r:id="rId4"/>
    <sheet name="FICDF" sheetId="36" r:id="rId5"/>
    <sheet name="FBPF" sheetId="37" r:id="rId6"/>
    <sheet name="FIGSF" sheetId="38" r:id="rId7"/>
    <sheet name="FIPP" sheetId="39" r:id="rId8"/>
    <sheet name="FIDHY" sheetId="40" r:id="rId9"/>
    <sheet name="FIESF" sheetId="11" r:id="rId10"/>
    <sheet name="FIEHF" sheetId="12" r:id="rId11"/>
    <sheet name="FIBAF" sheetId="13" r:id="rId12"/>
    <sheet name="TIVF" sheetId="14" r:id="rId13"/>
    <sheet name="TIEIF" sheetId="15" r:id="rId14"/>
    <sheet name="FITF" sheetId="16" r:id="rId15"/>
    <sheet name="FISCF" sheetId="17" r:id="rId16"/>
    <sheet name="FIPF" sheetId="18" r:id="rId17"/>
    <sheet name="FIOF" sheetId="19" r:id="rId18"/>
    <sheet name="FIFEF" sheetId="20" r:id="rId19"/>
    <sheet name="FIEF" sheetId="21" r:id="rId20"/>
    <sheet name="FIEAF" sheetId="22" r:id="rId21"/>
    <sheet name="FIBF" sheetId="23" r:id="rId22"/>
    <sheet name="FBIF" sheetId="24" r:id="rId23"/>
    <sheet name="FAEF" sheetId="25" r:id="rId24"/>
    <sheet name="FIIF-NSE" sheetId="26" r:id="rId25"/>
    <sheet name="FITX" sheetId="27" r:id="rId26"/>
    <sheet name="FIUS" sheetId="28" r:id="rId27"/>
    <sheet name="FEGF" sheetId="29" r:id="rId28"/>
    <sheet name="FIMAS" sheetId="30" r:id="rId29"/>
    <sheet name="FF" sheetId="31" r:id="rId30"/>
    <sheet name="FIDA" sheetId="41" r:id="rId31"/>
    <sheet name="FILDF" sheetId="42" r:id="rId32"/>
    <sheet name="FISTIP" sheetId="43" r:id="rId33"/>
    <sheet name="FIUBF" sheetId="44" r:id="rId34"/>
    <sheet name="FIIOF" sheetId="45" r:id="rId35"/>
    <sheet name="FICRF" sheetId="46"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31" l="1"/>
  <c r="E16" i="31" s="1"/>
  <c r="D12" i="31"/>
  <c r="D16" i="31" s="1"/>
  <c r="E13" i="30"/>
  <c r="E17" i="30" s="1"/>
  <c r="D13" i="30"/>
  <c r="D17" i="30" s="1"/>
  <c r="E7" i="29"/>
  <c r="E11" i="29" s="1"/>
  <c r="D7" i="29"/>
  <c r="D11" i="29" s="1"/>
  <c r="E7" i="28"/>
  <c r="E11" i="28" s="1"/>
  <c r="D7" i="28"/>
  <c r="D11" i="28" s="1"/>
  <c r="E14" i="31" l="1"/>
  <c r="D14" i="31"/>
  <c r="E15" i="30"/>
  <c r="D15" i="30"/>
  <c r="D9" i="29"/>
  <c r="E9" i="29"/>
  <c r="E9" i="28"/>
  <c r="D9" i="28"/>
  <c r="F52" i="46" l="1"/>
  <c r="F50" i="46"/>
  <c r="E50" i="46"/>
  <c r="E52" i="46" s="1"/>
  <c r="F5" i="45"/>
  <c r="E5" i="45"/>
  <c r="E7" i="45" s="1"/>
  <c r="F89" i="43"/>
  <c r="F91" i="43" s="1"/>
  <c r="E89" i="43"/>
  <c r="E91" i="43" s="1"/>
  <c r="F74" i="40"/>
  <c r="E74" i="40"/>
  <c r="F70" i="40"/>
  <c r="E70" i="40"/>
  <c r="F64" i="40"/>
  <c r="E64" i="40"/>
  <c r="E76" i="40" s="1"/>
  <c r="F51" i="40"/>
  <c r="E51" i="40"/>
  <c r="F71" i="39"/>
  <c r="E71" i="39"/>
  <c r="F65" i="39"/>
  <c r="E65" i="39"/>
  <c r="F51" i="39"/>
  <c r="E51" i="39"/>
  <c r="E75" i="39" s="1"/>
  <c r="F18" i="38"/>
  <c r="E18" i="38"/>
  <c r="F11" i="38"/>
  <c r="E11" i="38"/>
  <c r="F41" i="37"/>
  <c r="E41" i="37"/>
  <c r="F37" i="37"/>
  <c r="E37" i="37"/>
  <c r="F33" i="37"/>
  <c r="F45" i="37" s="1"/>
  <c r="E33" i="37"/>
  <c r="F39" i="36"/>
  <c r="E39" i="36"/>
  <c r="F35" i="36"/>
  <c r="E35" i="36"/>
  <c r="F30" i="36"/>
  <c r="F41" i="36" s="1"/>
  <c r="E30" i="36"/>
  <c r="E41" i="36" s="1"/>
  <c r="F21" i="35"/>
  <c r="E21" i="35"/>
  <c r="F17" i="35"/>
  <c r="E17" i="35"/>
  <c r="E25" i="35" s="1"/>
  <c r="F9" i="35"/>
  <c r="E9" i="35"/>
  <c r="F44" i="34"/>
  <c r="E44" i="34"/>
  <c r="F40" i="34"/>
  <c r="E40" i="34"/>
  <c r="F34" i="34"/>
  <c r="E34" i="34"/>
  <c r="E46" i="34" s="1"/>
  <c r="F22" i="34"/>
  <c r="E22" i="34"/>
  <c r="F11" i="33"/>
  <c r="F15" i="33" s="1"/>
  <c r="E11" i="33"/>
  <c r="E15" i="33" s="1"/>
  <c r="F51" i="32"/>
  <c r="E51" i="32"/>
  <c r="F47" i="32"/>
  <c r="E47" i="32"/>
  <c r="F38" i="32"/>
  <c r="E38" i="32"/>
  <c r="F23" i="32"/>
  <c r="E23" i="32"/>
  <c r="F10" i="32"/>
  <c r="E10" i="32"/>
  <c r="E55" i="32" s="1"/>
  <c r="E45" i="37" l="1"/>
  <c r="F78" i="40"/>
  <c r="E53" i="32"/>
  <c r="E13" i="33"/>
  <c r="F75" i="39"/>
  <c r="E48" i="34"/>
  <c r="E23" i="35"/>
  <c r="E43" i="36"/>
  <c r="F55" i="32"/>
  <c r="F48" i="34"/>
  <c r="F25" i="35"/>
  <c r="E20" i="38"/>
  <c r="F20" i="38"/>
  <c r="E78" i="40"/>
  <c r="E22" i="38"/>
  <c r="F23" i="35"/>
  <c r="F43" i="36"/>
  <c r="F22" i="38"/>
  <c r="E43" i="37"/>
  <c r="F53" i="32"/>
  <c r="F13" i="33"/>
  <c r="F46" i="34"/>
  <c r="F43" i="37"/>
  <c r="F73" i="39"/>
  <c r="F76" i="40"/>
  <c r="E73" i="39"/>
  <c r="C81" i="22"/>
  <c r="D81" i="22" s="1"/>
  <c r="C95" i="19"/>
  <c r="D95" i="19" s="1"/>
  <c r="C128" i="17"/>
  <c r="D128" i="17" s="1"/>
  <c r="C87" i="14"/>
  <c r="D87" i="14" s="1"/>
  <c r="F60" i="27"/>
  <c r="E60" i="27"/>
  <c r="E62" i="27" s="1"/>
  <c r="F55" i="27"/>
  <c r="F62" i="27" s="1"/>
  <c r="E55" i="27"/>
  <c r="F57" i="26"/>
  <c r="F61" i="26" s="1"/>
  <c r="E57" i="26"/>
  <c r="E61" i="26" s="1"/>
  <c r="E59" i="26"/>
  <c r="F56" i="25"/>
  <c r="F60" i="25" s="1"/>
  <c r="E56" i="25"/>
  <c r="E60" i="25" s="1"/>
  <c r="F26" i="25"/>
  <c r="E26" i="25"/>
  <c r="F47" i="24"/>
  <c r="F49" i="24" s="1"/>
  <c r="F51" i="24"/>
  <c r="E47" i="24"/>
  <c r="E51" i="24" s="1"/>
  <c r="F52" i="23"/>
  <c r="F50" i="23"/>
  <c r="E50" i="23"/>
  <c r="F46" i="23"/>
  <c r="E46" i="23"/>
  <c r="F51" i="22"/>
  <c r="F55" i="22" s="1"/>
  <c r="E51" i="22"/>
  <c r="E53" i="22" s="1"/>
  <c r="F66" i="21"/>
  <c r="E66" i="21"/>
  <c r="F61" i="21"/>
  <c r="F70" i="21" s="1"/>
  <c r="E61" i="21"/>
  <c r="F56" i="21"/>
  <c r="F68" i="21" s="1"/>
  <c r="E56" i="21"/>
  <c r="E70" i="21" s="1"/>
  <c r="F43" i="20"/>
  <c r="F39" i="20"/>
  <c r="E39" i="20"/>
  <c r="F34" i="20"/>
  <c r="E34" i="20"/>
  <c r="F62" i="19"/>
  <c r="E62" i="19"/>
  <c r="F58" i="19"/>
  <c r="E58" i="19"/>
  <c r="F53" i="19"/>
  <c r="E53" i="19"/>
  <c r="E66" i="19" s="1"/>
  <c r="F82" i="18"/>
  <c r="E82" i="18"/>
  <c r="F78" i="18"/>
  <c r="E78" i="18"/>
  <c r="F98" i="17"/>
  <c r="E98" i="17"/>
  <c r="F93" i="17"/>
  <c r="E93" i="17"/>
  <c r="F55" i="16"/>
  <c r="E55" i="16"/>
  <c r="F51" i="16"/>
  <c r="E51" i="16"/>
  <c r="F38" i="16"/>
  <c r="E38" i="16"/>
  <c r="E57" i="16" s="1"/>
  <c r="F62" i="15"/>
  <c r="E62" i="15"/>
  <c r="F58" i="15"/>
  <c r="E58" i="15"/>
  <c r="F42" i="15"/>
  <c r="E42" i="15"/>
  <c r="F37" i="15"/>
  <c r="F66" i="15"/>
  <c r="E37" i="15"/>
  <c r="E66" i="15" s="1"/>
  <c r="F57" i="14"/>
  <c r="E57" i="14"/>
  <c r="F53" i="14"/>
  <c r="E53" i="14"/>
  <c r="E61" i="14" s="1"/>
  <c r="F75" i="13"/>
  <c r="F71" i="13"/>
  <c r="E71" i="13"/>
  <c r="F65" i="13"/>
  <c r="E65" i="13"/>
  <c r="H57" i="13"/>
  <c r="G57" i="13"/>
  <c r="H53" i="13"/>
  <c r="D97" i="13" s="1"/>
  <c r="G53" i="13"/>
  <c r="F53" i="13"/>
  <c r="E53" i="13"/>
  <c r="F81" i="12"/>
  <c r="E81" i="12"/>
  <c r="F75" i="12"/>
  <c r="E75" i="12"/>
  <c r="F58" i="12"/>
  <c r="E58" i="12"/>
  <c r="F53" i="12"/>
  <c r="F83" i="12" s="1"/>
  <c r="E53" i="12"/>
  <c r="F86" i="11"/>
  <c r="F82" i="11"/>
  <c r="E82" i="11"/>
  <c r="F76" i="11"/>
  <c r="E76" i="11"/>
  <c r="F71" i="11"/>
  <c r="E71" i="11"/>
  <c r="H66" i="11"/>
  <c r="D117" i="11" s="1"/>
  <c r="G66" i="11"/>
  <c r="F66" i="11"/>
  <c r="E66" i="11"/>
  <c r="E55" i="22"/>
  <c r="F73" i="13" l="1"/>
  <c r="F64" i="15"/>
  <c r="F59" i="16"/>
  <c r="E102" i="17"/>
  <c r="E64" i="15"/>
  <c r="E59" i="16"/>
  <c r="F66" i="19"/>
  <c r="F84" i="11"/>
  <c r="E64" i="19"/>
  <c r="F102" i="17"/>
  <c r="F59" i="14"/>
  <c r="E43" i="20"/>
  <c r="E52" i="23"/>
  <c r="F41" i="20"/>
  <c r="F54" i="23"/>
  <c r="E64" i="27"/>
  <c r="E68" i="21"/>
  <c r="F64" i="19"/>
  <c r="E86" i="18"/>
  <c r="F86" i="18"/>
  <c r="F100" i="17"/>
  <c r="F61" i="14"/>
  <c r="E59" i="14"/>
  <c r="F77" i="13"/>
  <c r="E77" i="13"/>
  <c r="E85" i="12"/>
  <c r="F85" i="12"/>
  <c r="E88" i="11"/>
  <c r="F88" i="11"/>
  <c r="F64" i="27"/>
  <c r="F59" i="26"/>
  <c r="F58" i="25"/>
  <c r="E58" i="25"/>
  <c r="E49" i="24"/>
  <c r="E54" i="23"/>
  <c r="F53" i="22"/>
  <c r="E41" i="20"/>
  <c r="F84" i="18"/>
  <c r="E84" i="18"/>
  <c r="E100" i="17"/>
  <c r="F57" i="16"/>
  <c r="E73" i="13"/>
  <c r="E83" i="12"/>
  <c r="E84" i="11"/>
</calcChain>
</file>

<file path=xl/sharedStrings.xml><?xml version="1.0" encoding="utf-8"?>
<sst xmlns="http://schemas.openxmlformats.org/spreadsheetml/2006/main" count="5103" uniqueCount="1219">
  <si>
    <t>Name of the Instrument</t>
  </si>
  <si>
    <t>Quantity</t>
  </si>
  <si>
    <t>ISIN Number</t>
  </si>
  <si>
    <t>% to Net Assets</t>
  </si>
  <si>
    <t>Industry Classification / Rating</t>
  </si>
  <si>
    <t>YTM</t>
  </si>
  <si>
    <t>Market Value (including accrued interest, if any) (Rs. in Lakhs)</t>
  </si>
  <si>
    <t>Portfolio Statement as on April 30,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</si>
  <si>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</si>
  <si>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</si>
  <si>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</si>
  <si>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</si>
  <si>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</si>
  <si>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</si>
  <si>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</si>
  <si>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</si>
  <si>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</si>
  <si>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</si>
  <si>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</si>
  <si>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</si>
  <si>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</si>
  <si>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</si>
  <si>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Feeder - Franklin U.S. Opportunities Fund</t>
  </si>
  <si>
    <t>Money Market Instruments</t>
  </si>
  <si>
    <t>Sub Total</t>
  </si>
  <si>
    <t>Treasury Bill</t>
  </si>
  <si>
    <t>Mutual Fund Units</t>
  </si>
  <si>
    <t>Total</t>
  </si>
  <si>
    <t>Net Assets</t>
  </si>
  <si>
    <t>Call, Cash &amp; Other Assets</t>
  </si>
  <si>
    <t>Rating</t>
  </si>
  <si>
    <t>** Non- Traded Scrips</t>
  </si>
  <si>
    <t>Notes</t>
  </si>
  <si>
    <t>a) NAV at the beginning and at the end of the Half-year ended 30-Apr-2024</t>
  </si>
  <si>
    <t xml:space="preserve">      Plan/Option</t>
  </si>
  <si>
    <t>As on 30-Apr-2024</t>
  </si>
  <si>
    <t>As on 31-Oct-2023</t>
  </si>
  <si>
    <t>b) Aggregate Distributions declared during the Half - year ended 30-Apr-2024</t>
  </si>
  <si>
    <t>Plan Name</t>
  </si>
  <si>
    <t>Distributions per unit (Rs.)+++</t>
  </si>
  <si>
    <t>+++ Distribution payouts/ re-investments are subject to deduction of TDS at the applicable rates.</t>
  </si>
  <si>
    <t>IDCW - Income Distribution cum capital withdrawal</t>
  </si>
  <si>
    <t>(In Years)</t>
  </si>
  <si>
    <t xml:space="preserve">d) During the month additional instances of fair valuation/deviation from valuation price provided by the valuation agencies </t>
  </si>
  <si>
    <t>Nil</t>
  </si>
  <si>
    <t>Government Securities</t>
  </si>
  <si>
    <t>7.37% GOI 2028 (23-Oct-2028)</t>
  </si>
  <si>
    <t>IN0020230101</t>
  </si>
  <si>
    <t>SOVEREIGN</t>
  </si>
  <si>
    <t>7.18% GOI 2033 (14-Aug-2033)</t>
  </si>
  <si>
    <t>IN0020230085</t>
  </si>
  <si>
    <t>Debt Instruments</t>
  </si>
  <si>
    <t>(a) Listed / awaiting listing on Stock Exchanges</t>
  </si>
  <si>
    <t>7.58% National Bank For Agriculture &amp; Rural Development (31-Jul-2026)</t>
  </si>
  <si>
    <t>INE261F08DX0</t>
  </si>
  <si>
    <t>CRISIL AAA</t>
  </si>
  <si>
    <t xml:space="preserve">      Growth Plan</t>
  </si>
  <si>
    <t xml:space="preserve">      Direct Growth Plan</t>
  </si>
  <si>
    <t>8.10% ICICI Home Finance Co Ltd (05-Mar-2027) **</t>
  </si>
  <si>
    <t>INE071G07660</t>
  </si>
  <si>
    <t>CARE AAA</t>
  </si>
  <si>
    <t>IND AAA</t>
  </si>
  <si>
    <t>6.40% Jamnagar Utilities &amp; Power Pvt Ltd (29-Sep-2026) **</t>
  </si>
  <si>
    <t>INE936D07174</t>
  </si>
  <si>
    <t>6.40% LIC Housing Finance Ltd (30-Nov-2026) **</t>
  </si>
  <si>
    <t>INE115A07PN6</t>
  </si>
  <si>
    <t>7.44% REC Ltd (30-Apr-2026) **</t>
  </si>
  <si>
    <t>INE020B08EL2</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</si>
  <si>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</si>
  <si>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</si>
  <si>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</si>
  <si>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</si>
  <si>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</si>
  <si>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</si>
  <si>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</si>
  <si>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</si>
  <si>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Equity &amp; Equity related</t>
  </si>
  <si>
    <t>ICICI Bank Ltd</t>
  </si>
  <si>
    <t>INE090A01021</t>
  </si>
  <si>
    <t>Banks</t>
  </si>
  <si>
    <t>HDFC Bank Ltd</t>
  </si>
  <si>
    <t>INE040A01034</t>
  </si>
  <si>
    <t>Larsen &amp; Toubro Ltd</t>
  </si>
  <si>
    <t>INE018A01030</t>
  </si>
  <si>
    <t>Construction</t>
  </si>
  <si>
    <t>Infosys Ltd</t>
  </si>
  <si>
    <t>INE009A01021</t>
  </si>
  <si>
    <t>IT - Software</t>
  </si>
  <si>
    <t>Axis Bank Ltd</t>
  </si>
  <si>
    <t>INE238A01034</t>
  </si>
  <si>
    <t>Tata Motors Ltd</t>
  </si>
  <si>
    <t>INE155A01022</t>
  </si>
  <si>
    <t>Automobiles</t>
  </si>
  <si>
    <t>Bharti Airtel Ltd</t>
  </si>
  <si>
    <t>INE397D01024</t>
  </si>
  <si>
    <t>Telecom - Services</t>
  </si>
  <si>
    <t>Reliance Industries Ltd</t>
  </si>
  <si>
    <t>INE002A01018</t>
  </si>
  <si>
    <t>Petroleum Products</t>
  </si>
  <si>
    <t>State Bank of India</t>
  </si>
  <si>
    <t>INE062A01020</t>
  </si>
  <si>
    <t>Zomato Ltd</t>
  </si>
  <si>
    <t>INE758T01015</t>
  </si>
  <si>
    <t>Retailing</t>
  </si>
  <si>
    <t>Sun Pharmaceutical Industries Ltd</t>
  </si>
  <si>
    <t>INE044A01036</t>
  </si>
  <si>
    <t>Pharmaceuticals &amp; Biotechnology</t>
  </si>
  <si>
    <t>Bharat Electronics Ltd</t>
  </si>
  <si>
    <t>INE263A01024</t>
  </si>
  <si>
    <t>Aerospace &amp; Defense</t>
  </si>
  <si>
    <t>NTPC Ltd</t>
  </si>
  <si>
    <t>INE733E01010</t>
  </si>
  <si>
    <t>Power</t>
  </si>
  <si>
    <t>HCL Technologies Ltd</t>
  </si>
  <si>
    <t>INE860A01027</t>
  </si>
  <si>
    <t>GAIL (India) Ltd</t>
  </si>
  <si>
    <t>INE129A01019</t>
  </si>
  <si>
    <t>Gas</t>
  </si>
  <si>
    <t>IndusInd Bank Ltd</t>
  </si>
  <si>
    <t>INE095A01012</t>
  </si>
  <si>
    <t>Kirloskar Oil Engines Ltd</t>
  </si>
  <si>
    <t>INE146L01010</t>
  </si>
  <si>
    <t>Industrial Products</t>
  </si>
  <si>
    <t>Oil &amp; Natural Gas Corporation Ltd</t>
  </si>
  <si>
    <t>INE213A01029</t>
  </si>
  <si>
    <t>Oil</t>
  </si>
  <si>
    <t>United Spirits Ltd</t>
  </si>
  <si>
    <t>INE854D01024</t>
  </si>
  <si>
    <t>Beverages</t>
  </si>
  <si>
    <t>Sapphire Foods India Ltd</t>
  </si>
  <si>
    <t>INE806T01012</t>
  </si>
  <si>
    <t>Leisure Services</t>
  </si>
  <si>
    <t>Marico Ltd</t>
  </si>
  <si>
    <t>INE196A01026</t>
  </si>
  <si>
    <t>Agricultural Food &amp; Other Products</t>
  </si>
  <si>
    <t>Apollo Hospitals Enterprise Ltd</t>
  </si>
  <si>
    <t>INE437A01024</t>
  </si>
  <si>
    <t>Healthcare Services</t>
  </si>
  <si>
    <t>Maruti Suzuki India Ltd</t>
  </si>
  <si>
    <t>INE585B01010</t>
  </si>
  <si>
    <t>PB Fintech Ltd</t>
  </si>
  <si>
    <t>INE417T01026</t>
  </si>
  <si>
    <t>Financial Technology (Fintech)</t>
  </si>
  <si>
    <t>Crompton Greaves Consumer Electricals Ltd</t>
  </si>
  <si>
    <t>INE299U01018</t>
  </si>
  <si>
    <t>Consumer Durables</t>
  </si>
  <si>
    <t>Hindustan Aeronautics Ltd</t>
  </si>
  <si>
    <t>INE066F01020</t>
  </si>
  <si>
    <t>Container Corporation Of India Ltd</t>
  </si>
  <si>
    <t>INE111A01025</t>
  </si>
  <si>
    <t>Transport Services</t>
  </si>
  <si>
    <t>Jubilant Foodworks Ltd</t>
  </si>
  <si>
    <t>INE797F01020</t>
  </si>
  <si>
    <t>Tech Mahindra Ltd</t>
  </si>
  <si>
    <t>INE669C01036</t>
  </si>
  <si>
    <t>HDFC Life Insurance Co Ltd</t>
  </si>
  <si>
    <t>INE795G01014</t>
  </si>
  <si>
    <t>Insurance</t>
  </si>
  <si>
    <t>Voltas Ltd</t>
  </si>
  <si>
    <t>INE226A01021</t>
  </si>
  <si>
    <t>SBI Cards and Payment Services Ltd</t>
  </si>
  <si>
    <t>INE018E01016</t>
  </si>
  <si>
    <t>Finance</t>
  </si>
  <si>
    <t>Affle India Ltd</t>
  </si>
  <si>
    <t>INE00WC01027</t>
  </si>
  <si>
    <t>IT - Services</t>
  </si>
  <si>
    <t>Tata Steel Ltd</t>
  </si>
  <si>
    <t>INE081A01020</t>
  </si>
  <si>
    <t>Ferrous Metals</t>
  </si>
  <si>
    <t>Eris Lifesciences Ltd</t>
  </si>
  <si>
    <t>INE406M01024</t>
  </si>
  <si>
    <t>Teamlease Services Ltd</t>
  </si>
  <si>
    <t>INE985S01024</t>
  </si>
  <si>
    <t>Commercial Services &amp; Supplies</t>
  </si>
  <si>
    <t>Metropolis Healthcare Ltd</t>
  </si>
  <si>
    <t>INE112L01020</t>
  </si>
  <si>
    <t>Prestige Estates Projects Ltd</t>
  </si>
  <si>
    <t>INE811K01011</t>
  </si>
  <si>
    <t>Realty</t>
  </si>
  <si>
    <t>Ultratech Cement Ltd</t>
  </si>
  <si>
    <t>INE481G01011</t>
  </si>
  <si>
    <t>Cement &amp; Cement Products</t>
  </si>
  <si>
    <t>Apeejay Surrendra Park Hotels Ltd</t>
  </si>
  <si>
    <t>INE988S01028</t>
  </si>
  <si>
    <t>Nuvoco Vistas Corporation Ltd</t>
  </si>
  <si>
    <t>INE118D01016</t>
  </si>
  <si>
    <t>Bharti Hexacom Ltd</t>
  </si>
  <si>
    <t>INE343G01021</t>
  </si>
  <si>
    <t>Amber Enterprises India Ltd</t>
  </si>
  <si>
    <t>INE371P01015</t>
  </si>
  <si>
    <t>Jyothy Labs Ltd</t>
  </si>
  <si>
    <t>INE668F01031</t>
  </si>
  <si>
    <t>Household Products</t>
  </si>
  <si>
    <t>8.10% Mahindra &amp; Mahindra Financial Services Ltd (21-May-2026) **</t>
  </si>
  <si>
    <t>INE774D07UX3</t>
  </si>
  <si>
    <t>7.50% National Bank For Agriculture &amp; Rural Development (31-Aug-2026) **</t>
  </si>
  <si>
    <t>INE261F08EA6</t>
  </si>
  <si>
    <t>8.80% Bharti Telecom Ltd (21-Nov-2025) **</t>
  </si>
  <si>
    <t>INE403D08132</t>
  </si>
  <si>
    <t>CRISIL AA+</t>
  </si>
  <si>
    <t>7.90% Bajaj Housing Finance Ltd (28-Apr-2028) **</t>
  </si>
  <si>
    <t>INE377Y07417</t>
  </si>
  <si>
    <t>5.63% GOI 2026 (12-Apr-2026)</t>
  </si>
  <si>
    <t>IN0020210012</t>
  </si>
  <si>
    <t>5.15% GOI 2025 (09-Nov-2025)</t>
  </si>
  <si>
    <t>IN0020200278</t>
  </si>
  <si>
    <t>7.06% GOI 2028 (10-Apr-2028)</t>
  </si>
  <si>
    <t>IN0020230010</t>
  </si>
  <si>
    <t>% to Net Assets(Hedged &amp; Unhedged)</t>
  </si>
  <si>
    <t>Outstanding position in Derivative Instruments (Rs. in Lakhs) Long / (Short)</t>
  </si>
  <si>
    <t>Outstanding derivative exposure as % to net assets Long / (Short)</t>
  </si>
  <si>
    <t>Mahindra &amp; Mahindra Ltd</t>
  </si>
  <si>
    <t>INE101A01026</t>
  </si>
  <si>
    <t>ITC Ltd</t>
  </si>
  <si>
    <t>INE154A01025</t>
  </si>
  <si>
    <t>Diversified Fmcg</t>
  </si>
  <si>
    <t>Dr. Reddy's Laboratories Ltd</t>
  </si>
  <si>
    <t>INE089A01023</t>
  </si>
  <si>
    <t>Bank of Baroda</t>
  </si>
  <si>
    <t>INE028A01039</t>
  </si>
  <si>
    <t>Hindustan Unilever Ltd</t>
  </si>
  <si>
    <t>INE030A01027</t>
  </si>
  <si>
    <t>Hindustan Petroleum Corporation Ltd</t>
  </si>
  <si>
    <t>INE094A01015</t>
  </si>
  <si>
    <t>Asian Paints Ltd</t>
  </si>
  <si>
    <t>INE021A01026</t>
  </si>
  <si>
    <t>Trent Ltd</t>
  </si>
  <si>
    <t>INE849A01020</t>
  </si>
  <si>
    <t>Bajaj Finance Ltd</t>
  </si>
  <si>
    <t>INE296A01024</t>
  </si>
  <si>
    <t>Ambuja Cements Ltd</t>
  </si>
  <si>
    <t>INE079A01024</t>
  </si>
  <si>
    <t>Lupin Ltd</t>
  </si>
  <si>
    <t>INE326A01037</t>
  </si>
  <si>
    <t>Havells India Ltd</t>
  </si>
  <si>
    <t>INE176B01034</t>
  </si>
  <si>
    <t>Kotak Mahindra Bank Ltd</t>
  </si>
  <si>
    <t>INE237A01028</t>
  </si>
  <si>
    <t>The India Cements Ltd</t>
  </si>
  <si>
    <t>INE383A01012</t>
  </si>
  <si>
    <t>Bharat Petroleum Corporation Ltd</t>
  </si>
  <si>
    <t>INE029A01011</t>
  </si>
  <si>
    <t>Titan Co Ltd</t>
  </si>
  <si>
    <t>INE280A01028</t>
  </si>
  <si>
    <t>Indian Oil Corporation Ltd</t>
  </si>
  <si>
    <t>INE242A01010</t>
  </si>
  <si>
    <t>Bandhan Bank Ltd</t>
  </si>
  <si>
    <t>INE545U01014</t>
  </si>
  <si>
    <t>Tata Power Co Ltd</t>
  </si>
  <si>
    <t>INE245A01021</t>
  </si>
  <si>
    <t>ACC Ltd</t>
  </si>
  <si>
    <t>INE012A01025</t>
  </si>
  <si>
    <t>Dalmia Bharat Ltd</t>
  </si>
  <si>
    <t>INE00R701025</t>
  </si>
  <si>
    <t>Adani Ports and Special Economic Zone Ltd</t>
  </si>
  <si>
    <t>INE742F01042</t>
  </si>
  <si>
    <t>Transport Infrastructure</t>
  </si>
  <si>
    <t>JK Lakshmi Cement Ltd</t>
  </si>
  <si>
    <t>INE786A01032</t>
  </si>
  <si>
    <t>7.835% Lic Housing Finance Ltd 11-May-27 **</t>
  </si>
  <si>
    <t>INE115A07QO2</t>
  </si>
  <si>
    <t>364 DTB (23-Jan-2025)</t>
  </si>
  <si>
    <t>IN002023Z455</t>
  </si>
  <si>
    <t>Margin on Derivatives</t>
  </si>
  <si>
    <t xml:space="preserve">c) Total outstanding position (as at April 30, 2024) in Derivative Instruments (Gross Notional) </t>
  </si>
  <si>
    <t>Rs. 26,100.45 Lacs</t>
  </si>
  <si>
    <t xml:space="preserve">d) Outstanding derivative exposure as % to net assets </t>
  </si>
  <si>
    <t>e) Portfolio Turnover Ratio during the Half - year 30-Apr-2024</t>
  </si>
  <si>
    <t>f) Residual maturity / Average Maturity as on 30-Apr-2024</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</si>
  <si>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</si>
  <si>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</si>
  <si>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</si>
  <si>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</si>
  <si>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</si>
  <si>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7.61% LIC Housing Finance Ltd (30-Jul-2025) **</t>
  </si>
  <si>
    <t>INE115A07PW7</t>
  </si>
  <si>
    <t>7.40% HDFC Bank Ltd (02-Jun-2025) **</t>
  </si>
  <si>
    <t>INE040A08AH8</t>
  </si>
  <si>
    <t>7.38% GOI 2027 (20-Jun-2027)</t>
  </si>
  <si>
    <t>IN0020220037</t>
  </si>
  <si>
    <t>^^ Securities are fair valued</t>
  </si>
  <si>
    <t>c) Portfolio Turnover Ratio during the Half - year 30-Apr-2024</t>
  </si>
  <si>
    <t>d) Residual maturity / Average Maturity as on 30-Apr-2024</t>
  </si>
  <si>
    <t xml:space="preserve">e) During the month additional instances of fair valuation/deviation from valuation price provided by the valuation agencies </t>
  </si>
  <si>
    <t>b) Index Futures</t>
  </si>
  <si>
    <t>6.69% GOI 2024 (27-Jun-2024)</t>
  </si>
  <si>
    <t>IN0020220052</t>
  </si>
  <si>
    <t>Rs. 39,223.14 Lacs</t>
  </si>
  <si>
    <t>Tata Motors Ltd DVR</t>
  </si>
  <si>
    <t>IN9155A01020</t>
  </si>
  <si>
    <t>Coal India Ltd</t>
  </si>
  <si>
    <t>INE522F01014</t>
  </si>
  <si>
    <t>Consumable Fuels</t>
  </si>
  <si>
    <t>Grasim Industries Ltd</t>
  </si>
  <si>
    <t>INE047A01021</t>
  </si>
  <si>
    <t>Cipla Ltd</t>
  </si>
  <si>
    <t>INE059A01026</t>
  </si>
  <si>
    <t>City Union Bank Ltd</t>
  </si>
  <si>
    <t>INE491A01021</t>
  </si>
  <si>
    <t>Coromandel International Ltd</t>
  </si>
  <si>
    <t>INE169A01031</t>
  </si>
  <si>
    <t>Fertilizers &amp; Agrochemicals</t>
  </si>
  <si>
    <t>Emami Ltd</t>
  </si>
  <si>
    <t>INE548C01032</t>
  </si>
  <si>
    <t>Personal Products</t>
  </si>
  <si>
    <t>ICICI Prudential Life Insurance Co Ltd</t>
  </si>
  <si>
    <t>INE726G01019</t>
  </si>
  <si>
    <t>Power Grid Corporation of India Ltd</t>
  </si>
  <si>
    <t>INE752E01010</t>
  </si>
  <si>
    <t>DCB Bank Ltd</t>
  </si>
  <si>
    <t>INE503A01015</t>
  </si>
  <si>
    <t>Mahindra &amp; Mahindra Financial Services Ltd</t>
  </si>
  <si>
    <t>INE774D01024</t>
  </si>
  <si>
    <t>Gujarat State Petronet Ltd</t>
  </si>
  <si>
    <t>INE246F01010</t>
  </si>
  <si>
    <t>Hindalco Industries Ltd</t>
  </si>
  <si>
    <t>INE038A01020</t>
  </si>
  <si>
    <t>Non - Ferrous Metals</t>
  </si>
  <si>
    <t>Restaurant Brands Asia Ltd</t>
  </si>
  <si>
    <t>INE07T201019</t>
  </si>
  <si>
    <t>Akzo Nobel India Ltd</t>
  </si>
  <si>
    <t>INE133A01011</t>
  </si>
  <si>
    <t>Castrol India Ltd</t>
  </si>
  <si>
    <t>INE172A01027</t>
  </si>
  <si>
    <t>Gateway Distriparks Ltd</t>
  </si>
  <si>
    <t>INE079J01017</t>
  </si>
  <si>
    <t>TVS Holdings Ltd</t>
  </si>
  <si>
    <t>INE105A01035</t>
  </si>
  <si>
    <t>Auto Components</t>
  </si>
  <si>
    <t>Zensar Technologies Ltd</t>
  </si>
  <si>
    <t>INE520A01027</t>
  </si>
  <si>
    <t>CESC Ltd</t>
  </si>
  <si>
    <t>INE486A01021</t>
  </si>
  <si>
    <t>IN9047A01011</t>
  </si>
  <si>
    <t>(b) Units of Real Estate Investment Trusts (REITs)</t>
  </si>
  <si>
    <t>Brookfield India Real Estate Trust</t>
  </si>
  <si>
    <t>INE0FDU25010</t>
  </si>
  <si>
    <t>Industry Classification</t>
  </si>
  <si>
    <t>NHPC Ltd</t>
  </si>
  <si>
    <t>INE848E01016</t>
  </si>
  <si>
    <t>Petronet LNG Ltd</t>
  </si>
  <si>
    <t>INE347G01014</t>
  </si>
  <si>
    <t>Tata Consultancy Services Ltd</t>
  </si>
  <si>
    <t>INE467B01029</t>
  </si>
  <si>
    <t>Colgate Palmolive (India) Ltd</t>
  </si>
  <si>
    <t>INE259A01022</t>
  </si>
  <si>
    <t>360 One Wam Ltd</t>
  </si>
  <si>
    <t>INE466L01038</t>
  </si>
  <si>
    <t>Capital Markets</t>
  </si>
  <si>
    <t>Chambal Fertilizers &amp; Chemicals Ltd</t>
  </si>
  <si>
    <t>INE085A01013</t>
  </si>
  <si>
    <t>Mahanagar Gas Ltd</t>
  </si>
  <si>
    <t>INE002S01010</t>
  </si>
  <si>
    <t>Finolex Industries Ltd</t>
  </si>
  <si>
    <t>INE183A01024</t>
  </si>
  <si>
    <t>Rallis India Ltd</t>
  </si>
  <si>
    <t>INE613A01020</t>
  </si>
  <si>
    <t>Embassy Office Parks REIT</t>
  </si>
  <si>
    <t>INE041025011</t>
  </si>
  <si>
    <t>Foreign Equity Securities</t>
  </si>
  <si>
    <t>Mediatek Inc</t>
  </si>
  <si>
    <t>TW0002454006</t>
  </si>
  <si>
    <t>IT - Hardware</t>
  </si>
  <si>
    <t>Unilever PLC, (ADR)</t>
  </si>
  <si>
    <t>US9047677045</t>
  </si>
  <si>
    <t>Food Products</t>
  </si>
  <si>
    <t>Novatek Microelectronics Corp. Ltd</t>
  </si>
  <si>
    <t>TW0003034005</t>
  </si>
  <si>
    <t>Primax Electronics Ltd</t>
  </si>
  <si>
    <t>TW0004915004</t>
  </si>
  <si>
    <t>Hyundai Motor Co Ltd</t>
  </si>
  <si>
    <t>KR7005380001</t>
  </si>
  <si>
    <t>Fila Holdings Corp</t>
  </si>
  <si>
    <t>KR7081660003</t>
  </si>
  <si>
    <t>Health &amp; Happiness H&amp;H International Holdings Ltd</t>
  </si>
  <si>
    <t>KYG4387E1070</t>
  </si>
  <si>
    <t>Cognizant Technology Solutions Corp., A</t>
  </si>
  <si>
    <t>US1924461023</t>
  </si>
  <si>
    <t>SK Telecom Co Ltd</t>
  </si>
  <si>
    <t>KR7017670001</t>
  </si>
  <si>
    <t>Thai Beverage Pcl</t>
  </si>
  <si>
    <t>TH0902010014</t>
  </si>
  <si>
    <t>Xtep International Holdings Ltd</t>
  </si>
  <si>
    <t>KYG982771092</t>
  </si>
  <si>
    <t>Hon Hai Precision Industry Co Ltd</t>
  </si>
  <si>
    <t>TW0002317005</t>
  </si>
  <si>
    <t>Industrial Manufacturing</t>
  </si>
  <si>
    <t>Xinyi Solar Holdings Ltd</t>
  </si>
  <si>
    <t>KYG9829N1025</t>
  </si>
  <si>
    <t>Foreign Mutual Fund Units</t>
  </si>
  <si>
    <t>YUANTA/P-SHRS TW DVD PLUS ETF</t>
  </si>
  <si>
    <t>TW0000056001</t>
  </si>
  <si>
    <t>Foreign Mutual Fund</t>
  </si>
  <si>
    <t>Indiamart Intermesh Ltd</t>
  </si>
  <si>
    <t>INE933S01016</t>
  </si>
  <si>
    <t>Info Edge (India) Ltd</t>
  </si>
  <si>
    <t>INE663F01024</t>
  </si>
  <si>
    <t>CE Info Systems Ltd</t>
  </si>
  <si>
    <t>INE0BV301023</t>
  </si>
  <si>
    <t>Mphasis Ltd</t>
  </si>
  <si>
    <t>INE356A01018</t>
  </si>
  <si>
    <t>JustDial Ltd</t>
  </si>
  <si>
    <t>INE599M01018</t>
  </si>
  <si>
    <t>Rategain Travel Technologies Ltd</t>
  </si>
  <si>
    <t>INE0CLI01024</t>
  </si>
  <si>
    <t>Coforge Ltd</t>
  </si>
  <si>
    <t>INE591G01017</t>
  </si>
  <si>
    <t>Birlasoft Ltd</t>
  </si>
  <si>
    <t>INE836A01035</t>
  </si>
  <si>
    <t>Intellect Design Arena Ltd</t>
  </si>
  <si>
    <t>INE306R01017</t>
  </si>
  <si>
    <t>Tanla Platforms Ltd</t>
  </si>
  <si>
    <t>INE483C01032</t>
  </si>
  <si>
    <t>Firstsource Solutions Ltd</t>
  </si>
  <si>
    <t>INE684F01012</t>
  </si>
  <si>
    <t>FSN E-Commerce Ventures Ltd</t>
  </si>
  <si>
    <t>INE388Y01029</t>
  </si>
  <si>
    <t>Cyient Ltd</t>
  </si>
  <si>
    <t>INE136B01020</t>
  </si>
  <si>
    <t>Tata Technologies Ltd</t>
  </si>
  <si>
    <t>INE142M01025</t>
  </si>
  <si>
    <t>Persistent Systems Ltd</t>
  </si>
  <si>
    <t>INE262H01021</t>
  </si>
  <si>
    <t>One 97 Communications Ltd</t>
  </si>
  <si>
    <t>INE982J01020</t>
  </si>
  <si>
    <t>eMudhra Ltd</t>
  </si>
  <si>
    <t>INE01QM01018</t>
  </si>
  <si>
    <t>Ltimindtree Ltd</t>
  </si>
  <si>
    <t>INE214T01019</t>
  </si>
  <si>
    <t>Netweb Technologies India Ltd</t>
  </si>
  <si>
    <t>INE0NT901020</t>
  </si>
  <si>
    <t>Tracxn Technologies Ltd</t>
  </si>
  <si>
    <t>INE0HMF01019</t>
  </si>
  <si>
    <t>Xelpmoc Design and Tech Ltd</t>
  </si>
  <si>
    <t>INE01P501012</t>
  </si>
  <si>
    <t>Freshworks Inc</t>
  </si>
  <si>
    <t>US3580541049</t>
  </si>
  <si>
    <t>Amazon.com INC</t>
  </si>
  <si>
    <t>US0231351067</t>
  </si>
  <si>
    <t>Alphabet Inc</t>
  </si>
  <si>
    <t>US02079K3059</t>
  </si>
  <si>
    <t>Meta Platforms Inc</t>
  </si>
  <si>
    <t>US30303M1027</t>
  </si>
  <si>
    <t>Microsoft Corp</t>
  </si>
  <si>
    <t>US5949181045</t>
  </si>
  <si>
    <t>Apple Inc</t>
  </si>
  <si>
    <t>US0378331005</t>
  </si>
  <si>
    <t>Tencent Holdings Ltd</t>
  </si>
  <si>
    <t>KYG875721634</t>
  </si>
  <si>
    <t>Alibaba Group Holding Ltd</t>
  </si>
  <si>
    <t>KYG017191142</t>
  </si>
  <si>
    <t>Zoom Video Communications Inc</t>
  </si>
  <si>
    <t>US98980L1017</t>
  </si>
  <si>
    <t>Franklin Technology Fund, Class I (Acc)</t>
  </si>
  <si>
    <t>LU0626261944</t>
  </si>
  <si>
    <t>Brigade Enterprises Ltd</t>
  </si>
  <si>
    <t>INE791I01019</t>
  </si>
  <si>
    <t>Equitas Small Finance Bank Ltd</t>
  </si>
  <si>
    <t>INE063P01018</t>
  </si>
  <si>
    <t>Kalyan Jewellers India Ltd</t>
  </si>
  <si>
    <t>INE303R01014</t>
  </si>
  <si>
    <t>Multi Commodity Exchange Of India Ltd</t>
  </si>
  <si>
    <t>INE745G01035</t>
  </si>
  <si>
    <t>Deepak Nitrite Ltd</t>
  </si>
  <si>
    <t>INE288B01029</t>
  </si>
  <si>
    <t>Chemicals &amp; Petrochemicals</t>
  </si>
  <si>
    <t>Karur Vysya Bank Ltd</t>
  </si>
  <si>
    <t>INE036D01028</t>
  </si>
  <si>
    <t>J.B. Chemicals &amp; Pharmaceuticals Ltd</t>
  </si>
  <si>
    <t>INE572A01036</t>
  </si>
  <si>
    <t>Carborundum Universal Ltd</t>
  </si>
  <si>
    <t>INE120A01034</t>
  </si>
  <si>
    <t>Sobha Ltd</t>
  </si>
  <si>
    <t>INE671H01015</t>
  </si>
  <si>
    <t>Blue Star Ltd</t>
  </si>
  <si>
    <t>INE472A01039</t>
  </si>
  <si>
    <t>Aster DM Healthcare Ltd</t>
  </si>
  <si>
    <t>INE914M01019</t>
  </si>
  <si>
    <t>Lemon Tree Hotels Ltd</t>
  </si>
  <si>
    <t>INE970X01018</t>
  </si>
  <si>
    <t>Exide Industries Ltd</t>
  </si>
  <si>
    <t>INE302A01020</t>
  </si>
  <si>
    <t>KPIT Technologies Ltd</t>
  </si>
  <si>
    <t>INE04I401011</t>
  </si>
  <si>
    <t>Amara Raja Energy And Mobility Ltd</t>
  </si>
  <si>
    <t>INE885A01032</t>
  </si>
  <si>
    <t>K.P.R. Mill Ltd</t>
  </si>
  <si>
    <t>INE930H01031</t>
  </si>
  <si>
    <t>Textiles &amp; Apparels</t>
  </si>
  <si>
    <t>CCL Products (India) Ltd</t>
  </si>
  <si>
    <t>INE421D01022</t>
  </si>
  <si>
    <t>Techno Electric &amp; Engineering Co Ltd</t>
  </si>
  <si>
    <t>INE285K01026</t>
  </si>
  <si>
    <t>Mrs Bectors Food Specialities Ltd</t>
  </si>
  <si>
    <t>INE495P01012</t>
  </si>
  <si>
    <t>Chemplast Sanmar Ltd</t>
  </si>
  <si>
    <t>INE488A01050</t>
  </si>
  <si>
    <t>Ion Exchange (India) Ltd</t>
  </si>
  <si>
    <t>INE570A01022</t>
  </si>
  <si>
    <t>Other Utilities</t>
  </si>
  <si>
    <t>Ahluwalia Contracts (India) Ltd</t>
  </si>
  <si>
    <t>INE758C01029</t>
  </si>
  <si>
    <t>Finolex Cables Ltd</t>
  </si>
  <si>
    <t>INE235A01022</t>
  </si>
  <si>
    <t>KNR Constructions Ltd</t>
  </si>
  <si>
    <t>INE634I01029</t>
  </si>
  <si>
    <t>Titagarh Rail Systems Ltd</t>
  </si>
  <si>
    <t>INE615H01020</t>
  </si>
  <si>
    <t>Syrma SGS Technology Ltd</t>
  </si>
  <si>
    <t>INE0DYJ01015</t>
  </si>
  <si>
    <t>Data Patterns India Ltd</t>
  </si>
  <si>
    <t>INE0IX101010</t>
  </si>
  <si>
    <t>Tube Investments of India Ltd</t>
  </si>
  <si>
    <t>INE974X01010</t>
  </si>
  <si>
    <t>Kirloskar Pneumatic Co Ltd</t>
  </si>
  <si>
    <t>INE811A01020</t>
  </si>
  <si>
    <t>Nesco Ltd</t>
  </si>
  <si>
    <t>INE317F01035</t>
  </si>
  <si>
    <t>Cholamandalam Financial Holdings Ltd</t>
  </si>
  <si>
    <t>INE149A01033</t>
  </si>
  <si>
    <t>Pricol Ltd</t>
  </si>
  <si>
    <t>INE726V01018</t>
  </si>
  <si>
    <t>Tega Industries Ltd</t>
  </si>
  <si>
    <t>INE011K01018</t>
  </si>
  <si>
    <t>Praj Industries Ltd</t>
  </si>
  <si>
    <t>INE074A01025</t>
  </si>
  <si>
    <t>Anand Rathi Wealth Ltd</t>
  </si>
  <si>
    <t>INE463V01026</t>
  </si>
  <si>
    <t>Hitachi Energy India Ltd</t>
  </si>
  <si>
    <t>INE07Y701011</t>
  </si>
  <si>
    <t>Electrical Equipment</t>
  </si>
  <si>
    <t>Apollo Pipes Ltd</t>
  </si>
  <si>
    <t>INE126J01016</t>
  </si>
  <si>
    <t>Angel One Ltd</t>
  </si>
  <si>
    <t>INE732I01013</t>
  </si>
  <si>
    <t>Elecon Engineering Co Ltd</t>
  </si>
  <si>
    <t>INE205B01023</t>
  </si>
  <si>
    <t>Karnataka Bank Ltd</t>
  </si>
  <si>
    <t>INE614B01018</t>
  </si>
  <si>
    <t>GHCL Ltd</t>
  </si>
  <si>
    <t>INE539A01019</t>
  </si>
  <si>
    <t>Shankara Building Products Ltd</t>
  </si>
  <si>
    <t>INE274V01019</t>
  </si>
  <si>
    <t>Westlife Foodworld Ltd</t>
  </si>
  <si>
    <t>INE274F01020</t>
  </si>
  <si>
    <t>S J S Enterprises Ltd</t>
  </si>
  <si>
    <t>INE284S01014</t>
  </si>
  <si>
    <t>MTAR Technologies Ltd</t>
  </si>
  <si>
    <t>INE864I01014</t>
  </si>
  <si>
    <t>TV Today Network Ltd</t>
  </si>
  <si>
    <t>INE038F01029</t>
  </si>
  <si>
    <t>Entertainment</t>
  </si>
  <si>
    <t>TTK Prestige Ltd</t>
  </si>
  <si>
    <t>INE690A01028</t>
  </si>
  <si>
    <t>Ujjivan Small Finance Bank Ltd</t>
  </si>
  <si>
    <t>INE551W01018</t>
  </si>
  <si>
    <t>Kirloskar Brothers Ltd</t>
  </si>
  <si>
    <t>INE732A01036</t>
  </si>
  <si>
    <t>Fusion Micro Finance Ltd</t>
  </si>
  <si>
    <t>INE139R01012</t>
  </si>
  <si>
    <t>Indoco Remedies Ltd</t>
  </si>
  <si>
    <t>INE873D01024</t>
  </si>
  <si>
    <t>Devyani International Ltd</t>
  </si>
  <si>
    <t>INE872J01023</t>
  </si>
  <si>
    <t>Vishnu Chemicals Ltd</t>
  </si>
  <si>
    <t>INE270I01022</t>
  </si>
  <si>
    <t>S P Apparels Ltd</t>
  </si>
  <si>
    <t>INE212I01016</t>
  </si>
  <si>
    <t>Symphony Ltd</t>
  </si>
  <si>
    <t>INE225D01027</t>
  </si>
  <si>
    <t>Music Broadcast Ltd (Non- Convertible Preference Shares)</t>
  </si>
  <si>
    <t>INE919I04010</t>
  </si>
  <si>
    <t>Campus Activewear Ltd</t>
  </si>
  <si>
    <t>INE278Y01022</t>
  </si>
  <si>
    <t>TVS Supply Chain Solutions Ltd</t>
  </si>
  <si>
    <t>INE395N01027</t>
  </si>
  <si>
    <t>91 DTB (19-Jul-2024)</t>
  </si>
  <si>
    <t>IN002024X037</t>
  </si>
  <si>
    <t>Federal Bank Ltd</t>
  </si>
  <si>
    <t>INE171A01029</t>
  </si>
  <si>
    <t>Cummins India Ltd</t>
  </si>
  <si>
    <t>INE298A01020</t>
  </si>
  <si>
    <t>REC Ltd</t>
  </si>
  <si>
    <t>INE020B01018</t>
  </si>
  <si>
    <t>CG Power and Industrial Solutions Ltd</t>
  </si>
  <si>
    <t>INE067A01029</t>
  </si>
  <si>
    <t>IPCA Laboratories Ltd</t>
  </si>
  <si>
    <t>INE571A01038</t>
  </si>
  <si>
    <t>Indian Hotels Co Ltd</t>
  </si>
  <si>
    <t>INE053A01029</t>
  </si>
  <si>
    <t>Max Healthcare Institute Ltd</t>
  </si>
  <si>
    <t>INE027H01010</t>
  </si>
  <si>
    <t>Phoenix Mills Ltd</t>
  </si>
  <si>
    <t>INE211B01039</t>
  </si>
  <si>
    <t>J.K. Cement Ltd</t>
  </si>
  <si>
    <t>INE823G01014</t>
  </si>
  <si>
    <t>Max Financial Services Ltd</t>
  </si>
  <si>
    <t>INE180A01020</t>
  </si>
  <si>
    <t>Sundram Fasteners Ltd</t>
  </si>
  <si>
    <t>INE387A01021</t>
  </si>
  <si>
    <t>United Breweries Ltd</t>
  </si>
  <si>
    <t>INE686F01025</t>
  </si>
  <si>
    <t>Oberoi Realty Ltd</t>
  </si>
  <si>
    <t>INE093I01010</t>
  </si>
  <si>
    <t>Dixon Technologies (India) Ltd</t>
  </si>
  <si>
    <t>INE935N01020</t>
  </si>
  <si>
    <t>Alkem Laboratories Ltd</t>
  </si>
  <si>
    <t>INE540L01014</t>
  </si>
  <si>
    <t>Abbott India Ltd</t>
  </si>
  <si>
    <t>INE358A01014</t>
  </si>
  <si>
    <t>Escorts Kubota Ltd</t>
  </si>
  <si>
    <t>INE042A01014</t>
  </si>
  <si>
    <t>Agricultural, Commercial &amp; Construction Vehicles</t>
  </si>
  <si>
    <t>Page Industries Ltd</t>
  </si>
  <si>
    <t>INE761H01022</t>
  </si>
  <si>
    <t>The Ramco Cements Ltd</t>
  </si>
  <si>
    <t>INE331A01037</t>
  </si>
  <si>
    <t>Motherson Sumi Wiring India Ltd</t>
  </si>
  <si>
    <t>INE0FS801015</t>
  </si>
  <si>
    <t>SKF India Ltd</t>
  </si>
  <si>
    <t>INE640A01023</t>
  </si>
  <si>
    <t>PI Industries Ltd</t>
  </si>
  <si>
    <t>INE603J01030</t>
  </si>
  <si>
    <t>Endurance Technologies Ltd</t>
  </si>
  <si>
    <t>INE913H01037</t>
  </si>
  <si>
    <t>Ajanta Pharma Ltd</t>
  </si>
  <si>
    <t>INE031B01049</t>
  </si>
  <si>
    <t>Laurus Labs Ltd</t>
  </si>
  <si>
    <t>INE947Q01028</t>
  </si>
  <si>
    <t>L&amp;T Finance Ltd</t>
  </si>
  <si>
    <t>INE498L01015</t>
  </si>
  <si>
    <t>APL Apollo Tubes Ltd</t>
  </si>
  <si>
    <t>INE702C01027</t>
  </si>
  <si>
    <t>Kajaria Ceramics Ltd</t>
  </si>
  <si>
    <t>INE217B01036</t>
  </si>
  <si>
    <t>Whirlpool Of India Ltd</t>
  </si>
  <si>
    <t>INE716A01013</t>
  </si>
  <si>
    <t>Indraprastha Gas Ltd</t>
  </si>
  <si>
    <t>INE203G01027</t>
  </si>
  <si>
    <t>Apollo Tyres Ltd</t>
  </si>
  <si>
    <t>INE438A01022</t>
  </si>
  <si>
    <t>Uno Minda Ltd</t>
  </si>
  <si>
    <t>INE405E01023</t>
  </si>
  <si>
    <t>Bosch Ltd</t>
  </si>
  <si>
    <t>INE323A01026</t>
  </si>
  <si>
    <t>Balkrishna Industries Ltd</t>
  </si>
  <si>
    <t>INE787D01026</t>
  </si>
  <si>
    <t>* Less than 0.01%</t>
  </si>
  <si>
    <t>Piramal Pharma Ltd</t>
  </si>
  <si>
    <t>INE0DK501011</t>
  </si>
  <si>
    <t>Sudarshan Chemical Industries Ltd</t>
  </si>
  <si>
    <t>INE659A01023</t>
  </si>
  <si>
    <t>Unichem Laboratories Ltd</t>
  </si>
  <si>
    <t>INE351A01035</t>
  </si>
  <si>
    <t>ISGEC Heavy Engineering Ltd</t>
  </si>
  <si>
    <t>INE858B01029</t>
  </si>
  <si>
    <t>TVS Motor Co Ltd</t>
  </si>
  <si>
    <t>INE494B01023</t>
  </si>
  <si>
    <t>Concord Biotech Ltd</t>
  </si>
  <si>
    <t>INE338H01029</t>
  </si>
  <si>
    <t>Somany Ceramics Ltd</t>
  </si>
  <si>
    <t>INE355A01028</t>
  </si>
  <si>
    <t>Chennai Interactive Business Services Pvt Ltd ** ^^</t>
  </si>
  <si>
    <t>Analog Devices Inc</t>
  </si>
  <si>
    <t>US0326541051</t>
  </si>
  <si>
    <t>KEI Industries Ltd</t>
  </si>
  <si>
    <t>INE878B01027</t>
  </si>
  <si>
    <t>Samvardhana Motherson International Ltd</t>
  </si>
  <si>
    <t>INE775A01035</t>
  </si>
  <si>
    <t>Interglobe Aviation Ltd</t>
  </si>
  <si>
    <t>INE646L01027</t>
  </si>
  <si>
    <t>Kansai Nerolac Paints Ltd</t>
  </si>
  <si>
    <t>INE531A01024</t>
  </si>
  <si>
    <t>Quantum Information Systems ** ^^</t>
  </si>
  <si>
    <t>Godrej Consumer Products Ltd</t>
  </si>
  <si>
    <t>INE102D01028</t>
  </si>
  <si>
    <t>Delhivery Ltd</t>
  </si>
  <si>
    <t>INE148O01028</t>
  </si>
  <si>
    <t>Ashok Leyland Ltd</t>
  </si>
  <si>
    <t>INE208A01029</t>
  </si>
  <si>
    <t>LIC Housing Finance Ltd</t>
  </si>
  <si>
    <t>INE115A01026</t>
  </si>
  <si>
    <t>SBI Life Insurance Co Ltd</t>
  </si>
  <si>
    <t>INE123W01016</t>
  </si>
  <si>
    <t>JSW Infrastructure Ltd</t>
  </si>
  <si>
    <t>INE880J01026</t>
  </si>
  <si>
    <t>Eicher Motors Ltd</t>
  </si>
  <si>
    <t>INE066A01021</t>
  </si>
  <si>
    <t>India Shelter Finance Corporation Ltd</t>
  </si>
  <si>
    <t>INE922K01024</t>
  </si>
  <si>
    <t>Cholamandalam Investment and Finance Co Ltd</t>
  </si>
  <si>
    <t>INE121A01024</t>
  </si>
  <si>
    <t>Dabur India Ltd</t>
  </si>
  <si>
    <t>INE016A01026</t>
  </si>
  <si>
    <t>Mankind Pharma Ltd</t>
  </si>
  <si>
    <t>INE634S01028</t>
  </si>
  <si>
    <t>Torrent Pharmaceuticals Ltd</t>
  </si>
  <si>
    <t>INE685A01028</t>
  </si>
  <si>
    <t>NCC Ltd</t>
  </si>
  <si>
    <t>INE868B01028</t>
  </si>
  <si>
    <t>Avalon Technologies Ltd</t>
  </si>
  <si>
    <t>INE0LCL01028</t>
  </si>
  <si>
    <t>Tata Consumer Products Ltd</t>
  </si>
  <si>
    <t>INE192A01025</t>
  </si>
  <si>
    <t>Taiwan Semiconductor Manufacturing Co. Ltd</t>
  </si>
  <si>
    <t>TW0002330008</t>
  </si>
  <si>
    <t>Samsung Electronics Co. Ltd</t>
  </si>
  <si>
    <t>KR7005930003</t>
  </si>
  <si>
    <t>AIA Group Ltd</t>
  </si>
  <si>
    <t>HK0000069689</t>
  </si>
  <si>
    <t>SK Hynix Inc</t>
  </si>
  <si>
    <t>KR7000660001</t>
  </si>
  <si>
    <t>Sumber Alfaria Trijaya Tbk PT</t>
  </si>
  <si>
    <t>ID1000128705</t>
  </si>
  <si>
    <t>Bank Central Asia Tbk Pt</t>
  </si>
  <si>
    <t>ID1000109507</t>
  </si>
  <si>
    <t>Budweiser Brewing Co APAC Ltd</t>
  </si>
  <si>
    <t>KYG1674K1013</t>
  </si>
  <si>
    <t>Minor International Pcl, Fgn.</t>
  </si>
  <si>
    <t>TH0128B10Z17</t>
  </si>
  <si>
    <t>Samsung Sdi Co Ltd</t>
  </si>
  <si>
    <t>KR7006400006</t>
  </si>
  <si>
    <t>SM Investments Corp</t>
  </si>
  <si>
    <t>PHY806761029</t>
  </si>
  <si>
    <t>DBS Group Holdings Ltd</t>
  </si>
  <si>
    <t>SG1L01001701</t>
  </si>
  <si>
    <t>Meituan</t>
  </si>
  <si>
    <t>KYG596691041</t>
  </si>
  <si>
    <t>China Merchants Bank Co Ltd</t>
  </si>
  <si>
    <t>CNE1000002M1</t>
  </si>
  <si>
    <t>Yum China Holdings INC</t>
  </si>
  <si>
    <t>US98850P1093</t>
  </si>
  <si>
    <t>Midea Group Co Ltd</t>
  </si>
  <si>
    <t>CNE100001QQ5</t>
  </si>
  <si>
    <t>Makemytrip Ltd</t>
  </si>
  <si>
    <t>MU0295S00016</t>
  </si>
  <si>
    <t>Techtronic Industries Co. Ltd</t>
  </si>
  <si>
    <t>HK0669013440</t>
  </si>
  <si>
    <t>Bangkok Dusit Medical Services Pcl</t>
  </si>
  <si>
    <t>TH0264A10Z12</t>
  </si>
  <si>
    <t>Bank Rakyat Indonesia Persero Tbk Pt</t>
  </si>
  <si>
    <t>ID1000118201</t>
  </si>
  <si>
    <t>Shenzhen Inovance Technology Co Ltd</t>
  </si>
  <si>
    <t>CNE100000V46</t>
  </si>
  <si>
    <t>Contemporary Amperex Technology Co Ltd</t>
  </si>
  <si>
    <t>CNE100003662</t>
  </si>
  <si>
    <t>China Mengniu Dairy Co. Ltd</t>
  </si>
  <si>
    <t>KYG210961051</t>
  </si>
  <si>
    <t>Agricultural Food &amp; other Products</t>
  </si>
  <si>
    <t>Bajaj Auto Ltd</t>
  </si>
  <si>
    <t>INE917I01010</t>
  </si>
  <si>
    <t>Nestle India Ltd</t>
  </si>
  <si>
    <t>INE239A01024</t>
  </si>
  <si>
    <t>Bajaj Finserv Ltd</t>
  </si>
  <si>
    <t>INE918I01026</t>
  </si>
  <si>
    <t>JSW Steel Ltd</t>
  </si>
  <si>
    <t>INE019A01038</t>
  </si>
  <si>
    <t>Adani Enterprises Ltd</t>
  </si>
  <si>
    <t>INE423A01024</t>
  </si>
  <si>
    <t>Metals &amp; Minerals Trading</t>
  </si>
  <si>
    <t>Shriram Finance Ltd</t>
  </si>
  <si>
    <t>INE721A01013</t>
  </si>
  <si>
    <t>Wipro Ltd</t>
  </si>
  <si>
    <t>INE075A01022</t>
  </si>
  <si>
    <t>Hero MotoCorp Ltd</t>
  </si>
  <si>
    <t>INE158A01026</t>
  </si>
  <si>
    <t>Britannia Industries Ltd</t>
  </si>
  <si>
    <t>INE216A01030</t>
  </si>
  <si>
    <t>Divi's Laboratories Ltd</t>
  </si>
  <si>
    <t>INE361B01024</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</si>
  <si>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</si>
  <si>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</si>
  <si>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</si>
  <si>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</si>
  <si>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</si>
  <si>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</si>
  <si>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</si>
  <si>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</si>
  <si>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</si>
  <si>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</si>
  <si>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</si>
  <si>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</si>
  <si>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</si>
  <si>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</si>
  <si>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</si>
  <si>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</si>
  <si>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</si>
  <si>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</si>
  <si>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</si>
  <si>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</si>
  <si>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e) Details of securities lent under Securities Lending and Borrowing as on April 30, 2024</t>
  </si>
  <si>
    <t>ISIN</t>
  </si>
  <si>
    <t>Qunatity Lent</t>
  </si>
  <si>
    <t>Market Value (Rs in Lakhs)</t>
  </si>
  <si>
    <t xml:space="preserve">f) Risk-o-meter </t>
  </si>
  <si>
    <t xml:space="preserve">e) Risk-o-meter </t>
  </si>
  <si>
    <t>Quantity Lent</t>
  </si>
  <si>
    <t>Franklin India ELSS Tax Saver Fund (Formerly known as Franklin India TAXSHIELD) ^</t>
  </si>
  <si>
    <t>NIL</t>
  </si>
  <si>
    <t>$$$ This scheme is under winding-up and SBI Funds Management Private Limited has been appointed as the liquidator as per the order of Hon'ble Supreme Court dated February 12, 2021.</t>
  </si>
  <si>
    <t>Franklin India Dynamic Asset Allocation Fund Of Funds **</t>
  </si>
  <si>
    <t xml:space="preserve">i) Risk-o-meter </t>
  </si>
  <si>
    <t>Primary Benchmark: Nifty Equity Savings Index</t>
  </si>
  <si>
    <t>Risk level based on portfolio as on April 30, 2024</t>
  </si>
  <si>
    <t>Risk level of primary benchmark as on April 30, 2024</t>
  </si>
  <si>
    <t>Primary Benchmark: CRISIL Hybrid 35+65 - Aggressive Index</t>
  </si>
  <si>
    <t>Primary Benchmark: Nifty 50 Hybrid Composite Debt 50:50 Index</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</si>
  <si>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</si>
  <si>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</si>
  <si>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</si>
  <si>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</si>
  <si>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</si>
  <si>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</si>
  <si>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</si>
  <si>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</si>
  <si>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</si>
  <si>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</si>
  <si>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</si>
  <si>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</si>
  <si>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</si>
  <si>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</si>
  <si>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</si>
  <si>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</si>
  <si>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</si>
  <si>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</si>
  <si>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 Franklin India Multi-Asset Solution Fund is renamed as Franklin India Multi-Asset Solution Fund of Funds effective Dec 19, 2022.</t>
  </si>
  <si>
    <t>** All Plans under Franklin India Life Stage Fund of Funds (FILSF) were merged with Franklin India Dynamic Asset Allocation Fund of Funds (FIDAAF) as on December 19, 2022.</t>
  </si>
  <si>
    <t xml:space="preserve">h) Risk-o-meter </t>
  </si>
  <si>
    <t>Franklin India Liquid Fund</t>
  </si>
  <si>
    <t>INE071G07413</t>
  </si>
  <si>
    <t>5.89% ICICI Home Finance Co Ltd (19-Jul-2024) **</t>
  </si>
  <si>
    <t>INE018E08250</t>
  </si>
  <si>
    <t>5.55% SBI Cards and Payment Services Ltd (14-Jun-2024) **</t>
  </si>
  <si>
    <t>INE377Y07318</t>
  </si>
  <si>
    <t>7.42% Bajaj Housing Finance Ltd (12-Jul-2024) **</t>
  </si>
  <si>
    <t>Certificate of Deposit</t>
  </si>
  <si>
    <t>INE476A16XW8</t>
  </si>
  <si>
    <t>Canara Bank (11-Jun-2024) **</t>
  </si>
  <si>
    <t>CRISIL A1+</t>
  </si>
  <si>
    <t>INE160A16OO4</t>
  </si>
  <si>
    <t>Punjab National Bank (13-Jun-2024) **</t>
  </si>
  <si>
    <t>CARE A1+</t>
  </si>
  <si>
    <t>INE160A16OQ9</t>
  </si>
  <si>
    <t>Punjab National Bank (01-Jul-2024) **</t>
  </si>
  <si>
    <t>ICRA A1+</t>
  </si>
  <si>
    <t>INE028A16EV9</t>
  </si>
  <si>
    <t>Bank of Baroda (21-May-2024)</t>
  </si>
  <si>
    <t>IND A1+</t>
  </si>
  <si>
    <t>INE238AD6751</t>
  </si>
  <si>
    <t>Axis Bank Ltd (22-Jul-2024) **</t>
  </si>
  <si>
    <t>INE040A16EO9</t>
  </si>
  <si>
    <t>HDFC Bank Ltd (28-May-2024)</t>
  </si>
  <si>
    <t>INE028A16FD4</t>
  </si>
  <si>
    <t>Bank of Baroda (05-Jun-2024) **</t>
  </si>
  <si>
    <t>INE476A16XY4</t>
  </si>
  <si>
    <t>Canara Bank (13-Jun-2024) **</t>
  </si>
  <si>
    <t>INE238AD6660</t>
  </si>
  <si>
    <t>Axis Bank Ltd (13-May-2024) **</t>
  </si>
  <si>
    <t>Commercial Paper</t>
  </si>
  <si>
    <t>INE572E14JB4</t>
  </si>
  <si>
    <t>PNB Housing Finance Ltd (11-Jun-2024) **@</t>
  </si>
  <si>
    <t>INE514E14RO2</t>
  </si>
  <si>
    <t>Export-Import Bank Of India (20-Jun-2024) **@</t>
  </si>
  <si>
    <t>INE212K14627</t>
  </si>
  <si>
    <t>SBICAP Securities Ltd (26-Jul-2024) **@</t>
  </si>
  <si>
    <t>INE929O14BJ5</t>
  </si>
  <si>
    <t>Reliance Retail Ventures Ltd (15-May-2024) **@</t>
  </si>
  <si>
    <t>INE824H14OG1</t>
  </si>
  <si>
    <t>Julius Baer Capital (India) Pvt Ltd (23-May-2024) **@</t>
  </si>
  <si>
    <t>INE261F14LD3</t>
  </si>
  <si>
    <t>National Bank For Agriculture &amp; Rural Development (05-Jun-2024) **@</t>
  </si>
  <si>
    <t>INE296A14XJ2</t>
  </si>
  <si>
    <t>Bajaj Finance Ltd (05-Jun-2024) **@</t>
  </si>
  <si>
    <t>INE860H142S6</t>
  </si>
  <si>
    <t>Aditya Birla Finance Ltd (11-Jun-2024) **@</t>
  </si>
  <si>
    <t>INE01C314759</t>
  </si>
  <si>
    <t>Bajaj Financial Securities Ltd (12-Jun-2024) **@</t>
  </si>
  <si>
    <t>INE860H142Y4</t>
  </si>
  <si>
    <t>Aditya Birla Finance Ltd (15-Jul-2024) **@</t>
  </si>
  <si>
    <t>INE607M14BB8</t>
  </si>
  <si>
    <t>Tata Power Renewable Energy Ltd (19-Jul-2024) **@</t>
  </si>
  <si>
    <t>INE957N14IG9</t>
  </si>
  <si>
    <t>Hero Fincorp Ltd (22-Jul-2024) **@</t>
  </si>
  <si>
    <t>IN002023X534</t>
  </si>
  <si>
    <t>91 DTB (13-Jun-2024)</t>
  </si>
  <si>
    <t>IN002023X476</t>
  </si>
  <si>
    <t>91 DTB (16-May-2024)</t>
  </si>
  <si>
    <t>IN002023X542</t>
  </si>
  <si>
    <t>91 DTB (20-Jun-2024)</t>
  </si>
  <si>
    <t>IN002023Y391</t>
  </si>
  <si>
    <t>182 DTB (20-Jun-2024)</t>
  </si>
  <si>
    <t>IN002024X045</t>
  </si>
  <si>
    <t>91 DTB (25-Jul-2024)</t>
  </si>
  <si>
    <t>IN002023Y375</t>
  </si>
  <si>
    <t>182 DTB (06-Jun-2024)</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</si>
  <si>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</si>
  <si>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</si>
  <si>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</si>
  <si>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</si>
  <si>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</si>
  <si>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</si>
  <si>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</si>
  <si>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</si>
  <si>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</si>
  <si>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</si>
  <si>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</si>
  <si>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</si>
  <si>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</si>
  <si>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</si>
  <si>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</si>
  <si>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</si>
  <si>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</si>
  <si>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</si>
  <si>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</si>
  <si>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</si>
  <si>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</si>
  <si>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30-Apr-2024</t>
  </si>
  <si>
    <t>e) Risk-o-meter</t>
  </si>
  <si>
    <t>This risk-o-meter is subject to change as per SEBI circular dated October 5, 2020 (Circular No.: SEBI/HO/IMD/DF3/CIR/P/2020/197). The changes will be incorporated latest by 10-05-2024 and will be reflected on the below website.</t>
  </si>
  <si>
    <t>https://www.franklintempletonindia.com</t>
  </si>
  <si>
    <t>Franklin India Overnight Fund</t>
  </si>
  <si>
    <t>IN002023X450</t>
  </si>
  <si>
    <t>91 DTB (02-May-2024)</t>
  </si>
  <si>
    <t>IN002023X468</t>
  </si>
  <si>
    <t>91 DTB (09-May-2024)</t>
  </si>
  <si>
    <t>IN002023Y342</t>
  </si>
  <si>
    <t>182 DTB (16-May-2024)</t>
  </si>
  <si>
    <t>IN002023X518</t>
  </si>
  <si>
    <t>91 DTB (30-May-2024)</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</si>
  <si>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</si>
  <si>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</si>
  <si>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</si>
  <si>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</si>
  <si>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</si>
  <si>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</si>
  <si>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</si>
  <si>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</si>
  <si>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Franklin India Money Market Fund (formerly known as Franklin India Savings Fund) ^</t>
  </si>
  <si>
    <t>INE028A16FI3</t>
  </si>
  <si>
    <t>Bank of Baroda (21-Oct-2024) **</t>
  </si>
  <si>
    <t>INE562A16MR8</t>
  </si>
  <si>
    <t>Indian Bank (13-Mar-2025) **</t>
  </si>
  <si>
    <t>INE237A168U0</t>
  </si>
  <si>
    <t>Kotak Mahindra Bank Ltd (27-Sep-2024) **</t>
  </si>
  <si>
    <t>INE261F16769</t>
  </si>
  <si>
    <t>National Bank For Agriculture &amp; Rural Development (17-Jan-2025)</t>
  </si>
  <si>
    <t>INE692A16GZ8</t>
  </si>
  <si>
    <t>Union Bank of India (27-Feb-2025) **</t>
  </si>
  <si>
    <t>INE040A16EM3</t>
  </si>
  <si>
    <t>HDFC Bank Ltd (03-Feb-2025) **</t>
  </si>
  <si>
    <t>INE261F16785</t>
  </si>
  <si>
    <t>National Bank For Agriculture &amp; Rural Development (07-Feb-2025) **</t>
  </si>
  <si>
    <t>INE040A16EN1</t>
  </si>
  <si>
    <t>HDFC Bank Ltd (20-Feb-2025) **</t>
  </si>
  <si>
    <t>INE160A16OM8</t>
  </si>
  <si>
    <t>Punjab National Bank (25-Feb-2025) **</t>
  </si>
  <si>
    <t>INE092T16WB9</t>
  </si>
  <si>
    <t>IDFC First Bank Ltd (21-Feb-2025) **</t>
  </si>
  <si>
    <t>INE556F16AR4</t>
  </si>
  <si>
    <t>Small Industries Development Bank of India (27-Feb-2025) **</t>
  </si>
  <si>
    <t>INE476A16XV0</t>
  </si>
  <si>
    <t>Canara Bank (11-Mar-2025)</t>
  </si>
  <si>
    <t>INE01GA16228</t>
  </si>
  <si>
    <t>DBS Bank India Ltd (07-Mar-2025) **</t>
  </si>
  <si>
    <t>INE040A16EH3</t>
  </si>
  <si>
    <t>HDFC Bank Ltd (06-Dec-2024) **</t>
  </si>
  <si>
    <t>INE261F16835</t>
  </si>
  <si>
    <t>National Bank For Agriculture &amp; Rural Development (07-Mar-2025) **</t>
  </si>
  <si>
    <t>INE860H142T4</t>
  </si>
  <si>
    <t>Aditya Birla Finance Ltd (14-Mar-2025) **@</t>
  </si>
  <si>
    <t>INE121A14WO4</t>
  </si>
  <si>
    <t>Cholamandalam Investment and Finance Co Ltd (23-Oct-2024) **@</t>
  </si>
  <si>
    <t>INE115A14EQ9</t>
  </si>
  <si>
    <t>LIC Housing Finance Ltd (17-Dec-2024) **@</t>
  </si>
  <si>
    <t>INE296A14XL8</t>
  </si>
  <si>
    <t>Bajaj Finance Ltd (06-Mar-2025) **@</t>
  </si>
  <si>
    <t>INE115A14EX5</t>
  </si>
  <si>
    <t>LIC Housing Finance Ltd (21-Mar-2025) **@</t>
  </si>
  <si>
    <t>INE774D14SD5</t>
  </si>
  <si>
    <t>Mahindra &amp; Mahindra Financial Services Ltd (12-Mar-2025) **@</t>
  </si>
  <si>
    <t>INE417C14710</t>
  </si>
  <si>
    <t>Pilani Investment And Industries Corporation Ltd (21-Mar-2025) **@</t>
  </si>
  <si>
    <t>INE09OL14EL0</t>
  </si>
  <si>
    <t>Birla Group Holdings Pvt Ltd (07-Feb-2025) **@</t>
  </si>
  <si>
    <t>INE733E14BN4</t>
  </si>
  <si>
    <t>NTPC Ltd (20-Sep-2024) **@</t>
  </si>
  <si>
    <t>IN002023Z380</t>
  </si>
  <si>
    <t>364 DTB (05-Dec-2024)</t>
  </si>
  <si>
    <t>IN002023Z505</t>
  </si>
  <si>
    <t>364 DTB (20-Feb-2025)</t>
  </si>
  <si>
    <t>IN002023Z448</t>
  </si>
  <si>
    <t>364 DTB (16-Jan-2025)</t>
  </si>
  <si>
    <t xml:space="preserve">      Retail Plan Growth Option</t>
  </si>
  <si>
    <t xml:space="preserve">      Retail Plan Daily IDCW Option</t>
  </si>
  <si>
    <t xml:space="preserve">      Retail Plan Weekly IDCW Option *</t>
  </si>
  <si>
    <t>NA</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</si>
  <si>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</si>
  <si>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</si>
  <si>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</si>
  <si>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</si>
  <si>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 *</t>
  </si>
  <si>
    <t xml:space="preserve">      Direct Retail Plan Monthly IDCW Option</t>
  </si>
  <si>
    <t xml:space="preserve">      Direct Retail Plan Quarterly IDCW Option</t>
  </si>
  <si>
    <t>* Allotment date is 07th Nov 2023</t>
  </si>
  <si>
    <t xml:space="preserve">      Retail Plan Weekly IDCW Option</t>
  </si>
  <si>
    <t xml:space="preserve">      Direct Retail Plan Weekly IDCW Option</t>
  </si>
  <si>
    <t>^ Franklin India Savings Fund is renames as Franklin India Money Market effective May 15, 2023.</t>
  </si>
  <si>
    <t>Franklin India Floating Rate Fund</t>
  </si>
  <si>
    <t>INE556F08KN9</t>
  </si>
  <si>
    <t>7.75% Small Industries Development Bank Of India (10-Jun-2027)</t>
  </si>
  <si>
    <t>IN0020210160</t>
  </si>
  <si>
    <t>GOI FRB 2028 (04-Oct-2028)</t>
  </si>
  <si>
    <t>IN0020200120</t>
  </si>
  <si>
    <t>GOI FRB 2033 (22-Sep-2033)</t>
  </si>
  <si>
    <t>IN0020180041</t>
  </si>
  <si>
    <t>GOI FRB 2031 (07-Dec-2031)</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</si>
  <si>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</si>
  <si>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Franklin India Corporate Debt Fund</t>
  </si>
  <si>
    <t>INE01XX07034</t>
  </si>
  <si>
    <t>7.96% Pipeline Infrastructure Ltd (11-Mar-2029) **</t>
  </si>
  <si>
    <t>INE206D08501</t>
  </si>
  <si>
    <t>7.70% Nuclear Power Corporation of India Ltd (20-Mar-2038) **</t>
  </si>
  <si>
    <t>ICRA AAA</t>
  </si>
  <si>
    <t>INE941D07208</t>
  </si>
  <si>
    <t>6.75% Sikka Ports &amp; Terminals Ltd (22-Apr-2026) **</t>
  </si>
  <si>
    <t>INE556F08KB4</t>
  </si>
  <si>
    <t>7.11% Small Industries Development Bank Of India (27-Feb-2026) **</t>
  </si>
  <si>
    <t>INE020B08906</t>
  </si>
  <si>
    <t>8.27% REC Ltd (06-Feb-2025) **</t>
  </si>
  <si>
    <t>INE774D07VA9</t>
  </si>
  <si>
    <t>8.00% Mahindra &amp; Mahindra Financial Services Ltd (26-Jun-2025) **</t>
  </si>
  <si>
    <t>INE557F08FS6</t>
  </si>
  <si>
    <t>7.40% National Housing Bank (16-Jul-2026) **</t>
  </si>
  <si>
    <t>INE115A07QD5</t>
  </si>
  <si>
    <t>7.82% LIC Housing Finance Ltd (28-Nov-2025) **</t>
  </si>
  <si>
    <t>INE774D07VE1</t>
  </si>
  <si>
    <t>8.25% Mahindra &amp; Mahindra Financial Services Ltd (25-Mar-2027) **</t>
  </si>
  <si>
    <t>INE040A08906</t>
  </si>
  <si>
    <t>7.50% HDFC Bank Ltd (08-Jan-2025) **</t>
  </si>
  <si>
    <t>INE134E08MC7</t>
  </si>
  <si>
    <t>7.77% Power Finance Corporation Ltd (15-Jul-2026) **</t>
  </si>
  <si>
    <t>INE261F08EF5</t>
  </si>
  <si>
    <t>7.80% National Bank For Agriculture &amp; Rural Development (15-Mar-2027)</t>
  </si>
  <si>
    <t>INE556F08KP4</t>
  </si>
  <si>
    <t>7.68% Small Industries Development Bank Of India (10-Aug-2027) **</t>
  </si>
  <si>
    <t>INE261F08DO9</t>
  </si>
  <si>
    <t>7.40% National Bank For Agriculture &amp; Rural Development (30-Jan-2026)</t>
  </si>
  <si>
    <t>INE514E08FT8</t>
  </si>
  <si>
    <t>6.35% Export-Import Bank of India (18-Feb-2025) **</t>
  </si>
  <si>
    <t>INE020B08930</t>
  </si>
  <si>
    <t>8.30% REC Ltd (10-Apr-2025) **</t>
  </si>
  <si>
    <t>INE134E08JY7</t>
  </si>
  <si>
    <t>9.25% Power Finance Corporation Ltd (25-Sep-2024) **</t>
  </si>
  <si>
    <t>IN2020230297</t>
  </si>
  <si>
    <t>7.54% Kerala SDL (27-Mar-2055)</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</si>
  <si>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</si>
  <si>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</si>
  <si>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</si>
  <si>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</si>
  <si>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</si>
  <si>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</si>
  <si>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</si>
  <si>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Franklin India Banking &amp; PSU Debt Fund</t>
  </si>
  <si>
    <t>YTC</t>
  </si>
  <si>
    <t>INE861G08076</t>
  </si>
  <si>
    <t>6.65% Food Corporation Of India (23-Oct-2030) **</t>
  </si>
  <si>
    <t>ICRA AAA(CE)</t>
  </si>
  <si>
    <t>INE261F08CI3</t>
  </si>
  <si>
    <t>5.47% National Bank For Agriculture &amp; Rural Development (11-Apr-2025) **</t>
  </si>
  <si>
    <t>INE514E08FU6</t>
  </si>
  <si>
    <t>5.62% Export-Import Bank Of India (20-Jun-2025) **</t>
  </si>
  <si>
    <t>INE163N08289</t>
  </si>
  <si>
    <t>8.29% ONGC Petro Additions Ltd (25-Jan-2027) **</t>
  </si>
  <si>
    <t>CRISIL AA</t>
  </si>
  <si>
    <t>INE040A08500</t>
  </si>
  <si>
    <t>8.35% HDFC Bank Ltd (13-May-2026) **</t>
  </si>
  <si>
    <t>INE040A08823</t>
  </si>
  <si>
    <t>7.77% HDFC Bank Ltd (28-Jun-2027) **</t>
  </si>
  <si>
    <t>INE556F08KA6</t>
  </si>
  <si>
    <t>7.25% Small Industries Development Bank Of India (31-Jul-2025) **</t>
  </si>
  <si>
    <t>INE848E08136</t>
  </si>
  <si>
    <t>8.12% NHPC Ltd (22-Mar-2029) **</t>
  </si>
  <si>
    <t>INE053F07CB1</t>
  </si>
  <si>
    <t>6.99% Indian Railway Finance Corporation Ltd (19-Mar-2025) **</t>
  </si>
  <si>
    <t>INE556F08KM1</t>
  </si>
  <si>
    <t>7.79% Small Industries Development Bank Of India (14-May-2027)</t>
  </si>
  <si>
    <t>INE062A08256</t>
  </si>
  <si>
    <t>6.24% State Bank Of India (20-Sep-2030)</t>
  </si>
  <si>
    <t>INE020B08CK8</t>
  </si>
  <si>
    <t>6.88% REC Ltd (20-Mar-2025) **</t>
  </si>
  <si>
    <t>INE020B08DH2</t>
  </si>
  <si>
    <t>5.81% REC Ltd (31-Dec-2025) **</t>
  </si>
  <si>
    <t>INE206D08261</t>
  </si>
  <si>
    <t>8.14% Nuclear Power Corporation of India Ltd (25-Mar-2026) **</t>
  </si>
  <si>
    <t>INE752E07MQ8</t>
  </si>
  <si>
    <t>8.40% Power Grid Corporation of India Ltd (27-May-2024) **</t>
  </si>
  <si>
    <t>INE514E08EP9</t>
  </si>
  <si>
    <t>8.25% Export-Import Bank of India (28-Sep-2025) **</t>
  </si>
  <si>
    <t>INE733E07JX0</t>
  </si>
  <si>
    <t>8.19% NTPC Ltd (15-Dec-2025) **</t>
  </si>
  <si>
    <t>INE040A08567</t>
  </si>
  <si>
    <t>7.78% HDFC Bank Ltd (27-Mar-2027) **</t>
  </si>
  <si>
    <t>Franklin India Government Securities Fund</t>
  </si>
  <si>
    <t>IN002023Y516</t>
  </si>
  <si>
    <t>182 DTB (05-Sep-2024)</t>
  </si>
  <si>
    <t>IN002023Y441</t>
  </si>
  <si>
    <t>182 DTB (25-Jul-2024)</t>
  </si>
  <si>
    <t>IN002023Z158</t>
  </si>
  <si>
    <t>364 DTB (04-Jul-2024)</t>
  </si>
  <si>
    <t>IN002023Y540</t>
  </si>
  <si>
    <t>182 DTB (26-Sep-2024)</t>
  </si>
  <si>
    <t>IN0020240019</t>
  </si>
  <si>
    <t>7.10% GOI 2034 (08-Apr-2034)</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</si>
  <si>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</si>
  <si>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</si>
  <si>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</si>
  <si>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</si>
  <si>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</si>
  <si>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</si>
  <si>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INE756I07EI4</t>
  </si>
  <si>
    <t>7.50% HDB Financial Services Ltd (23-Sep-2025) **</t>
  </si>
  <si>
    <t>INE110L08037</t>
  </si>
  <si>
    <t>9.25% Reliance Industries Ltd (17-Jun-2024) **</t>
  </si>
  <si>
    <t>IN0020210186</t>
  </si>
  <si>
    <t>5.74% GOI 2026 (15-Nov-2026)</t>
  </si>
  <si>
    <t>PriMary BenchMark: 40% Nifty 500+60% Crisil Composite Bond Index (The benchMark is renamed from 40% Nifty 500+60% Crisil Composite Bond Fund Index  w.e.f Apr 3, 2023)</t>
  </si>
  <si>
    <t>Franklin India Debt Hybrid Fund</t>
  </si>
  <si>
    <t>INE403D08116</t>
  </si>
  <si>
    <t>8.70% Bharti Telecom Ltd (21-Nov-2024) **</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</si>
  <si>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</si>
  <si>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</si>
  <si>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</si>
  <si>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</si>
  <si>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</si>
  <si>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</si>
  <si>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</si>
  <si>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</si>
  <si>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As on 07-Aug-2022*</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</si>
  <si>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</si>
  <si>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</si>
  <si>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</si>
  <si>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January 31, 2023, February 28, 2023, March 31, 2023, April 28, 2023, May 31, 2023, June 30, 2023, July 31, 2023, August 31, 2023, September 30, 2023, October 31,2023,December 29, 2023, December 31, 2023 and by Future Ideas Co. Ltd. on July 31, 2020, September 30, 2020, September 30, 2023 and by Rivaaz Trade Ventures Pvt Ltd on July 31, 2020, August 31, 2020, September 30, 2020, October 31, 2020, November 7, 2020, June 30, 2023,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</si>
  <si>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</si>
  <si>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</si>
  <si>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</si>
  <si>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</si>
  <si>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j)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</si>
  <si>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</si>
  <si>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</si>
  <si>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3 - 9.50% Yes Bank Ltd CO 23 Dec 2021</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</si>
  <si>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</si>
  <si>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</si>
  <si>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</si>
  <si>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</si>
  <si>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</si>
  <si>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</si>
  <si>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</si>
  <si>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</si>
  <si>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</si>
  <si>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</si>
  <si>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</si>
  <si>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i)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</si>
  <si>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</si>
  <si>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Short-Term Income Plan (No. of segregated Portfolios in the scheme - 3) - (under winding up) $$$</t>
  </si>
  <si>
    <t xml:space="preserve">      Institutional Plan Growth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</si>
  <si>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</si>
  <si>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</si>
  <si>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</si>
  <si>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</si>
  <si>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</si>
  <si>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</si>
  <si>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</si>
  <si>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 xml:space="preserve">Primary Benchmark: CRISIL Short Term Bond Index </t>
  </si>
  <si>
    <t>Franklin India Short Term Income Plan - Segregated Portfolio 3 - 9.50% Yes Bank Ltd CO 23 Dec 2021</t>
  </si>
  <si>
    <t>Franklin India Ultra Short Bond Fund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</si>
  <si>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</si>
  <si>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</si>
  <si>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</si>
  <si>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</si>
  <si>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</si>
  <si>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</si>
  <si>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</si>
  <si>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</si>
  <si>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</si>
  <si>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</si>
  <si>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March 31, 2023, April 28, 2023, May 31, 2023, June 30, 2023, July 31, 2023, August 31, 2023, September 30, 2023, October 31,2023, November 30,2023, December 31, 2023 and by Future Ideas Co. Ltd. on July 31, 2020, April 28, 2023, July 31, 2023, December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</si>
  <si>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</si>
  <si>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</si>
  <si>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</si>
  <si>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</si>
  <si>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</si>
  <si>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</si>
  <si>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</si>
  <si>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</si>
  <si>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</si>
  <si>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j)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</si>
  <si>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</si>
  <si>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</si>
  <si>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 - Segregated Portfolio 3 - 9.50% Yes Bank Ltd CO 23 Dec 2021</t>
  </si>
  <si>
    <t>Risk level of tier-1 benchmark as on April 30, 2024</t>
  </si>
  <si>
    <t xml:space="preserve">b) During the month additional instances of fair valuation/deviation from valuation price provided by the valuation agencies </t>
  </si>
  <si>
    <t>Risk level of tier-2 benchmark  as on April 30, 2024</t>
  </si>
  <si>
    <t>Risk level of tier-1 benchmark  as on April 30, 2024</t>
  </si>
  <si>
    <t>Foreign ETF</t>
  </si>
  <si>
    <t>Franklin India Flexi Cap Fund ( Formerly known as Franklin India Equity Fund) ^</t>
  </si>
  <si>
    <t>Franklin India NSE Nifty 50 Index Fund (Formerly known as Franklin India Index Fund – NSE Nifty Plan) ^</t>
  </si>
  <si>
    <t>Franklin India Feeder - Templeton European Opportunities Fund</t>
  </si>
  <si>
    <t>ICICI Prudential Short Term Fund Direct - Growth Plan</t>
  </si>
  <si>
    <t>SBI Short Term Debt Fund Direct - Growth Plan</t>
  </si>
  <si>
    <t>Franklin India Multi-Asset Solution Fund of Funds (Formerly known as Franklin India Multi-Asset Solution Fund) ^</t>
  </si>
  <si>
    <t xml:space="preserve">Primary Benchmark: Tier-1 Index:  NIFTY Liquid Index A-I (Effective April 1, 2024, the benchmark of the scheme is changed from CRISIL Liquid Debt B-I Index) </t>
  </si>
  <si>
    <t xml:space="preserve">PriMary BenchMark: Tier-1 Index: NIFTY 1D Rate Index (Effective April 1, 2024, the benchmark of the scheme is changed to CRISIL Liquid Overnight Index) </t>
  </si>
  <si>
    <t xml:space="preserve">Primary Benchmark: Tier-1 Index: NIFTY Money Market Index A-I (Effective April 1, 2024, the benchmark of the scheme is changed to NIFTY Money Market Index B-I) </t>
  </si>
  <si>
    <t xml:space="preserve">Primary Benchmark: NIFTY Short Duration Debt Index A-II (Effective April 1, 2024, the benchmark of the scheme is changed to CRISIL Low Duration Debt Index) </t>
  </si>
  <si>
    <t>Primary Benchmark: Tier-1 Index:  NIFTY Corporate Bond Index A-II (Effective April 1, 2024, the benchmark of the scheme is changed to NIFTY Corporate Bond Index B-III)</t>
  </si>
  <si>
    <t>Primary Benchmark: Nifty Banking &amp; PSU Debt Index A-II (Effective April 1, 2024, the benchmark of the scheme is changed to NIFTY Banking &amp; PSU Debt Index)</t>
  </si>
  <si>
    <t xml:space="preserve">Primary Benchmark: 40% Nifty 500 TRI + 40% Nifty Short Duration Debt Index + 20% domestic gold price </t>
  </si>
  <si>
    <t>Primary Benchmark: CRISIL Hybrid 50+50 - Moderate Index</t>
  </si>
  <si>
    <t>Nifty Index Future  - 30-May-2024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</si>
</sst>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_ * #,##0_ ;_ * \-#,##0_ ;_ * &quot;-&quot;??_ ;_ @_ "/>
    <numFmt numFmtId="168"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11"/>
      <color theme="1"/>
      <name val="Calibri"/>
      <family val="2"/>
      <scheme val="minor"/>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164" fontId="5" fillId="0" borderId="0" applyFont="0" applyFill="0" applyBorder="0" applyAlignment="0" applyProtection="0"/>
    <xf numFmtId="0" fontId="6" fillId="0" borderId="0" applyNumberFormat="0" applyFill="0" applyBorder="0" applyAlignment="0" applyProtection="0"/>
    <xf numFmtId="9" fontId="5" fillId="0" borderId="0" applyFont="0" applyFill="0" applyBorder="0" applyAlignment="0" applyProtection="0"/>
  </cellStyleXfs>
  <cellXfs count="102">
    <xf numFmtId="0" fontId="0" fillId="0" borderId="0" xfId="0"/>
    <xf numFmtId="0" fontId="7"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7" fillId="2" borderId="0" xfId="0" applyNumberFormat="1" applyFont="1" applyFill="1"/>
    <xf numFmtId="0" fontId="8" fillId="0" borderId="1" xfId="0" applyFont="1" applyBorder="1" applyAlignment="1">
      <alignment vertical="center"/>
    </xf>
    <xf numFmtId="0" fontId="9" fillId="2" borderId="0" xfId="0" applyFont="1" applyFill="1"/>
    <xf numFmtId="0" fontId="3" fillId="2" borderId="0" xfId="0" applyFont="1" applyFill="1" applyAlignment="1">
      <alignment horizontal="left" vertical="top"/>
    </xf>
    <xf numFmtId="4" fontId="9" fillId="3" borderId="0" xfId="0" applyNumberFormat="1" applyFont="1" applyFill="1"/>
    <xf numFmtId="39" fontId="9" fillId="2" borderId="0" xfId="0" applyNumberFormat="1" applyFont="1" applyFill="1"/>
    <xf numFmtId="39" fontId="9" fillId="3" borderId="0" xfId="0" applyNumberFormat="1" applyFont="1" applyFill="1"/>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2" borderId="0" xfId="0" applyFont="1" applyFill="1"/>
    <xf numFmtId="39" fontId="8" fillId="3" borderId="0" xfId="0" applyNumberFormat="1" applyFont="1" applyFill="1"/>
    <xf numFmtId="0" fontId="8" fillId="2" borderId="2" xfId="0" applyFont="1" applyFill="1" applyBorder="1"/>
    <xf numFmtId="0" fontId="9" fillId="2" borderId="2" xfId="0" applyFont="1" applyFill="1" applyBorder="1"/>
    <xf numFmtId="39" fontId="9" fillId="2" borderId="2" xfId="0" applyNumberFormat="1" applyFont="1" applyFill="1" applyBorder="1"/>
    <xf numFmtId="39" fontId="9" fillId="3" borderId="2" xfId="0" applyNumberFormat="1" applyFont="1" applyFill="1" applyBorder="1"/>
    <xf numFmtId="0" fontId="8" fillId="2" borderId="3" xfId="0" applyFont="1" applyFill="1" applyBorder="1"/>
    <xf numFmtId="0" fontId="9" fillId="2" borderId="3" xfId="0" applyFont="1" applyFill="1" applyBorder="1"/>
    <xf numFmtId="39" fontId="9" fillId="2" borderId="3" xfId="0" applyNumberFormat="1" applyFont="1" applyFill="1" applyBorder="1"/>
    <xf numFmtId="39" fontId="9" fillId="3" borderId="3" xfId="0" applyNumberFormat="1" applyFont="1" applyFill="1" applyBorder="1"/>
    <xf numFmtId="3" fontId="9" fillId="2" borderId="3" xfId="0" applyNumberFormat="1" applyFont="1" applyFill="1" applyBorder="1"/>
    <xf numFmtId="39" fontId="8" fillId="2" borderId="3" xfId="0" applyNumberFormat="1" applyFont="1" applyFill="1" applyBorder="1"/>
    <xf numFmtId="39" fontId="8" fillId="3" borderId="3" xfId="0" applyNumberFormat="1" applyFont="1" applyFill="1" applyBorder="1"/>
    <xf numFmtId="0" fontId="8" fillId="2" borderId="4" xfId="0" applyFont="1" applyFill="1" applyBorder="1"/>
    <xf numFmtId="39" fontId="8" fillId="2" borderId="4" xfId="0" applyNumberFormat="1" applyFont="1" applyFill="1" applyBorder="1"/>
    <xf numFmtId="39" fontId="8" fillId="3" borderId="4" xfId="0" applyNumberFormat="1" applyFont="1" applyFill="1" applyBorder="1"/>
    <xf numFmtId="0" fontId="8" fillId="2" borderId="0" xfId="0" applyFont="1" applyFill="1" applyAlignment="1">
      <alignment horizontal="right"/>
    </xf>
    <xf numFmtId="165" fontId="9" fillId="2" borderId="0" xfId="0" applyNumberFormat="1" applyFont="1" applyFill="1"/>
    <xf numFmtId="0" fontId="8" fillId="2" borderId="1" xfId="0" applyFont="1" applyFill="1" applyBorder="1" applyAlignment="1">
      <alignment horizontal="center"/>
    </xf>
    <xf numFmtId="165" fontId="9" fillId="2" borderId="1" xfId="0" applyNumberFormat="1" applyFont="1" applyFill="1" applyBorder="1"/>
    <xf numFmtId="4" fontId="9" fillId="2" borderId="0" xfId="0" applyNumberFormat="1" applyFont="1" applyFill="1"/>
    <xf numFmtId="0" fontId="10" fillId="2" borderId="0" xfId="0" applyFont="1" applyFill="1"/>
    <xf numFmtId="0" fontId="8" fillId="0" borderId="5" xfId="0" applyFont="1" applyBorder="1" applyAlignment="1">
      <alignment vertical="center"/>
    </xf>
    <xf numFmtId="0" fontId="8" fillId="0" borderId="5" xfId="0" applyFont="1" applyBorder="1" applyAlignment="1">
      <alignment horizontal="center" vertical="center"/>
    </xf>
    <xf numFmtId="2" fontId="8" fillId="0" borderId="5" xfId="0" applyNumberFormat="1" applyFont="1" applyBorder="1" applyAlignment="1">
      <alignment horizontal="center" vertical="center"/>
    </xf>
    <xf numFmtId="0" fontId="8" fillId="2" borderId="6" xfId="0" applyFont="1" applyFill="1" applyBorder="1"/>
    <xf numFmtId="0" fontId="9" fillId="2" borderId="6" xfId="0" applyFont="1" applyFill="1" applyBorder="1"/>
    <xf numFmtId="39" fontId="9" fillId="2" borderId="6" xfId="0" applyNumberFormat="1" applyFont="1" applyFill="1" applyBorder="1"/>
    <xf numFmtId="39" fontId="9" fillId="3" borderId="6" xfId="0" applyNumberFormat="1" applyFont="1" applyFill="1" applyBorder="1"/>
    <xf numFmtId="3" fontId="9" fillId="2" borderId="6" xfId="0" applyNumberFormat="1" applyFont="1" applyFill="1" applyBorder="1"/>
    <xf numFmtId="4" fontId="9" fillId="2" borderId="6" xfId="0" applyNumberFormat="1" applyFont="1" applyFill="1" applyBorder="1"/>
    <xf numFmtId="39" fontId="8" fillId="2" borderId="6" xfId="0" applyNumberFormat="1" applyFont="1" applyFill="1" applyBorder="1"/>
    <xf numFmtId="39" fontId="8" fillId="3" borderId="6" xfId="0" applyNumberFormat="1" applyFont="1" applyFill="1" applyBorder="1"/>
    <xf numFmtId="0" fontId="8" fillId="2" borderId="7" xfId="0" applyFont="1" applyFill="1" applyBorder="1"/>
    <xf numFmtId="39" fontId="8" fillId="2" borderId="7" xfId="0" applyNumberFormat="1" applyFont="1" applyFill="1" applyBorder="1"/>
    <xf numFmtId="39" fontId="8" fillId="3" borderId="7" xfId="0" applyNumberFormat="1" applyFont="1" applyFill="1" applyBorder="1"/>
    <xf numFmtId="166" fontId="9" fillId="2" borderId="0" xfId="0" applyNumberFormat="1" applyFont="1" applyFill="1"/>
    <xf numFmtId="2" fontId="8" fillId="0" borderId="1" xfId="0" applyNumberFormat="1" applyFont="1" applyBorder="1" applyAlignment="1">
      <alignment horizontal="center" vertical="center" wrapText="1"/>
    </xf>
    <xf numFmtId="2" fontId="8" fillId="0" borderId="5" xfId="0" applyNumberFormat="1" applyFont="1" applyBorder="1" applyAlignment="1">
      <alignment horizontal="center" vertical="center" wrapText="1"/>
    </xf>
    <xf numFmtId="0" fontId="11" fillId="0" borderId="0" xfId="2" applyFont="1"/>
    <xf numFmtId="0" fontId="8" fillId="2" borderId="0" xfId="0" applyFont="1" applyFill="1" applyAlignment="1">
      <alignment horizontal="left"/>
    </xf>
    <xf numFmtId="0" fontId="8" fillId="2" borderId="1" xfId="0" applyFont="1" applyFill="1" applyBorder="1" applyAlignment="1">
      <alignment horizontal="left" wrapText="1"/>
    </xf>
    <xf numFmtId="0" fontId="8" fillId="2" borderId="1" xfId="0" applyFont="1" applyFill="1" applyBorder="1" applyAlignment="1">
      <alignment horizontal="right"/>
    </xf>
    <xf numFmtId="0" fontId="9" fillId="0" borderId="1" xfId="0" applyFont="1" applyBorder="1" applyAlignment="1">
      <alignment horizontal="left" wrapText="1"/>
    </xf>
    <xf numFmtId="167" fontId="9" fillId="0" borderId="1" xfId="1" applyNumberFormat="1" applyFont="1" applyFill="1" applyBorder="1" applyAlignment="1">
      <alignment horizontal="left" wrapText="1"/>
    </xf>
    <xf numFmtId="164" fontId="9" fillId="0" borderId="1" xfId="1" applyFont="1" applyFill="1" applyBorder="1" applyAlignment="1">
      <alignment horizontal="right" wrapText="1"/>
    </xf>
    <xf numFmtId="10" fontId="9" fillId="0" borderId="1" xfId="3" applyNumberFormat="1" applyFont="1" applyFill="1" applyBorder="1" applyAlignment="1">
      <alignment horizontal="right"/>
    </xf>
    <xf numFmtId="0" fontId="8" fillId="2" borderId="0" xfId="0" applyFont="1" applyFill="1" applyAlignment="1">
      <alignment horizontal="left" wrapText="1"/>
    </xf>
    <xf numFmtId="0" fontId="11" fillId="2" borderId="0" xfId="2" applyFont="1" applyFill="1"/>
    <xf numFmtId="0" fontId="8" fillId="3" borderId="0" xfId="0" applyFont="1" applyFill="1"/>
    <xf numFmtId="0" fontId="11" fillId="3" borderId="0" xfId="2" applyFont="1" applyFill="1"/>
    <xf numFmtId="0" fontId="9" fillId="3" borderId="0" xfId="0" applyFont="1" applyFill="1"/>
    <xf numFmtId="168" fontId="9" fillId="2" borderId="0" xfId="0" applyNumberFormat="1" applyFont="1" applyFill="1"/>
    <xf numFmtId="165" fontId="9" fillId="2" borderId="0" xfId="0" applyNumberFormat="1" applyFont="1" applyFill="1" applyAlignment="1">
      <alignment horizontal="right"/>
    </xf>
    <xf numFmtId="0" fontId="6" fillId="2" borderId="0" xfId="2" applyFill="1"/>
    <xf numFmtId="0" fontId="8" fillId="3" borderId="0" xfId="0" applyFont="1" applyFill="1" applyAlignment="1">
      <alignment vertical="top"/>
    </xf>
    <xf numFmtId="0" fontId="8" fillId="3" borderId="0" xfId="0" applyFont="1" applyFill="1" applyAlignment="1">
      <alignment vertical="top" wrapText="1"/>
    </xf>
    <xf numFmtId="39" fontId="8" fillId="2" borderId="2" xfId="0" applyNumberFormat="1" applyFont="1" applyFill="1" applyBorder="1"/>
    <xf numFmtId="4" fontId="9" fillId="2" borderId="0" xfId="0" applyNumberFormat="1" applyFont="1" applyFill="1" applyAlignment="1">
      <alignment horizontal="right"/>
    </xf>
    <xf numFmtId="4" fontId="8" fillId="2" borderId="0" xfId="0" applyNumberFormat="1" applyFont="1" applyFill="1" applyAlignment="1">
      <alignment horizontal="right"/>
    </xf>
    <xf numFmtId="0" fontId="9" fillId="2" borderId="3" xfId="0" applyFont="1" applyFill="1" applyBorder="1" applyAlignment="1">
      <alignment wrapText="1"/>
    </xf>
    <xf numFmtId="164" fontId="8" fillId="2" borderId="3" xfId="0" applyNumberFormat="1" applyFont="1" applyFill="1" applyBorder="1"/>
    <xf numFmtId="0" fontId="4" fillId="0" borderId="0" xfId="0" applyFont="1" applyAlignment="1">
      <alignment vertical="center" wrapText="1"/>
    </xf>
    <xf numFmtId="0" fontId="8" fillId="3" borderId="0" xfId="0" applyFont="1" applyFill="1" applyAlignment="1">
      <alignment horizontal="justify" wrapText="1"/>
    </xf>
    <xf numFmtId="0" fontId="0" fillId="3" borderId="0" xfId="0" applyFill="1" applyAlignment="1">
      <alignment horizontal="justify" wrapText="1"/>
    </xf>
    <xf numFmtId="39" fontId="8" fillId="2" borderId="0" xfId="0" applyNumberFormat="1" applyFont="1" applyFill="1"/>
    <xf numFmtId="0" fontId="8" fillId="0" borderId="1" xfId="0" applyFont="1" applyBorder="1" applyAlignment="1">
      <alignment horizontal="center" vertical="center" wrapText="1"/>
    </xf>
    <xf numFmtId="0" fontId="8" fillId="2" borderId="0" xfId="0" applyFont="1" applyFill="1" applyAlignment="1">
      <alignment vertical="top" wrapText="1"/>
    </xf>
    <xf numFmtId="39" fontId="8" fillId="0" borderId="6" xfId="0" applyNumberFormat="1" applyFont="1" applyBorder="1"/>
    <xf numFmtId="2" fontId="9" fillId="2" borderId="3" xfId="0" applyNumberFormat="1" applyFont="1" applyFill="1" applyBorder="1"/>
    <xf numFmtId="0" fontId="9" fillId="2" borderId="8" xfId="0" applyFont="1" applyFill="1" applyBorder="1"/>
    <xf numFmtId="0" fontId="9" fillId="2" borderId="9" xfId="0" applyFont="1" applyFill="1" applyBorder="1"/>
    <xf numFmtId="0" fontId="4" fillId="4" borderId="10" xfId="0" applyFont="1" applyFill="1" applyBorder="1" applyAlignment="1">
      <alignment horizontal="center" vertical="center" wrapText="1"/>
    </xf>
    <xf numFmtId="0" fontId="4" fillId="4" borderId="0" xfId="0" applyFont="1" applyFill="1" applyAlignment="1">
      <alignment horizontal="center" vertical="center" wrapText="1"/>
    </xf>
    <xf numFmtId="0" fontId="8" fillId="2" borderId="8" xfId="0" applyFont="1" applyFill="1" applyBorder="1"/>
    <xf numFmtId="0" fontId="8" fillId="2" borderId="9" xfId="0" applyFont="1" applyFill="1" applyBorder="1"/>
    <xf numFmtId="0" fontId="9" fillId="2" borderId="0" xfId="0" applyFont="1" applyFill="1" applyAlignment="1">
      <alignment wrapText="1"/>
    </xf>
    <xf numFmtId="0" fontId="8" fillId="2" borderId="0" xfId="0" applyFont="1" applyFill="1" applyAlignment="1">
      <alignment horizontal="left" wrapText="1"/>
    </xf>
    <xf numFmtId="0" fontId="8" fillId="2" borderId="0" xfId="0" applyFont="1" applyFill="1" applyAlignment="1">
      <alignment wrapText="1"/>
    </xf>
    <xf numFmtId="0" fontId="0" fillId="0" borderId="0" xfId="0" applyAlignment="1">
      <alignment wrapText="1"/>
    </xf>
    <xf numFmtId="0" fontId="8" fillId="3" borderId="0" xfId="0" applyFont="1" applyFill="1" applyAlignment="1">
      <alignment horizontal="left" wrapText="1"/>
    </xf>
    <xf numFmtId="0" fontId="9" fillId="2" borderId="0" xfId="0" applyFont="1" applyFill="1" applyAlignment="1">
      <alignment horizontal="left" wrapText="1"/>
    </xf>
    <xf numFmtId="0" fontId="8" fillId="2" borderId="0" xfId="0" applyFont="1" applyFill="1" applyAlignment="1">
      <alignment horizontal="justify" wrapText="1"/>
    </xf>
    <xf numFmtId="0" fontId="0" fillId="0" borderId="0" xfId="0" applyAlignment="1">
      <alignment horizontal="justify" wrapText="1"/>
    </xf>
    <xf numFmtId="0" fontId="9" fillId="3" borderId="0" xfId="0" applyFont="1" applyFill="1" applyAlignment="1">
      <alignment wrapText="1"/>
    </xf>
    <xf numFmtId="0" fontId="8" fillId="2" borderId="0" xfId="0" applyFont="1" applyFill="1" applyAlignment="1">
      <alignment horizontal="left" vertical="center" wrapText="1"/>
    </xf>
    <xf numFmtId="0" fontId="9" fillId="3" borderId="0" xfId="0" applyFont="1" applyFill="1" applyAlignment="1">
      <alignment vertical="top" wrapText="1"/>
    </xf>
    <xf numFmtId="0" fontId="8" fillId="2" borderId="0" xfId="0" applyFont="1" applyFill="1" applyAlignment="1">
      <alignment vertical="top" wrapText="1"/>
    </xf>
  </cellXfs>
  <cellStyles count="4">
    <cellStyle name="Comma" xfId="1" builtinId="3"/>
    <cellStyle name="Hyperlink" xfId="2" builtinId="8"/>
    <cellStyle name="Normal" xfId="0" builtinId="0"/>
    <cellStyle name="Percent" xfId="3" builtinId="5"/>
  </cellStyles>
  <dxfs count="84">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9.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101</xdr:row>
      <xdr:rowOff>85725</xdr:rowOff>
    </xdr:from>
    <xdr:to>
      <xdr:col>0</xdr:col>
      <xdr:colOff>2266950</xdr:colOff>
      <xdr:row>113</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4906625"/>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117</xdr:row>
      <xdr:rowOff>47625</xdr:rowOff>
    </xdr:from>
    <xdr:to>
      <xdr:col>0</xdr:col>
      <xdr:colOff>2305050</xdr:colOff>
      <xdr:row>128</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7154525"/>
          <a:ext cx="2209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143</xdr:row>
      <xdr:rowOff>0</xdr:rowOff>
    </xdr:from>
    <xdr:to>
      <xdr:col>0</xdr:col>
      <xdr:colOff>2316166</xdr:colOff>
      <xdr:row>154</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21640800"/>
          <a:ext cx="2228850" cy="1637665"/>
        </a:xfrm>
        <a:prstGeom prst="rect">
          <a:avLst/>
        </a:prstGeom>
        <a:noFill/>
        <a:ln>
          <a:noFill/>
        </a:ln>
      </xdr:spPr>
    </xdr:pic>
    <xdr:clientData/>
  </xdr:twoCellAnchor>
  <xdr:twoCellAnchor editAs="oneCell">
    <xdr:from>
      <xdr:col>0</xdr:col>
      <xdr:colOff>38100</xdr:colOff>
      <xdr:row>127</xdr:row>
      <xdr:rowOff>25400</xdr:rowOff>
    </xdr:from>
    <xdr:to>
      <xdr:col>0</xdr:col>
      <xdr:colOff>2275205</xdr:colOff>
      <xdr:row>138</xdr:row>
      <xdr:rowOff>67310</xdr:rowOff>
    </xdr:to>
    <xdr:pic>
      <xdr:nvPicPr>
        <xdr:cNvPr id="3" name="Picture 2">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9380200"/>
          <a:ext cx="2237105" cy="161353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112</xdr:row>
      <xdr:rowOff>71434</xdr:rowOff>
    </xdr:from>
    <xdr:to>
      <xdr:col>0</xdr:col>
      <xdr:colOff>2314580</xdr:colOff>
      <xdr:row>123</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283109"/>
          <a:ext cx="2235200" cy="1565910"/>
        </a:xfrm>
        <a:prstGeom prst="rect">
          <a:avLst/>
        </a:prstGeom>
        <a:noFill/>
        <a:ln>
          <a:noFill/>
        </a:ln>
      </xdr:spPr>
    </xdr:pic>
    <xdr:clientData/>
  </xdr:twoCellAnchor>
  <xdr:twoCellAnchor editAs="oneCell">
    <xdr:from>
      <xdr:col>0</xdr:col>
      <xdr:colOff>93663</xdr:colOff>
      <xdr:row>127</xdr:row>
      <xdr:rowOff>55563</xdr:rowOff>
    </xdr:from>
    <xdr:to>
      <xdr:col>0</xdr:col>
      <xdr:colOff>2309813</xdr:colOff>
      <xdr:row>138</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19410363"/>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107</xdr:row>
      <xdr:rowOff>103909</xdr:rowOff>
    </xdr:from>
    <xdr:to>
      <xdr:col>0</xdr:col>
      <xdr:colOff>2312266</xdr:colOff>
      <xdr:row>118</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6172584"/>
          <a:ext cx="2225675" cy="1565910"/>
        </a:xfrm>
        <a:prstGeom prst="rect">
          <a:avLst/>
        </a:prstGeom>
        <a:noFill/>
        <a:ln>
          <a:noFill/>
        </a:ln>
      </xdr:spPr>
    </xdr:pic>
    <xdr:clientData/>
  </xdr:twoCellAnchor>
  <xdr:oneCellAnchor>
    <xdr:from>
      <xdr:col>0</xdr:col>
      <xdr:colOff>69273</xdr:colOff>
      <xdr:row>125</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18761653"/>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91</xdr:row>
      <xdr:rowOff>55558</xdr:rowOff>
    </xdr:from>
    <xdr:to>
      <xdr:col>0</xdr:col>
      <xdr:colOff>2318390</xdr:colOff>
      <xdr:row>102</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695358"/>
          <a:ext cx="2239010" cy="1637665"/>
        </a:xfrm>
        <a:prstGeom prst="rect">
          <a:avLst/>
        </a:prstGeom>
        <a:noFill/>
        <a:ln>
          <a:noFill/>
        </a:ln>
      </xdr:spPr>
    </xdr:pic>
    <xdr:clientData/>
  </xdr:twoCellAnchor>
  <xdr:twoCellAnchor editAs="oneCell">
    <xdr:from>
      <xdr:col>0</xdr:col>
      <xdr:colOff>95251</xdr:colOff>
      <xdr:row>108</xdr:row>
      <xdr:rowOff>0</xdr:rowOff>
    </xdr:from>
    <xdr:to>
      <xdr:col>0</xdr:col>
      <xdr:colOff>2315211</xdr:colOff>
      <xdr:row>119</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6068675"/>
          <a:ext cx="2219960" cy="1637665"/>
        </a:xfrm>
        <a:prstGeom prst="rect">
          <a:avLst/>
        </a:prstGeom>
        <a:noFill/>
        <a:ln>
          <a:noFill/>
        </a:ln>
      </xdr:spPr>
    </xdr:pic>
    <xdr:clientData/>
  </xdr:twoCellAnchor>
  <xdr:twoCellAnchor editAs="oneCell">
    <xdr:from>
      <xdr:col>0</xdr:col>
      <xdr:colOff>82550</xdr:colOff>
      <xdr:row>124</xdr:row>
      <xdr:rowOff>50800</xdr:rowOff>
    </xdr:from>
    <xdr:to>
      <xdr:col>0</xdr:col>
      <xdr:colOff>2302510</xdr:colOff>
      <xdr:row>135</xdr:row>
      <xdr:rowOff>116840</xdr:rowOff>
    </xdr:to>
    <xdr:pic>
      <xdr:nvPicPr>
        <xdr:cNvPr id="4" name="Picture 3">
          <a:extLst>
            <a:ext uri="{FF2B5EF4-FFF2-40B4-BE49-F238E27FC236}">
              <a16:creationId xmlns:a16="http://schemas.microsoft.com/office/drawing/2014/main" id="{AD1F9F61-5723-4D0D-A15F-09B543FD60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8405475"/>
          <a:ext cx="2219960"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91</xdr:row>
      <xdr:rowOff>55558</xdr:rowOff>
    </xdr:from>
    <xdr:to>
      <xdr:col>0</xdr:col>
      <xdr:colOff>2346965</xdr:colOff>
      <xdr:row>102</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552483"/>
          <a:ext cx="2267585" cy="1532890"/>
        </a:xfrm>
        <a:prstGeom prst="rect">
          <a:avLst/>
        </a:prstGeom>
        <a:noFill/>
        <a:ln>
          <a:noFill/>
        </a:ln>
      </xdr:spPr>
    </xdr:pic>
    <xdr:clientData/>
  </xdr:twoCellAnchor>
  <xdr:twoCellAnchor editAs="oneCell">
    <xdr:from>
      <xdr:col>0</xdr:col>
      <xdr:colOff>79375</xdr:colOff>
      <xdr:row>106</xdr:row>
      <xdr:rowOff>119062</xdr:rowOff>
    </xdr:from>
    <xdr:to>
      <xdr:col>0</xdr:col>
      <xdr:colOff>2346960</xdr:colOff>
      <xdr:row>118</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5759112"/>
          <a:ext cx="2267585" cy="1653540"/>
        </a:xfrm>
        <a:prstGeom prst="rect">
          <a:avLst/>
        </a:prstGeom>
        <a:noFill/>
        <a:ln>
          <a:noFill/>
        </a:ln>
      </xdr:spPr>
    </xdr:pic>
    <xdr:clientData/>
  </xdr:twoCellAnchor>
  <xdr:twoCellAnchor editAs="oneCell">
    <xdr:from>
      <xdr:col>0</xdr:col>
      <xdr:colOff>79375</xdr:colOff>
      <xdr:row>123</xdr:row>
      <xdr:rowOff>80962</xdr:rowOff>
    </xdr:from>
    <xdr:to>
      <xdr:col>0</xdr:col>
      <xdr:colOff>2346960</xdr:colOff>
      <xdr:row>135</xdr:row>
      <xdr:rowOff>20002</xdr:rowOff>
    </xdr:to>
    <xdr:pic>
      <xdr:nvPicPr>
        <xdr:cNvPr id="4" name="Picture 3">
          <a:extLst>
            <a:ext uri="{FF2B5EF4-FFF2-40B4-BE49-F238E27FC236}">
              <a16:creationId xmlns:a16="http://schemas.microsoft.com/office/drawing/2014/main" id="{870F3625-8195-9AD8-EB88-B9F20F1493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8149887"/>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85</xdr:row>
      <xdr:rowOff>0</xdr:rowOff>
    </xdr:from>
    <xdr:to>
      <xdr:col>0</xdr:col>
      <xdr:colOff>2303786</xdr:colOff>
      <xdr:row>96</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639675"/>
          <a:ext cx="2208530" cy="1574165"/>
        </a:xfrm>
        <a:prstGeom prst="rect">
          <a:avLst/>
        </a:prstGeom>
        <a:noFill/>
        <a:ln>
          <a:noFill/>
        </a:ln>
      </xdr:spPr>
    </xdr:pic>
    <xdr:clientData/>
  </xdr:twoCellAnchor>
  <xdr:twoCellAnchor editAs="oneCell">
    <xdr:from>
      <xdr:col>0</xdr:col>
      <xdr:colOff>95256</xdr:colOff>
      <xdr:row>101</xdr:row>
      <xdr:rowOff>0</xdr:rowOff>
    </xdr:from>
    <xdr:to>
      <xdr:col>0</xdr:col>
      <xdr:colOff>2303786</xdr:colOff>
      <xdr:row>112</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925675"/>
          <a:ext cx="220853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133</xdr:row>
      <xdr:rowOff>0</xdr:rowOff>
    </xdr:from>
    <xdr:to>
      <xdr:col>0</xdr:col>
      <xdr:colOff>2312039</xdr:colOff>
      <xdr:row>144</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20212050"/>
          <a:ext cx="2248535" cy="1637665"/>
        </a:xfrm>
        <a:prstGeom prst="rect">
          <a:avLst/>
        </a:prstGeom>
        <a:noFill/>
        <a:ln>
          <a:noFill/>
        </a:ln>
      </xdr:spPr>
    </xdr:pic>
    <xdr:clientData/>
  </xdr:twoCellAnchor>
  <xdr:twoCellAnchor editAs="oneCell">
    <xdr:from>
      <xdr:col>0</xdr:col>
      <xdr:colOff>79376</xdr:colOff>
      <xdr:row>149</xdr:row>
      <xdr:rowOff>0</xdr:rowOff>
    </xdr:from>
    <xdr:to>
      <xdr:col>0</xdr:col>
      <xdr:colOff>2318386</xdr:colOff>
      <xdr:row>160</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2498050"/>
          <a:ext cx="2239010" cy="1637665"/>
        </a:xfrm>
        <a:prstGeom prst="rect">
          <a:avLst/>
        </a:prstGeom>
        <a:noFill/>
        <a:ln>
          <a:noFill/>
        </a:ln>
      </xdr:spPr>
    </xdr:pic>
    <xdr:clientData/>
  </xdr:twoCellAnchor>
  <xdr:twoCellAnchor editAs="oneCell">
    <xdr:from>
      <xdr:col>0</xdr:col>
      <xdr:colOff>63504</xdr:colOff>
      <xdr:row>133</xdr:row>
      <xdr:rowOff>0</xdr:rowOff>
    </xdr:from>
    <xdr:to>
      <xdr:col>0</xdr:col>
      <xdr:colOff>2312039</xdr:colOff>
      <xdr:row>144</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20212050"/>
          <a:ext cx="2248535" cy="1637665"/>
        </a:xfrm>
        <a:prstGeom prst="rect">
          <a:avLst/>
        </a:prstGeom>
        <a:noFill/>
        <a:ln>
          <a:noFill/>
        </a:ln>
      </xdr:spPr>
    </xdr:pic>
    <xdr:clientData/>
  </xdr:twoCellAnchor>
  <xdr:twoCellAnchor editAs="oneCell">
    <xdr:from>
      <xdr:col>0</xdr:col>
      <xdr:colOff>79376</xdr:colOff>
      <xdr:row>149</xdr:row>
      <xdr:rowOff>0</xdr:rowOff>
    </xdr:from>
    <xdr:to>
      <xdr:col>0</xdr:col>
      <xdr:colOff>2318386</xdr:colOff>
      <xdr:row>160</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2498050"/>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112</xdr:row>
      <xdr:rowOff>0</xdr:rowOff>
    </xdr:from>
    <xdr:to>
      <xdr:col>0</xdr:col>
      <xdr:colOff>2307596</xdr:colOff>
      <xdr:row>123</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7068800"/>
          <a:ext cx="2212340" cy="1574166"/>
        </a:xfrm>
        <a:prstGeom prst="rect">
          <a:avLst/>
        </a:prstGeom>
        <a:noFill/>
        <a:ln>
          <a:noFill/>
        </a:ln>
      </xdr:spPr>
    </xdr:pic>
    <xdr:clientData/>
  </xdr:twoCellAnchor>
  <xdr:twoCellAnchor editAs="oneCell">
    <xdr:from>
      <xdr:col>0</xdr:col>
      <xdr:colOff>71437</xdr:colOff>
      <xdr:row>128</xdr:row>
      <xdr:rowOff>0</xdr:rowOff>
    </xdr:from>
    <xdr:to>
      <xdr:col>0</xdr:col>
      <xdr:colOff>2306637</xdr:colOff>
      <xdr:row>139</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9354800"/>
          <a:ext cx="223520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100</xdr:row>
      <xdr:rowOff>0</xdr:rowOff>
    </xdr:from>
    <xdr:to>
      <xdr:col>0</xdr:col>
      <xdr:colOff>2307596</xdr:colOff>
      <xdr:row>111</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782800"/>
          <a:ext cx="2212340" cy="1574165"/>
        </a:xfrm>
        <a:prstGeom prst="rect">
          <a:avLst/>
        </a:prstGeom>
        <a:noFill/>
        <a:ln>
          <a:noFill/>
        </a:ln>
      </xdr:spPr>
    </xdr:pic>
    <xdr:clientData/>
  </xdr:twoCellAnchor>
  <xdr:twoCellAnchor editAs="oneCell">
    <xdr:from>
      <xdr:col>0</xdr:col>
      <xdr:colOff>87318</xdr:colOff>
      <xdr:row>116</xdr:row>
      <xdr:rowOff>0</xdr:rowOff>
    </xdr:from>
    <xdr:to>
      <xdr:col>0</xdr:col>
      <xdr:colOff>2307278</xdr:colOff>
      <xdr:row>127</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7068800"/>
          <a:ext cx="221996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66</xdr:row>
      <xdr:rowOff>0</xdr:rowOff>
    </xdr:from>
    <xdr:to>
      <xdr:col>0</xdr:col>
      <xdr:colOff>2311085</xdr:colOff>
      <xdr:row>77</xdr:row>
      <xdr:rowOff>56515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925050"/>
          <a:ext cx="2223770" cy="1628140"/>
        </a:xfrm>
        <a:prstGeom prst="rect">
          <a:avLst/>
        </a:prstGeom>
        <a:noFill/>
        <a:ln>
          <a:noFill/>
        </a:ln>
      </xdr:spPr>
    </xdr:pic>
    <xdr:clientData/>
  </xdr:twoCellAnchor>
  <xdr:twoCellAnchor editAs="oneCell">
    <xdr:from>
      <xdr:col>0</xdr:col>
      <xdr:colOff>79378</xdr:colOff>
      <xdr:row>82</xdr:row>
      <xdr:rowOff>0</xdr:rowOff>
    </xdr:from>
    <xdr:to>
      <xdr:col>0</xdr:col>
      <xdr:colOff>2312673</xdr:colOff>
      <xdr:row>93</xdr:row>
      <xdr:rowOff>56515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2211050"/>
          <a:ext cx="2233295" cy="16281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64</xdr:row>
      <xdr:rowOff>76200</xdr:rowOff>
    </xdr:from>
    <xdr:to>
      <xdr:col>1</xdr:col>
      <xdr:colOff>276225</xdr:colOff>
      <xdr:row>75</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610725"/>
          <a:ext cx="23526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48</xdr:row>
      <xdr:rowOff>76200</xdr:rowOff>
    </xdr:from>
    <xdr:to>
      <xdr:col>1</xdr:col>
      <xdr:colOff>276225</xdr:colOff>
      <xdr:row>59</xdr:row>
      <xdr:rowOff>104775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324725"/>
          <a:ext cx="23431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99</xdr:row>
      <xdr:rowOff>0</xdr:rowOff>
    </xdr:from>
    <xdr:to>
      <xdr:col>0</xdr:col>
      <xdr:colOff>2304104</xdr:colOff>
      <xdr:row>110</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6497300"/>
          <a:ext cx="2200910" cy="1574165"/>
        </a:xfrm>
        <a:prstGeom prst="rect">
          <a:avLst/>
        </a:prstGeom>
        <a:noFill/>
        <a:ln>
          <a:noFill/>
        </a:ln>
      </xdr:spPr>
    </xdr:pic>
    <xdr:clientData/>
  </xdr:twoCellAnchor>
  <xdr:twoCellAnchor editAs="oneCell">
    <xdr:from>
      <xdr:col>0</xdr:col>
      <xdr:colOff>95256</xdr:colOff>
      <xdr:row>115</xdr:row>
      <xdr:rowOff>0</xdr:rowOff>
    </xdr:from>
    <xdr:to>
      <xdr:col>0</xdr:col>
      <xdr:colOff>2307596</xdr:colOff>
      <xdr:row>126</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8783300"/>
          <a:ext cx="221234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86</xdr:row>
      <xdr:rowOff>0</xdr:rowOff>
    </xdr:from>
    <xdr:to>
      <xdr:col>0</xdr:col>
      <xdr:colOff>2307596</xdr:colOff>
      <xdr:row>97</xdr:row>
      <xdr:rowOff>56515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782675"/>
          <a:ext cx="2212340" cy="1628140"/>
        </a:xfrm>
        <a:prstGeom prst="rect">
          <a:avLst/>
        </a:prstGeom>
        <a:noFill/>
        <a:ln>
          <a:noFill/>
        </a:ln>
      </xdr:spPr>
    </xdr:pic>
    <xdr:clientData/>
  </xdr:twoCellAnchor>
  <xdr:twoCellAnchor editAs="oneCell">
    <xdr:from>
      <xdr:col>0</xdr:col>
      <xdr:colOff>95256</xdr:colOff>
      <xdr:row>102</xdr:row>
      <xdr:rowOff>0</xdr:rowOff>
    </xdr:from>
    <xdr:to>
      <xdr:col>0</xdr:col>
      <xdr:colOff>2307596</xdr:colOff>
      <xdr:row>113</xdr:row>
      <xdr:rowOff>56515</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068675"/>
          <a:ext cx="2212340" cy="16281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80</xdr:row>
      <xdr:rowOff>0</xdr:rowOff>
    </xdr:from>
    <xdr:to>
      <xdr:col>0</xdr:col>
      <xdr:colOff>2339658</xdr:colOff>
      <xdr:row>91</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639550"/>
          <a:ext cx="2204720" cy="1637665"/>
        </a:xfrm>
        <a:prstGeom prst="rect">
          <a:avLst/>
        </a:prstGeom>
        <a:noFill/>
        <a:ln>
          <a:noFill/>
        </a:ln>
      </xdr:spPr>
    </xdr:pic>
    <xdr:clientData/>
  </xdr:twoCellAnchor>
  <xdr:twoCellAnchor editAs="oneCell">
    <xdr:from>
      <xdr:col>0</xdr:col>
      <xdr:colOff>119070</xdr:colOff>
      <xdr:row>95</xdr:row>
      <xdr:rowOff>111124</xdr:rowOff>
    </xdr:from>
    <xdr:to>
      <xdr:col>0</xdr:col>
      <xdr:colOff>2323790</xdr:colOff>
      <xdr:row>107</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0" y="13893799"/>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77</xdr:row>
      <xdr:rowOff>0</xdr:rowOff>
    </xdr:from>
    <xdr:to>
      <xdr:col>0</xdr:col>
      <xdr:colOff>2318390</xdr:colOff>
      <xdr:row>88</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782425"/>
          <a:ext cx="2239010" cy="1637665"/>
        </a:xfrm>
        <a:prstGeom prst="rect">
          <a:avLst/>
        </a:prstGeom>
        <a:noFill/>
        <a:ln>
          <a:noFill/>
        </a:ln>
      </xdr:spPr>
    </xdr:pic>
    <xdr:clientData/>
  </xdr:twoCellAnchor>
  <xdr:twoCellAnchor editAs="oneCell">
    <xdr:from>
      <xdr:col>0</xdr:col>
      <xdr:colOff>87318</xdr:colOff>
      <xdr:row>93</xdr:row>
      <xdr:rowOff>0</xdr:rowOff>
    </xdr:from>
    <xdr:to>
      <xdr:col>0</xdr:col>
      <xdr:colOff>2316803</xdr:colOff>
      <xdr:row>104</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068425"/>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86</xdr:row>
      <xdr:rowOff>0</xdr:rowOff>
    </xdr:from>
    <xdr:to>
      <xdr:col>0</xdr:col>
      <xdr:colOff>2246317</xdr:colOff>
      <xdr:row>97</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2639675"/>
          <a:ext cx="2174875" cy="1579880"/>
        </a:xfrm>
        <a:prstGeom prst="rect">
          <a:avLst/>
        </a:prstGeom>
        <a:noFill/>
        <a:ln>
          <a:noFill/>
        </a:ln>
      </xdr:spPr>
    </xdr:pic>
    <xdr:clientData/>
  </xdr:twoCellAnchor>
  <xdr:twoCellAnchor editAs="oneCell">
    <xdr:from>
      <xdr:col>0</xdr:col>
      <xdr:colOff>95251</xdr:colOff>
      <xdr:row>102</xdr:row>
      <xdr:rowOff>0</xdr:rowOff>
    </xdr:from>
    <xdr:to>
      <xdr:col>0</xdr:col>
      <xdr:colOff>2266316</xdr:colOff>
      <xdr:row>113</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4925675"/>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2313623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496800"/>
          <a:ext cx="2210435" cy="1631315"/>
        </a:xfrm>
        <a:prstGeom prst="rect">
          <a:avLst/>
        </a:prstGeom>
        <a:noFill/>
        <a:ln>
          <a:noFill/>
        </a:ln>
      </xdr:spPr>
    </xdr:pic>
    <xdr:clientData/>
  </xdr:twoCellAnchor>
  <xdr:twoCellAnchor editAs="oneCell">
    <xdr:from>
      <xdr:col>0</xdr:col>
      <xdr:colOff>103191</xdr:colOff>
      <xdr:row>100</xdr:row>
      <xdr:rowOff>0</xdr:rowOff>
    </xdr:from>
    <xdr:to>
      <xdr:col>0</xdr:col>
      <xdr:colOff>2313626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782800"/>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93</xdr:row>
      <xdr:rowOff>0</xdr:rowOff>
    </xdr:from>
    <xdr:to>
      <xdr:col>0</xdr:col>
      <xdr:colOff>2314580</xdr:colOff>
      <xdr:row>104</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639925"/>
          <a:ext cx="2235200" cy="1635760"/>
        </a:xfrm>
        <a:prstGeom prst="rect">
          <a:avLst/>
        </a:prstGeom>
        <a:noFill/>
        <a:ln>
          <a:noFill/>
        </a:ln>
      </xdr:spPr>
    </xdr:pic>
    <xdr:clientData/>
  </xdr:twoCellAnchor>
  <xdr:twoCellAnchor editAs="oneCell">
    <xdr:from>
      <xdr:col>0</xdr:col>
      <xdr:colOff>71442</xdr:colOff>
      <xdr:row>109</xdr:row>
      <xdr:rowOff>0</xdr:rowOff>
    </xdr:from>
    <xdr:to>
      <xdr:col>0</xdr:col>
      <xdr:colOff>2314262</xdr:colOff>
      <xdr:row>120</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925925"/>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34</xdr:row>
      <xdr:rowOff>0</xdr:rowOff>
    </xdr:from>
    <xdr:to>
      <xdr:col>1</xdr:col>
      <xdr:colOff>220030</xdr:colOff>
      <xdr:row>45</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353050"/>
          <a:ext cx="2269490" cy="1637665"/>
        </a:xfrm>
        <a:prstGeom prst="rect">
          <a:avLst/>
        </a:prstGeom>
        <a:noFill/>
        <a:ln>
          <a:noFill/>
        </a:ln>
      </xdr:spPr>
    </xdr:pic>
    <xdr:clientData/>
  </xdr:twoCellAnchor>
  <xdr:twoCellAnchor editAs="oneCell">
    <xdr:from>
      <xdr:col>0</xdr:col>
      <xdr:colOff>95256</xdr:colOff>
      <xdr:row>50</xdr:row>
      <xdr:rowOff>0</xdr:rowOff>
    </xdr:from>
    <xdr:to>
      <xdr:col>1</xdr:col>
      <xdr:colOff>212096</xdr:colOff>
      <xdr:row>61</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639050"/>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50</xdr:row>
      <xdr:rowOff>0</xdr:rowOff>
    </xdr:from>
    <xdr:to>
      <xdr:col>1</xdr:col>
      <xdr:colOff>212096</xdr:colOff>
      <xdr:row>61</xdr:row>
      <xdr:rowOff>66041</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924800"/>
          <a:ext cx="2269490" cy="1637666"/>
        </a:xfrm>
        <a:prstGeom prst="rect">
          <a:avLst/>
        </a:prstGeom>
        <a:noFill/>
        <a:ln>
          <a:noFill/>
        </a:ln>
      </xdr:spPr>
    </xdr:pic>
    <xdr:clientData/>
  </xdr:twoCellAnchor>
  <xdr:twoCellAnchor editAs="oneCell">
    <xdr:from>
      <xdr:col>0</xdr:col>
      <xdr:colOff>87316</xdr:colOff>
      <xdr:row>34</xdr:row>
      <xdr:rowOff>0</xdr:rowOff>
    </xdr:from>
    <xdr:to>
      <xdr:col>1</xdr:col>
      <xdr:colOff>111446</xdr:colOff>
      <xdr:row>44</xdr:row>
      <xdr:rowOff>138641</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638800"/>
          <a:ext cx="2176780" cy="156739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42</xdr:row>
      <xdr:rowOff>50799</xdr:rowOff>
    </xdr:from>
    <xdr:to>
      <xdr:col>1</xdr:col>
      <xdr:colOff>27305</xdr:colOff>
      <xdr:row>52</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499349"/>
          <a:ext cx="2091055" cy="1479245"/>
        </a:xfrm>
        <a:prstGeom prst="rect">
          <a:avLst/>
        </a:prstGeom>
        <a:noFill/>
        <a:ln>
          <a:noFill/>
        </a:ln>
      </xdr:spPr>
    </xdr:pic>
    <xdr:clientData/>
  </xdr:twoCellAnchor>
  <xdr:twoCellAnchor editAs="oneCell">
    <xdr:from>
      <xdr:col>0</xdr:col>
      <xdr:colOff>57150</xdr:colOff>
      <xdr:row>58</xdr:row>
      <xdr:rowOff>82550</xdr:rowOff>
    </xdr:from>
    <xdr:to>
      <xdr:col>1</xdr:col>
      <xdr:colOff>171450</xdr:colOff>
      <xdr:row>69</xdr:row>
      <xdr:rowOff>48895</xdr:rowOff>
    </xdr:to>
    <xdr:pic>
      <xdr:nvPicPr>
        <xdr:cNvPr id="3" name="Picture 2">
          <a:extLst>
            <a:ext uri="{FF2B5EF4-FFF2-40B4-BE49-F238E27FC236}">
              <a16:creationId xmlns:a16="http://schemas.microsoft.com/office/drawing/2014/main" id="{85D6C6FA-4B2D-4944-84BD-111E75D03C5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9817100"/>
          <a:ext cx="2266950" cy="15379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91</xdr:row>
      <xdr:rowOff>85725</xdr:rowOff>
    </xdr:from>
    <xdr:to>
      <xdr:col>1</xdr:col>
      <xdr:colOff>104775</xdr:colOff>
      <xdr:row>102</xdr:row>
      <xdr:rowOff>76200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347787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109</xdr:row>
      <xdr:rowOff>85725</xdr:rowOff>
    </xdr:from>
    <xdr:to>
      <xdr:col>1</xdr:col>
      <xdr:colOff>104775</xdr:colOff>
      <xdr:row>120</xdr:row>
      <xdr:rowOff>76200</xdr:rowOff>
    </xdr:to>
    <xdr:pic>
      <xdr:nvPicPr>
        <xdr:cNvPr id="5" name="Picture 4">
          <a:extLst>
            <a:ext uri="{FF2B5EF4-FFF2-40B4-BE49-F238E27FC236}">
              <a16:creationId xmlns:a16="http://schemas.microsoft.com/office/drawing/2014/main" id="{AA42A57B-632C-7053-41CB-1A2533833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4551025"/>
          <a:ext cx="2311400" cy="138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60</xdr:row>
      <xdr:rowOff>120650</xdr:rowOff>
    </xdr:from>
    <xdr:to>
      <xdr:col>1</xdr:col>
      <xdr:colOff>14605</xdr:colOff>
      <xdr:row>71</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569575"/>
          <a:ext cx="2091055" cy="1495120"/>
        </a:xfrm>
        <a:prstGeom prst="rect">
          <a:avLst/>
        </a:prstGeom>
        <a:noFill/>
        <a:ln>
          <a:noFill/>
        </a:ln>
      </xdr:spPr>
    </xdr:pic>
    <xdr:clientData/>
  </xdr:twoCellAnchor>
  <xdr:twoCellAnchor editAs="oneCell">
    <xdr:from>
      <xdr:col>0</xdr:col>
      <xdr:colOff>76200</xdr:colOff>
      <xdr:row>45</xdr:row>
      <xdr:rowOff>38100</xdr:rowOff>
    </xdr:from>
    <xdr:to>
      <xdr:col>1</xdr:col>
      <xdr:colOff>14605</xdr:colOff>
      <xdr:row>55</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43900"/>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0</xdr:col>
      <xdr:colOff>2333625</xdr:colOff>
      <xdr:row>59</xdr:row>
      <xdr:rowOff>114300</xdr:rowOff>
    </xdr:to>
    <xdr:pic>
      <xdr:nvPicPr>
        <xdr:cNvPr id="2" name="Picture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44025"/>
          <a:ext cx="23336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64</xdr:row>
      <xdr:rowOff>0</xdr:rowOff>
    </xdr:from>
    <xdr:to>
      <xdr:col>0</xdr:col>
      <xdr:colOff>2286000</xdr:colOff>
      <xdr:row>74</xdr:row>
      <xdr:rowOff>38100</xdr:rowOff>
    </xdr:to>
    <xdr:pic>
      <xdr:nvPicPr>
        <xdr:cNvPr id="3" name="Picture 2">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630025"/>
          <a:ext cx="228600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54</xdr:row>
      <xdr:rowOff>85725</xdr:rowOff>
    </xdr:from>
    <xdr:to>
      <xdr:col>0</xdr:col>
      <xdr:colOff>2257425</xdr:colOff>
      <xdr:row>65</xdr:row>
      <xdr:rowOff>76200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54392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70</xdr:row>
      <xdr:rowOff>123825</xdr:rowOff>
    </xdr:from>
    <xdr:to>
      <xdr:col>0</xdr:col>
      <xdr:colOff>2257425</xdr:colOff>
      <xdr:row>81</xdr:row>
      <xdr:rowOff>114300</xdr:rowOff>
    </xdr:to>
    <xdr:pic>
      <xdr:nvPicPr>
        <xdr:cNvPr id="4" name="Picture 3">
          <a:extLst>
            <a:ext uri="{FF2B5EF4-FFF2-40B4-BE49-F238E27FC236}">
              <a16:creationId xmlns:a16="http://schemas.microsoft.com/office/drawing/2014/main" id="{EEA83E4D-0A02-1CF3-0C7B-6612DD4D46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9972675"/>
          <a:ext cx="2209800" cy="138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102</xdr:row>
      <xdr:rowOff>95250</xdr:rowOff>
    </xdr:from>
    <xdr:to>
      <xdr:col>0</xdr:col>
      <xdr:colOff>2314575</xdr:colOff>
      <xdr:row>114</xdr:row>
      <xdr:rowOff>9525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5106650"/>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86</xdr:row>
      <xdr:rowOff>66675</xdr:rowOff>
    </xdr:from>
    <xdr:to>
      <xdr:col>0</xdr:col>
      <xdr:colOff>2324100</xdr:colOff>
      <xdr:row>97</xdr:row>
      <xdr:rowOff>104775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2792075"/>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89</xdr:row>
      <xdr:rowOff>53975</xdr:rowOff>
    </xdr:from>
    <xdr:to>
      <xdr:col>0</xdr:col>
      <xdr:colOff>2314575</xdr:colOff>
      <xdr:row>100</xdr:row>
      <xdr:rowOff>44450</xdr:rowOff>
    </xdr:to>
    <xdr:pic>
      <xdr:nvPicPr>
        <xdr:cNvPr id="4" name="Picture 3">
          <a:extLst>
            <a:ext uri="{FF2B5EF4-FFF2-40B4-BE49-F238E27FC236}">
              <a16:creationId xmlns:a16="http://schemas.microsoft.com/office/drawing/2014/main" id="{8B804E97-CEB3-4AA9-E077-77228F96E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998325"/>
          <a:ext cx="2219325" cy="138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73</xdr:row>
      <xdr:rowOff>88900</xdr:rowOff>
    </xdr:from>
    <xdr:to>
      <xdr:col>0</xdr:col>
      <xdr:colOff>2333625</xdr:colOff>
      <xdr:row>85</xdr:row>
      <xdr:rowOff>3175</xdr:rowOff>
    </xdr:to>
    <xdr:pic>
      <xdr:nvPicPr>
        <xdr:cNvPr id="5" name="Picture 4">
          <a:extLst>
            <a:ext uri="{FF2B5EF4-FFF2-40B4-BE49-F238E27FC236}">
              <a16:creationId xmlns:a16="http://schemas.microsoft.com/office/drawing/2014/main" id="{1CDD5AEC-A263-4F87-AF1D-34AE43CEE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9988550"/>
          <a:ext cx="22383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63</xdr:row>
      <xdr:rowOff>95250</xdr:rowOff>
    </xdr:from>
    <xdr:to>
      <xdr:col>1</xdr:col>
      <xdr:colOff>152400</xdr:colOff>
      <xdr:row>75</xdr:row>
      <xdr:rowOff>9525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486900"/>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48</xdr:row>
      <xdr:rowOff>19050</xdr:rowOff>
    </xdr:from>
    <xdr:to>
      <xdr:col>1</xdr:col>
      <xdr:colOff>161925</xdr:colOff>
      <xdr:row>59</xdr:row>
      <xdr:rowOff>9525</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726757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118</xdr:row>
      <xdr:rowOff>104775</xdr:rowOff>
    </xdr:from>
    <xdr:to>
      <xdr:col>0</xdr:col>
      <xdr:colOff>2381250</xdr:colOff>
      <xdr:row>129</xdr:row>
      <xdr:rowOff>76200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7354550"/>
          <a:ext cx="23145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102</xdr:row>
      <xdr:rowOff>104775</xdr:rowOff>
    </xdr:from>
    <xdr:to>
      <xdr:col>0</xdr:col>
      <xdr:colOff>2343150</xdr:colOff>
      <xdr:row>113</xdr:row>
      <xdr:rowOff>76200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5068550"/>
          <a:ext cx="22669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127</xdr:row>
      <xdr:rowOff>66675</xdr:rowOff>
    </xdr:from>
    <xdr:to>
      <xdr:col>0</xdr:col>
      <xdr:colOff>2314575</xdr:colOff>
      <xdr:row>138</xdr:row>
      <xdr:rowOff>19050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8602325"/>
          <a:ext cx="21717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112</xdr:row>
      <xdr:rowOff>28575</xdr:rowOff>
    </xdr:from>
    <xdr:to>
      <xdr:col>0</xdr:col>
      <xdr:colOff>2305050</xdr:colOff>
      <xdr:row>122</xdr:row>
      <xdr:rowOff>123825</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6421100"/>
          <a:ext cx="21812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2"/>
  <sheetViews>
    <sheetView tabSelected="1" workbookViewId="0">
      <selection sqref="A1:G1"/>
    </sheetView>
  </sheetViews>
  <sheetFormatPr defaultRowHeight="11.25" x14ac:dyDescent="0.2"/>
  <cols>
    <col min="1" max="1" width="38.7109375" style="7" bestFit="1" customWidth="1"/>
    <col min="2" max="2" width="50.5703125" style="7" bestFit="1" customWidth="1"/>
    <col min="3" max="3" width="24.7109375" style="7" bestFit="1" customWidth="1"/>
    <col min="4" max="4" width="15.28515625" style="7" bestFit="1" customWidth="1"/>
    <col min="5" max="5" width="25" style="10" customWidth="1"/>
    <col min="6" max="6" width="13.5703125" style="11" bestFit="1" customWidth="1"/>
    <col min="7" max="7" width="4.5703125" style="10" bestFit="1" customWidth="1"/>
    <col min="8" max="256" width="9.140625" style="7"/>
    <col min="257" max="257" width="38.7109375" style="7" bestFit="1" customWidth="1"/>
    <col min="258" max="258" width="50.5703125" style="7" bestFit="1" customWidth="1"/>
    <col min="259" max="259" width="24.7109375" style="7" bestFit="1" customWidth="1"/>
    <col min="260" max="260" width="15.28515625" style="7" bestFit="1" customWidth="1"/>
    <col min="261" max="261" width="25" style="7" customWidth="1"/>
    <col min="262" max="262" width="13.5703125" style="7" bestFit="1" customWidth="1"/>
    <col min="263" max="263" width="4.5703125" style="7" bestFit="1" customWidth="1"/>
    <col min="264" max="512" width="9.140625" style="7"/>
    <col min="513" max="513" width="38.7109375" style="7" bestFit="1" customWidth="1"/>
    <col min="514" max="514" width="50.5703125" style="7" bestFit="1" customWidth="1"/>
    <col min="515" max="515" width="24.7109375" style="7" bestFit="1" customWidth="1"/>
    <col min="516" max="516" width="15.28515625" style="7" bestFit="1" customWidth="1"/>
    <col min="517" max="517" width="25" style="7" customWidth="1"/>
    <col min="518" max="518" width="13.5703125" style="7" bestFit="1" customWidth="1"/>
    <col min="519" max="519" width="4.5703125" style="7" bestFit="1" customWidth="1"/>
    <col min="520" max="768" width="9.140625" style="7"/>
    <col min="769" max="769" width="38.7109375" style="7" bestFit="1" customWidth="1"/>
    <col min="770" max="770" width="50.5703125" style="7" bestFit="1" customWidth="1"/>
    <col min="771" max="771" width="24.7109375" style="7" bestFit="1" customWidth="1"/>
    <col min="772" max="772" width="15.28515625" style="7" bestFit="1" customWidth="1"/>
    <col min="773" max="773" width="25" style="7" customWidth="1"/>
    <col min="774" max="774" width="13.5703125" style="7" bestFit="1" customWidth="1"/>
    <col min="775" max="775" width="4.5703125" style="7" bestFit="1" customWidth="1"/>
    <col min="776" max="1024" width="9.140625" style="7"/>
    <col min="1025" max="1025" width="38.7109375" style="7" bestFit="1" customWidth="1"/>
    <col min="1026" max="1026" width="50.5703125" style="7" bestFit="1" customWidth="1"/>
    <col min="1027" max="1027" width="24.7109375" style="7" bestFit="1" customWidth="1"/>
    <col min="1028" max="1028" width="15.28515625" style="7" bestFit="1" customWidth="1"/>
    <col min="1029" max="1029" width="25" style="7" customWidth="1"/>
    <col min="1030" max="1030" width="13.5703125" style="7" bestFit="1" customWidth="1"/>
    <col min="1031" max="1031" width="4.5703125" style="7" bestFit="1" customWidth="1"/>
    <col min="1032" max="1280" width="9.140625" style="7"/>
    <col min="1281" max="1281" width="38.7109375" style="7" bestFit="1" customWidth="1"/>
    <col min="1282" max="1282" width="50.5703125" style="7" bestFit="1" customWidth="1"/>
    <col min="1283" max="1283" width="24.7109375" style="7" bestFit="1" customWidth="1"/>
    <col min="1284" max="1284" width="15.28515625" style="7" bestFit="1" customWidth="1"/>
    <col min="1285" max="1285" width="25" style="7" customWidth="1"/>
    <col min="1286" max="1286" width="13.5703125" style="7" bestFit="1" customWidth="1"/>
    <col min="1287" max="1287" width="4.5703125" style="7" bestFit="1" customWidth="1"/>
    <col min="1288" max="1536" width="9.140625" style="7"/>
    <col min="1537" max="1537" width="38.7109375" style="7" bestFit="1" customWidth="1"/>
    <col min="1538" max="1538" width="50.5703125" style="7" bestFit="1" customWidth="1"/>
    <col min="1539" max="1539" width="24.7109375" style="7" bestFit="1" customWidth="1"/>
    <col min="1540" max="1540" width="15.28515625" style="7" bestFit="1" customWidth="1"/>
    <col min="1541" max="1541" width="25" style="7" customWidth="1"/>
    <col min="1542" max="1542" width="13.5703125" style="7" bestFit="1" customWidth="1"/>
    <col min="1543" max="1543" width="4.5703125" style="7" bestFit="1" customWidth="1"/>
    <col min="1544" max="1792" width="9.140625" style="7"/>
    <col min="1793" max="1793" width="38.7109375" style="7" bestFit="1" customWidth="1"/>
    <col min="1794" max="1794" width="50.5703125" style="7" bestFit="1" customWidth="1"/>
    <col min="1795" max="1795" width="24.7109375" style="7" bestFit="1" customWidth="1"/>
    <col min="1796" max="1796" width="15.28515625" style="7" bestFit="1" customWidth="1"/>
    <col min="1797" max="1797" width="25" style="7" customWidth="1"/>
    <col min="1798" max="1798" width="13.5703125" style="7" bestFit="1" customWidth="1"/>
    <col min="1799" max="1799" width="4.5703125" style="7" bestFit="1" customWidth="1"/>
    <col min="1800" max="2048" width="9.140625" style="7"/>
    <col min="2049" max="2049" width="38.7109375" style="7" bestFit="1" customWidth="1"/>
    <col min="2050" max="2050" width="50.5703125" style="7" bestFit="1" customWidth="1"/>
    <col min="2051" max="2051" width="24.7109375" style="7" bestFit="1" customWidth="1"/>
    <col min="2052" max="2052" width="15.28515625" style="7" bestFit="1" customWidth="1"/>
    <col min="2053" max="2053" width="25" style="7" customWidth="1"/>
    <col min="2054" max="2054" width="13.5703125" style="7" bestFit="1" customWidth="1"/>
    <col min="2055" max="2055" width="4.5703125" style="7" bestFit="1" customWidth="1"/>
    <col min="2056" max="2304" width="9.140625" style="7"/>
    <col min="2305" max="2305" width="38.7109375" style="7" bestFit="1" customWidth="1"/>
    <col min="2306" max="2306" width="50.5703125" style="7" bestFit="1" customWidth="1"/>
    <col min="2307" max="2307" width="24.7109375" style="7" bestFit="1" customWidth="1"/>
    <col min="2308" max="2308" width="15.28515625" style="7" bestFit="1" customWidth="1"/>
    <col min="2309" max="2309" width="25" style="7" customWidth="1"/>
    <col min="2310" max="2310" width="13.5703125" style="7" bestFit="1" customWidth="1"/>
    <col min="2311" max="2311" width="4.5703125" style="7" bestFit="1" customWidth="1"/>
    <col min="2312" max="2560" width="9.140625" style="7"/>
    <col min="2561" max="2561" width="38.7109375" style="7" bestFit="1" customWidth="1"/>
    <col min="2562" max="2562" width="50.5703125" style="7" bestFit="1" customWidth="1"/>
    <col min="2563" max="2563" width="24.7109375" style="7" bestFit="1" customWidth="1"/>
    <col min="2564" max="2564" width="15.28515625" style="7" bestFit="1" customWidth="1"/>
    <col min="2565" max="2565" width="25" style="7" customWidth="1"/>
    <col min="2566" max="2566" width="13.5703125" style="7" bestFit="1" customWidth="1"/>
    <col min="2567" max="2567" width="4.5703125" style="7" bestFit="1" customWidth="1"/>
    <col min="2568" max="2816" width="9.140625" style="7"/>
    <col min="2817" max="2817" width="38.7109375" style="7" bestFit="1" customWidth="1"/>
    <col min="2818" max="2818" width="50.5703125" style="7" bestFit="1" customWidth="1"/>
    <col min="2819" max="2819" width="24.7109375" style="7" bestFit="1" customWidth="1"/>
    <col min="2820" max="2820" width="15.28515625" style="7" bestFit="1" customWidth="1"/>
    <col min="2821" max="2821" width="25" style="7" customWidth="1"/>
    <col min="2822" max="2822" width="13.5703125" style="7" bestFit="1" customWidth="1"/>
    <col min="2823" max="2823" width="4.5703125" style="7" bestFit="1" customWidth="1"/>
    <col min="2824" max="3072" width="9.140625" style="7"/>
    <col min="3073" max="3073" width="38.7109375" style="7" bestFit="1" customWidth="1"/>
    <col min="3074" max="3074" width="50.5703125" style="7" bestFit="1" customWidth="1"/>
    <col min="3075" max="3075" width="24.7109375" style="7" bestFit="1" customWidth="1"/>
    <col min="3076" max="3076" width="15.28515625" style="7" bestFit="1" customWidth="1"/>
    <col min="3077" max="3077" width="25" style="7" customWidth="1"/>
    <col min="3078" max="3078" width="13.5703125" style="7" bestFit="1" customWidth="1"/>
    <col min="3079" max="3079" width="4.5703125" style="7" bestFit="1" customWidth="1"/>
    <col min="3080" max="3328" width="9.140625" style="7"/>
    <col min="3329" max="3329" width="38.7109375" style="7" bestFit="1" customWidth="1"/>
    <col min="3330" max="3330" width="50.5703125" style="7" bestFit="1" customWidth="1"/>
    <col min="3331" max="3331" width="24.7109375" style="7" bestFit="1" customWidth="1"/>
    <col min="3332" max="3332" width="15.28515625" style="7" bestFit="1" customWidth="1"/>
    <col min="3333" max="3333" width="25" style="7" customWidth="1"/>
    <col min="3334" max="3334" width="13.5703125" style="7" bestFit="1" customWidth="1"/>
    <col min="3335" max="3335" width="4.5703125" style="7" bestFit="1" customWidth="1"/>
    <col min="3336" max="3584" width="9.140625" style="7"/>
    <col min="3585" max="3585" width="38.7109375" style="7" bestFit="1" customWidth="1"/>
    <col min="3586" max="3586" width="50.5703125" style="7" bestFit="1" customWidth="1"/>
    <col min="3587" max="3587" width="24.7109375" style="7" bestFit="1" customWidth="1"/>
    <col min="3588" max="3588" width="15.28515625" style="7" bestFit="1" customWidth="1"/>
    <col min="3589" max="3589" width="25" style="7" customWidth="1"/>
    <col min="3590" max="3590" width="13.5703125" style="7" bestFit="1" customWidth="1"/>
    <col min="3591" max="3591" width="4.5703125" style="7" bestFit="1" customWidth="1"/>
    <col min="3592" max="3840" width="9.140625" style="7"/>
    <col min="3841" max="3841" width="38.7109375" style="7" bestFit="1" customWidth="1"/>
    <col min="3842" max="3842" width="50.5703125" style="7" bestFit="1" customWidth="1"/>
    <col min="3843" max="3843" width="24.7109375" style="7" bestFit="1" customWidth="1"/>
    <col min="3844" max="3844" width="15.28515625" style="7" bestFit="1" customWidth="1"/>
    <col min="3845" max="3845" width="25" style="7" customWidth="1"/>
    <col min="3846" max="3846" width="13.5703125" style="7" bestFit="1" customWidth="1"/>
    <col min="3847" max="3847" width="4.5703125" style="7" bestFit="1" customWidth="1"/>
    <col min="3848" max="4096" width="9.140625" style="7"/>
    <col min="4097" max="4097" width="38.7109375" style="7" bestFit="1" customWidth="1"/>
    <col min="4098" max="4098" width="50.5703125" style="7" bestFit="1" customWidth="1"/>
    <col min="4099" max="4099" width="24.7109375" style="7" bestFit="1" customWidth="1"/>
    <col min="4100" max="4100" width="15.28515625" style="7" bestFit="1" customWidth="1"/>
    <col min="4101" max="4101" width="25" style="7" customWidth="1"/>
    <col min="4102" max="4102" width="13.5703125" style="7" bestFit="1" customWidth="1"/>
    <col min="4103" max="4103" width="4.5703125" style="7" bestFit="1" customWidth="1"/>
    <col min="4104" max="4352" width="9.140625" style="7"/>
    <col min="4353" max="4353" width="38.7109375" style="7" bestFit="1" customWidth="1"/>
    <col min="4354" max="4354" width="50.5703125" style="7" bestFit="1" customWidth="1"/>
    <col min="4355" max="4355" width="24.7109375" style="7" bestFit="1" customWidth="1"/>
    <col min="4356" max="4356" width="15.28515625" style="7" bestFit="1" customWidth="1"/>
    <col min="4357" max="4357" width="25" style="7" customWidth="1"/>
    <col min="4358" max="4358" width="13.5703125" style="7" bestFit="1" customWidth="1"/>
    <col min="4359" max="4359" width="4.5703125" style="7" bestFit="1" customWidth="1"/>
    <col min="4360" max="4608" width="9.140625" style="7"/>
    <col min="4609" max="4609" width="38.7109375" style="7" bestFit="1" customWidth="1"/>
    <col min="4610" max="4610" width="50.5703125" style="7" bestFit="1" customWidth="1"/>
    <col min="4611" max="4611" width="24.7109375" style="7" bestFit="1" customWidth="1"/>
    <col min="4612" max="4612" width="15.28515625" style="7" bestFit="1" customWidth="1"/>
    <col min="4613" max="4613" width="25" style="7" customWidth="1"/>
    <col min="4614" max="4614" width="13.5703125" style="7" bestFit="1" customWidth="1"/>
    <col min="4615" max="4615" width="4.5703125" style="7" bestFit="1" customWidth="1"/>
    <col min="4616" max="4864" width="9.140625" style="7"/>
    <col min="4865" max="4865" width="38.7109375" style="7" bestFit="1" customWidth="1"/>
    <col min="4866" max="4866" width="50.5703125" style="7" bestFit="1" customWidth="1"/>
    <col min="4867" max="4867" width="24.7109375" style="7" bestFit="1" customWidth="1"/>
    <col min="4868" max="4868" width="15.28515625" style="7" bestFit="1" customWidth="1"/>
    <col min="4869" max="4869" width="25" style="7" customWidth="1"/>
    <col min="4870" max="4870" width="13.5703125" style="7" bestFit="1" customWidth="1"/>
    <col min="4871" max="4871" width="4.5703125" style="7" bestFit="1" customWidth="1"/>
    <col min="4872" max="5120" width="9.140625" style="7"/>
    <col min="5121" max="5121" width="38.7109375" style="7" bestFit="1" customWidth="1"/>
    <col min="5122" max="5122" width="50.5703125" style="7" bestFit="1" customWidth="1"/>
    <col min="5123" max="5123" width="24.7109375" style="7" bestFit="1" customWidth="1"/>
    <col min="5124" max="5124" width="15.28515625" style="7" bestFit="1" customWidth="1"/>
    <col min="5125" max="5125" width="25" style="7" customWidth="1"/>
    <col min="5126" max="5126" width="13.5703125" style="7" bestFit="1" customWidth="1"/>
    <col min="5127" max="5127" width="4.5703125" style="7" bestFit="1" customWidth="1"/>
    <col min="5128" max="5376" width="9.140625" style="7"/>
    <col min="5377" max="5377" width="38.7109375" style="7" bestFit="1" customWidth="1"/>
    <col min="5378" max="5378" width="50.5703125" style="7" bestFit="1" customWidth="1"/>
    <col min="5379" max="5379" width="24.7109375" style="7" bestFit="1" customWidth="1"/>
    <col min="5380" max="5380" width="15.28515625" style="7" bestFit="1" customWidth="1"/>
    <col min="5381" max="5381" width="25" style="7" customWidth="1"/>
    <col min="5382" max="5382" width="13.5703125" style="7" bestFit="1" customWidth="1"/>
    <col min="5383" max="5383" width="4.5703125" style="7" bestFit="1" customWidth="1"/>
    <col min="5384" max="5632" width="9.140625" style="7"/>
    <col min="5633" max="5633" width="38.7109375" style="7" bestFit="1" customWidth="1"/>
    <col min="5634" max="5634" width="50.5703125" style="7" bestFit="1" customWidth="1"/>
    <col min="5635" max="5635" width="24.7109375" style="7" bestFit="1" customWidth="1"/>
    <col min="5636" max="5636" width="15.28515625" style="7" bestFit="1" customWidth="1"/>
    <col min="5637" max="5637" width="25" style="7" customWidth="1"/>
    <col min="5638" max="5638" width="13.5703125" style="7" bestFit="1" customWidth="1"/>
    <col min="5639" max="5639" width="4.5703125" style="7" bestFit="1" customWidth="1"/>
    <col min="5640" max="5888" width="9.140625" style="7"/>
    <col min="5889" max="5889" width="38.7109375" style="7" bestFit="1" customWidth="1"/>
    <col min="5890" max="5890" width="50.5703125" style="7" bestFit="1" customWidth="1"/>
    <col min="5891" max="5891" width="24.7109375" style="7" bestFit="1" customWidth="1"/>
    <col min="5892" max="5892" width="15.28515625" style="7" bestFit="1" customWidth="1"/>
    <col min="5893" max="5893" width="25" style="7" customWidth="1"/>
    <col min="5894" max="5894" width="13.5703125" style="7" bestFit="1" customWidth="1"/>
    <col min="5895" max="5895" width="4.5703125" style="7" bestFit="1" customWidth="1"/>
    <col min="5896" max="6144" width="9.140625" style="7"/>
    <col min="6145" max="6145" width="38.7109375" style="7" bestFit="1" customWidth="1"/>
    <col min="6146" max="6146" width="50.5703125" style="7" bestFit="1" customWidth="1"/>
    <col min="6147" max="6147" width="24.7109375" style="7" bestFit="1" customWidth="1"/>
    <col min="6148" max="6148" width="15.28515625" style="7" bestFit="1" customWidth="1"/>
    <col min="6149" max="6149" width="25" style="7" customWidth="1"/>
    <col min="6150" max="6150" width="13.5703125" style="7" bestFit="1" customWidth="1"/>
    <col min="6151" max="6151" width="4.5703125" style="7" bestFit="1" customWidth="1"/>
    <col min="6152" max="6400" width="9.140625" style="7"/>
    <col min="6401" max="6401" width="38.7109375" style="7" bestFit="1" customWidth="1"/>
    <col min="6402" max="6402" width="50.5703125" style="7" bestFit="1" customWidth="1"/>
    <col min="6403" max="6403" width="24.7109375" style="7" bestFit="1" customWidth="1"/>
    <col min="6404" max="6404" width="15.28515625" style="7" bestFit="1" customWidth="1"/>
    <col min="6405" max="6405" width="25" style="7" customWidth="1"/>
    <col min="6406" max="6406" width="13.5703125" style="7" bestFit="1" customWidth="1"/>
    <col min="6407" max="6407" width="4.5703125" style="7" bestFit="1" customWidth="1"/>
    <col min="6408" max="6656" width="9.140625" style="7"/>
    <col min="6657" max="6657" width="38.7109375" style="7" bestFit="1" customWidth="1"/>
    <col min="6658" max="6658" width="50.5703125" style="7" bestFit="1" customWidth="1"/>
    <col min="6659" max="6659" width="24.7109375" style="7" bestFit="1" customWidth="1"/>
    <col min="6660" max="6660" width="15.28515625" style="7" bestFit="1" customWidth="1"/>
    <col min="6661" max="6661" width="25" style="7" customWidth="1"/>
    <col min="6662" max="6662" width="13.5703125" style="7" bestFit="1" customWidth="1"/>
    <col min="6663" max="6663" width="4.5703125" style="7" bestFit="1" customWidth="1"/>
    <col min="6664" max="6912" width="9.140625" style="7"/>
    <col min="6913" max="6913" width="38.7109375" style="7" bestFit="1" customWidth="1"/>
    <col min="6914" max="6914" width="50.5703125" style="7" bestFit="1" customWidth="1"/>
    <col min="6915" max="6915" width="24.7109375" style="7" bestFit="1" customWidth="1"/>
    <col min="6916" max="6916" width="15.28515625" style="7" bestFit="1" customWidth="1"/>
    <col min="6917" max="6917" width="25" style="7" customWidth="1"/>
    <col min="6918" max="6918" width="13.5703125" style="7" bestFit="1" customWidth="1"/>
    <col min="6919" max="6919" width="4.5703125" style="7" bestFit="1" customWidth="1"/>
    <col min="6920" max="7168" width="9.140625" style="7"/>
    <col min="7169" max="7169" width="38.7109375" style="7" bestFit="1" customWidth="1"/>
    <col min="7170" max="7170" width="50.5703125" style="7" bestFit="1" customWidth="1"/>
    <col min="7171" max="7171" width="24.7109375" style="7" bestFit="1" customWidth="1"/>
    <col min="7172" max="7172" width="15.28515625" style="7" bestFit="1" customWidth="1"/>
    <col min="7173" max="7173" width="25" style="7" customWidth="1"/>
    <col min="7174" max="7174" width="13.5703125" style="7" bestFit="1" customWidth="1"/>
    <col min="7175" max="7175" width="4.5703125" style="7" bestFit="1" customWidth="1"/>
    <col min="7176" max="7424" width="9.140625" style="7"/>
    <col min="7425" max="7425" width="38.7109375" style="7" bestFit="1" customWidth="1"/>
    <col min="7426" max="7426" width="50.5703125" style="7" bestFit="1" customWidth="1"/>
    <col min="7427" max="7427" width="24.7109375" style="7" bestFit="1" customWidth="1"/>
    <col min="7428" max="7428" width="15.28515625" style="7" bestFit="1" customWidth="1"/>
    <col min="7429" max="7429" width="25" style="7" customWidth="1"/>
    <col min="7430" max="7430" width="13.5703125" style="7" bestFit="1" customWidth="1"/>
    <col min="7431" max="7431" width="4.5703125" style="7" bestFit="1" customWidth="1"/>
    <col min="7432" max="7680" width="9.140625" style="7"/>
    <col min="7681" max="7681" width="38.7109375" style="7" bestFit="1" customWidth="1"/>
    <col min="7682" max="7682" width="50.5703125" style="7" bestFit="1" customWidth="1"/>
    <col min="7683" max="7683" width="24.7109375" style="7" bestFit="1" customWidth="1"/>
    <col min="7684" max="7684" width="15.28515625" style="7" bestFit="1" customWidth="1"/>
    <col min="7685" max="7685" width="25" style="7" customWidth="1"/>
    <col min="7686" max="7686" width="13.5703125" style="7" bestFit="1" customWidth="1"/>
    <col min="7687" max="7687" width="4.5703125" style="7" bestFit="1" customWidth="1"/>
    <col min="7688" max="7936" width="9.140625" style="7"/>
    <col min="7937" max="7937" width="38.7109375" style="7" bestFit="1" customWidth="1"/>
    <col min="7938" max="7938" width="50.5703125" style="7" bestFit="1" customWidth="1"/>
    <col min="7939" max="7939" width="24.7109375" style="7" bestFit="1" customWidth="1"/>
    <col min="7940" max="7940" width="15.28515625" style="7" bestFit="1" customWidth="1"/>
    <col min="7941" max="7941" width="25" style="7" customWidth="1"/>
    <col min="7942" max="7942" width="13.5703125" style="7" bestFit="1" customWidth="1"/>
    <col min="7943" max="7943" width="4.5703125" style="7" bestFit="1" customWidth="1"/>
    <col min="7944" max="8192" width="9.140625" style="7"/>
    <col min="8193" max="8193" width="38.7109375" style="7" bestFit="1" customWidth="1"/>
    <col min="8194" max="8194" width="50.5703125" style="7" bestFit="1" customWidth="1"/>
    <col min="8195" max="8195" width="24.7109375" style="7" bestFit="1" customWidth="1"/>
    <col min="8196" max="8196" width="15.28515625" style="7" bestFit="1" customWidth="1"/>
    <col min="8197" max="8197" width="25" style="7" customWidth="1"/>
    <col min="8198" max="8198" width="13.5703125" style="7" bestFit="1" customWidth="1"/>
    <col min="8199" max="8199" width="4.5703125" style="7" bestFit="1" customWidth="1"/>
    <col min="8200" max="8448" width="9.140625" style="7"/>
    <col min="8449" max="8449" width="38.7109375" style="7" bestFit="1" customWidth="1"/>
    <col min="8450" max="8450" width="50.5703125" style="7" bestFit="1" customWidth="1"/>
    <col min="8451" max="8451" width="24.7109375" style="7" bestFit="1" customWidth="1"/>
    <col min="8452" max="8452" width="15.28515625" style="7" bestFit="1" customWidth="1"/>
    <col min="8453" max="8453" width="25" style="7" customWidth="1"/>
    <col min="8454" max="8454" width="13.5703125" style="7" bestFit="1" customWidth="1"/>
    <col min="8455" max="8455" width="4.5703125" style="7" bestFit="1" customWidth="1"/>
    <col min="8456" max="8704" width="9.140625" style="7"/>
    <col min="8705" max="8705" width="38.7109375" style="7" bestFit="1" customWidth="1"/>
    <col min="8706" max="8706" width="50.5703125" style="7" bestFit="1" customWidth="1"/>
    <col min="8707" max="8707" width="24.7109375" style="7" bestFit="1" customWidth="1"/>
    <col min="8708" max="8708" width="15.28515625" style="7" bestFit="1" customWidth="1"/>
    <col min="8709" max="8709" width="25" style="7" customWidth="1"/>
    <col min="8710" max="8710" width="13.5703125" style="7" bestFit="1" customWidth="1"/>
    <col min="8711" max="8711" width="4.5703125" style="7" bestFit="1" customWidth="1"/>
    <col min="8712" max="8960" width="9.140625" style="7"/>
    <col min="8961" max="8961" width="38.7109375" style="7" bestFit="1" customWidth="1"/>
    <col min="8962" max="8962" width="50.5703125" style="7" bestFit="1" customWidth="1"/>
    <col min="8963" max="8963" width="24.7109375" style="7" bestFit="1" customWidth="1"/>
    <col min="8964" max="8964" width="15.28515625" style="7" bestFit="1" customWidth="1"/>
    <col min="8965" max="8965" width="25" style="7" customWidth="1"/>
    <col min="8966" max="8966" width="13.5703125" style="7" bestFit="1" customWidth="1"/>
    <col min="8967" max="8967" width="4.5703125" style="7" bestFit="1" customWidth="1"/>
    <col min="8968" max="9216" width="9.140625" style="7"/>
    <col min="9217" max="9217" width="38.7109375" style="7" bestFit="1" customWidth="1"/>
    <col min="9218" max="9218" width="50.5703125" style="7" bestFit="1" customWidth="1"/>
    <col min="9219" max="9219" width="24.7109375" style="7" bestFit="1" customWidth="1"/>
    <col min="9220" max="9220" width="15.28515625" style="7" bestFit="1" customWidth="1"/>
    <col min="9221" max="9221" width="25" style="7" customWidth="1"/>
    <col min="9222" max="9222" width="13.5703125" style="7" bestFit="1" customWidth="1"/>
    <col min="9223" max="9223" width="4.5703125" style="7" bestFit="1" customWidth="1"/>
    <col min="9224" max="9472" width="9.140625" style="7"/>
    <col min="9473" max="9473" width="38.7109375" style="7" bestFit="1" customWidth="1"/>
    <col min="9474" max="9474" width="50.5703125" style="7" bestFit="1" customWidth="1"/>
    <col min="9475" max="9475" width="24.7109375" style="7" bestFit="1" customWidth="1"/>
    <col min="9476" max="9476" width="15.28515625" style="7" bestFit="1" customWidth="1"/>
    <col min="9477" max="9477" width="25" style="7" customWidth="1"/>
    <col min="9478" max="9478" width="13.5703125" style="7" bestFit="1" customWidth="1"/>
    <col min="9479" max="9479" width="4.5703125" style="7" bestFit="1" customWidth="1"/>
    <col min="9480" max="9728" width="9.140625" style="7"/>
    <col min="9729" max="9729" width="38.7109375" style="7" bestFit="1" customWidth="1"/>
    <col min="9730" max="9730" width="50.5703125" style="7" bestFit="1" customWidth="1"/>
    <col min="9731" max="9731" width="24.7109375" style="7" bestFit="1" customWidth="1"/>
    <col min="9732" max="9732" width="15.28515625" style="7" bestFit="1" customWidth="1"/>
    <col min="9733" max="9733" width="25" style="7" customWidth="1"/>
    <col min="9734" max="9734" width="13.5703125" style="7" bestFit="1" customWidth="1"/>
    <col min="9735" max="9735" width="4.5703125" style="7" bestFit="1" customWidth="1"/>
    <col min="9736" max="9984" width="9.140625" style="7"/>
    <col min="9985" max="9985" width="38.7109375" style="7" bestFit="1" customWidth="1"/>
    <col min="9986" max="9986" width="50.5703125" style="7" bestFit="1" customWidth="1"/>
    <col min="9987" max="9987" width="24.7109375" style="7" bestFit="1" customWidth="1"/>
    <col min="9988" max="9988" width="15.28515625" style="7" bestFit="1" customWidth="1"/>
    <col min="9989" max="9989" width="25" style="7" customWidth="1"/>
    <col min="9990" max="9990" width="13.5703125" style="7" bestFit="1" customWidth="1"/>
    <col min="9991" max="9991" width="4.5703125" style="7" bestFit="1" customWidth="1"/>
    <col min="9992" max="10240" width="9.140625" style="7"/>
    <col min="10241" max="10241" width="38.7109375" style="7" bestFit="1" customWidth="1"/>
    <col min="10242" max="10242" width="50.5703125" style="7" bestFit="1" customWidth="1"/>
    <col min="10243" max="10243" width="24.7109375" style="7" bestFit="1" customWidth="1"/>
    <col min="10244" max="10244" width="15.28515625" style="7" bestFit="1" customWidth="1"/>
    <col min="10245" max="10245" width="25" style="7" customWidth="1"/>
    <col min="10246" max="10246" width="13.5703125" style="7" bestFit="1" customWidth="1"/>
    <col min="10247" max="10247" width="4.5703125" style="7" bestFit="1" customWidth="1"/>
    <col min="10248" max="10496" width="9.140625" style="7"/>
    <col min="10497" max="10497" width="38.7109375" style="7" bestFit="1" customWidth="1"/>
    <col min="10498" max="10498" width="50.5703125" style="7" bestFit="1" customWidth="1"/>
    <col min="10499" max="10499" width="24.7109375" style="7" bestFit="1" customWidth="1"/>
    <col min="10500" max="10500" width="15.28515625" style="7" bestFit="1" customWidth="1"/>
    <col min="10501" max="10501" width="25" style="7" customWidth="1"/>
    <col min="10502" max="10502" width="13.5703125" style="7" bestFit="1" customWidth="1"/>
    <col min="10503" max="10503" width="4.5703125" style="7" bestFit="1" customWidth="1"/>
    <col min="10504" max="10752" width="9.140625" style="7"/>
    <col min="10753" max="10753" width="38.7109375" style="7" bestFit="1" customWidth="1"/>
    <col min="10754" max="10754" width="50.5703125" style="7" bestFit="1" customWidth="1"/>
    <col min="10755" max="10755" width="24.7109375" style="7" bestFit="1" customWidth="1"/>
    <col min="10756" max="10756" width="15.28515625" style="7" bestFit="1" customWidth="1"/>
    <col min="10757" max="10757" width="25" style="7" customWidth="1"/>
    <col min="10758" max="10758" width="13.5703125" style="7" bestFit="1" customWidth="1"/>
    <col min="10759" max="10759" width="4.5703125" style="7" bestFit="1" customWidth="1"/>
    <col min="10760" max="11008" width="9.140625" style="7"/>
    <col min="11009" max="11009" width="38.7109375" style="7" bestFit="1" customWidth="1"/>
    <col min="11010" max="11010" width="50.5703125" style="7" bestFit="1" customWidth="1"/>
    <col min="11011" max="11011" width="24.7109375" style="7" bestFit="1" customWidth="1"/>
    <col min="11012" max="11012" width="15.28515625" style="7" bestFit="1" customWidth="1"/>
    <col min="11013" max="11013" width="25" style="7" customWidth="1"/>
    <col min="11014" max="11014" width="13.5703125" style="7" bestFit="1" customWidth="1"/>
    <col min="11015" max="11015" width="4.5703125" style="7" bestFit="1" customWidth="1"/>
    <col min="11016" max="11264" width="9.140625" style="7"/>
    <col min="11265" max="11265" width="38.7109375" style="7" bestFit="1" customWidth="1"/>
    <col min="11266" max="11266" width="50.5703125" style="7" bestFit="1" customWidth="1"/>
    <col min="11267" max="11267" width="24.7109375" style="7" bestFit="1" customWidth="1"/>
    <col min="11268" max="11268" width="15.28515625" style="7" bestFit="1" customWidth="1"/>
    <col min="11269" max="11269" width="25" style="7" customWidth="1"/>
    <col min="11270" max="11270" width="13.5703125" style="7" bestFit="1" customWidth="1"/>
    <col min="11271" max="11271" width="4.5703125" style="7" bestFit="1" customWidth="1"/>
    <col min="11272" max="11520" width="9.140625" style="7"/>
    <col min="11521" max="11521" width="38.7109375" style="7" bestFit="1" customWidth="1"/>
    <col min="11522" max="11522" width="50.5703125" style="7" bestFit="1" customWidth="1"/>
    <col min="11523" max="11523" width="24.7109375" style="7" bestFit="1" customWidth="1"/>
    <col min="11524" max="11524" width="15.28515625" style="7" bestFit="1" customWidth="1"/>
    <col min="11525" max="11525" width="25" style="7" customWidth="1"/>
    <col min="11526" max="11526" width="13.5703125" style="7" bestFit="1" customWidth="1"/>
    <col min="11527" max="11527" width="4.5703125" style="7" bestFit="1" customWidth="1"/>
    <col min="11528" max="11776" width="9.140625" style="7"/>
    <col min="11777" max="11777" width="38.7109375" style="7" bestFit="1" customWidth="1"/>
    <col min="11778" max="11778" width="50.5703125" style="7" bestFit="1" customWidth="1"/>
    <col min="11779" max="11779" width="24.7109375" style="7" bestFit="1" customWidth="1"/>
    <col min="11780" max="11780" width="15.28515625" style="7" bestFit="1" customWidth="1"/>
    <col min="11781" max="11781" width="25" style="7" customWidth="1"/>
    <col min="11782" max="11782" width="13.5703125" style="7" bestFit="1" customWidth="1"/>
    <col min="11783" max="11783" width="4.5703125" style="7" bestFit="1" customWidth="1"/>
    <col min="11784" max="12032" width="9.140625" style="7"/>
    <col min="12033" max="12033" width="38.7109375" style="7" bestFit="1" customWidth="1"/>
    <col min="12034" max="12034" width="50.5703125" style="7" bestFit="1" customWidth="1"/>
    <col min="12035" max="12035" width="24.7109375" style="7" bestFit="1" customWidth="1"/>
    <col min="12036" max="12036" width="15.28515625" style="7" bestFit="1" customWidth="1"/>
    <col min="12037" max="12037" width="25" style="7" customWidth="1"/>
    <col min="12038" max="12038" width="13.5703125" style="7" bestFit="1" customWidth="1"/>
    <col min="12039" max="12039" width="4.5703125" style="7" bestFit="1" customWidth="1"/>
    <col min="12040" max="12288" width="9.140625" style="7"/>
    <col min="12289" max="12289" width="38.7109375" style="7" bestFit="1" customWidth="1"/>
    <col min="12290" max="12290" width="50.5703125" style="7" bestFit="1" customWidth="1"/>
    <col min="12291" max="12291" width="24.7109375" style="7" bestFit="1" customWidth="1"/>
    <col min="12292" max="12292" width="15.28515625" style="7" bestFit="1" customWidth="1"/>
    <col min="12293" max="12293" width="25" style="7" customWidth="1"/>
    <col min="12294" max="12294" width="13.5703125" style="7" bestFit="1" customWidth="1"/>
    <col min="12295" max="12295" width="4.5703125" style="7" bestFit="1" customWidth="1"/>
    <col min="12296" max="12544" width="9.140625" style="7"/>
    <col min="12545" max="12545" width="38.7109375" style="7" bestFit="1" customWidth="1"/>
    <col min="12546" max="12546" width="50.5703125" style="7" bestFit="1" customWidth="1"/>
    <col min="12547" max="12547" width="24.7109375" style="7" bestFit="1" customWidth="1"/>
    <col min="12548" max="12548" width="15.28515625" style="7" bestFit="1" customWidth="1"/>
    <col min="12549" max="12549" width="25" style="7" customWidth="1"/>
    <col min="12550" max="12550" width="13.5703125" style="7" bestFit="1" customWidth="1"/>
    <col min="12551" max="12551" width="4.5703125" style="7" bestFit="1" customWidth="1"/>
    <col min="12552" max="12800" width="9.140625" style="7"/>
    <col min="12801" max="12801" width="38.7109375" style="7" bestFit="1" customWidth="1"/>
    <col min="12802" max="12802" width="50.5703125" style="7" bestFit="1" customWidth="1"/>
    <col min="12803" max="12803" width="24.7109375" style="7" bestFit="1" customWidth="1"/>
    <col min="12804" max="12804" width="15.28515625" style="7" bestFit="1" customWidth="1"/>
    <col min="12805" max="12805" width="25" style="7" customWidth="1"/>
    <col min="12806" max="12806" width="13.5703125" style="7" bestFit="1" customWidth="1"/>
    <col min="12807" max="12807" width="4.5703125" style="7" bestFit="1" customWidth="1"/>
    <col min="12808" max="13056" width="9.140625" style="7"/>
    <col min="13057" max="13057" width="38.7109375" style="7" bestFit="1" customWidth="1"/>
    <col min="13058" max="13058" width="50.5703125" style="7" bestFit="1" customWidth="1"/>
    <col min="13059" max="13059" width="24.7109375" style="7" bestFit="1" customWidth="1"/>
    <col min="13060" max="13060" width="15.28515625" style="7" bestFit="1" customWidth="1"/>
    <col min="13061" max="13061" width="25" style="7" customWidth="1"/>
    <col min="13062" max="13062" width="13.5703125" style="7" bestFit="1" customWidth="1"/>
    <col min="13063" max="13063" width="4.5703125" style="7" bestFit="1" customWidth="1"/>
    <col min="13064" max="13312" width="9.140625" style="7"/>
    <col min="13313" max="13313" width="38.7109375" style="7" bestFit="1" customWidth="1"/>
    <col min="13314" max="13314" width="50.5703125" style="7" bestFit="1" customWidth="1"/>
    <col min="13315" max="13315" width="24.7109375" style="7" bestFit="1" customWidth="1"/>
    <col min="13316" max="13316" width="15.28515625" style="7" bestFit="1" customWidth="1"/>
    <col min="13317" max="13317" width="25" style="7" customWidth="1"/>
    <col min="13318" max="13318" width="13.5703125" style="7" bestFit="1" customWidth="1"/>
    <col min="13319" max="13319" width="4.5703125" style="7" bestFit="1" customWidth="1"/>
    <col min="13320" max="13568" width="9.140625" style="7"/>
    <col min="13569" max="13569" width="38.7109375" style="7" bestFit="1" customWidth="1"/>
    <col min="13570" max="13570" width="50.5703125" style="7" bestFit="1" customWidth="1"/>
    <col min="13571" max="13571" width="24.7109375" style="7" bestFit="1" customWidth="1"/>
    <col min="13572" max="13572" width="15.28515625" style="7" bestFit="1" customWidth="1"/>
    <col min="13573" max="13573" width="25" style="7" customWidth="1"/>
    <col min="13574" max="13574" width="13.5703125" style="7" bestFit="1" customWidth="1"/>
    <col min="13575" max="13575" width="4.5703125" style="7" bestFit="1" customWidth="1"/>
    <col min="13576" max="13824" width="9.140625" style="7"/>
    <col min="13825" max="13825" width="38.7109375" style="7" bestFit="1" customWidth="1"/>
    <col min="13826" max="13826" width="50.5703125" style="7" bestFit="1" customWidth="1"/>
    <col min="13827" max="13827" width="24.7109375" style="7" bestFit="1" customWidth="1"/>
    <col min="13828" max="13828" width="15.28515625" style="7" bestFit="1" customWidth="1"/>
    <col min="13829" max="13829" width="25" style="7" customWidth="1"/>
    <col min="13830" max="13830" width="13.5703125" style="7" bestFit="1" customWidth="1"/>
    <col min="13831" max="13831" width="4.5703125" style="7" bestFit="1" customWidth="1"/>
    <col min="13832" max="14080" width="9.140625" style="7"/>
    <col min="14081" max="14081" width="38.7109375" style="7" bestFit="1" customWidth="1"/>
    <col min="14082" max="14082" width="50.5703125" style="7" bestFit="1" customWidth="1"/>
    <col min="14083" max="14083" width="24.7109375" style="7" bestFit="1" customWidth="1"/>
    <col min="14084" max="14084" width="15.28515625" style="7" bestFit="1" customWidth="1"/>
    <col min="14085" max="14085" width="25" style="7" customWidth="1"/>
    <col min="14086" max="14086" width="13.5703125" style="7" bestFit="1" customWidth="1"/>
    <col min="14087" max="14087" width="4.5703125" style="7" bestFit="1" customWidth="1"/>
    <col min="14088" max="14336" width="9.140625" style="7"/>
    <col min="14337" max="14337" width="38.7109375" style="7" bestFit="1" customWidth="1"/>
    <col min="14338" max="14338" width="50.5703125" style="7" bestFit="1" customWidth="1"/>
    <col min="14339" max="14339" width="24.7109375" style="7" bestFit="1" customWidth="1"/>
    <col min="14340" max="14340" width="15.28515625" style="7" bestFit="1" customWidth="1"/>
    <col min="14341" max="14341" width="25" style="7" customWidth="1"/>
    <col min="14342" max="14342" width="13.5703125" style="7" bestFit="1" customWidth="1"/>
    <col min="14343" max="14343" width="4.5703125" style="7" bestFit="1" customWidth="1"/>
    <col min="14344" max="14592" width="9.140625" style="7"/>
    <col min="14593" max="14593" width="38.7109375" style="7" bestFit="1" customWidth="1"/>
    <col min="14594" max="14594" width="50.5703125" style="7" bestFit="1" customWidth="1"/>
    <col min="14595" max="14595" width="24.7109375" style="7" bestFit="1" customWidth="1"/>
    <col min="14596" max="14596" width="15.28515625" style="7" bestFit="1" customWidth="1"/>
    <col min="14597" max="14597" width="25" style="7" customWidth="1"/>
    <col min="14598" max="14598" width="13.5703125" style="7" bestFit="1" customWidth="1"/>
    <col min="14599" max="14599" width="4.5703125" style="7" bestFit="1" customWidth="1"/>
    <col min="14600" max="14848" width="9.140625" style="7"/>
    <col min="14849" max="14849" width="38.7109375" style="7" bestFit="1" customWidth="1"/>
    <col min="14850" max="14850" width="50.5703125" style="7" bestFit="1" customWidth="1"/>
    <col min="14851" max="14851" width="24.7109375" style="7" bestFit="1" customWidth="1"/>
    <col min="14852" max="14852" width="15.28515625" style="7" bestFit="1" customWidth="1"/>
    <col min="14853" max="14853" width="25" style="7" customWidth="1"/>
    <col min="14854" max="14854" width="13.5703125" style="7" bestFit="1" customWidth="1"/>
    <col min="14855" max="14855" width="4.5703125" style="7" bestFit="1" customWidth="1"/>
    <col min="14856" max="15104" width="9.140625" style="7"/>
    <col min="15105" max="15105" width="38.7109375" style="7" bestFit="1" customWidth="1"/>
    <col min="15106" max="15106" width="50.5703125" style="7" bestFit="1" customWidth="1"/>
    <col min="15107" max="15107" width="24.7109375" style="7" bestFit="1" customWidth="1"/>
    <col min="15108" max="15108" width="15.28515625" style="7" bestFit="1" customWidth="1"/>
    <col min="15109" max="15109" width="25" style="7" customWidth="1"/>
    <col min="15110" max="15110" width="13.5703125" style="7" bestFit="1" customWidth="1"/>
    <col min="15111" max="15111" width="4.5703125" style="7" bestFit="1" customWidth="1"/>
    <col min="15112" max="15360" width="9.140625" style="7"/>
    <col min="15361" max="15361" width="38.7109375" style="7" bestFit="1" customWidth="1"/>
    <col min="15362" max="15362" width="50.5703125" style="7" bestFit="1" customWidth="1"/>
    <col min="15363" max="15363" width="24.7109375" style="7" bestFit="1" customWidth="1"/>
    <col min="15364" max="15364" width="15.28515625" style="7" bestFit="1" customWidth="1"/>
    <col min="15365" max="15365" width="25" style="7" customWidth="1"/>
    <col min="15366" max="15366" width="13.5703125" style="7" bestFit="1" customWidth="1"/>
    <col min="15367" max="15367" width="4.5703125" style="7" bestFit="1" customWidth="1"/>
    <col min="15368" max="15616" width="9.140625" style="7"/>
    <col min="15617" max="15617" width="38.7109375" style="7" bestFit="1" customWidth="1"/>
    <col min="15618" max="15618" width="50.5703125" style="7" bestFit="1" customWidth="1"/>
    <col min="15619" max="15619" width="24.7109375" style="7" bestFit="1" customWidth="1"/>
    <col min="15620" max="15620" width="15.28515625" style="7" bestFit="1" customWidth="1"/>
    <col min="15621" max="15621" width="25" style="7" customWidth="1"/>
    <col min="15622" max="15622" width="13.5703125" style="7" bestFit="1" customWidth="1"/>
    <col min="15623" max="15623" width="4.5703125" style="7" bestFit="1" customWidth="1"/>
    <col min="15624" max="15872" width="9.140625" style="7"/>
    <col min="15873" max="15873" width="38.7109375" style="7" bestFit="1" customWidth="1"/>
    <col min="15874" max="15874" width="50.5703125" style="7" bestFit="1" customWidth="1"/>
    <col min="15875" max="15875" width="24.7109375" style="7" bestFit="1" customWidth="1"/>
    <col min="15876" max="15876" width="15.28515625" style="7" bestFit="1" customWidth="1"/>
    <col min="15877" max="15877" width="25" style="7" customWidth="1"/>
    <col min="15878" max="15878" width="13.5703125" style="7" bestFit="1" customWidth="1"/>
    <col min="15879" max="15879" width="4.5703125" style="7" bestFit="1" customWidth="1"/>
    <col min="15880" max="16128" width="9.140625" style="7"/>
    <col min="16129" max="16129" width="38.7109375" style="7" bestFit="1" customWidth="1"/>
    <col min="16130" max="16130" width="50.5703125" style="7" bestFit="1" customWidth="1"/>
    <col min="16131" max="16131" width="24.7109375" style="7" bestFit="1" customWidth="1"/>
    <col min="16132" max="16132" width="15.28515625" style="7" bestFit="1" customWidth="1"/>
    <col min="16133" max="16133" width="25" style="7" customWidth="1"/>
    <col min="16134" max="16134" width="13.5703125" style="7" bestFit="1" customWidth="1"/>
    <col min="16135" max="16135" width="4.5703125" style="7" bestFit="1" customWidth="1"/>
    <col min="16136" max="16384" width="9.140625" style="7"/>
  </cols>
  <sheetData>
    <row r="1" spans="1:9" s="1" customFormat="1" ht="15" x14ac:dyDescent="0.2">
      <c r="A1" s="86" t="s">
        <v>828</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30</v>
      </c>
      <c r="D4" s="13" t="s">
        <v>1</v>
      </c>
      <c r="E4" s="51" t="s">
        <v>6</v>
      </c>
      <c r="F4" s="12" t="s">
        <v>3</v>
      </c>
      <c r="G4" s="12" t="s">
        <v>5</v>
      </c>
    </row>
    <row r="5" spans="1:9" x14ac:dyDescent="0.2">
      <c r="A5" s="16" t="s">
        <v>51</v>
      </c>
      <c r="B5" s="17"/>
      <c r="C5" s="17"/>
      <c r="D5" s="17"/>
      <c r="E5" s="18"/>
      <c r="F5" s="19"/>
      <c r="G5" s="18"/>
    </row>
    <row r="6" spans="1:9" x14ac:dyDescent="0.2">
      <c r="A6" s="20" t="s">
        <v>52</v>
      </c>
      <c r="B6" s="21"/>
      <c r="C6" s="21"/>
      <c r="D6" s="21"/>
      <c r="E6" s="22"/>
      <c r="F6" s="23"/>
      <c r="G6" s="22"/>
    </row>
    <row r="7" spans="1:9" x14ac:dyDescent="0.2">
      <c r="A7" s="21" t="s">
        <v>829</v>
      </c>
      <c r="B7" s="21" t="s">
        <v>830</v>
      </c>
      <c r="C7" s="21" t="s">
        <v>55</v>
      </c>
      <c r="D7" s="24">
        <v>750</v>
      </c>
      <c r="E7" s="22">
        <v>7813.7151229999999</v>
      </c>
      <c r="F7" s="23">
        <v>3.87705815834296</v>
      </c>
      <c r="G7" s="22">
        <v>7.5198999999999998</v>
      </c>
    </row>
    <row r="8" spans="1:9" x14ac:dyDescent="0.2">
      <c r="A8" s="21" t="s">
        <v>831</v>
      </c>
      <c r="B8" s="21" t="s">
        <v>832</v>
      </c>
      <c r="C8" s="21" t="s">
        <v>55</v>
      </c>
      <c r="D8" s="24">
        <v>500</v>
      </c>
      <c r="E8" s="22">
        <v>5230.4043443</v>
      </c>
      <c r="F8" s="23">
        <v>2.5952548199268199</v>
      </c>
      <c r="G8" s="22">
        <v>7.4903000000000004</v>
      </c>
    </row>
    <row r="9" spans="1:9" x14ac:dyDescent="0.2">
      <c r="A9" s="21" t="s">
        <v>833</v>
      </c>
      <c r="B9" s="21" t="s">
        <v>834</v>
      </c>
      <c r="C9" s="21" t="s">
        <v>55</v>
      </c>
      <c r="D9" s="24">
        <v>250</v>
      </c>
      <c r="E9" s="22">
        <v>2646.5306967000001</v>
      </c>
      <c r="F9" s="23">
        <v>1.31317219369092</v>
      </c>
      <c r="G9" s="22">
        <v>7.4850000000000003</v>
      </c>
    </row>
    <row r="10" spans="1:9" x14ac:dyDescent="0.2">
      <c r="A10" s="20" t="s">
        <v>24</v>
      </c>
      <c r="B10" s="20"/>
      <c r="C10" s="20"/>
      <c r="D10" s="20"/>
      <c r="E10" s="25">
        <f>SUM(E6:E9)</f>
        <v>15690.650163999999</v>
      </c>
      <c r="F10" s="26">
        <f>SUM(F6:F9)</f>
        <v>7.7854851719607003</v>
      </c>
      <c r="G10" s="25"/>
      <c r="H10" s="14"/>
      <c r="I10" s="14"/>
    </row>
    <row r="11" spans="1:9" x14ac:dyDescent="0.2">
      <c r="A11" s="21"/>
      <c r="B11" s="21"/>
      <c r="C11" s="21"/>
      <c r="D11" s="21"/>
      <c r="E11" s="22"/>
      <c r="F11" s="23"/>
      <c r="G11" s="22"/>
    </row>
    <row r="12" spans="1:9" x14ac:dyDescent="0.2">
      <c r="A12" s="20" t="s">
        <v>23</v>
      </c>
      <c r="B12" s="21"/>
      <c r="C12" s="21"/>
      <c r="D12" s="21"/>
      <c r="E12" s="22"/>
      <c r="F12" s="23"/>
      <c r="G12" s="22"/>
    </row>
    <row r="13" spans="1:9" x14ac:dyDescent="0.2">
      <c r="A13" s="20" t="s">
        <v>835</v>
      </c>
      <c r="B13" s="21"/>
      <c r="C13" s="21"/>
      <c r="D13" s="21"/>
      <c r="E13" s="22"/>
      <c r="F13" s="23"/>
      <c r="G13" s="22"/>
    </row>
    <row r="14" spans="1:9" x14ac:dyDescent="0.2">
      <c r="A14" s="21" t="s">
        <v>836</v>
      </c>
      <c r="B14" s="21" t="s">
        <v>837</v>
      </c>
      <c r="C14" s="21" t="s">
        <v>838</v>
      </c>
      <c r="D14" s="24">
        <v>2000</v>
      </c>
      <c r="E14" s="22">
        <v>9920.32</v>
      </c>
      <c r="F14" s="23">
        <v>4.9223265737138702</v>
      </c>
      <c r="G14" s="22">
        <v>7.1504000000000003</v>
      </c>
    </row>
    <row r="15" spans="1:9" x14ac:dyDescent="0.2">
      <c r="A15" s="21" t="s">
        <v>839</v>
      </c>
      <c r="B15" s="21" t="s">
        <v>840</v>
      </c>
      <c r="C15" s="21" t="s">
        <v>841</v>
      </c>
      <c r="D15" s="24">
        <v>2000</v>
      </c>
      <c r="E15" s="22">
        <v>9916.2999999999993</v>
      </c>
      <c r="F15" s="23">
        <v>4.9203319049102099</v>
      </c>
      <c r="G15" s="22">
        <v>7.1651999999999996</v>
      </c>
    </row>
    <row r="16" spans="1:9" x14ac:dyDescent="0.2">
      <c r="A16" s="21" t="s">
        <v>842</v>
      </c>
      <c r="B16" s="21" t="s">
        <v>843</v>
      </c>
      <c r="C16" s="21" t="s">
        <v>844</v>
      </c>
      <c r="D16" s="24">
        <v>2000</v>
      </c>
      <c r="E16" s="22">
        <v>9880.7000000000007</v>
      </c>
      <c r="F16" s="23">
        <v>4.9026676737136201</v>
      </c>
      <c r="G16" s="22">
        <v>7.2248999999999999</v>
      </c>
    </row>
    <row r="17" spans="1:9" x14ac:dyDescent="0.2">
      <c r="A17" s="21" t="s">
        <v>845</v>
      </c>
      <c r="B17" s="21" t="s">
        <v>846</v>
      </c>
      <c r="C17" s="21" t="s">
        <v>847</v>
      </c>
      <c r="D17" s="24">
        <v>1500</v>
      </c>
      <c r="E17" s="22">
        <v>7470.9375</v>
      </c>
      <c r="F17" s="23">
        <v>3.7069766082954501</v>
      </c>
      <c r="G17" s="22">
        <v>7.0994000000000002</v>
      </c>
    </row>
    <row r="18" spans="1:9" x14ac:dyDescent="0.2">
      <c r="A18" s="21" t="s">
        <v>848</v>
      </c>
      <c r="B18" s="21" t="s">
        <v>849</v>
      </c>
      <c r="C18" s="21" t="s">
        <v>838</v>
      </c>
      <c r="D18" s="24">
        <v>1500</v>
      </c>
      <c r="E18" s="22">
        <v>7379.31</v>
      </c>
      <c r="F18" s="23">
        <v>3.6615123008806698</v>
      </c>
      <c r="G18" s="22">
        <v>7.2801</v>
      </c>
    </row>
    <row r="19" spans="1:9" x14ac:dyDescent="0.2">
      <c r="A19" s="21" t="s">
        <v>850</v>
      </c>
      <c r="B19" s="21" t="s">
        <v>851</v>
      </c>
      <c r="C19" s="21" t="s">
        <v>838</v>
      </c>
      <c r="D19" s="24">
        <v>1000</v>
      </c>
      <c r="E19" s="22">
        <v>4973.7650000000003</v>
      </c>
      <c r="F19" s="23">
        <v>2.4679139010543998</v>
      </c>
      <c r="G19" s="22">
        <v>7.1306000000000003</v>
      </c>
    </row>
    <row r="20" spans="1:9" x14ac:dyDescent="0.2">
      <c r="A20" s="21" t="s">
        <v>852</v>
      </c>
      <c r="B20" s="21" t="s">
        <v>853</v>
      </c>
      <c r="C20" s="21" t="s">
        <v>847</v>
      </c>
      <c r="D20" s="24">
        <v>1000</v>
      </c>
      <c r="E20" s="22">
        <v>4965.8850000000002</v>
      </c>
      <c r="F20" s="23">
        <v>2.4640039532502098</v>
      </c>
      <c r="G20" s="22">
        <v>7.1647999999999996</v>
      </c>
    </row>
    <row r="21" spans="1:9" x14ac:dyDescent="0.2">
      <c r="A21" s="21" t="s">
        <v>854</v>
      </c>
      <c r="B21" s="21" t="s">
        <v>855</v>
      </c>
      <c r="C21" s="21" t="s">
        <v>838</v>
      </c>
      <c r="D21" s="24">
        <v>1000</v>
      </c>
      <c r="E21" s="22">
        <v>4958.2349999999997</v>
      </c>
      <c r="F21" s="23">
        <v>2.4602081282880199</v>
      </c>
      <c r="G21" s="22">
        <v>7.1501000000000001</v>
      </c>
    </row>
    <row r="22" spans="1:9" x14ac:dyDescent="0.2">
      <c r="A22" s="21" t="s">
        <v>856</v>
      </c>
      <c r="B22" s="21" t="s">
        <v>857</v>
      </c>
      <c r="C22" s="21" t="s">
        <v>838</v>
      </c>
      <c r="D22" s="24">
        <v>500</v>
      </c>
      <c r="E22" s="22">
        <v>2494.145</v>
      </c>
      <c r="F22" s="23">
        <v>1.2375605033099299</v>
      </c>
      <c r="G22" s="22">
        <v>7.1402999999999999</v>
      </c>
    </row>
    <row r="23" spans="1:9" x14ac:dyDescent="0.2">
      <c r="A23" s="20" t="s">
        <v>24</v>
      </c>
      <c r="B23" s="20"/>
      <c r="C23" s="20"/>
      <c r="D23" s="20"/>
      <c r="E23" s="25">
        <f>SUM(E13:E22)</f>
        <v>61959.597499999996</v>
      </c>
      <c r="F23" s="26">
        <f>SUM(F13:F22)</f>
        <v>30.743501547416376</v>
      </c>
      <c r="G23" s="25"/>
      <c r="H23" s="14"/>
      <c r="I23" s="14"/>
    </row>
    <row r="24" spans="1:9" x14ac:dyDescent="0.2">
      <c r="A24" s="21"/>
      <c r="B24" s="21"/>
      <c r="C24" s="21"/>
      <c r="D24" s="21"/>
      <c r="E24" s="22"/>
      <c r="F24" s="23"/>
      <c r="G24" s="22"/>
    </row>
    <row r="25" spans="1:9" x14ac:dyDescent="0.2">
      <c r="A25" s="20" t="s">
        <v>858</v>
      </c>
      <c r="B25" s="21"/>
      <c r="C25" s="21"/>
      <c r="D25" s="21"/>
      <c r="E25" s="22"/>
      <c r="F25" s="23"/>
      <c r="G25" s="22"/>
    </row>
    <row r="26" spans="1:9" x14ac:dyDescent="0.2">
      <c r="A26" s="21" t="s">
        <v>859</v>
      </c>
      <c r="B26" s="21" t="s">
        <v>860</v>
      </c>
      <c r="C26" s="21" t="s">
        <v>838</v>
      </c>
      <c r="D26" s="24">
        <v>2000</v>
      </c>
      <c r="E26" s="22">
        <v>9917.9500000000007</v>
      </c>
      <c r="F26" s="23">
        <v>4.9211506122550004</v>
      </c>
      <c r="G26" s="22">
        <v>7.3648999999999996</v>
      </c>
    </row>
    <row r="27" spans="1:9" x14ac:dyDescent="0.2">
      <c r="A27" s="21" t="s">
        <v>861</v>
      </c>
      <c r="B27" s="21" t="s">
        <v>862</v>
      </c>
      <c r="C27" s="21" t="s">
        <v>838</v>
      </c>
      <c r="D27" s="24">
        <v>2000</v>
      </c>
      <c r="E27" s="22">
        <v>9902.68</v>
      </c>
      <c r="F27" s="23">
        <v>4.9135738479187099</v>
      </c>
      <c r="G27" s="22">
        <v>7.1745999999999999</v>
      </c>
    </row>
    <row r="28" spans="1:9" x14ac:dyDescent="0.2">
      <c r="A28" s="21" t="s">
        <v>863</v>
      </c>
      <c r="B28" s="21" t="s">
        <v>864</v>
      </c>
      <c r="C28" s="21" t="s">
        <v>838</v>
      </c>
      <c r="D28" s="24">
        <v>1500</v>
      </c>
      <c r="E28" s="22">
        <v>7363.8</v>
      </c>
      <c r="F28" s="23">
        <v>3.6538164518396798</v>
      </c>
      <c r="G28" s="22">
        <v>7.85</v>
      </c>
    </row>
    <row r="29" spans="1:9" x14ac:dyDescent="0.2">
      <c r="A29" s="21" t="s">
        <v>865</v>
      </c>
      <c r="B29" s="21" t="s">
        <v>866</v>
      </c>
      <c r="C29" s="21" t="s">
        <v>841</v>
      </c>
      <c r="D29" s="24">
        <v>1000</v>
      </c>
      <c r="E29" s="22">
        <v>4986.3</v>
      </c>
      <c r="F29" s="23">
        <v>2.4741335959434299</v>
      </c>
      <c r="G29" s="22">
        <v>7.1645000000000003</v>
      </c>
    </row>
    <row r="30" spans="1:9" x14ac:dyDescent="0.2">
      <c r="A30" s="21" t="s">
        <v>867</v>
      </c>
      <c r="B30" s="21" t="s">
        <v>868</v>
      </c>
      <c r="C30" s="21" t="s">
        <v>838</v>
      </c>
      <c r="D30" s="24">
        <v>1000</v>
      </c>
      <c r="E30" s="22">
        <v>4977.0600000000004</v>
      </c>
      <c r="F30" s="23">
        <v>2.46954883481262</v>
      </c>
      <c r="G30" s="22">
        <v>7.6478000000000002</v>
      </c>
    </row>
    <row r="31" spans="1:9" x14ac:dyDescent="0.2">
      <c r="A31" s="21" t="s">
        <v>869</v>
      </c>
      <c r="B31" s="21" t="s">
        <v>870</v>
      </c>
      <c r="C31" s="21" t="s">
        <v>844</v>
      </c>
      <c r="D31" s="24">
        <v>1000</v>
      </c>
      <c r="E31" s="22">
        <v>4965.6949999999997</v>
      </c>
      <c r="F31" s="23">
        <v>2.46390967785899</v>
      </c>
      <c r="G31" s="22">
        <v>7.2045000000000003</v>
      </c>
    </row>
    <row r="32" spans="1:9" x14ac:dyDescent="0.2">
      <c r="A32" s="21" t="s">
        <v>871</v>
      </c>
      <c r="B32" s="21" t="s">
        <v>872</v>
      </c>
      <c r="C32" s="21" t="s">
        <v>838</v>
      </c>
      <c r="D32" s="24">
        <v>1000</v>
      </c>
      <c r="E32" s="22">
        <v>4965.29</v>
      </c>
      <c r="F32" s="23">
        <v>2.46370872241982</v>
      </c>
      <c r="G32" s="22">
        <v>7.2900999999999998</v>
      </c>
    </row>
    <row r="33" spans="1:9" x14ac:dyDescent="0.2">
      <c r="A33" s="21" t="s">
        <v>873</v>
      </c>
      <c r="B33" s="21" t="s">
        <v>874</v>
      </c>
      <c r="C33" s="21" t="s">
        <v>847</v>
      </c>
      <c r="D33" s="24">
        <v>1000</v>
      </c>
      <c r="E33" s="22">
        <v>4959.1949999999997</v>
      </c>
      <c r="F33" s="23">
        <v>2.4606844671068</v>
      </c>
      <c r="G33" s="22">
        <v>7.3254999999999999</v>
      </c>
    </row>
    <row r="34" spans="1:9" x14ac:dyDescent="0.2">
      <c r="A34" s="21" t="s">
        <v>875</v>
      </c>
      <c r="B34" s="21" t="s">
        <v>876</v>
      </c>
      <c r="C34" s="21" t="s">
        <v>838</v>
      </c>
      <c r="D34" s="24">
        <v>1000</v>
      </c>
      <c r="E34" s="22">
        <v>4957.3599999999997</v>
      </c>
      <c r="F34" s="23">
        <v>2.45977396530215</v>
      </c>
      <c r="G34" s="22">
        <v>7.4749999999999996</v>
      </c>
    </row>
    <row r="35" spans="1:9" x14ac:dyDescent="0.2">
      <c r="A35" s="21" t="s">
        <v>877</v>
      </c>
      <c r="B35" s="21" t="s">
        <v>878</v>
      </c>
      <c r="C35" s="21" t="s">
        <v>847</v>
      </c>
      <c r="D35" s="24">
        <v>1000</v>
      </c>
      <c r="E35" s="22">
        <v>4922.625</v>
      </c>
      <c r="F35" s="23">
        <v>2.4425389352287299</v>
      </c>
      <c r="G35" s="22">
        <v>7.6497999999999999</v>
      </c>
    </row>
    <row r="36" spans="1:9" x14ac:dyDescent="0.2">
      <c r="A36" s="21" t="s">
        <v>879</v>
      </c>
      <c r="B36" s="21" t="s">
        <v>880</v>
      </c>
      <c r="C36" s="21" t="s">
        <v>838</v>
      </c>
      <c r="D36" s="24">
        <v>1000</v>
      </c>
      <c r="E36" s="22">
        <v>4921.55</v>
      </c>
      <c r="F36" s="23">
        <v>2.4420055349889398</v>
      </c>
      <c r="G36" s="22">
        <v>7.3650000000000002</v>
      </c>
    </row>
    <row r="37" spans="1:9" x14ac:dyDescent="0.2">
      <c r="A37" s="21" t="s">
        <v>881</v>
      </c>
      <c r="B37" s="21" t="s">
        <v>882</v>
      </c>
      <c r="C37" s="21" t="s">
        <v>838</v>
      </c>
      <c r="D37" s="24">
        <v>1000</v>
      </c>
      <c r="E37" s="22">
        <v>4911.9449999999997</v>
      </c>
      <c r="F37" s="23">
        <v>2.4372396658697499</v>
      </c>
      <c r="G37" s="22">
        <v>7.9798</v>
      </c>
    </row>
    <row r="38" spans="1:9" x14ac:dyDescent="0.2">
      <c r="A38" s="20" t="s">
        <v>24</v>
      </c>
      <c r="B38" s="20"/>
      <c r="C38" s="20"/>
      <c r="D38" s="20"/>
      <c r="E38" s="25">
        <f>SUM(E25:E37)</f>
        <v>71751.450000000012</v>
      </c>
      <c r="F38" s="26">
        <f>SUM(F25:F37)</f>
        <v>35.602084311544616</v>
      </c>
      <c r="G38" s="25"/>
      <c r="H38" s="14"/>
      <c r="I38" s="14"/>
    </row>
    <row r="39" spans="1:9" x14ac:dyDescent="0.2">
      <c r="A39" s="21"/>
      <c r="B39" s="21"/>
      <c r="C39" s="21"/>
      <c r="D39" s="21"/>
      <c r="E39" s="22"/>
      <c r="F39" s="23"/>
      <c r="G39" s="22"/>
    </row>
    <row r="40" spans="1:9" x14ac:dyDescent="0.2">
      <c r="A40" s="20" t="s">
        <v>25</v>
      </c>
      <c r="B40" s="21"/>
      <c r="C40" s="21"/>
      <c r="D40" s="21"/>
      <c r="E40" s="22"/>
      <c r="F40" s="23"/>
      <c r="G40" s="22"/>
    </row>
    <row r="41" spans="1:9" x14ac:dyDescent="0.2">
      <c r="A41" s="21" t="s">
        <v>883</v>
      </c>
      <c r="B41" s="21" t="s">
        <v>884</v>
      </c>
      <c r="C41" s="21" t="s">
        <v>48</v>
      </c>
      <c r="D41" s="24">
        <v>15000000</v>
      </c>
      <c r="E41" s="22">
        <v>14879.715</v>
      </c>
      <c r="F41" s="23">
        <v>7.3831102780745903</v>
      </c>
      <c r="G41" s="22">
        <v>6.8619000000000003</v>
      </c>
    </row>
    <row r="42" spans="1:9" x14ac:dyDescent="0.2">
      <c r="A42" s="21" t="s">
        <v>885</v>
      </c>
      <c r="B42" s="21" t="s">
        <v>886</v>
      </c>
      <c r="C42" s="21" t="s">
        <v>48</v>
      </c>
      <c r="D42" s="24">
        <v>10000000</v>
      </c>
      <c r="E42" s="22">
        <v>9972.2999999999993</v>
      </c>
      <c r="F42" s="23">
        <v>4.9481183360059804</v>
      </c>
      <c r="G42" s="22">
        <v>6.7591000000000001</v>
      </c>
    </row>
    <row r="43" spans="1:9" x14ac:dyDescent="0.2">
      <c r="A43" s="21" t="s">
        <v>887</v>
      </c>
      <c r="B43" s="21" t="s">
        <v>888</v>
      </c>
      <c r="C43" s="21" t="s">
        <v>48</v>
      </c>
      <c r="D43" s="24">
        <v>7500000</v>
      </c>
      <c r="E43" s="22">
        <v>7429.2674999999999</v>
      </c>
      <c r="F43" s="23">
        <v>3.6863005264425799</v>
      </c>
      <c r="G43" s="22">
        <v>6.9501999999999997</v>
      </c>
    </row>
    <row r="44" spans="1:9" x14ac:dyDescent="0.2">
      <c r="A44" s="21" t="s">
        <v>889</v>
      </c>
      <c r="B44" s="21" t="s">
        <v>890</v>
      </c>
      <c r="C44" s="21" t="s">
        <v>48</v>
      </c>
      <c r="D44" s="24">
        <v>5000000</v>
      </c>
      <c r="E44" s="22">
        <v>4952.8450000000003</v>
      </c>
      <c r="F44" s="23">
        <v>2.4575336842950501</v>
      </c>
      <c r="G44" s="22">
        <v>6.9501999999999997</v>
      </c>
    </row>
    <row r="45" spans="1:9" x14ac:dyDescent="0.2">
      <c r="A45" s="21" t="s">
        <v>891</v>
      </c>
      <c r="B45" s="21" t="s">
        <v>892</v>
      </c>
      <c r="C45" s="21" t="s">
        <v>48</v>
      </c>
      <c r="D45" s="24">
        <v>5000000</v>
      </c>
      <c r="E45" s="22">
        <v>4920.2250000000004</v>
      </c>
      <c r="F45" s="23">
        <v>2.44134808818177</v>
      </c>
      <c r="G45" s="22">
        <v>6.9622999999999999</v>
      </c>
    </row>
    <row r="46" spans="1:9" x14ac:dyDescent="0.2">
      <c r="A46" s="21" t="s">
        <v>893</v>
      </c>
      <c r="B46" s="21" t="s">
        <v>894</v>
      </c>
      <c r="C46" s="21" t="s">
        <v>48</v>
      </c>
      <c r="D46" s="24">
        <v>500000</v>
      </c>
      <c r="E46" s="22">
        <v>496.63900000000001</v>
      </c>
      <c r="F46" s="23">
        <v>0.24642545273163399</v>
      </c>
      <c r="G46" s="22">
        <v>6.8615000000000004</v>
      </c>
    </row>
    <row r="47" spans="1:9" x14ac:dyDescent="0.2">
      <c r="A47" s="20" t="s">
        <v>24</v>
      </c>
      <c r="B47" s="20"/>
      <c r="C47" s="20"/>
      <c r="D47" s="20"/>
      <c r="E47" s="25">
        <f>SUM(E40:E46)</f>
        <v>42650.991500000004</v>
      </c>
      <c r="F47" s="26">
        <f>SUM(F40:F46)</f>
        <v>21.162836365731607</v>
      </c>
      <c r="G47" s="25"/>
      <c r="H47" s="14"/>
      <c r="I47" s="14"/>
    </row>
    <row r="48" spans="1:9" x14ac:dyDescent="0.2">
      <c r="A48" s="21"/>
      <c r="B48" s="21"/>
      <c r="C48" s="21"/>
      <c r="D48" s="21"/>
      <c r="E48" s="22"/>
      <c r="F48" s="23"/>
      <c r="G48" s="22"/>
    </row>
    <row r="49" spans="1:9" x14ac:dyDescent="0.2">
      <c r="A49" s="20" t="s">
        <v>895</v>
      </c>
      <c r="B49" s="21"/>
      <c r="C49" s="21"/>
      <c r="D49" s="21"/>
      <c r="E49" s="22"/>
      <c r="F49" s="23"/>
      <c r="G49" s="22"/>
    </row>
    <row r="50" spans="1:9" x14ac:dyDescent="0.2">
      <c r="A50" s="21" t="s">
        <v>896</v>
      </c>
      <c r="B50" s="21" t="s">
        <v>897</v>
      </c>
      <c r="C50" s="21" t="s">
        <v>898</v>
      </c>
      <c r="D50" s="24">
        <v>3835.6979999999999</v>
      </c>
      <c r="E50" s="22">
        <v>391.74195400000002</v>
      </c>
      <c r="F50" s="23">
        <v>0.19437697878826499</v>
      </c>
      <c r="G50" s="22">
        <v>6.94</v>
      </c>
    </row>
    <row r="51" spans="1:9" x14ac:dyDescent="0.2">
      <c r="A51" s="20" t="s">
        <v>24</v>
      </c>
      <c r="B51" s="20"/>
      <c r="C51" s="20"/>
      <c r="D51" s="20"/>
      <c r="E51" s="25">
        <f>SUM(E50:E50)</f>
        <v>391.74195400000002</v>
      </c>
      <c r="F51" s="26">
        <f>SUM(F50:F50)</f>
        <v>0.19437697878826499</v>
      </c>
      <c r="G51" s="25"/>
      <c r="H51" s="14"/>
      <c r="I51" s="14"/>
    </row>
    <row r="52" spans="1:9" x14ac:dyDescent="0.2">
      <c r="A52" s="21"/>
      <c r="B52" s="21"/>
      <c r="C52" s="21"/>
      <c r="D52" s="21"/>
      <c r="E52" s="22"/>
      <c r="F52" s="23"/>
      <c r="G52" s="22"/>
    </row>
    <row r="53" spans="1:9" x14ac:dyDescent="0.2">
      <c r="A53" s="20" t="s">
        <v>27</v>
      </c>
      <c r="B53" s="20"/>
      <c r="C53" s="20"/>
      <c r="D53" s="20"/>
      <c r="E53" s="25">
        <f>E10+E23+E38+E47+E51</f>
        <v>192444.43111800001</v>
      </c>
      <c r="F53" s="26">
        <f>F10+F23+F38+F47+F51</f>
        <v>95.488284375441566</v>
      </c>
      <c r="G53" s="25"/>
      <c r="H53" s="14"/>
      <c r="I53" s="14"/>
    </row>
    <row r="54" spans="1:9" x14ac:dyDescent="0.2">
      <c r="A54" s="20"/>
      <c r="B54" s="20"/>
      <c r="C54" s="20"/>
      <c r="D54" s="20"/>
      <c r="E54" s="25"/>
      <c r="F54" s="26"/>
      <c r="G54" s="25"/>
      <c r="H54" s="14"/>
      <c r="I54" s="14"/>
    </row>
    <row r="55" spans="1:9" x14ac:dyDescent="0.2">
      <c r="A55" s="20" t="s">
        <v>29</v>
      </c>
      <c r="B55" s="20"/>
      <c r="C55" s="20"/>
      <c r="D55" s="20"/>
      <c r="E55" s="25">
        <f>E57-(E10+E23+E38+E47+E51)</f>
        <v>9092.7861193999997</v>
      </c>
      <c r="F55" s="26">
        <f>F57-(F10+F23+F38+F47+F51)</f>
        <v>4.511715624558434</v>
      </c>
      <c r="G55" s="25"/>
      <c r="H55" s="14"/>
      <c r="I55" s="14"/>
    </row>
    <row r="56" spans="1:9" x14ac:dyDescent="0.2">
      <c r="A56" s="20"/>
      <c r="B56" s="20"/>
      <c r="C56" s="20"/>
      <c r="D56" s="20"/>
      <c r="E56" s="25"/>
      <c r="F56" s="26"/>
      <c r="G56" s="25"/>
      <c r="H56" s="14"/>
      <c r="I56" s="14"/>
    </row>
    <row r="57" spans="1:9" x14ac:dyDescent="0.2">
      <c r="A57" s="27" t="s">
        <v>28</v>
      </c>
      <c r="B57" s="27"/>
      <c r="C57" s="27"/>
      <c r="D57" s="27"/>
      <c r="E57" s="28">
        <v>201537.21723740001</v>
      </c>
      <c r="F57" s="29">
        <v>100</v>
      </c>
      <c r="G57" s="28"/>
      <c r="H57" s="14"/>
      <c r="I57" s="14"/>
    </row>
    <row r="59" spans="1:9" x14ac:dyDescent="0.2">
      <c r="A59" s="14" t="s">
        <v>899</v>
      </c>
    </row>
    <row r="60" spans="1:9" x14ac:dyDescent="0.2">
      <c r="A60" s="14" t="s">
        <v>31</v>
      </c>
    </row>
    <row r="61" spans="1:9" x14ac:dyDescent="0.2">
      <c r="A61" s="14" t="s">
        <v>900</v>
      </c>
    </row>
    <row r="63" spans="1:9" x14ac:dyDescent="0.2">
      <c r="A63" s="14" t="s">
        <v>32</v>
      </c>
    </row>
    <row r="64" spans="1:9" x14ac:dyDescent="0.2">
      <c r="A64" s="14" t="s">
        <v>33</v>
      </c>
    </row>
    <row r="65" spans="1:4" x14ac:dyDescent="0.2">
      <c r="A65" s="14" t="s">
        <v>34</v>
      </c>
      <c r="B65" s="14"/>
      <c r="C65" s="30" t="s">
        <v>36</v>
      </c>
      <c r="D65" s="14" t="s">
        <v>35</v>
      </c>
    </row>
    <row r="66" spans="1:4" x14ac:dyDescent="0.2">
      <c r="A66" s="7" t="s">
        <v>901</v>
      </c>
      <c r="C66" s="31">
        <v>5313.8822</v>
      </c>
      <c r="D66" s="31">
        <v>5491.2574000000004</v>
      </c>
    </row>
    <row r="67" spans="1:4" x14ac:dyDescent="0.2">
      <c r="A67" s="7" t="s">
        <v>902</v>
      </c>
      <c r="C67" s="31">
        <v>1509.3204000000001</v>
      </c>
      <c r="D67" s="31">
        <v>1509.3204000000001</v>
      </c>
    </row>
    <row r="68" spans="1:4" x14ac:dyDescent="0.2">
      <c r="A68" s="7" t="s">
        <v>903</v>
      </c>
      <c r="C68" s="31">
        <v>1244.7101</v>
      </c>
      <c r="D68" s="31">
        <v>1244.6386</v>
      </c>
    </row>
    <row r="69" spans="1:4" x14ac:dyDescent="0.2">
      <c r="A69" s="7" t="s">
        <v>904</v>
      </c>
      <c r="C69" s="31">
        <v>1000</v>
      </c>
      <c r="D69" s="31">
        <v>1000</v>
      </c>
    </row>
    <row r="70" spans="1:4" x14ac:dyDescent="0.2">
      <c r="A70" s="7" t="s">
        <v>905</v>
      </c>
      <c r="C70" s="31">
        <v>1055.0833</v>
      </c>
      <c r="D70" s="31">
        <v>1055.0237</v>
      </c>
    </row>
    <row r="71" spans="1:4" x14ac:dyDescent="0.2">
      <c r="A71" s="7" t="s">
        <v>906</v>
      </c>
      <c r="C71" s="31">
        <v>3493.9670999999998</v>
      </c>
      <c r="D71" s="31">
        <v>3622.5482999999999</v>
      </c>
    </row>
    <row r="72" spans="1:4" x14ac:dyDescent="0.2">
      <c r="A72" s="7" t="s">
        <v>907</v>
      </c>
      <c r="C72" s="31">
        <v>1000</v>
      </c>
      <c r="D72" s="31">
        <v>1000</v>
      </c>
    </row>
    <row r="73" spans="1:4" x14ac:dyDescent="0.2">
      <c r="A73" s="7" t="s">
        <v>908</v>
      </c>
      <c r="C73" s="31">
        <v>1022.7441</v>
      </c>
      <c r="D73" s="31">
        <v>1024.9933000000001</v>
      </c>
    </row>
    <row r="74" spans="1:4" x14ac:dyDescent="0.2">
      <c r="A74" s="7" t="s">
        <v>909</v>
      </c>
      <c r="C74" s="31">
        <v>3518.8238000000001</v>
      </c>
      <c r="D74" s="31">
        <v>3649.5455999999999</v>
      </c>
    </row>
    <row r="75" spans="1:4" x14ac:dyDescent="0.2">
      <c r="A75" s="7" t="s">
        <v>910</v>
      </c>
      <c r="C75" s="31">
        <v>1001.6033</v>
      </c>
      <c r="D75" s="31">
        <v>1001.6033</v>
      </c>
    </row>
    <row r="76" spans="1:4" x14ac:dyDescent="0.2">
      <c r="A76" s="7" t="s">
        <v>911</v>
      </c>
      <c r="C76" s="31">
        <v>1021.7688000000001</v>
      </c>
      <c r="D76" s="31">
        <v>1021.7102</v>
      </c>
    </row>
    <row r="77" spans="1:4" x14ac:dyDescent="0.2">
      <c r="A77" s="7" t="s">
        <v>912</v>
      </c>
      <c r="C77" s="31">
        <v>14.8523</v>
      </c>
      <c r="D77" s="31">
        <v>15.4032</v>
      </c>
    </row>
    <row r="78" spans="1:4" x14ac:dyDescent="0.2">
      <c r="A78" s="7" t="s">
        <v>913</v>
      </c>
      <c r="C78" s="31">
        <v>14.8523</v>
      </c>
      <c r="D78" s="31">
        <v>15.4032</v>
      </c>
    </row>
    <row r="79" spans="1:4" x14ac:dyDescent="0.2">
      <c r="A79" s="7" t="s">
        <v>914</v>
      </c>
      <c r="C79" s="31">
        <v>10</v>
      </c>
      <c r="D79" s="31">
        <v>10</v>
      </c>
    </row>
    <row r="80" spans="1:4" x14ac:dyDescent="0.2">
      <c r="A80" s="7" t="s">
        <v>915</v>
      </c>
      <c r="C80" s="31">
        <v>10</v>
      </c>
      <c r="D80" s="31">
        <v>10</v>
      </c>
    </row>
    <row r="82" spans="1:5" x14ac:dyDescent="0.2">
      <c r="A82" s="14" t="s">
        <v>37</v>
      </c>
    </row>
    <row r="83" spans="1:5" x14ac:dyDescent="0.2">
      <c r="A83" s="88" t="s">
        <v>38</v>
      </c>
      <c r="B83" s="89"/>
      <c r="C83" s="32" t="s">
        <v>39</v>
      </c>
    </row>
    <row r="84" spans="1:5" x14ac:dyDescent="0.2">
      <c r="A84" s="84" t="s">
        <v>902</v>
      </c>
      <c r="B84" s="85"/>
      <c r="C84" s="33">
        <v>49.56467318</v>
      </c>
    </row>
    <row r="85" spans="1:5" x14ac:dyDescent="0.2">
      <c r="A85" s="84" t="s">
        <v>903</v>
      </c>
      <c r="B85" s="85"/>
      <c r="C85" s="33">
        <v>40.953806069999999</v>
      </c>
    </row>
    <row r="86" spans="1:5" x14ac:dyDescent="0.2">
      <c r="A86" s="84" t="s">
        <v>904</v>
      </c>
      <c r="B86" s="85"/>
      <c r="C86" s="33">
        <v>34.102019319999997</v>
      </c>
    </row>
    <row r="87" spans="1:5" x14ac:dyDescent="0.2">
      <c r="A87" s="84" t="s">
        <v>905</v>
      </c>
      <c r="B87" s="85"/>
      <c r="C87" s="33">
        <v>36.185350649999997</v>
      </c>
    </row>
    <row r="88" spans="1:5" x14ac:dyDescent="0.2">
      <c r="A88" s="84" t="s">
        <v>907</v>
      </c>
      <c r="B88" s="85"/>
      <c r="C88" s="33">
        <v>36.126873619999998</v>
      </c>
    </row>
    <row r="89" spans="1:5" x14ac:dyDescent="0.2">
      <c r="A89" s="84" t="s">
        <v>908</v>
      </c>
      <c r="B89" s="85"/>
      <c r="C89" s="33">
        <v>34.756191569999999</v>
      </c>
    </row>
    <row r="90" spans="1:5" x14ac:dyDescent="0.2">
      <c r="A90" s="84" t="s">
        <v>910</v>
      </c>
      <c r="B90" s="85"/>
      <c r="C90" s="33">
        <v>36.490243460000002</v>
      </c>
    </row>
    <row r="91" spans="1:5" x14ac:dyDescent="0.2">
      <c r="A91" s="84" t="s">
        <v>911</v>
      </c>
      <c r="B91" s="85"/>
      <c r="C91" s="33">
        <v>37.300318019999999</v>
      </c>
    </row>
    <row r="92" spans="1:5" x14ac:dyDescent="0.2">
      <c r="A92" s="7" t="s">
        <v>40</v>
      </c>
    </row>
    <row r="93" spans="1:5" x14ac:dyDescent="0.2">
      <c r="A93" s="7" t="s">
        <v>41</v>
      </c>
    </row>
    <row r="95" spans="1:5" x14ac:dyDescent="0.2">
      <c r="A95" s="14" t="s">
        <v>916</v>
      </c>
      <c r="D95" s="34">
        <v>0.128721805931377</v>
      </c>
      <c r="E95" s="10" t="s">
        <v>42</v>
      </c>
    </row>
    <row r="97" spans="1:4" x14ac:dyDescent="0.2">
      <c r="A97" s="14" t="s">
        <v>43</v>
      </c>
      <c r="D97" s="30" t="s">
        <v>44</v>
      </c>
    </row>
    <row r="99" spans="1:4" x14ac:dyDescent="0.2">
      <c r="A99" s="14" t="s">
        <v>917</v>
      </c>
    </row>
    <row r="101" spans="1:4" x14ac:dyDescent="0.2">
      <c r="A101" s="63" t="s">
        <v>803</v>
      </c>
    </row>
    <row r="102" spans="1:4" x14ac:dyDescent="0.2">
      <c r="A102" s="65"/>
    </row>
    <row r="103" spans="1:4" x14ac:dyDescent="0.2">
      <c r="A103" s="65"/>
    </row>
    <row r="104" spans="1:4" x14ac:dyDescent="0.2">
      <c r="A104" s="65"/>
    </row>
    <row r="105" spans="1:4" x14ac:dyDescent="0.2">
      <c r="A105" s="65"/>
    </row>
    <row r="106" spans="1:4" x14ac:dyDescent="0.2">
      <c r="A106" s="65"/>
    </row>
    <row r="107" spans="1:4" x14ac:dyDescent="0.2">
      <c r="A107" s="65"/>
    </row>
    <row r="108" spans="1:4" x14ac:dyDescent="0.2">
      <c r="A108" s="65"/>
    </row>
    <row r="109" spans="1:4" x14ac:dyDescent="0.2">
      <c r="A109" s="65"/>
    </row>
    <row r="110" spans="1:4" x14ac:dyDescent="0.2">
      <c r="A110" s="65"/>
    </row>
    <row r="111" spans="1:4" x14ac:dyDescent="0.2">
      <c r="A111" s="65"/>
    </row>
    <row r="112" spans="1:4" x14ac:dyDescent="0.2">
      <c r="A112" s="65"/>
    </row>
    <row r="113" spans="1:1" x14ac:dyDescent="0.2">
      <c r="A113" s="65"/>
    </row>
    <row r="114" spans="1:1" x14ac:dyDescent="0.2">
      <c r="A114" s="65"/>
    </row>
    <row r="115" spans="1:1" x14ac:dyDescent="0.2">
      <c r="A115" s="63" t="s">
        <v>1210</v>
      </c>
    </row>
    <row r="116" spans="1:1" x14ac:dyDescent="0.2">
      <c r="A116" s="65"/>
    </row>
    <row r="117" spans="1:1" x14ac:dyDescent="0.2">
      <c r="A117" s="63" t="s">
        <v>1199</v>
      </c>
    </row>
    <row r="118" spans="1:1" x14ac:dyDescent="0.2">
      <c r="A118" s="65"/>
    </row>
    <row r="119" spans="1:1" x14ac:dyDescent="0.2">
      <c r="A119" s="65"/>
    </row>
    <row r="120" spans="1:1" x14ac:dyDescent="0.2">
      <c r="A120" s="65"/>
    </row>
    <row r="121" spans="1:1" x14ac:dyDescent="0.2">
      <c r="A121" s="65"/>
    </row>
    <row r="122" spans="1:1" x14ac:dyDescent="0.2">
      <c r="A122" s="65"/>
    </row>
    <row r="123" spans="1:1" x14ac:dyDescent="0.2">
      <c r="A123" s="65"/>
    </row>
    <row r="124" spans="1:1" x14ac:dyDescent="0.2">
      <c r="A124" s="65"/>
    </row>
    <row r="125" spans="1:1" x14ac:dyDescent="0.2">
      <c r="A125" s="65"/>
    </row>
    <row r="126" spans="1:1" x14ac:dyDescent="0.2">
      <c r="A126" s="65"/>
    </row>
    <row r="127" spans="1:1" x14ac:dyDescent="0.2">
      <c r="A127" s="65"/>
    </row>
    <row r="128" spans="1:1" x14ac:dyDescent="0.2">
      <c r="A128" s="65"/>
    </row>
    <row r="129" spans="1:1" x14ac:dyDescent="0.2">
      <c r="A129" s="65"/>
    </row>
    <row r="130" spans="1:1" x14ac:dyDescent="0.2">
      <c r="A130" s="65"/>
    </row>
    <row r="132" spans="1:1" x14ac:dyDescent="0.2">
      <c r="A132" s="63"/>
    </row>
    <row r="133" spans="1:1" x14ac:dyDescent="0.2">
      <c r="A133" s="65"/>
    </row>
    <row r="134" spans="1:1" x14ac:dyDescent="0.2">
      <c r="A134" s="63"/>
    </row>
    <row r="135" spans="1:1" x14ac:dyDescent="0.2">
      <c r="A135" s="65"/>
    </row>
    <row r="136" spans="1:1" x14ac:dyDescent="0.2">
      <c r="A136" s="65"/>
    </row>
    <row r="137" spans="1:1" x14ac:dyDescent="0.2">
      <c r="A137" s="65"/>
    </row>
    <row r="138" spans="1:1" x14ac:dyDescent="0.2">
      <c r="A138" s="65"/>
    </row>
    <row r="139" spans="1:1" x14ac:dyDescent="0.2">
      <c r="A139" s="65"/>
    </row>
    <row r="140" spans="1:1" x14ac:dyDescent="0.2">
      <c r="A140" s="65"/>
    </row>
    <row r="141" spans="1:1" x14ac:dyDescent="0.2">
      <c r="A141" s="65"/>
    </row>
    <row r="142" spans="1:1" x14ac:dyDescent="0.2">
      <c r="A142" s="65"/>
    </row>
    <row r="143" spans="1:1" x14ac:dyDescent="0.2">
      <c r="A143" s="65"/>
    </row>
    <row r="144" spans="1:1" x14ac:dyDescent="0.2">
      <c r="A144" s="65"/>
    </row>
    <row r="145" spans="1:1" x14ac:dyDescent="0.2">
      <c r="A145" s="65"/>
    </row>
    <row r="146" spans="1:1" x14ac:dyDescent="0.2">
      <c r="A146" s="65"/>
    </row>
    <row r="147" spans="1:1" x14ac:dyDescent="0.2">
      <c r="A147" s="65"/>
    </row>
    <row r="148" spans="1:1" x14ac:dyDescent="0.2">
      <c r="A148" s="65"/>
    </row>
    <row r="149" spans="1:1" x14ac:dyDescent="0.2">
      <c r="A149" s="64"/>
    </row>
    <row r="150" spans="1:1" x14ac:dyDescent="0.2">
      <c r="A150" s="64"/>
    </row>
    <row r="151" spans="1:1" x14ac:dyDescent="0.2">
      <c r="A151" s="65"/>
    </row>
    <row r="152" spans="1:1" x14ac:dyDescent="0.2">
      <c r="A152" s="64"/>
    </row>
  </sheetData>
  <mergeCells count="10">
    <mergeCell ref="A88:B88"/>
    <mergeCell ref="A89:B89"/>
    <mergeCell ref="A90:B90"/>
    <mergeCell ref="A91:B91"/>
    <mergeCell ref="A1:G1"/>
    <mergeCell ref="A83:B83"/>
    <mergeCell ref="A84:B84"/>
    <mergeCell ref="A85:B85"/>
    <mergeCell ref="A86:B86"/>
    <mergeCell ref="A87:B87"/>
  </mergeCells>
  <conditionalFormatting sqref="F2:F3">
    <cfRule type="cellIs" dxfId="83" priority="2" stopIfTrue="1" operator="between">
      <formula>0.009</formula>
      <formula>-0.009</formula>
    </cfRule>
  </conditionalFormatting>
  <conditionalFormatting sqref="F5:F65536">
    <cfRule type="cellIs" dxfId="8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7"/>
  <sheetViews>
    <sheetView workbookViewId="0">
      <selection sqref="A1:I1"/>
    </sheetView>
  </sheetViews>
  <sheetFormatPr defaultColWidth="9.140625" defaultRowHeight="11.25" x14ac:dyDescent="0.2"/>
  <cols>
    <col min="1" max="1" width="38.7109375" style="7" bestFit="1" customWidth="1"/>
    <col min="2" max="2" width="33.28515625" style="7" bestFit="1" customWidth="1"/>
    <col min="3" max="3" width="25.5703125" style="7" bestFit="1" customWidth="1"/>
    <col min="4" max="4" width="15.28515625" style="7" bestFit="1" customWidth="1"/>
    <col min="5" max="5" width="27" style="10" customWidth="1"/>
    <col min="6" max="6" width="31.28515625" style="11" bestFit="1" customWidth="1"/>
    <col min="7" max="7" width="34.5703125" style="10" customWidth="1"/>
    <col min="8" max="8" width="20.85546875" style="7" customWidth="1"/>
    <col min="9" max="16384" width="9.140625" style="7"/>
  </cols>
  <sheetData>
    <row r="1" spans="1:11" s="1" customFormat="1" ht="15" x14ac:dyDescent="0.2">
      <c r="A1" s="86" t="s">
        <v>8</v>
      </c>
      <c r="B1" s="87"/>
      <c r="C1" s="87"/>
      <c r="D1" s="87"/>
      <c r="E1" s="87"/>
      <c r="F1" s="87"/>
      <c r="G1" s="87"/>
      <c r="H1" s="87"/>
      <c r="I1" s="87"/>
    </row>
    <row r="2" spans="1:11" s="1" customFormat="1" ht="12" x14ac:dyDescent="0.2">
      <c r="E2" s="5"/>
      <c r="F2" s="9"/>
      <c r="G2" s="10"/>
    </row>
    <row r="3" spans="1:11" s="1" customFormat="1" ht="12" x14ac:dyDescent="0.2">
      <c r="A3" s="8" t="s">
        <v>7</v>
      </c>
      <c r="B3" s="2"/>
      <c r="C3" s="3"/>
      <c r="D3" s="3"/>
      <c r="E3" s="4"/>
      <c r="F3" s="9"/>
      <c r="G3" s="10"/>
    </row>
    <row r="4" spans="1:11" s="1" customFormat="1" ht="33.75" x14ac:dyDescent="0.2">
      <c r="A4" s="36" t="s">
        <v>2</v>
      </c>
      <c r="B4" s="36" t="s">
        <v>0</v>
      </c>
      <c r="C4" s="37" t="s">
        <v>4</v>
      </c>
      <c r="D4" s="37" t="s">
        <v>1</v>
      </c>
      <c r="E4" s="52" t="s">
        <v>6</v>
      </c>
      <c r="F4" s="38" t="s">
        <v>208</v>
      </c>
      <c r="G4" s="52" t="s">
        <v>209</v>
      </c>
      <c r="H4" s="52" t="s">
        <v>210</v>
      </c>
      <c r="I4" s="52" t="s">
        <v>5</v>
      </c>
      <c r="J4" s="35"/>
      <c r="K4" s="35"/>
    </row>
    <row r="5" spans="1:11" x14ac:dyDescent="0.2">
      <c r="A5" s="39" t="s">
        <v>76</v>
      </c>
      <c r="B5" s="40"/>
      <c r="C5" s="40"/>
      <c r="D5" s="40"/>
      <c r="E5" s="41"/>
      <c r="F5" s="42"/>
      <c r="G5" s="41"/>
      <c r="H5" s="40"/>
      <c r="I5" s="40"/>
    </row>
    <row r="6" spans="1:11" x14ac:dyDescent="0.2">
      <c r="A6" s="39" t="s">
        <v>52</v>
      </c>
      <c r="B6" s="40"/>
      <c r="C6" s="40"/>
      <c r="D6" s="40"/>
      <c r="E6" s="41"/>
      <c r="F6" s="42"/>
      <c r="G6" s="41"/>
      <c r="H6" s="40"/>
      <c r="I6" s="40"/>
    </row>
    <row r="7" spans="1:11" x14ac:dyDescent="0.2">
      <c r="A7" s="40" t="s">
        <v>81</v>
      </c>
      <c r="B7" s="40" t="s">
        <v>80</v>
      </c>
      <c r="C7" s="40" t="s">
        <v>79</v>
      </c>
      <c r="D7" s="43">
        <v>220850</v>
      </c>
      <c r="E7" s="41">
        <v>3357.1408499999998</v>
      </c>
      <c r="F7" s="42">
        <v>6.3195995589395197</v>
      </c>
      <c r="G7" s="41">
        <v>-2421.8766000000001</v>
      </c>
      <c r="H7" s="41">
        <v>-4.5590253662326798</v>
      </c>
      <c r="I7" s="44"/>
    </row>
    <row r="8" spans="1:11" x14ac:dyDescent="0.2">
      <c r="A8" s="40" t="s">
        <v>78</v>
      </c>
      <c r="B8" s="40" t="s">
        <v>77</v>
      </c>
      <c r="C8" s="40" t="s">
        <v>79</v>
      </c>
      <c r="D8" s="43">
        <v>217200</v>
      </c>
      <c r="E8" s="41">
        <v>2498.6687999999999</v>
      </c>
      <c r="F8" s="42">
        <v>4.7035816940525201</v>
      </c>
      <c r="G8" s="41">
        <v>-1961.2284999999999</v>
      </c>
      <c r="H8" s="41">
        <v>-3.6918852432359599</v>
      </c>
      <c r="I8" s="44"/>
    </row>
    <row r="9" spans="1:11" x14ac:dyDescent="0.2">
      <c r="A9" s="40" t="s">
        <v>212</v>
      </c>
      <c r="B9" s="40" t="s">
        <v>211</v>
      </c>
      <c r="C9" s="40" t="s">
        <v>92</v>
      </c>
      <c r="D9" s="43">
        <v>105700</v>
      </c>
      <c r="E9" s="41">
        <v>2279.2619500000001</v>
      </c>
      <c r="F9" s="42">
        <v>4.2905625523360502</v>
      </c>
      <c r="G9" s="41">
        <v>-2293.8485500000002</v>
      </c>
      <c r="H9" s="41">
        <v>-4.3180208792413497</v>
      </c>
      <c r="I9" s="44"/>
    </row>
    <row r="10" spans="1:11" x14ac:dyDescent="0.2">
      <c r="A10" s="40" t="s">
        <v>139</v>
      </c>
      <c r="B10" s="40" t="s">
        <v>138</v>
      </c>
      <c r="C10" s="40" t="s">
        <v>92</v>
      </c>
      <c r="D10" s="43">
        <v>16600</v>
      </c>
      <c r="E10" s="41">
        <v>2127.7049999999999</v>
      </c>
      <c r="F10" s="42">
        <v>4.00526643961138</v>
      </c>
      <c r="G10" s="41">
        <v>-2015.3052749999999</v>
      </c>
      <c r="H10" s="41">
        <v>-3.79368125916388</v>
      </c>
      <c r="I10" s="44"/>
    </row>
    <row r="11" spans="1:11" x14ac:dyDescent="0.2">
      <c r="A11" s="40" t="s">
        <v>180</v>
      </c>
      <c r="B11" s="40" t="s">
        <v>179</v>
      </c>
      <c r="C11" s="40" t="s">
        <v>181</v>
      </c>
      <c r="D11" s="43">
        <v>19450</v>
      </c>
      <c r="E11" s="41">
        <v>1939.524825</v>
      </c>
      <c r="F11" s="42">
        <v>3.6510294849923399</v>
      </c>
      <c r="G11" s="41">
        <v>-1852.96</v>
      </c>
      <c r="H11" s="41">
        <v>-3.4880768254726502</v>
      </c>
      <c r="I11" s="44"/>
    </row>
    <row r="12" spans="1:11" x14ac:dyDescent="0.2">
      <c r="A12" s="40" t="s">
        <v>89</v>
      </c>
      <c r="B12" s="40" t="s">
        <v>88</v>
      </c>
      <c r="C12" s="40" t="s">
        <v>79</v>
      </c>
      <c r="D12" s="43">
        <v>130625</v>
      </c>
      <c r="E12" s="41">
        <v>1522.9568750000001</v>
      </c>
      <c r="F12" s="42">
        <v>2.8668673807754899</v>
      </c>
      <c r="G12" s="41">
        <v>-1531.97</v>
      </c>
      <c r="H12" s="41">
        <v>-2.8838340030650098</v>
      </c>
      <c r="I12" s="44"/>
    </row>
    <row r="13" spans="1:11" x14ac:dyDescent="0.2">
      <c r="A13" s="40" t="s">
        <v>97</v>
      </c>
      <c r="B13" s="40" t="s">
        <v>96</v>
      </c>
      <c r="C13" s="40" t="s">
        <v>98</v>
      </c>
      <c r="D13" s="43">
        <v>45750</v>
      </c>
      <c r="E13" s="41">
        <v>1342.3050000000001</v>
      </c>
      <c r="F13" s="42">
        <v>2.5268019618427102</v>
      </c>
      <c r="G13" s="41">
        <v>-1351.386375</v>
      </c>
      <c r="H13" s="41">
        <v>-2.5438970603234798</v>
      </c>
      <c r="I13" s="44"/>
    </row>
    <row r="14" spans="1:11" x14ac:dyDescent="0.2">
      <c r="A14" s="40" t="s">
        <v>105</v>
      </c>
      <c r="B14" s="40" t="s">
        <v>104</v>
      </c>
      <c r="C14" s="40" t="s">
        <v>106</v>
      </c>
      <c r="D14" s="43">
        <v>80000</v>
      </c>
      <c r="E14" s="41">
        <v>1201.68</v>
      </c>
      <c r="F14" s="42">
        <v>2.2620845348167098</v>
      </c>
      <c r="G14" s="41">
        <v>-1112.09175</v>
      </c>
      <c r="H14" s="41">
        <v>-2.0934404741464099</v>
      </c>
      <c r="I14" s="44"/>
    </row>
    <row r="15" spans="1:11" x14ac:dyDescent="0.2">
      <c r="A15" s="40" t="s">
        <v>94</v>
      </c>
      <c r="B15" s="40" t="s">
        <v>93</v>
      </c>
      <c r="C15" s="40" t="s">
        <v>95</v>
      </c>
      <c r="D15" s="43">
        <v>76500</v>
      </c>
      <c r="E15" s="41">
        <v>1011.5595</v>
      </c>
      <c r="F15" s="42">
        <v>1.90419504443523</v>
      </c>
      <c r="G15" s="41">
        <v>-633.00874999999996</v>
      </c>
      <c r="H15" s="41">
        <v>-1.19159784949293</v>
      </c>
      <c r="I15" s="44"/>
    </row>
    <row r="16" spans="1:11" x14ac:dyDescent="0.2">
      <c r="A16" s="40" t="s">
        <v>214</v>
      </c>
      <c r="B16" s="40" t="s">
        <v>213</v>
      </c>
      <c r="C16" s="40" t="s">
        <v>215</v>
      </c>
      <c r="D16" s="43">
        <v>211200</v>
      </c>
      <c r="E16" s="41">
        <v>920.09280000000001</v>
      </c>
      <c r="F16" s="42">
        <v>1.7320149236703699</v>
      </c>
      <c r="G16" s="41">
        <v>-923.78880000000004</v>
      </c>
      <c r="H16" s="41">
        <v>-1.7389724035657499</v>
      </c>
      <c r="I16" s="44"/>
    </row>
    <row r="17" spans="1:9" x14ac:dyDescent="0.2">
      <c r="A17" s="40" t="s">
        <v>154</v>
      </c>
      <c r="B17" s="40" t="s">
        <v>153</v>
      </c>
      <c r="C17" s="40" t="s">
        <v>87</v>
      </c>
      <c r="D17" s="43">
        <v>70300</v>
      </c>
      <c r="E17" s="41">
        <v>888.2405</v>
      </c>
      <c r="F17" s="42">
        <v>1.67205503815314</v>
      </c>
      <c r="G17" s="41">
        <v>-634.02869999999996</v>
      </c>
      <c r="H17" s="41">
        <v>-1.1935178391085399</v>
      </c>
      <c r="I17" s="44"/>
    </row>
    <row r="18" spans="1:9" x14ac:dyDescent="0.2">
      <c r="A18" s="40" t="s">
        <v>217</v>
      </c>
      <c r="B18" s="40" t="s">
        <v>216</v>
      </c>
      <c r="C18" s="40" t="s">
        <v>106</v>
      </c>
      <c r="D18" s="43">
        <v>14250</v>
      </c>
      <c r="E18" s="41">
        <v>884.11275000000001</v>
      </c>
      <c r="F18" s="42">
        <v>1.6642848169306901</v>
      </c>
      <c r="G18" s="41">
        <v>-885.23137499999996</v>
      </c>
      <c r="H18" s="41">
        <v>-1.6663905558235399</v>
      </c>
      <c r="I18" s="44"/>
    </row>
    <row r="19" spans="1:9" x14ac:dyDescent="0.2">
      <c r="A19" s="40" t="s">
        <v>114</v>
      </c>
      <c r="B19" s="40" t="s">
        <v>113</v>
      </c>
      <c r="C19" s="40" t="s">
        <v>87</v>
      </c>
      <c r="D19" s="43">
        <v>59550</v>
      </c>
      <c r="E19" s="41">
        <v>813.81029999999998</v>
      </c>
      <c r="F19" s="42">
        <v>1.5319450218898101</v>
      </c>
      <c r="G19" s="41">
        <v>-527.91322500000001</v>
      </c>
      <c r="H19" s="41">
        <v>-0.99376235103997401</v>
      </c>
      <c r="I19" s="44"/>
    </row>
    <row r="20" spans="1:9" x14ac:dyDescent="0.2">
      <c r="A20" s="40" t="s">
        <v>219</v>
      </c>
      <c r="B20" s="40" t="s">
        <v>218</v>
      </c>
      <c r="C20" s="40" t="s">
        <v>79</v>
      </c>
      <c r="D20" s="43">
        <v>263250</v>
      </c>
      <c r="E20" s="41">
        <v>741.04875000000004</v>
      </c>
      <c r="F20" s="42">
        <v>1.3949761308503601</v>
      </c>
      <c r="G20" s="41">
        <v>-746.05050000000006</v>
      </c>
      <c r="H20" s="41">
        <v>-1.40439160029482</v>
      </c>
      <c r="I20" s="44"/>
    </row>
    <row r="21" spans="1:9" x14ac:dyDescent="0.2">
      <c r="A21" s="40" t="s">
        <v>221</v>
      </c>
      <c r="B21" s="40" t="s">
        <v>220</v>
      </c>
      <c r="C21" s="40" t="s">
        <v>215</v>
      </c>
      <c r="D21" s="43">
        <v>30000</v>
      </c>
      <c r="E21" s="41">
        <v>669.13499999999999</v>
      </c>
      <c r="F21" s="42">
        <v>1.25960316823496</v>
      </c>
      <c r="G21" s="41">
        <v>-673.875</v>
      </c>
      <c r="H21" s="41">
        <v>-1.26852591030858</v>
      </c>
      <c r="I21" s="44"/>
    </row>
    <row r="22" spans="1:9" x14ac:dyDescent="0.2">
      <c r="A22" s="40" t="s">
        <v>223</v>
      </c>
      <c r="B22" s="40" t="s">
        <v>222</v>
      </c>
      <c r="C22" s="40" t="s">
        <v>98</v>
      </c>
      <c r="D22" s="43">
        <v>132300</v>
      </c>
      <c r="E22" s="41">
        <v>655.41420000000005</v>
      </c>
      <c r="F22" s="42">
        <v>1.2337746535843701</v>
      </c>
      <c r="G22" s="41">
        <v>-658.32479999999998</v>
      </c>
      <c r="H22" s="41">
        <v>-1.23925366900199</v>
      </c>
      <c r="I22" s="44"/>
    </row>
    <row r="23" spans="1:9" x14ac:dyDescent="0.2">
      <c r="A23" s="40" t="s">
        <v>225</v>
      </c>
      <c r="B23" s="40" t="s">
        <v>224</v>
      </c>
      <c r="C23" s="40" t="s">
        <v>145</v>
      </c>
      <c r="D23" s="43">
        <v>22200</v>
      </c>
      <c r="E23" s="41">
        <v>638.44979999999998</v>
      </c>
      <c r="F23" s="42">
        <v>1.2018402726489801</v>
      </c>
      <c r="G23" s="41">
        <v>-642.86760000000004</v>
      </c>
      <c r="H23" s="41">
        <v>-1.2101564941538001</v>
      </c>
      <c r="I23" s="44"/>
    </row>
    <row r="24" spans="1:9" x14ac:dyDescent="0.2">
      <c r="A24" s="40" t="s">
        <v>108</v>
      </c>
      <c r="B24" s="40" t="s">
        <v>107</v>
      </c>
      <c r="C24" s="40" t="s">
        <v>109</v>
      </c>
      <c r="D24" s="43">
        <v>264500</v>
      </c>
      <c r="E24" s="41">
        <v>618.26874999999995</v>
      </c>
      <c r="F24" s="42">
        <v>1.1638507570530101</v>
      </c>
      <c r="G24" s="41"/>
      <c r="H24" s="41"/>
      <c r="I24" s="44"/>
    </row>
    <row r="25" spans="1:9" x14ac:dyDescent="0.2">
      <c r="A25" s="40" t="s">
        <v>86</v>
      </c>
      <c r="B25" s="40" t="s">
        <v>85</v>
      </c>
      <c r="C25" s="40" t="s">
        <v>87</v>
      </c>
      <c r="D25" s="43">
        <v>43500</v>
      </c>
      <c r="E25" s="41">
        <v>617.93925000000002</v>
      </c>
      <c r="F25" s="42">
        <v>1.16323049470844</v>
      </c>
      <c r="G25" s="41"/>
      <c r="H25" s="41"/>
      <c r="I25" s="44"/>
    </row>
    <row r="26" spans="1:9" x14ac:dyDescent="0.2">
      <c r="A26" s="40" t="s">
        <v>227</v>
      </c>
      <c r="B26" s="40" t="s">
        <v>226</v>
      </c>
      <c r="C26" s="40" t="s">
        <v>103</v>
      </c>
      <c r="D26" s="43">
        <v>13600</v>
      </c>
      <c r="E26" s="41">
        <v>599.74639999999999</v>
      </c>
      <c r="F26" s="42">
        <v>1.1289836364523</v>
      </c>
      <c r="G26" s="41">
        <v>-604.20039999999995</v>
      </c>
      <c r="H26" s="41">
        <v>-1.13736800210545</v>
      </c>
      <c r="I26" s="44"/>
    </row>
    <row r="27" spans="1:9" x14ac:dyDescent="0.2">
      <c r="A27" s="40" t="s">
        <v>83</v>
      </c>
      <c r="B27" s="40" t="s">
        <v>82</v>
      </c>
      <c r="C27" s="40" t="s">
        <v>84</v>
      </c>
      <c r="D27" s="43">
        <v>16500</v>
      </c>
      <c r="E27" s="41">
        <v>593.05949999999996</v>
      </c>
      <c r="F27" s="42">
        <v>1.11639598160586</v>
      </c>
      <c r="G27" s="41"/>
      <c r="H27" s="41"/>
      <c r="I27" s="44"/>
    </row>
    <row r="28" spans="1:9" x14ac:dyDescent="0.2">
      <c r="A28" s="40" t="s">
        <v>111</v>
      </c>
      <c r="B28" s="40" t="s">
        <v>110</v>
      </c>
      <c r="C28" s="40" t="s">
        <v>112</v>
      </c>
      <c r="D28" s="43">
        <v>143000</v>
      </c>
      <c r="E28" s="41">
        <v>519.37599999999998</v>
      </c>
      <c r="F28" s="42">
        <v>0.97769157958438702</v>
      </c>
      <c r="G28" s="41"/>
      <c r="H28" s="41"/>
      <c r="I28" s="44"/>
    </row>
    <row r="29" spans="1:9" x14ac:dyDescent="0.2">
      <c r="A29" s="40" t="s">
        <v>119</v>
      </c>
      <c r="B29" s="40" t="s">
        <v>118</v>
      </c>
      <c r="C29" s="40" t="s">
        <v>79</v>
      </c>
      <c r="D29" s="43">
        <v>33400</v>
      </c>
      <c r="E29" s="41">
        <v>506.24380000000002</v>
      </c>
      <c r="F29" s="42">
        <v>0.95297106619636296</v>
      </c>
      <c r="G29" s="41"/>
      <c r="H29" s="41"/>
      <c r="I29" s="44"/>
    </row>
    <row r="30" spans="1:9" x14ac:dyDescent="0.2">
      <c r="A30" s="40" t="s">
        <v>229</v>
      </c>
      <c r="B30" s="40" t="s">
        <v>228</v>
      </c>
      <c r="C30" s="40" t="s">
        <v>162</v>
      </c>
      <c r="D30" s="43">
        <v>6875</v>
      </c>
      <c r="E30" s="41">
        <v>475.99406249999998</v>
      </c>
      <c r="F30" s="42">
        <v>0.89602790047752401</v>
      </c>
      <c r="G30" s="41">
        <v>-479.15656250000001</v>
      </c>
      <c r="H30" s="41">
        <v>-0.90198110128086395</v>
      </c>
      <c r="I30" s="44"/>
    </row>
    <row r="31" spans="1:9" x14ac:dyDescent="0.2">
      <c r="A31" s="40" t="s">
        <v>231</v>
      </c>
      <c r="B31" s="40" t="s">
        <v>230</v>
      </c>
      <c r="C31" s="40" t="s">
        <v>181</v>
      </c>
      <c r="D31" s="43">
        <v>72000</v>
      </c>
      <c r="E31" s="41">
        <v>446.32799999999997</v>
      </c>
      <c r="F31" s="42">
        <v>0.84018346502868901</v>
      </c>
      <c r="G31" s="41">
        <v>-448.2</v>
      </c>
      <c r="H31" s="41">
        <v>-0.84370738341725904</v>
      </c>
      <c r="I31" s="44"/>
    </row>
    <row r="32" spans="1:9" x14ac:dyDescent="0.2">
      <c r="A32" s="40" t="s">
        <v>233</v>
      </c>
      <c r="B32" s="40" t="s">
        <v>232</v>
      </c>
      <c r="C32" s="40" t="s">
        <v>106</v>
      </c>
      <c r="D32" s="43">
        <v>26350</v>
      </c>
      <c r="E32" s="41">
        <v>433.69465000000002</v>
      </c>
      <c r="F32" s="42">
        <v>0.81640200435868804</v>
      </c>
      <c r="G32" s="41">
        <v>-433.32575000000003</v>
      </c>
      <c r="H32" s="41">
        <v>-0.815707574073675</v>
      </c>
      <c r="I32" s="44"/>
    </row>
    <row r="33" spans="1:9" x14ac:dyDescent="0.2">
      <c r="A33" s="40" t="s">
        <v>100</v>
      </c>
      <c r="B33" s="40" t="s">
        <v>99</v>
      </c>
      <c r="C33" s="40" t="s">
        <v>79</v>
      </c>
      <c r="D33" s="43">
        <v>52000</v>
      </c>
      <c r="E33" s="41">
        <v>429.65</v>
      </c>
      <c r="F33" s="42">
        <v>0.80878821348778496</v>
      </c>
      <c r="G33" s="41"/>
      <c r="H33" s="41"/>
      <c r="I33" s="44"/>
    </row>
    <row r="34" spans="1:9" x14ac:dyDescent="0.2">
      <c r="A34" s="40" t="s">
        <v>235</v>
      </c>
      <c r="B34" s="40" t="s">
        <v>234</v>
      </c>
      <c r="C34" s="40" t="s">
        <v>145</v>
      </c>
      <c r="D34" s="43">
        <v>25000</v>
      </c>
      <c r="E34" s="41">
        <v>416</v>
      </c>
      <c r="F34" s="42">
        <v>0.78309297523779497</v>
      </c>
      <c r="G34" s="41">
        <v>-410.73025000000001</v>
      </c>
      <c r="H34" s="41">
        <v>-0.77317301320351794</v>
      </c>
      <c r="I34" s="44"/>
    </row>
    <row r="35" spans="1:9" x14ac:dyDescent="0.2">
      <c r="A35" s="40" t="s">
        <v>156</v>
      </c>
      <c r="B35" s="40" t="s">
        <v>155</v>
      </c>
      <c r="C35" s="40" t="s">
        <v>157</v>
      </c>
      <c r="D35" s="43">
        <v>66300</v>
      </c>
      <c r="E35" s="41">
        <v>386.95994999999999</v>
      </c>
      <c r="F35" s="42">
        <v>0.72842696765232795</v>
      </c>
      <c r="G35" s="41">
        <v>-277.91115000000002</v>
      </c>
      <c r="H35" s="41">
        <v>-0.52314968582994503</v>
      </c>
      <c r="I35" s="44"/>
    </row>
    <row r="36" spans="1:9" x14ac:dyDescent="0.2">
      <c r="A36" s="40" t="s">
        <v>102</v>
      </c>
      <c r="B36" s="40" t="s">
        <v>101</v>
      </c>
      <c r="C36" s="40" t="s">
        <v>103</v>
      </c>
      <c r="D36" s="43">
        <v>195000</v>
      </c>
      <c r="E36" s="41">
        <v>376.64249999999998</v>
      </c>
      <c r="F36" s="42">
        <v>0.70900503828365702</v>
      </c>
      <c r="G36" s="41"/>
      <c r="H36" s="41"/>
      <c r="I36" s="44"/>
    </row>
    <row r="37" spans="1:9" x14ac:dyDescent="0.2">
      <c r="A37" s="40" t="s">
        <v>237</v>
      </c>
      <c r="B37" s="40" t="s">
        <v>236</v>
      </c>
      <c r="C37" s="40" t="s">
        <v>79</v>
      </c>
      <c r="D37" s="43">
        <v>21700</v>
      </c>
      <c r="E37" s="41">
        <v>352.39715000000001</v>
      </c>
      <c r="F37" s="42">
        <v>0.66336474196831596</v>
      </c>
      <c r="G37" s="41">
        <v>-346.91680000000002</v>
      </c>
      <c r="H37" s="41">
        <v>-0.65304833911532501</v>
      </c>
      <c r="I37" s="44"/>
    </row>
    <row r="38" spans="1:9" x14ac:dyDescent="0.2">
      <c r="A38" s="40" t="s">
        <v>239</v>
      </c>
      <c r="B38" s="40" t="s">
        <v>238</v>
      </c>
      <c r="C38" s="40" t="s">
        <v>181</v>
      </c>
      <c r="D38" s="43">
        <v>150800</v>
      </c>
      <c r="E38" s="41">
        <v>338.39519999999999</v>
      </c>
      <c r="F38" s="42">
        <v>0.63700698070718398</v>
      </c>
      <c r="G38" s="41">
        <v>-339.52620000000002</v>
      </c>
      <c r="H38" s="41">
        <v>-0.63913601473361203</v>
      </c>
      <c r="I38" s="44"/>
    </row>
    <row r="39" spans="1:9" x14ac:dyDescent="0.2">
      <c r="A39" s="40" t="s">
        <v>241</v>
      </c>
      <c r="B39" s="40" t="s">
        <v>240</v>
      </c>
      <c r="C39" s="40" t="s">
        <v>98</v>
      </c>
      <c r="D39" s="43">
        <v>54000</v>
      </c>
      <c r="E39" s="41">
        <v>327.96899999999999</v>
      </c>
      <c r="F39" s="42">
        <v>0.61738033652827995</v>
      </c>
      <c r="G39" s="41">
        <v>-330.048</v>
      </c>
      <c r="H39" s="41">
        <v>-0.62129391896943198</v>
      </c>
      <c r="I39" s="44"/>
    </row>
    <row r="40" spans="1:9" x14ac:dyDescent="0.2">
      <c r="A40" s="40" t="s">
        <v>141</v>
      </c>
      <c r="B40" s="40" t="s">
        <v>140</v>
      </c>
      <c r="C40" s="40" t="s">
        <v>142</v>
      </c>
      <c r="D40" s="43">
        <v>24000</v>
      </c>
      <c r="E40" s="41">
        <v>303.57600000000002</v>
      </c>
      <c r="F40" s="42">
        <v>0.57146209867978104</v>
      </c>
      <c r="G40" s="41"/>
      <c r="H40" s="41"/>
      <c r="I40" s="44"/>
    </row>
    <row r="41" spans="1:9" x14ac:dyDescent="0.2">
      <c r="A41" s="40" t="s">
        <v>243</v>
      </c>
      <c r="B41" s="40" t="s">
        <v>242</v>
      </c>
      <c r="C41" s="40" t="s">
        <v>145</v>
      </c>
      <c r="D41" s="43">
        <v>8225</v>
      </c>
      <c r="E41" s="41">
        <v>295.21581250000003</v>
      </c>
      <c r="F41" s="42">
        <v>0.55572458881699005</v>
      </c>
      <c r="G41" s="41">
        <v>-296.30562500000002</v>
      </c>
      <c r="H41" s="41">
        <v>-0.55777609005034701</v>
      </c>
      <c r="I41" s="44"/>
    </row>
    <row r="42" spans="1:9" x14ac:dyDescent="0.2">
      <c r="A42" s="40" t="s">
        <v>136</v>
      </c>
      <c r="B42" s="40" t="s">
        <v>135</v>
      </c>
      <c r="C42" s="40" t="s">
        <v>137</v>
      </c>
      <c r="D42" s="43">
        <v>4875</v>
      </c>
      <c r="E42" s="41">
        <v>289.92112500000002</v>
      </c>
      <c r="F42" s="42">
        <v>0.54575768355898702</v>
      </c>
      <c r="G42" s="41">
        <v>-112.3865625</v>
      </c>
      <c r="H42" s="41">
        <v>-0.21156040289632999</v>
      </c>
      <c r="I42" s="44"/>
    </row>
    <row r="43" spans="1:9" x14ac:dyDescent="0.2">
      <c r="A43" s="40" t="s">
        <v>245</v>
      </c>
      <c r="B43" s="40" t="s">
        <v>244</v>
      </c>
      <c r="C43" s="40" t="s">
        <v>98</v>
      </c>
      <c r="D43" s="43">
        <v>165750</v>
      </c>
      <c r="E43" s="41">
        <v>279.868875</v>
      </c>
      <c r="F43" s="42">
        <v>0.52683497596202999</v>
      </c>
      <c r="G43" s="41">
        <v>-281.27775000000003</v>
      </c>
      <c r="H43" s="41">
        <v>-0.529487091624261</v>
      </c>
      <c r="I43" s="44"/>
    </row>
    <row r="44" spans="1:9" x14ac:dyDescent="0.2">
      <c r="A44" s="40" t="s">
        <v>91</v>
      </c>
      <c r="B44" s="40" t="s">
        <v>90</v>
      </c>
      <c r="C44" s="40" t="s">
        <v>92</v>
      </c>
      <c r="D44" s="43">
        <v>26000</v>
      </c>
      <c r="E44" s="41">
        <v>262.05399999999997</v>
      </c>
      <c r="F44" s="42">
        <v>0.49329963108885799</v>
      </c>
      <c r="G44" s="41">
        <v>-57.8949</v>
      </c>
      <c r="H44" s="41">
        <v>-0.108983388202151</v>
      </c>
      <c r="I44" s="44"/>
    </row>
    <row r="45" spans="1:9" x14ac:dyDescent="0.2">
      <c r="A45" s="40" t="s">
        <v>247</v>
      </c>
      <c r="B45" s="40" t="s">
        <v>246</v>
      </c>
      <c r="C45" s="40" t="s">
        <v>79</v>
      </c>
      <c r="D45" s="43">
        <v>137500</v>
      </c>
      <c r="E45" s="41">
        <v>258.91250000000002</v>
      </c>
      <c r="F45" s="42">
        <v>0.48738596142128698</v>
      </c>
      <c r="G45" s="41">
        <v>-260.5625</v>
      </c>
      <c r="H45" s="41">
        <v>-0.49049197923172599</v>
      </c>
      <c r="I45" s="44"/>
    </row>
    <row r="46" spans="1:9" x14ac:dyDescent="0.2">
      <c r="A46" s="40" t="s">
        <v>121</v>
      </c>
      <c r="B46" s="40" t="s">
        <v>120</v>
      </c>
      <c r="C46" s="40" t="s">
        <v>122</v>
      </c>
      <c r="D46" s="43">
        <v>23000</v>
      </c>
      <c r="E46" s="41">
        <v>235.1405</v>
      </c>
      <c r="F46" s="42">
        <v>0.44263671573053498</v>
      </c>
      <c r="G46" s="41"/>
      <c r="H46" s="41"/>
      <c r="I46" s="44"/>
    </row>
    <row r="47" spans="1:9" x14ac:dyDescent="0.2">
      <c r="A47" s="40" t="s">
        <v>249</v>
      </c>
      <c r="B47" s="40" t="s">
        <v>248</v>
      </c>
      <c r="C47" s="40" t="s">
        <v>112</v>
      </c>
      <c r="D47" s="43">
        <v>47250</v>
      </c>
      <c r="E47" s="41">
        <v>212.270625</v>
      </c>
      <c r="F47" s="42">
        <v>0.399585661747203</v>
      </c>
      <c r="G47" s="41">
        <v>-213.28649999999999</v>
      </c>
      <c r="H47" s="41">
        <v>-0.40149798044003798</v>
      </c>
      <c r="I47" s="44"/>
    </row>
    <row r="48" spans="1:9" x14ac:dyDescent="0.2">
      <c r="A48" s="40" t="s">
        <v>127</v>
      </c>
      <c r="B48" s="40" t="s">
        <v>126</v>
      </c>
      <c r="C48" s="40" t="s">
        <v>128</v>
      </c>
      <c r="D48" s="43">
        <v>16000</v>
      </c>
      <c r="E48" s="41">
        <v>188.32</v>
      </c>
      <c r="F48" s="42">
        <v>0.35450016609803198</v>
      </c>
      <c r="G48" s="41"/>
      <c r="H48" s="41"/>
      <c r="I48" s="44"/>
    </row>
    <row r="49" spans="1:9" x14ac:dyDescent="0.2">
      <c r="A49" s="40" t="s">
        <v>133</v>
      </c>
      <c r="B49" s="40" t="s">
        <v>132</v>
      </c>
      <c r="C49" s="40" t="s">
        <v>134</v>
      </c>
      <c r="D49" s="43">
        <v>35250</v>
      </c>
      <c r="E49" s="41">
        <v>182.595</v>
      </c>
      <c r="F49" s="42">
        <v>0.34372322551333001</v>
      </c>
      <c r="G49" s="41">
        <v>-81.174599999999998</v>
      </c>
      <c r="H49" s="41">
        <v>-0.15280591112437</v>
      </c>
      <c r="I49" s="44"/>
    </row>
    <row r="50" spans="1:9" x14ac:dyDescent="0.2">
      <c r="A50" s="40" t="s">
        <v>149</v>
      </c>
      <c r="B50" s="40" t="s">
        <v>148</v>
      </c>
      <c r="C50" s="40" t="s">
        <v>150</v>
      </c>
      <c r="D50" s="43">
        <v>17000</v>
      </c>
      <c r="E50" s="41">
        <v>174.76</v>
      </c>
      <c r="F50" s="42">
        <v>0.32897434700133898</v>
      </c>
      <c r="G50" s="41">
        <v>-62.142000000000003</v>
      </c>
      <c r="H50" s="41">
        <v>-0.11697827804621901</v>
      </c>
      <c r="I50" s="44"/>
    </row>
    <row r="51" spans="1:9" x14ac:dyDescent="0.2">
      <c r="A51" s="40" t="s">
        <v>144</v>
      </c>
      <c r="B51" s="40" t="s">
        <v>143</v>
      </c>
      <c r="C51" s="40" t="s">
        <v>145</v>
      </c>
      <c r="D51" s="43">
        <v>47000</v>
      </c>
      <c r="E51" s="41">
        <v>149.648</v>
      </c>
      <c r="F51" s="42">
        <v>0.281702638361504</v>
      </c>
      <c r="G51" s="41"/>
      <c r="H51" s="41"/>
      <c r="I51" s="44"/>
    </row>
    <row r="52" spans="1:9" x14ac:dyDescent="0.2">
      <c r="A52" s="40" t="s">
        <v>130</v>
      </c>
      <c r="B52" s="40" t="s">
        <v>129</v>
      </c>
      <c r="C52" s="40" t="s">
        <v>131</v>
      </c>
      <c r="D52" s="43">
        <v>8500</v>
      </c>
      <c r="E52" s="41">
        <v>120.938</v>
      </c>
      <c r="F52" s="42">
        <v>0.22765792845987601</v>
      </c>
      <c r="G52" s="41"/>
      <c r="H52" s="41"/>
      <c r="I52" s="44"/>
    </row>
    <row r="53" spans="1:9" x14ac:dyDescent="0.2">
      <c r="A53" s="40" t="s">
        <v>251</v>
      </c>
      <c r="B53" s="40" t="s">
        <v>250</v>
      </c>
      <c r="C53" s="40" t="s">
        <v>181</v>
      </c>
      <c r="D53" s="43">
        <v>4500</v>
      </c>
      <c r="E53" s="41">
        <v>113.931</v>
      </c>
      <c r="F53" s="42">
        <v>0.21446770615821401</v>
      </c>
      <c r="G53" s="41">
        <v>-114.435</v>
      </c>
      <c r="H53" s="41">
        <v>-0.21541645341667601</v>
      </c>
      <c r="I53" s="44"/>
    </row>
    <row r="54" spans="1:9" x14ac:dyDescent="0.2">
      <c r="A54" s="40" t="s">
        <v>172</v>
      </c>
      <c r="B54" s="40" t="s">
        <v>171</v>
      </c>
      <c r="C54" s="40" t="s">
        <v>173</v>
      </c>
      <c r="D54" s="43">
        <v>3200</v>
      </c>
      <c r="E54" s="41">
        <v>106.2176</v>
      </c>
      <c r="F54" s="42">
        <v>0.19994773174667799</v>
      </c>
      <c r="G54" s="41"/>
      <c r="H54" s="41"/>
      <c r="I54" s="44"/>
    </row>
    <row r="55" spans="1:9" x14ac:dyDescent="0.2">
      <c r="A55" s="40" t="s">
        <v>189</v>
      </c>
      <c r="B55" s="40" t="s">
        <v>188</v>
      </c>
      <c r="C55" s="40" t="s">
        <v>145</v>
      </c>
      <c r="D55" s="43">
        <v>2602</v>
      </c>
      <c r="E55" s="41">
        <v>100.089833</v>
      </c>
      <c r="F55" s="42">
        <v>0.188412608449577</v>
      </c>
      <c r="G55" s="41"/>
      <c r="H55" s="41"/>
      <c r="I55" s="44"/>
    </row>
    <row r="56" spans="1:9" x14ac:dyDescent="0.2">
      <c r="A56" s="40" t="s">
        <v>253</v>
      </c>
      <c r="B56" s="40" t="s">
        <v>252</v>
      </c>
      <c r="C56" s="40" t="s">
        <v>181</v>
      </c>
      <c r="D56" s="43">
        <v>5000</v>
      </c>
      <c r="E56" s="41">
        <v>91.907499999999999</v>
      </c>
      <c r="F56" s="42">
        <v>0.17300989812900899</v>
      </c>
      <c r="G56" s="41"/>
      <c r="H56" s="41"/>
      <c r="I56" s="44"/>
    </row>
    <row r="57" spans="1:9" x14ac:dyDescent="0.2">
      <c r="A57" s="40" t="s">
        <v>124</v>
      </c>
      <c r="B57" s="40" t="s">
        <v>123</v>
      </c>
      <c r="C57" s="40" t="s">
        <v>125</v>
      </c>
      <c r="D57" s="43">
        <v>32000</v>
      </c>
      <c r="E57" s="41">
        <v>90.512</v>
      </c>
      <c r="F57" s="42">
        <v>0.17038296003539199</v>
      </c>
      <c r="G57" s="41"/>
      <c r="H57" s="41"/>
      <c r="I57" s="44"/>
    </row>
    <row r="58" spans="1:9" x14ac:dyDescent="0.2">
      <c r="A58" s="40" t="s">
        <v>164</v>
      </c>
      <c r="B58" s="40" t="s">
        <v>163</v>
      </c>
      <c r="C58" s="40" t="s">
        <v>165</v>
      </c>
      <c r="D58" s="43">
        <v>8000</v>
      </c>
      <c r="E58" s="41">
        <v>89.6</v>
      </c>
      <c r="F58" s="42">
        <v>0.16866617928198699</v>
      </c>
      <c r="G58" s="41"/>
      <c r="H58" s="41"/>
      <c r="I58" s="44"/>
    </row>
    <row r="59" spans="1:9" x14ac:dyDescent="0.2">
      <c r="A59" s="40" t="s">
        <v>159</v>
      </c>
      <c r="B59" s="40" t="s">
        <v>158</v>
      </c>
      <c r="C59" s="40" t="s">
        <v>145</v>
      </c>
      <c r="D59" s="43">
        <v>6000</v>
      </c>
      <c r="E59" s="41">
        <v>88.484999999999999</v>
      </c>
      <c r="F59" s="42">
        <v>0.16656726421614501</v>
      </c>
      <c r="G59" s="41"/>
      <c r="H59" s="41"/>
      <c r="I59" s="44"/>
    </row>
    <row r="60" spans="1:9" x14ac:dyDescent="0.2">
      <c r="A60" s="40" t="s">
        <v>161</v>
      </c>
      <c r="B60" s="40" t="s">
        <v>160</v>
      </c>
      <c r="C60" s="40" t="s">
        <v>162</v>
      </c>
      <c r="D60" s="43">
        <v>12000</v>
      </c>
      <c r="E60" s="41">
        <v>87.396000000000001</v>
      </c>
      <c r="F60" s="42">
        <v>0.16451729246125599</v>
      </c>
      <c r="G60" s="41"/>
      <c r="H60" s="41"/>
      <c r="I60" s="44"/>
    </row>
    <row r="61" spans="1:9" x14ac:dyDescent="0.2">
      <c r="A61" s="40" t="s">
        <v>255</v>
      </c>
      <c r="B61" s="40" t="s">
        <v>254</v>
      </c>
      <c r="C61" s="40" t="s">
        <v>256</v>
      </c>
      <c r="D61" s="43">
        <v>6400</v>
      </c>
      <c r="E61" s="41">
        <v>84.793599999999998</v>
      </c>
      <c r="F61" s="42">
        <v>0.159618443521931</v>
      </c>
      <c r="G61" s="41">
        <v>-85.209599999999995</v>
      </c>
      <c r="H61" s="41">
        <v>-0.16040153649716901</v>
      </c>
      <c r="I61" s="44"/>
    </row>
    <row r="62" spans="1:9" x14ac:dyDescent="0.2">
      <c r="A62" s="40" t="s">
        <v>175</v>
      </c>
      <c r="B62" s="40" t="s">
        <v>174</v>
      </c>
      <c r="C62" s="40" t="s">
        <v>137</v>
      </c>
      <c r="D62" s="43">
        <v>4360</v>
      </c>
      <c r="E62" s="41">
        <v>79.253900000000002</v>
      </c>
      <c r="F62" s="42">
        <v>0.149190318149516</v>
      </c>
      <c r="G62" s="41"/>
      <c r="H62" s="41"/>
      <c r="I62" s="44"/>
    </row>
    <row r="63" spans="1:9" x14ac:dyDescent="0.2">
      <c r="A63" s="40" t="s">
        <v>152</v>
      </c>
      <c r="B63" s="40" t="s">
        <v>151</v>
      </c>
      <c r="C63" s="40" t="s">
        <v>131</v>
      </c>
      <c r="D63" s="43">
        <v>14000</v>
      </c>
      <c r="E63" s="41">
        <v>64.847999999999999</v>
      </c>
      <c r="F63" s="42">
        <v>0.12207214725533801</v>
      </c>
      <c r="G63" s="41"/>
      <c r="H63" s="41"/>
      <c r="I63" s="44"/>
    </row>
    <row r="64" spans="1:9" x14ac:dyDescent="0.2">
      <c r="A64" s="40" t="s">
        <v>258</v>
      </c>
      <c r="B64" s="40" t="s">
        <v>257</v>
      </c>
      <c r="C64" s="40" t="s">
        <v>181</v>
      </c>
      <c r="D64" s="43">
        <v>6500</v>
      </c>
      <c r="E64" s="41">
        <v>51.743250000000003</v>
      </c>
      <c r="F64" s="42">
        <v>9.7403306709069798E-2</v>
      </c>
      <c r="G64" s="41"/>
      <c r="H64" s="41"/>
      <c r="I64" s="44"/>
    </row>
    <row r="65" spans="1:9" x14ac:dyDescent="0.2">
      <c r="A65" s="40" t="s">
        <v>185</v>
      </c>
      <c r="B65" s="40" t="s">
        <v>184</v>
      </c>
      <c r="C65" s="40" t="s">
        <v>181</v>
      </c>
      <c r="D65" s="43">
        <v>12250</v>
      </c>
      <c r="E65" s="41">
        <v>41.478499999999997</v>
      </c>
      <c r="F65" s="42">
        <v>7.8080581666829005E-2</v>
      </c>
      <c r="G65" s="41"/>
      <c r="H65" s="41"/>
      <c r="I65" s="44"/>
    </row>
    <row r="66" spans="1:9" x14ac:dyDescent="0.2">
      <c r="A66" s="39" t="s">
        <v>24</v>
      </c>
      <c r="B66" s="39"/>
      <c r="C66" s="39"/>
      <c r="D66" s="39"/>
      <c r="E66" s="45">
        <f>SUM(E7:E65)</f>
        <v>34973.247733000004</v>
      </c>
      <c r="F66" s="46">
        <f>SUM(F7:F65)</f>
        <v>65.834866877315946</v>
      </c>
      <c r="G66" s="45">
        <f>SUM(G7:G65)</f>
        <v>-26100.445950000001</v>
      </c>
      <c r="H66" s="45">
        <f>SUM(H7:H65)</f>
        <v>-49.132393927929712</v>
      </c>
      <c r="I66" s="39"/>
    </row>
    <row r="67" spans="1:9" x14ac:dyDescent="0.2">
      <c r="A67" s="40"/>
      <c r="B67" s="40"/>
      <c r="C67" s="40"/>
      <c r="D67" s="40"/>
      <c r="E67" s="41"/>
      <c r="F67" s="42"/>
      <c r="G67" s="41"/>
      <c r="H67" s="40"/>
      <c r="I67" s="40"/>
    </row>
    <row r="68" spans="1:9" x14ac:dyDescent="0.2">
      <c r="A68" s="39" t="s">
        <v>51</v>
      </c>
      <c r="B68" s="40"/>
      <c r="C68" s="40"/>
      <c r="D68" s="40"/>
      <c r="E68" s="41"/>
      <c r="F68" s="42"/>
      <c r="G68" s="41"/>
      <c r="H68" s="40"/>
      <c r="I68" s="40"/>
    </row>
    <row r="69" spans="1:9" x14ac:dyDescent="0.2">
      <c r="A69" s="39" t="s">
        <v>52</v>
      </c>
      <c r="B69" s="40"/>
      <c r="C69" s="40"/>
      <c r="D69" s="40"/>
      <c r="E69" s="41"/>
      <c r="F69" s="42"/>
      <c r="G69" s="41"/>
      <c r="H69" s="40"/>
      <c r="I69" s="40"/>
    </row>
    <row r="70" spans="1:9" x14ac:dyDescent="0.2">
      <c r="A70" s="40" t="s">
        <v>260</v>
      </c>
      <c r="B70" s="40" t="s">
        <v>259</v>
      </c>
      <c r="C70" s="40" t="s">
        <v>55</v>
      </c>
      <c r="D70" s="43">
        <v>2500</v>
      </c>
      <c r="E70" s="41">
        <v>2528.3102739999999</v>
      </c>
      <c r="F70" s="42">
        <v>4.7593798432474603</v>
      </c>
      <c r="G70" s="44"/>
      <c r="H70" s="44"/>
      <c r="I70" s="44">
        <v>7.9050000000000002</v>
      </c>
    </row>
    <row r="71" spans="1:9" x14ac:dyDescent="0.2">
      <c r="A71" s="39" t="s">
        <v>24</v>
      </c>
      <c r="B71" s="39"/>
      <c r="C71" s="39"/>
      <c r="D71" s="39"/>
      <c r="E71" s="45">
        <f>SUM(E69:E70)</f>
        <v>2528.3102739999999</v>
      </c>
      <c r="F71" s="46">
        <f>SUM(F69:F70)</f>
        <v>4.7593798432474603</v>
      </c>
      <c r="G71" s="45"/>
      <c r="H71" s="39"/>
      <c r="I71" s="39"/>
    </row>
    <row r="72" spans="1:9" x14ac:dyDescent="0.2">
      <c r="A72" s="40"/>
      <c r="B72" s="40"/>
      <c r="C72" s="40"/>
      <c r="D72" s="40"/>
      <c r="E72" s="41"/>
      <c r="F72" s="42"/>
      <c r="G72" s="41"/>
      <c r="H72" s="40"/>
      <c r="I72" s="40"/>
    </row>
    <row r="73" spans="1:9" x14ac:dyDescent="0.2">
      <c r="A73" s="39" t="s">
        <v>23</v>
      </c>
      <c r="B73" s="40"/>
      <c r="C73" s="40"/>
      <c r="D73" s="40"/>
      <c r="E73" s="41"/>
      <c r="F73" s="42"/>
      <c r="G73" s="41"/>
      <c r="H73" s="40"/>
      <c r="I73" s="40"/>
    </row>
    <row r="74" spans="1:9" x14ac:dyDescent="0.2">
      <c r="A74" s="39" t="s">
        <v>25</v>
      </c>
      <c r="B74" s="40"/>
      <c r="C74" s="40"/>
      <c r="D74" s="40"/>
      <c r="E74" s="41"/>
      <c r="F74" s="42"/>
      <c r="G74" s="41"/>
      <c r="H74" s="40"/>
      <c r="I74" s="40"/>
    </row>
    <row r="75" spans="1:9" x14ac:dyDescent="0.2">
      <c r="A75" s="40" t="s">
        <v>262</v>
      </c>
      <c r="B75" s="40" t="s">
        <v>261</v>
      </c>
      <c r="C75" s="40" t="s">
        <v>48</v>
      </c>
      <c r="D75" s="43">
        <v>1000000</v>
      </c>
      <c r="E75" s="41">
        <v>950.89400000000001</v>
      </c>
      <c r="F75" s="42">
        <v>1.7899961817206</v>
      </c>
      <c r="G75" s="44"/>
      <c r="H75" s="44"/>
      <c r="I75" s="44">
        <v>7.0597000000000003</v>
      </c>
    </row>
    <row r="76" spans="1:9" x14ac:dyDescent="0.2">
      <c r="A76" s="39" t="s">
        <v>24</v>
      </c>
      <c r="B76" s="39"/>
      <c r="C76" s="39"/>
      <c r="D76" s="39"/>
      <c r="E76" s="45">
        <f>SUM(E74:E75)</f>
        <v>950.89400000000001</v>
      </c>
      <c r="F76" s="46">
        <f>SUM(F74:F75)</f>
        <v>1.7899961817206</v>
      </c>
      <c r="G76" s="45"/>
      <c r="H76" s="39"/>
      <c r="I76" s="39"/>
    </row>
    <row r="77" spans="1:9" x14ac:dyDescent="0.2">
      <c r="A77" s="40"/>
      <c r="B77" s="40"/>
      <c r="C77" s="40"/>
      <c r="D77" s="40"/>
      <c r="E77" s="41"/>
      <c r="F77" s="42"/>
      <c r="G77" s="41"/>
      <c r="H77" s="40"/>
      <c r="I77" s="40"/>
    </row>
    <row r="78" spans="1:9" x14ac:dyDescent="0.2">
      <c r="A78" s="39" t="s">
        <v>45</v>
      </c>
      <c r="B78" s="40"/>
      <c r="C78" s="40"/>
      <c r="D78" s="40"/>
      <c r="E78" s="41"/>
      <c r="F78" s="42"/>
      <c r="G78" s="41"/>
      <c r="H78" s="40"/>
      <c r="I78" s="40"/>
    </row>
    <row r="79" spans="1:9" x14ac:dyDescent="0.2">
      <c r="A79" s="40" t="s">
        <v>47</v>
      </c>
      <c r="B79" s="40" t="s">
        <v>46</v>
      </c>
      <c r="C79" s="40" t="s">
        <v>48</v>
      </c>
      <c r="D79" s="43">
        <v>2500000</v>
      </c>
      <c r="E79" s="41">
        <v>2520.2494443999999</v>
      </c>
      <c r="F79" s="42">
        <v>4.74420585518412</v>
      </c>
      <c r="G79" s="44"/>
      <c r="H79" s="44"/>
      <c r="I79" s="44">
        <v>7.3274122055124904</v>
      </c>
    </row>
    <row r="80" spans="1:9" x14ac:dyDescent="0.2">
      <c r="A80" s="40" t="s">
        <v>207</v>
      </c>
      <c r="B80" s="40" t="s">
        <v>206</v>
      </c>
      <c r="C80" s="40" t="s">
        <v>48</v>
      </c>
      <c r="D80" s="43">
        <v>1000000</v>
      </c>
      <c r="E80" s="41">
        <v>999.51833329999999</v>
      </c>
      <c r="F80" s="42">
        <v>1.8815283303572601</v>
      </c>
      <c r="G80" s="44"/>
      <c r="H80" s="44"/>
      <c r="I80" s="44">
        <v>7.3235956420499901</v>
      </c>
    </row>
    <row r="81" spans="1:9" x14ac:dyDescent="0.2">
      <c r="A81" s="40" t="s">
        <v>50</v>
      </c>
      <c r="B81" s="40" t="s">
        <v>49</v>
      </c>
      <c r="C81" s="40" t="s">
        <v>48</v>
      </c>
      <c r="D81" s="43">
        <v>500000</v>
      </c>
      <c r="E81" s="41">
        <v>507.09611109999997</v>
      </c>
      <c r="F81" s="42">
        <v>0.95457548647311197</v>
      </c>
      <c r="G81" s="44"/>
      <c r="H81" s="44"/>
      <c r="I81" s="44">
        <v>7.3245118300124901</v>
      </c>
    </row>
    <row r="82" spans="1:9" x14ac:dyDescent="0.2">
      <c r="A82" s="39" t="s">
        <v>24</v>
      </c>
      <c r="B82" s="39"/>
      <c r="C82" s="39"/>
      <c r="D82" s="39"/>
      <c r="E82" s="45">
        <f>SUM(E79:E81)</f>
        <v>4026.8638888</v>
      </c>
      <c r="F82" s="46">
        <f>SUM(F79:F81)</f>
        <v>7.5803096720144918</v>
      </c>
      <c r="G82" s="45"/>
      <c r="H82" s="39"/>
      <c r="I82" s="39"/>
    </row>
    <row r="83" spans="1:9" x14ac:dyDescent="0.2">
      <c r="A83" s="40"/>
      <c r="B83" s="40"/>
      <c r="C83" s="40"/>
      <c r="D83" s="40"/>
      <c r="E83" s="41"/>
      <c r="F83" s="42"/>
      <c r="G83" s="41"/>
      <c r="H83" s="40"/>
      <c r="I83" s="40"/>
    </row>
    <row r="84" spans="1:9" x14ac:dyDescent="0.2">
      <c r="A84" s="39" t="s">
        <v>27</v>
      </c>
      <c r="B84" s="39"/>
      <c r="C84" s="39"/>
      <c r="D84" s="39"/>
      <c r="E84" s="45">
        <f>E66+E71+E76+E82</f>
        <v>42479.315895800006</v>
      </c>
      <c r="F84" s="46">
        <f>F66+F71+F76+F82</f>
        <v>79.964552574298494</v>
      </c>
      <c r="G84" s="45"/>
      <c r="H84" s="39"/>
      <c r="I84" s="39"/>
    </row>
    <row r="85" spans="1:9" x14ac:dyDescent="0.2">
      <c r="A85" s="39"/>
      <c r="B85" s="39"/>
      <c r="C85" s="39"/>
      <c r="D85" s="39"/>
      <c r="E85" s="45"/>
      <c r="F85" s="46"/>
      <c r="G85" s="45"/>
      <c r="H85" s="39"/>
      <c r="I85" s="39"/>
    </row>
    <row r="86" spans="1:9" x14ac:dyDescent="0.2">
      <c r="A86" s="39" t="s">
        <v>263</v>
      </c>
      <c r="B86" s="39"/>
      <c r="C86" s="39"/>
      <c r="D86" s="39"/>
      <c r="E86" s="82">
        <v>6530.6846699999996</v>
      </c>
      <c r="F86" s="82">
        <f>E86/E90*100</f>
        <v>12.293589635985951</v>
      </c>
      <c r="G86" s="45"/>
      <c r="H86" s="39"/>
      <c r="I86" s="39"/>
    </row>
    <row r="87" spans="1:9" x14ac:dyDescent="0.2">
      <c r="A87" s="39"/>
      <c r="B87" s="39"/>
      <c r="C87" s="39"/>
      <c r="D87" s="39"/>
      <c r="E87" s="45"/>
      <c r="F87" s="46"/>
      <c r="G87" s="45"/>
      <c r="H87" s="39"/>
      <c r="I87" s="39"/>
    </row>
    <row r="88" spans="1:9" x14ac:dyDescent="0.2">
      <c r="A88" s="39" t="s">
        <v>29</v>
      </c>
      <c r="B88" s="39"/>
      <c r="C88" s="39"/>
      <c r="D88" s="39"/>
      <c r="E88" s="45">
        <f>E90-(E66+E71+E76+E82+E86)</f>
        <v>4112.6825834999909</v>
      </c>
      <c r="F88" s="46">
        <f>F90-(F66+F71+F76+F82+F86)</f>
        <v>7.7418577897155529</v>
      </c>
      <c r="G88" s="45"/>
      <c r="H88" s="39"/>
      <c r="I88" s="39"/>
    </row>
    <row r="89" spans="1:9" x14ac:dyDescent="0.2">
      <c r="A89" s="40"/>
      <c r="B89" s="40"/>
      <c r="C89" s="40"/>
      <c r="D89" s="40"/>
      <c r="E89" s="41"/>
      <c r="F89" s="42"/>
      <c r="G89" s="41"/>
      <c r="H89" s="40"/>
      <c r="I89" s="40"/>
    </row>
    <row r="90" spans="1:9" x14ac:dyDescent="0.2">
      <c r="A90" s="47" t="s">
        <v>28</v>
      </c>
      <c r="B90" s="47"/>
      <c r="C90" s="47"/>
      <c r="D90" s="47"/>
      <c r="E90" s="48">
        <v>53122.683149299999</v>
      </c>
      <c r="F90" s="49">
        <v>100</v>
      </c>
      <c r="G90" s="48"/>
      <c r="H90" s="47"/>
      <c r="I90" s="47"/>
    </row>
    <row r="92" spans="1:9" x14ac:dyDescent="0.2">
      <c r="A92" s="14" t="s">
        <v>31</v>
      </c>
    </row>
    <row r="94" spans="1:9" x14ac:dyDescent="0.2">
      <c r="A94" s="14" t="s">
        <v>32</v>
      </c>
    </row>
    <row r="95" spans="1:9" x14ac:dyDescent="0.2">
      <c r="A95" s="14" t="s">
        <v>33</v>
      </c>
    </row>
    <row r="96" spans="1:9" x14ac:dyDescent="0.2">
      <c r="A96" s="14" t="s">
        <v>34</v>
      </c>
      <c r="B96" s="14"/>
      <c r="C96" s="30" t="s">
        <v>36</v>
      </c>
      <c r="D96" s="14" t="s">
        <v>35</v>
      </c>
    </row>
    <row r="97" spans="1:4" x14ac:dyDescent="0.2">
      <c r="A97" s="7" t="s">
        <v>56</v>
      </c>
      <c r="C97" s="31">
        <v>14.067500000000001</v>
      </c>
      <c r="D97" s="31">
        <v>14.9977</v>
      </c>
    </row>
    <row r="98" spans="1:4" x14ac:dyDescent="0.2">
      <c r="A98" s="7" t="s">
        <v>74</v>
      </c>
      <c r="C98" s="31">
        <v>12.170999999999999</v>
      </c>
      <c r="D98" s="31">
        <v>12.9758</v>
      </c>
    </row>
    <row r="99" spans="1:4" x14ac:dyDescent="0.2">
      <c r="A99" s="7" t="s">
        <v>70</v>
      </c>
      <c r="C99" s="31">
        <v>12.0304</v>
      </c>
      <c r="D99" s="31">
        <v>12.7784</v>
      </c>
    </row>
    <row r="100" spans="1:4" x14ac:dyDescent="0.2">
      <c r="A100" s="7" t="s">
        <v>71</v>
      </c>
      <c r="C100" s="31">
        <v>11.481299999999999</v>
      </c>
      <c r="D100" s="31">
        <v>11.944000000000001</v>
      </c>
    </row>
    <row r="101" spans="1:4" x14ac:dyDescent="0.2">
      <c r="A101" s="7" t="s">
        <v>57</v>
      </c>
      <c r="C101" s="31">
        <v>15.171099999999999</v>
      </c>
      <c r="D101" s="31">
        <v>16.232099999999999</v>
      </c>
    </row>
    <row r="102" spans="1:4" x14ac:dyDescent="0.2">
      <c r="A102" s="7" t="s">
        <v>75</v>
      </c>
      <c r="C102" s="31">
        <v>13.1867</v>
      </c>
      <c r="D102" s="31">
        <v>14.1083</v>
      </c>
    </row>
    <row r="103" spans="1:4" x14ac:dyDescent="0.2">
      <c r="A103" s="7" t="s">
        <v>72</v>
      </c>
      <c r="C103" s="31">
        <v>12.6218</v>
      </c>
      <c r="D103" s="31">
        <v>13.362299999999999</v>
      </c>
    </row>
    <row r="104" spans="1:4" x14ac:dyDescent="0.2">
      <c r="A104" s="7" t="s">
        <v>73</v>
      </c>
      <c r="C104" s="31">
        <v>12.489699999999999</v>
      </c>
      <c r="D104" s="31">
        <v>13.080500000000001</v>
      </c>
    </row>
    <row r="106" spans="1:4" x14ac:dyDescent="0.2">
      <c r="A106" s="14" t="s">
        <v>37</v>
      </c>
    </row>
    <row r="107" spans="1:4" x14ac:dyDescent="0.2">
      <c r="A107" s="88" t="s">
        <v>38</v>
      </c>
      <c r="B107" s="89"/>
      <c r="C107" s="32" t="s">
        <v>39</v>
      </c>
    </row>
    <row r="108" spans="1:4" x14ac:dyDescent="0.2">
      <c r="A108" s="84" t="s">
        <v>70</v>
      </c>
      <c r="B108" s="85"/>
      <c r="C108" s="33">
        <v>7.0000000000000007E-2</v>
      </c>
    </row>
    <row r="109" spans="1:4" x14ac:dyDescent="0.2">
      <c r="A109" s="84" t="s">
        <v>71</v>
      </c>
      <c r="B109" s="85"/>
      <c r="C109" s="33">
        <v>0.28499999999999998</v>
      </c>
    </row>
    <row r="110" spans="1:4" x14ac:dyDescent="0.2">
      <c r="A110" s="84" t="s">
        <v>72</v>
      </c>
      <c r="B110" s="85"/>
      <c r="C110" s="33">
        <v>0.13500000000000001</v>
      </c>
    </row>
    <row r="111" spans="1:4" x14ac:dyDescent="0.2">
      <c r="A111" s="84" t="s">
        <v>73</v>
      </c>
      <c r="B111" s="85"/>
      <c r="C111" s="33">
        <v>0.27</v>
      </c>
    </row>
    <row r="112" spans="1:4" x14ac:dyDescent="0.2">
      <c r="A112" s="7" t="s">
        <v>40</v>
      </c>
    </row>
    <row r="113" spans="1:9" x14ac:dyDescent="0.2">
      <c r="A113" s="7" t="s">
        <v>41</v>
      </c>
    </row>
    <row r="115" spans="1:9" x14ac:dyDescent="0.2">
      <c r="A115" s="14" t="s">
        <v>264</v>
      </c>
      <c r="D115" s="34" t="s">
        <v>265</v>
      </c>
    </row>
    <row r="117" spans="1:9" x14ac:dyDescent="0.2">
      <c r="A117" s="14" t="s">
        <v>266</v>
      </c>
      <c r="D117" s="34">
        <f>ABS(+H66)</f>
        <v>49.132393927929712</v>
      </c>
    </row>
    <row r="119" spans="1:9" x14ac:dyDescent="0.2">
      <c r="A119" s="14" t="s">
        <v>267</v>
      </c>
      <c r="D119" s="50">
        <v>3.4449999999999998</v>
      </c>
    </row>
    <row r="121" spans="1:9" x14ac:dyDescent="0.2">
      <c r="A121" s="14" t="s">
        <v>268</v>
      </c>
      <c r="D121" s="34">
        <v>2.2654986442183001</v>
      </c>
      <c r="E121" s="10" t="s">
        <v>42</v>
      </c>
    </row>
    <row r="123" spans="1:9" x14ac:dyDescent="0.2">
      <c r="A123" s="14" t="s">
        <v>269</v>
      </c>
      <c r="D123" s="30" t="s">
        <v>44</v>
      </c>
    </row>
    <row r="125" spans="1:9" x14ac:dyDescent="0.2">
      <c r="A125" s="14" t="s">
        <v>827</v>
      </c>
      <c r="F125" s="10"/>
      <c r="H125" s="10"/>
      <c r="I125" s="10"/>
    </row>
    <row r="126" spans="1:9" x14ac:dyDescent="0.2">
      <c r="A126" s="62"/>
      <c r="F126" s="10"/>
      <c r="H126" s="10"/>
      <c r="I126" s="10"/>
    </row>
    <row r="127" spans="1:9" x14ac:dyDescent="0.2">
      <c r="A127" s="63" t="s">
        <v>803</v>
      </c>
      <c r="F127" s="10"/>
      <c r="H127" s="10"/>
      <c r="I127" s="10"/>
    </row>
    <row r="128" spans="1:9" x14ac:dyDescent="0.2">
      <c r="A128" s="64"/>
      <c r="F128" s="10"/>
      <c r="H128" s="10"/>
      <c r="I128" s="10"/>
    </row>
    <row r="129" spans="1:9" x14ac:dyDescent="0.2">
      <c r="A129" s="65"/>
      <c r="F129" s="10"/>
      <c r="H129" s="10"/>
      <c r="I129" s="10"/>
    </row>
    <row r="130" spans="1:9" x14ac:dyDescent="0.2">
      <c r="A130" s="65"/>
      <c r="F130" s="10"/>
      <c r="H130" s="10"/>
      <c r="I130" s="10"/>
    </row>
    <row r="131" spans="1:9" x14ac:dyDescent="0.2">
      <c r="A131" s="65"/>
      <c r="F131" s="10"/>
      <c r="H131" s="10"/>
      <c r="I131" s="10"/>
    </row>
    <row r="132" spans="1:9" x14ac:dyDescent="0.2">
      <c r="A132" s="65"/>
      <c r="F132" s="10"/>
      <c r="H132" s="10"/>
      <c r="I132" s="10"/>
    </row>
    <row r="133" spans="1:9" x14ac:dyDescent="0.2">
      <c r="A133" s="65"/>
      <c r="F133" s="10"/>
      <c r="H133" s="10"/>
      <c r="I133" s="10"/>
    </row>
    <row r="134" spans="1:9" x14ac:dyDescent="0.2">
      <c r="A134" s="65"/>
      <c r="F134" s="10"/>
      <c r="H134" s="10"/>
      <c r="I134" s="10"/>
    </row>
    <row r="135" spans="1:9" x14ac:dyDescent="0.2">
      <c r="A135" s="65"/>
      <c r="F135" s="10"/>
      <c r="H135" s="10"/>
      <c r="I135" s="10"/>
    </row>
    <row r="136" spans="1:9" x14ac:dyDescent="0.2">
      <c r="A136" s="65"/>
      <c r="F136" s="10"/>
      <c r="H136" s="10"/>
      <c r="I136" s="10"/>
    </row>
    <row r="137" spans="1:9" x14ac:dyDescent="0.2">
      <c r="A137" s="65"/>
      <c r="F137" s="10"/>
      <c r="H137" s="10"/>
      <c r="I137" s="10"/>
    </row>
    <row r="138" spans="1:9" x14ac:dyDescent="0.2">
      <c r="A138" s="65"/>
      <c r="F138" s="10"/>
      <c r="H138" s="10"/>
      <c r="I138" s="10"/>
    </row>
    <row r="139" spans="1:9" x14ac:dyDescent="0.2">
      <c r="A139" s="65"/>
      <c r="F139" s="10"/>
      <c r="H139" s="10"/>
      <c r="I139" s="10"/>
    </row>
    <row r="140" spans="1:9" x14ac:dyDescent="0.2">
      <c r="A140" s="63" t="s">
        <v>802</v>
      </c>
      <c r="F140" s="10"/>
      <c r="H140" s="10"/>
      <c r="I140" s="10"/>
    </row>
    <row r="141" spans="1:9" x14ac:dyDescent="0.2">
      <c r="A141" s="65"/>
      <c r="F141" s="10"/>
      <c r="H141" s="10"/>
      <c r="I141" s="10"/>
    </row>
    <row r="142" spans="1:9" x14ac:dyDescent="0.2">
      <c r="A142" s="63" t="s">
        <v>804</v>
      </c>
      <c r="F142" s="10"/>
      <c r="H142" s="10"/>
      <c r="I142" s="10"/>
    </row>
    <row r="143" spans="1:9" x14ac:dyDescent="0.2">
      <c r="A143" s="65"/>
      <c r="F143" s="10"/>
      <c r="H143" s="10"/>
      <c r="I143" s="10"/>
    </row>
    <row r="144" spans="1:9" x14ac:dyDescent="0.2">
      <c r="A144" s="65"/>
      <c r="F144" s="10"/>
      <c r="H144" s="10"/>
      <c r="I144" s="10"/>
    </row>
    <row r="145" spans="1:9" x14ac:dyDescent="0.2">
      <c r="A145" s="65"/>
      <c r="F145" s="10"/>
      <c r="H145" s="10"/>
      <c r="I145" s="10"/>
    </row>
    <row r="146" spans="1:9" x14ac:dyDescent="0.2">
      <c r="A146" s="65"/>
      <c r="F146" s="10"/>
      <c r="H146" s="10"/>
      <c r="I146" s="10"/>
    </row>
    <row r="147" spans="1:9" x14ac:dyDescent="0.2">
      <c r="A147" s="65"/>
      <c r="F147" s="10"/>
      <c r="H147" s="10"/>
      <c r="I147" s="10"/>
    </row>
    <row r="148" spans="1:9" x14ac:dyDescent="0.2">
      <c r="A148" s="65"/>
      <c r="F148" s="10"/>
      <c r="H148" s="10"/>
      <c r="I148" s="10"/>
    </row>
    <row r="149" spans="1:9" x14ac:dyDescent="0.2">
      <c r="A149" s="65"/>
      <c r="F149" s="10"/>
      <c r="H149" s="10"/>
      <c r="I149" s="10"/>
    </row>
    <row r="150" spans="1:9" x14ac:dyDescent="0.2">
      <c r="A150" s="65"/>
      <c r="F150" s="10"/>
      <c r="H150" s="10"/>
      <c r="I150" s="10"/>
    </row>
    <row r="151" spans="1:9" x14ac:dyDescent="0.2">
      <c r="A151" s="65"/>
      <c r="F151" s="10"/>
      <c r="H151" s="10"/>
      <c r="I151" s="10"/>
    </row>
    <row r="152" spans="1:9" x14ac:dyDescent="0.2">
      <c r="A152" s="65"/>
      <c r="F152" s="10"/>
      <c r="H152" s="10"/>
      <c r="I152" s="10"/>
    </row>
    <row r="153" spans="1:9" x14ac:dyDescent="0.2">
      <c r="A153" s="65"/>
      <c r="F153" s="10"/>
      <c r="H153" s="10"/>
      <c r="I153" s="10"/>
    </row>
    <row r="154" spans="1:9" x14ac:dyDescent="0.2">
      <c r="A154" s="65"/>
      <c r="F154" s="10"/>
      <c r="H154" s="10"/>
      <c r="I154" s="10"/>
    </row>
    <row r="155" spans="1:9" x14ac:dyDescent="0.2">
      <c r="A155" s="65"/>
      <c r="F155" s="10"/>
      <c r="H155" s="10"/>
      <c r="I155" s="10"/>
    </row>
    <row r="156" spans="1:9" x14ac:dyDescent="0.2">
      <c r="F156" s="10"/>
      <c r="H156" s="10"/>
      <c r="I156" s="10"/>
    </row>
    <row r="157" spans="1:9" x14ac:dyDescent="0.2">
      <c r="F157" s="10"/>
      <c r="H157" s="10"/>
      <c r="I157" s="10"/>
    </row>
  </sheetData>
  <mergeCells count="6">
    <mergeCell ref="A1:I1"/>
    <mergeCell ref="A111:B111"/>
    <mergeCell ref="A107:B107"/>
    <mergeCell ref="A108:B108"/>
    <mergeCell ref="A109:B109"/>
    <mergeCell ref="A110:B110"/>
  </mergeCells>
  <conditionalFormatting sqref="F2:F3 F5:F124 F260:F65535">
    <cfRule type="cellIs" dxfId="6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39"/>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7" s="1" customFormat="1" ht="15" x14ac:dyDescent="0.2">
      <c r="A1" s="86" t="s">
        <v>9</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0.75" customHeight="1" x14ac:dyDescent="0.2">
      <c r="A4" s="6" t="s">
        <v>2</v>
      </c>
      <c r="B4" s="6" t="s">
        <v>0</v>
      </c>
      <c r="C4" s="13" t="s">
        <v>4</v>
      </c>
      <c r="D4" s="13" t="s">
        <v>1</v>
      </c>
      <c r="E4" s="51" t="s">
        <v>6</v>
      </c>
      <c r="F4" s="12" t="s">
        <v>3</v>
      </c>
      <c r="G4" s="12" t="s">
        <v>5</v>
      </c>
    </row>
    <row r="5" spans="1:7" x14ac:dyDescent="0.2">
      <c r="A5" s="16" t="s">
        <v>76</v>
      </c>
      <c r="B5" s="17"/>
      <c r="C5" s="17"/>
      <c r="D5" s="17"/>
      <c r="E5" s="18"/>
      <c r="F5" s="19"/>
      <c r="G5" s="18"/>
    </row>
    <row r="6" spans="1:7" x14ac:dyDescent="0.2">
      <c r="A6" s="20" t="s">
        <v>52</v>
      </c>
      <c r="B6" s="21"/>
      <c r="C6" s="21"/>
      <c r="D6" s="21"/>
      <c r="E6" s="22"/>
      <c r="F6" s="23"/>
      <c r="G6" s="22"/>
    </row>
    <row r="7" spans="1:7" x14ac:dyDescent="0.2">
      <c r="A7" s="21" t="s">
        <v>78</v>
      </c>
      <c r="B7" s="21" t="s">
        <v>77</v>
      </c>
      <c r="C7" s="21" t="s">
        <v>79</v>
      </c>
      <c r="D7" s="24">
        <v>839000</v>
      </c>
      <c r="E7" s="22">
        <v>9651.8559999999998</v>
      </c>
      <c r="F7" s="23">
        <v>5.4176247837445697</v>
      </c>
      <c r="G7" s="22"/>
    </row>
    <row r="8" spans="1:7" x14ac:dyDescent="0.2">
      <c r="A8" s="21" t="s">
        <v>81</v>
      </c>
      <c r="B8" s="21" t="s">
        <v>80</v>
      </c>
      <c r="C8" s="21" t="s">
        <v>79</v>
      </c>
      <c r="D8" s="24">
        <v>612000</v>
      </c>
      <c r="E8" s="22">
        <v>9303.0120000000006</v>
      </c>
      <c r="F8" s="23">
        <v>5.2218172727269403</v>
      </c>
      <c r="G8" s="22"/>
    </row>
    <row r="9" spans="1:7" x14ac:dyDescent="0.2">
      <c r="A9" s="21" t="s">
        <v>83</v>
      </c>
      <c r="B9" s="21" t="s">
        <v>82</v>
      </c>
      <c r="C9" s="21" t="s">
        <v>84</v>
      </c>
      <c r="D9" s="24">
        <v>191263</v>
      </c>
      <c r="E9" s="22">
        <v>6874.5660090000001</v>
      </c>
      <c r="F9" s="23">
        <v>3.8587209742713098</v>
      </c>
      <c r="G9" s="22"/>
    </row>
    <row r="10" spans="1:7" x14ac:dyDescent="0.2">
      <c r="A10" s="21" t="s">
        <v>86</v>
      </c>
      <c r="B10" s="21" t="s">
        <v>85</v>
      </c>
      <c r="C10" s="21" t="s">
        <v>87</v>
      </c>
      <c r="D10" s="24">
        <v>356567</v>
      </c>
      <c r="E10" s="22">
        <v>5065.2125189999997</v>
      </c>
      <c r="F10" s="23">
        <v>2.8431237347374099</v>
      </c>
      <c r="G10" s="22"/>
    </row>
    <row r="11" spans="1:7" x14ac:dyDescent="0.2">
      <c r="A11" s="21" t="s">
        <v>91</v>
      </c>
      <c r="B11" s="21" t="s">
        <v>90</v>
      </c>
      <c r="C11" s="21" t="s">
        <v>92</v>
      </c>
      <c r="D11" s="24">
        <v>492000</v>
      </c>
      <c r="E11" s="22">
        <v>4958.8680000000004</v>
      </c>
      <c r="F11" s="23">
        <v>2.7834321374166602</v>
      </c>
      <c r="G11" s="22"/>
    </row>
    <row r="12" spans="1:7" x14ac:dyDescent="0.2">
      <c r="A12" s="21" t="s">
        <v>97</v>
      </c>
      <c r="B12" s="21" t="s">
        <v>96</v>
      </c>
      <c r="C12" s="21" t="s">
        <v>98</v>
      </c>
      <c r="D12" s="24">
        <v>162400</v>
      </c>
      <c r="E12" s="22">
        <v>4764.8159999999998</v>
      </c>
      <c r="F12" s="23">
        <v>2.6745099856009702</v>
      </c>
      <c r="G12" s="22"/>
    </row>
    <row r="13" spans="1:7" x14ac:dyDescent="0.2">
      <c r="A13" s="21" t="s">
        <v>89</v>
      </c>
      <c r="B13" s="21" t="s">
        <v>88</v>
      </c>
      <c r="C13" s="21" t="s">
        <v>79</v>
      </c>
      <c r="D13" s="24">
        <v>403000</v>
      </c>
      <c r="E13" s="22">
        <v>4698.5770000000002</v>
      </c>
      <c r="F13" s="23">
        <v>2.63732977403851</v>
      </c>
      <c r="G13" s="22"/>
    </row>
    <row r="14" spans="1:7" x14ac:dyDescent="0.2">
      <c r="A14" s="21" t="s">
        <v>94</v>
      </c>
      <c r="B14" s="21" t="s">
        <v>93</v>
      </c>
      <c r="C14" s="21" t="s">
        <v>95</v>
      </c>
      <c r="D14" s="24">
        <v>353000</v>
      </c>
      <c r="E14" s="22">
        <v>4667.7190000000001</v>
      </c>
      <c r="F14" s="23">
        <v>2.62000905711351</v>
      </c>
      <c r="G14" s="22"/>
    </row>
    <row r="15" spans="1:7" x14ac:dyDescent="0.2">
      <c r="A15" s="21" t="s">
        <v>100</v>
      </c>
      <c r="B15" s="21" t="s">
        <v>99</v>
      </c>
      <c r="C15" s="21" t="s">
        <v>79</v>
      </c>
      <c r="D15" s="24">
        <v>486000</v>
      </c>
      <c r="E15" s="22">
        <v>4015.5749999999998</v>
      </c>
      <c r="F15" s="23">
        <v>2.2539580616396599</v>
      </c>
      <c r="G15" s="22"/>
    </row>
    <row r="16" spans="1:7" x14ac:dyDescent="0.2">
      <c r="A16" s="21" t="s">
        <v>111</v>
      </c>
      <c r="B16" s="21" t="s">
        <v>110</v>
      </c>
      <c r="C16" s="21" t="s">
        <v>112</v>
      </c>
      <c r="D16" s="24">
        <v>1100119</v>
      </c>
      <c r="E16" s="22">
        <v>3995.632208</v>
      </c>
      <c r="F16" s="23">
        <v>2.2427640939513398</v>
      </c>
      <c r="G16" s="22"/>
    </row>
    <row r="17" spans="1:7" x14ac:dyDescent="0.2">
      <c r="A17" s="21" t="s">
        <v>102</v>
      </c>
      <c r="B17" s="21" t="s">
        <v>101</v>
      </c>
      <c r="C17" s="21" t="s">
        <v>103</v>
      </c>
      <c r="D17" s="24">
        <v>2000000</v>
      </c>
      <c r="E17" s="22">
        <v>3863</v>
      </c>
      <c r="F17" s="23">
        <v>2.16831711326871</v>
      </c>
      <c r="G17" s="22"/>
    </row>
    <row r="18" spans="1:7" x14ac:dyDescent="0.2">
      <c r="A18" s="21" t="s">
        <v>114</v>
      </c>
      <c r="B18" s="21" t="s">
        <v>113</v>
      </c>
      <c r="C18" s="21" t="s">
        <v>87</v>
      </c>
      <c r="D18" s="24">
        <v>269300</v>
      </c>
      <c r="E18" s="22">
        <v>3680.2538</v>
      </c>
      <c r="F18" s="23">
        <v>2.0657409515175198</v>
      </c>
      <c r="G18" s="22"/>
    </row>
    <row r="19" spans="1:7" x14ac:dyDescent="0.2">
      <c r="A19" s="21" t="s">
        <v>105</v>
      </c>
      <c r="B19" s="21" t="s">
        <v>104</v>
      </c>
      <c r="C19" s="21" t="s">
        <v>106</v>
      </c>
      <c r="D19" s="24">
        <v>239200</v>
      </c>
      <c r="E19" s="22">
        <v>3593.0232000000001</v>
      </c>
      <c r="F19" s="23">
        <v>2.0167780722059301</v>
      </c>
      <c r="G19" s="22"/>
    </row>
    <row r="20" spans="1:7" x14ac:dyDescent="0.2">
      <c r="A20" s="21" t="s">
        <v>108</v>
      </c>
      <c r="B20" s="21" t="s">
        <v>107</v>
      </c>
      <c r="C20" s="21" t="s">
        <v>109</v>
      </c>
      <c r="D20" s="24">
        <v>1357942</v>
      </c>
      <c r="E20" s="22">
        <v>3174.189425</v>
      </c>
      <c r="F20" s="23">
        <v>1.78168502484703</v>
      </c>
      <c r="G20" s="22"/>
    </row>
    <row r="21" spans="1:7" x14ac:dyDescent="0.2">
      <c r="A21" s="21" t="s">
        <v>116</v>
      </c>
      <c r="B21" s="21" t="s">
        <v>115</v>
      </c>
      <c r="C21" s="21" t="s">
        <v>117</v>
      </c>
      <c r="D21" s="24">
        <v>1499390</v>
      </c>
      <c r="E21" s="22">
        <v>3135.2244900000001</v>
      </c>
      <c r="F21" s="23">
        <v>1.7598138533798</v>
      </c>
      <c r="G21" s="22"/>
    </row>
    <row r="22" spans="1:7" x14ac:dyDescent="0.2">
      <c r="A22" s="21" t="s">
        <v>121</v>
      </c>
      <c r="B22" s="21" t="s">
        <v>120</v>
      </c>
      <c r="C22" s="21" t="s">
        <v>122</v>
      </c>
      <c r="D22" s="24">
        <v>281000</v>
      </c>
      <c r="E22" s="22">
        <v>2872.8035</v>
      </c>
      <c r="F22" s="23">
        <v>1.61251591822631</v>
      </c>
      <c r="G22" s="22"/>
    </row>
    <row r="23" spans="1:7" x14ac:dyDescent="0.2">
      <c r="A23" s="21" t="s">
        <v>147</v>
      </c>
      <c r="B23" s="21" t="s">
        <v>146</v>
      </c>
      <c r="C23" s="21" t="s">
        <v>109</v>
      </c>
      <c r="D23" s="24">
        <v>70000</v>
      </c>
      <c r="E23" s="22">
        <v>2757.5450000000001</v>
      </c>
      <c r="F23" s="23">
        <v>1.5478208682652199</v>
      </c>
      <c r="G23" s="22"/>
    </row>
    <row r="24" spans="1:7" x14ac:dyDescent="0.2">
      <c r="A24" s="21" t="s">
        <v>127</v>
      </c>
      <c r="B24" s="21" t="s">
        <v>126</v>
      </c>
      <c r="C24" s="21" t="s">
        <v>128</v>
      </c>
      <c r="D24" s="24">
        <v>230000</v>
      </c>
      <c r="E24" s="22">
        <v>2707.1</v>
      </c>
      <c r="F24" s="23">
        <v>1.5195058911027</v>
      </c>
      <c r="G24" s="22"/>
    </row>
    <row r="25" spans="1:7" x14ac:dyDescent="0.2">
      <c r="A25" s="21" t="s">
        <v>119</v>
      </c>
      <c r="B25" s="21" t="s">
        <v>118</v>
      </c>
      <c r="C25" s="21" t="s">
        <v>79</v>
      </c>
      <c r="D25" s="24">
        <v>177700</v>
      </c>
      <c r="E25" s="22">
        <v>2693.3989000000001</v>
      </c>
      <c r="F25" s="23">
        <v>1.51181540971502</v>
      </c>
      <c r="G25" s="22"/>
    </row>
    <row r="26" spans="1:7" x14ac:dyDescent="0.2">
      <c r="A26" s="21" t="s">
        <v>124</v>
      </c>
      <c r="B26" s="21" t="s">
        <v>123</v>
      </c>
      <c r="C26" s="21" t="s">
        <v>125</v>
      </c>
      <c r="D26" s="24">
        <v>820000</v>
      </c>
      <c r="E26" s="22">
        <v>2319.37</v>
      </c>
      <c r="F26" s="23">
        <v>1.3018715151442</v>
      </c>
      <c r="G26" s="22"/>
    </row>
    <row r="27" spans="1:7" x14ac:dyDescent="0.2">
      <c r="A27" s="21" t="s">
        <v>136</v>
      </c>
      <c r="B27" s="21" t="s">
        <v>135</v>
      </c>
      <c r="C27" s="21" t="s">
        <v>137</v>
      </c>
      <c r="D27" s="24">
        <v>38000</v>
      </c>
      <c r="E27" s="22">
        <v>2259.8980000000001</v>
      </c>
      <c r="F27" s="23">
        <v>1.2684896473315399</v>
      </c>
      <c r="G27" s="22"/>
    </row>
    <row r="28" spans="1:7" x14ac:dyDescent="0.2">
      <c r="A28" s="21" t="s">
        <v>149</v>
      </c>
      <c r="B28" s="21" t="s">
        <v>148</v>
      </c>
      <c r="C28" s="21" t="s">
        <v>150</v>
      </c>
      <c r="D28" s="24">
        <v>210000</v>
      </c>
      <c r="E28" s="22">
        <v>2158.8000000000002</v>
      </c>
      <c r="F28" s="23">
        <v>1.21174294178734</v>
      </c>
      <c r="G28" s="22"/>
    </row>
    <row r="29" spans="1:7" x14ac:dyDescent="0.2">
      <c r="A29" s="21" t="s">
        <v>139</v>
      </c>
      <c r="B29" s="21" t="s">
        <v>138</v>
      </c>
      <c r="C29" s="21" t="s">
        <v>92</v>
      </c>
      <c r="D29" s="24">
        <v>16400</v>
      </c>
      <c r="E29" s="22">
        <v>2102.0700000000002</v>
      </c>
      <c r="F29" s="23">
        <v>1.1799001693732201</v>
      </c>
      <c r="G29" s="22"/>
    </row>
    <row r="30" spans="1:7" x14ac:dyDescent="0.2">
      <c r="A30" s="21" t="s">
        <v>130</v>
      </c>
      <c r="B30" s="21" t="s">
        <v>129</v>
      </c>
      <c r="C30" s="21" t="s">
        <v>131</v>
      </c>
      <c r="D30" s="24">
        <v>137300</v>
      </c>
      <c r="E30" s="22">
        <v>1953.5044</v>
      </c>
      <c r="F30" s="23">
        <v>1.09650971301209</v>
      </c>
      <c r="G30" s="22"/>
    </row>
    <row r="31" spans="1:7" x14ac:dyDescent="0.2">
      <c r="A31" s="21" t="s">
        <v>144</v>
      </c>
      <c r="B31" s="21" t="s">
        <v>143</v>
      </c>
      <c r="C31" s="21" t="s">
        <v>145</v>
      </c>
      <c r="D31" s="24">
        <v>611800</v>
      </c>
      <c r="E31" s="22">
        <v>1947.9712</v>
      </c>
      <c r="F31" s="23">
        <v>1.0934039060612399</v>
      </c>
      <c r="G31" s="22"/>
    </row>
    <row r="32" spans="1:7" x14ac:dyDescent="0.2">
      <c r="A32" s="21" t="s">
        <v>133</v>
      </c>
      <c r="B32" s="21" t="s">
        <v>132</v>
      </c>
      <c r="C32" s="21" t="s">
        <v>134</v>
      </c>
      <c r="D32" s="24">
        <v>366000</v>
      </c>
      <c r="E32" s="22">
        <v>1895.88</v>
      </c>
      <c r="F32" s="23">
        <v>1.0641649103556501</v>
      </c>
      <c r="G32" s="22"/>
    </row>
    <row r="33" spans="1:7" x14ac:dyDescent="0.2">
      <c r="A33" s="21" t="s">
        <v>152</v>
      </c>
      <c r="B33" s="21" t="s">
        <v>151</v>
      </c>
      <c r="C33" s="21" t="s">
        <v>131</v>
      </c>
      <c r="D33" s="24">
        <v>396000</v>
      </c>
      <c r="E33" s="22">
        <v>1834.2719999999999</v>
      </c>
      <c r="F33" s="23">
        <v>1.02958409733099</v>
      </c>
      <c r="G33" s="22"/>
    </row>
    <row r="34" spans="1:7" x14ac:dyDescent="0.2">
      <c r="A34" s="21" t="s">
        <v>141</v>
      </c>
      <c r="B34" s="21" t="s">
        <v>140</v>
      </c>
      <c r="C34" s="21" t="s">
        <v>142</v>
      </c>
      <c r="D34" s="24">
        <v>138700</v>
      </c>
      <c r="E34" s="22">
        <v>1754.4163000000001</v>
      </c>
      <c r="F34" s="23">
        <v>0.98476077843322996</v>
      </c>
      <c r="G34" s="22"/>
    </row>
    <row r="35" spans="1:7" x14ac:dyDescent="0.2">
      <c r="A35" s="21" t="s">
        <v>156</v>
      </c>
      <c r="B35" s="21" t="s">
        <v>155</v>
      </c>
      <c r="C35" s="21" t="s">
        <v>157</v>
      </c>
      <c r="D35" s="24">
        <v>300000</v>
      </c>
      <c r="E35" s="22">
        <v>1750.95</v>
      </c>
      <c r="F35" s="23">
        <v>0.98281513059224601</v>
      </c>
      <c r="G35" s="22"/>
    </row>
    <row r="36" spans="1:7" x14ac:dyDescent="0.2">
      <c r="A36" s="21" t="s">
        <v>154</v>
      </c>
      <c r="B36" s="21" t="s">
        <v>153</v>
      </c>
      <c r="C36" s="21" t="s">
        <v>87</v>
      </c>
      <c r="D36" s="24">
        <v>126800</v>
      </c>
      <c r="E36" s="22">
        <v>1602.1179999999999</v>
      </c>
      <c r="F36" s="23">
        <v>0.89927514286198196</v>
      </c>
      <c r="G36" s="22"/>
    </row>
    <row r="37" spans="1:7" x14ac:dyDescent="0.2">
      <c r="A37" s="21" t="s">
        <v>159</v>
      </c>
      <c r="B37" s="21" t="s">
        <v>158</v>
      </c>
      <c r="C37" s="21" t="s">
        <v>145</v>
      </c>
      <c r="D37" s="24">
        <v>106300</v>
      </c>
      <c r="E37" s="22">
        <v>1567.6592499999999</v>
      </c>
      <c r="F37" s="23">
        <v>0.87993331078151404</v>
      </c>
      <c r="G37" s="22"/>
    </row>
    <row r="38" spans="1:7" x14ac:dyDescent="0.2">
      <c r="A38" s="21" t="s">
        <v>164</v>
      </c>
      <c r="B38" s="21" t="s">
        <v>163</v>
      </c>
      <c r="C38" s="21" t="s">
        <v>165</v>
      </c>
      <c r="D38" s="24">
        <v>139000</v>
      </c>
      <c r="E38" s="22">
        <v>1556.8</v>
      </c>
      <c r="F38" s="23">
        <v>0.87383797099061</v>
      </c>
      <c r="G38" s="22"/>
    </row>
    <row r="39" spans="1:7" x14ac:dyDescent="0.2">
      <c r="A39" s="21" t="s">
        <v>175</v>
      </c>
      <c r="B39" s="21" t="s">
        <v>174</v>
      </c>
      <c r="C39" s="21" t="s">
        <v>137</v>
      </c>
      <c r="D39" s="24">
        <v>71800</v>
      </c>
      <c r="E39" s="22">
        <v>1305.1445000000001</v>
      </c>
      <c r="F39" s="23">
        <v>0.73258274777078203</v>
      </c>
      <c r="G39" s="22"/>
    </row>
    <row r="40" spans="1:7" x14ac:dyDescent="0.2">
      <c r="A40" s="21" t="s">
        <v>167</v>
      </c>
      <c r="B40" s="21" t="s">
        <v>166</v>
      </c>
      <c r="C40" s="21" t="s">
        <v>168</v>
      </c>
      <c r="D40" s="24">
        <v>787000</v>
      </c>
      <c r="E40" s="22">
        <v>1298.55</v>
      </c>
      <c r="F40" s="23">
        <v>0.72888122895031904</v>
      </c>
      <c r="G40" s="22"/>
    </row>
    <row r="41" spans="1:7" x14ac:dyDescent="0.2">
      <c r="A41" s="21" t="s">
        <v>172</v>
      </c>
      <c r="B41" s="21" t="s">
        <v>171</v>
      </c>
      <c r="C41" s="21" t="s">
        <v>173</v>
      </c>
      <c r="D41" s="24">
        <v>38944</v>
      </c>
      <c r="E41" s="22">
        <v>1292.6681920000001</v>
      </c>
      <c r="F41" s="23">
        <v>0.72557974695617899</v>
      </c>
      <c r="G41" s="22"/>
    </row>
    <row r="42" spans="1:7" x14ac:dyDescent="0.2">
      <c r="A42" s="21" t="s">
        <v>161</v>
      </c>
      <c r="B42" s="21" t="s">
        <v>160</v>
      </c>
      <c r="C42" s="21" t="s">
        <v>162</v>
      </c>
      <c r="D42" s="24">
        <v>176000</v>
      </c>
      <c r="E42" s="22">
        <v>1281.808</v>
      </c>
      <c r="F42" s="23">
        <v>0.71948387841696504</v>
      </c>
      <c r="G42" s="22"/>
    </row>
    <row r="43" spans="1:7" x14ac:dyDescent="0.2">
      <c r="A43" s="21" t="s">
        <v>253</v>
      </c>
      <c r="B43" s="21" t="s">
        <v>252</v>
      </c>
      <c r="C43" s="21" t="s">
        <v>181</v>
      </c>
      <c r="D43" s="24">
        <v>68000</v>
      </c>
      <c r="E43" s="22">
        <v>1249.942</v>
      </c>
      <c r="F43" s="23">
        <v>0.70159736712226695</v>
      </c>
      <c r="G43" s="22"/>
    </row>
    <row r="44" spans="1:7" x14ac:dyDescent="0.2">
      <c r="A44" s="21" t="s">
        <v>170</v>
      </c>
      <c r="B44" s="21" t="s">
        <v>169</v>
      </c>
      <c r="C44" s="21" t="s">
        <v>106</v>
      </c>
      <c r="D44" s="24">
        <v>135000</v>
      </c>
      <c r="E44" s="22">
        <v>1209.5325</v>
      </c>
      <c r="F44" s="23">
        <v>0.67891535563155203</v>
      </c>
      <c r="G44" s="22"/>
    </row>
    <row r="45" spans="1:7" x14ac:dyDescent="0.2">
      <c r="A45" s="21" t="s">
        <v>177</v>
      </c>
      <c r="B45" s="21" t="s">
        <v>176</v>
      </c>
      <c r="C45" s="21" t="s">
        <v>178</v>
      </c>
      <c r="D45" s="24">
        <v>87350</v>
      </c>
      <c r="E45" s="22">
        <v>1205.648375</v>
      </c>
      <c r="F45" s="23">
        <v>0.676735180972588</v>
      </c>
      <c r="G45" s="22"/>
    </row>
    <row r="46" spans="1:7" x14ac:dyDescent="0.2">
      <c r="A46" s="21" t="s">
        <v>180</v>
      </c>
      <c r="B46" s="21" t="s">
        <v>179</v>
      </c>
      <c r="C46" s="21" t="s">
        <v>181</v>
      </c>
      <c r="D46" s="24">
        <v>11500</v>
      </c>
      <c r="E46" s="22">
        <v>1146.7627500000001</v>
      </c>
      <c r="F46" s="23">
        <v>0.64368244775668804</v>
      </c>
      <c r="G46" s="22"/>
    </row>
    <row r="47" spans="1:7" x14ac:dyDescent="0.2">
      <c r="A47" s="21" t="s">
        <v>187</v>
      </c>
      <c r="B47" s="21" t="s">
        <v>186</v>
      </c>
      <c r="C47" s="21" t="s">
        <v>95</v>
      </c>
      <c r="D47" s="24">
        <v>130000</v>
      </c>
      <c r="E47" s="22">
        <v>1126.45</v>
      </c>
      <c r="F47" s="23">
        <v>0.63228082118600504</v>
      </c>
      <c r="G47" s="22"/>
    </row>
    <row r="48" spans="1:7" x14ac:dyDescent="0.2">
      <c r="A48" s="21" t="s">
        <v>189</v>
      </c>
      <c r="B48" s="21" t="s">
        <v>188</v>
      </c>
      <c r="C48" s="21" t="s">
        <v>145</v>
      </c>
      <c r="D48" s="24">
        <v>28686</v>
      </c>
      <c r="E48" s="22">
        <v>1103.4500190000001</v>
      </c>
      <c r="F48" s="23">
        <v>0.61937084127216702</v>
      </c>
      <c r="G48" s="22"/>
    </row>
    <row r="49" spans="1:9" x14ac:dyDescent="0.2">
      <c r="A49" s="21" t="s">
        <v>183</v>
      </c>
      <c r="B49" s="21" t="s">
        <v>182</v>
      </c>
      <c r="C49" s="21" t="s">
        <v>131</v>
      </c>
      <c r="D49" s="24">
        <v>501000</v>
      </c>
      <c r="E49" s="22">
        <v>982.96199999999999</v>
      </c>
      <c r="F49" s="23">
        <v>0.55174044170148495</v>
      </c>
      <c r="G49" s="22"/>
    </row>
    <row r="50" spans="1:9" x14ac:dyDescent="0.2">
      <c r="A50" s="21" t="s">
        <v>185</v>
      </c>
      <c r="B50" s="21" t="s">
        <v>184</v>
      </c>
      <c r="C50" s="21" t="s">
        <v>181</v>
      </c>
      <c r="D50" s="24">
        <v>271478</v>
      </c>
      <c r="E50" s="22">
        <v>919.22450800000001</v>
      </c>
      <c r="F50" s="23">
        <v>0.51596433643085904</v>
      </c>
      <c r="G50" s="22"/>
    </row>
    <row r="51" spans="1:9" x14ac:dyDescent="0.2">
      <c r="A51" s="21" t="s">
        <v>258</v>
      </c>
      <c r="B51" s="21" t="s">
        <v>257</v>
      </c>
      <c r="C51" s="21" t="s">
        <v>181</v>
      </c>
      <c r="D51" s="24">
        <v>90000</v>
      </c>
      <c r="E51" s="22">
        <v>716.44500000000005</v>
      </c>
      <c r="F51" s="23">
        <v>0.40214340000408999</v>
      </c>
      <c r="G51" s="22"/>
    </row>
    <row r="52" spans="1:9" x14ac:dyDescent="0.2">
      <c r="A52" s="21" t="s">
        <v>191</v>
      </c>
      <c r="B52" s="21" t="s">
        <v>190</v>
      </c>
      <c r="C52" s="21" t="s">
        <v>192</v>
      </c>
      <c r="D52" s="24">
        <v>156778</v>
      </c>
      <c r="E52" s="22">
        <v>680.96524299999999</v>
      </c>
      <c r="F52" s="23">
        <v>0.382228472673592</v>
      </c>
      <c r="G52" s="22"/>
    </row>
    <row r="53" spans="1:9" x14ac:dyDescent="0.2">
      <c r="A53" s="20" t="s">
        <v>24</v>
      </c>
      <c r="B53" s="20"/>
      <c r="C53" s="20"/>
      <c r="D53" s="20"/>
      <c r="E53" s="25">
        <f>SUM(E7:E52)</f>
        <v>126695.634288</v>
      </c>
      <c r="F53" s="26">
        <f>SUM(F7:F52)</f>
        <v>71.114758478670495</v>
      </c>
      <c r="G53" s="25"/>
      <c r="H53" s="14"/>
      <c r="I53" s="14"/>
    </row>
    <row r="54" spans="1:9" x14ac:dyDescent="0.2">
      <c r="A54" s="21"/>
      <c r="B54" s="21"/>
      <c r="C54" s="21"/>
      <c r="D54" s="21"/>
      <c r="E54" s="22"/>
      <c r="F54" s="23"/>
      <c r="G54" s="22"/>
    </row>
    <row r="55" spans="1:9" x14ac:dyDescent="0.2">
      <c r="A55" s="20" t="s">
        <v>270</v>
      </c>
      <c r="B55" s="21"/>
      <c r="C55" s="21"/>
      <c r="D55" s="21"/>
      <c r="E55" s="22"/>
      <c r="F55" s="23"/>
      <c r="G55" s="22"/>
    </row>
    <row r="56" spans="1:9" x14ac:dyDescent="0.2">
      <c r="A56" s="21"/>
      <c r="B56" s="21" t="s">
        <v>271</v>
      </c>
      <c r="C56" s="21" t="s">
        <v>162</v>
      </c>
      <c r="D56" s="24">
        <v>27500</v>
      </c>
      <c r="E56" s="22">
        <v>2.7499999999999998E-3</v>
      </c>
      <c r="F56" s="23">
        <v>1.5435858300515E-6</v>
      </c>
      <c r="G56" s="22"/>
    </row>
    <row r="57" spans="1:9" x14ac:dyDescent="0.2">
      <c r="A57" s="21" t="s">
        <v>273</v>
      </c>
      <c r="B57" s="21" t="s">
        <v>272</v>
      </c>
      <c r="C57" s="21" t="s">
        <v>165</v>
      </c>
      <c r="D57" s="24">
        <v>27000</v>
      </c>
      <c r="E57" s="22">
        <v>2.7000000000000001E-3</v>
      </c>
      <c r="F57" s="23">
        <v>1.5155206331414701E-6</v>
      </c>
      <c r="G57" s="22"/>
    </row>
    <row r="58" spans="1:9" x14ac:dyDescent="0.2">
      <c r="A58" s="20" t="s">
        <v>24</v>
      </c>
      <c r="B58" s="20"/>
      <c r="C58" s="20"/>
      <c r="D58" s="20"/>
      <c r="E58" s="25">
        <f>SUM(E55:E57)</f>
        <v>5.45E-3</v>
      </c>
      <c r="F58" s="26">
        <f>SUM(F55:F57)</f>
        <v>3.0591064631929701E-6</v>
      </c>
      <c r="G58" s="25"/>
      <c r="H58" s="14"/>
      <c r="I58" s="14"/>
    </row>
    <row r="59" spans="1:9" x14ac:dyDescent="0.2">
      <c r="A59" s="21"/>
      <c r="B59" s="21"/>
      <c r="C59" s="21"/>
      <c r="D59" s="21"/>
      <c r="E59" s="22"/>
      <c r="F59" s="23"/>
      <c r="G59" s="22"/>
    </row>
    <row r="60" spans="1:9" x14ac:dyDescent="0.2">
      <c r="A60" s="20" t="s">
        <v>51</v>
      </c>
      <c r="B60" s="21"/>
      <c r="C60" s="21"/>
      <c r="D60" s="21"/>
      <c r="E60" s="22"/>
      <c r="F60" s="23"/>
      <c r="G60" s="22"/>
    </row>
    <row r="61" spans="1:9" x14ac:dyDescent="0.2">
      <c r="A61" s="20" t="s">
        <v>52</v>
      </c>
      <c r="B61" s="21"/>
      <c r="C61" s="21"/>
      <c r="D61" s="21"/>
      <c r="E61" s="22"/>
      <c r="F61" s="23"/>
      <c r="G61" s="22"/>
    </row>
    <row r="62" spans="1:9" x14ac:dyDescent="0.2">
      <c r="A62" s="21" t="s">
        <v>54</v>
      </c>
      <c r="B62" s="21" t="s">
        <v>53</v>
      </c>
      <c r="C62" s="21" t="s">
        <v>55</v>
      </c>
      <c r="D62" s="24">
        <v>5000</v>
      </c>
      <c r="E62" s="22">
        <v>5258.6827596000003</v>
      </c>
      <c r="F62" s="23">
        <v>2.9517193427107902</v>
      </c>
      <c r="G62" s="22">
        <v>7.8150000000000004</v>
      </c>
    </row>
    <row r="63" spans="1:9" x14ac:dyDescent="0.2">
      <c r="A63" s="21" t="s">
        <v>59</v>
      </c>
      <c r="B63" s="21" t="s">
        <v>58</v>
      </c>
      <c r="C63" s="21" t="s">
        <v>60</v>
      </c>
      <c r="D63" s="24">
        <v>5000</v>
      </c>
      <c r="E63" s="22">
        <v>5065.6269862999998</v>
      </c>
      <c r="F63" s="23">
        <v>2.8433563768651502</v>
      </c>
      <c r="G63" s="22">
        <v>8.0554500000000004</v>
      </c>
    </row>
    <row r="64" spans="1:9" x14ac:dyDescent="0.2">
      <c r="A64" s="21" t="s">
        <v>260</v>
      </c>
      <c r="B64" s="21" t="s">
        <v>259</v>
      </c>
      <c r="C64" s="21" t="s">
        <v>55</v>
      </c>
      <c r="D64" s="24">
        <v>5000</v>
      </c>
      <c r="E64" s="22">
        <v>5056.6205479</v>
      </c>
      <c r="F64" s="23">
        <v>2.8383010275220699</v>
      </c>
      <c r="G64" s="22">
        <v>7.9050000000000002</v>
      </c>
    </row>
    <row r="65" spans="1:9" x14ac:dyDescent="0.2">
      <c r="A65" s="21" t="s">
        <v>196</v>
      </c>
      <c r="B65" s="21" t="s">
        <v>195</v>
      </c>
      <c r="C65" s="21" t="s">
        <v>55</v>
      </c>
      <c r="D65" s="24">
        <v>3500</v>
      </c>
      <c r="E65" s="22">
        <v>3649.9014999999999</v>
      </c>
      <c r="F65" s="23">
        <v>2.0487040859940802</v>
      </c>
      <c r="G65" s="22">
        <v>7.8174999999999999</v>
      </c>
    </row>
    <row r="66" spans="1:9" x14ac:dyDescent="0.2">
      <c r="A66" s="21" t="s">
        <v>198</v>
      </c>
      <c r="B66" s="21" t="s">
        <v>197</v>
      </c>
      <c r="C66" s="21" t="s">
        <v>199</v>
      </c>
      <c r="D66" s="24">
        <v>350</v>
      </c>
      <c r="E66" s="22">
        <v>3638.5608689000001</v>
      </c>
      <c r="F66" s="23">
        <v>2.0423385450959701</v>
      </c>
      <c r="G66" s="22">
        <v>8.69</v>
      </c>
    </row>
    <row r="67" spans="1:9" x14ac:dyDescent="0.2">
      <c r="A67" s="21" t="s">
        <v>201</v>
      </c>
      <c r="B67" s="21" t="s">
        <v>200</v>
      </c>
      <c r="C67" s="21" t="s">
        <v>55</v>
      </c>
      <c r="D67" s="24">
        <v>300</v>
      </c>
      <c r="E67" s="22">
        <v>2997.9069451999999</v>
      </c>
      <c r="F67" s="23">
        <v>1.68273697469953</v>
      </c>
      <c r="G67" s="22">
        <v>7.94</v>
      </c>
    </row>
    <row r="68" spans="1:9" x14ac:dyDescent="0.2">
      <c r="A68" s="21" t="s">
        <v>63</v>
      </c>
      <c r="B68" s="21" t="s">
        <v>62</v>
      </c>
      <c r="C68" s="21" t="s">
        <v>55</v>
      </c>
      <c r="D68" s="24">
        <v>250</v>
      </c>
      <c r="E68" s="22">
        <v>2507.7665710000001</v>
      </c>
      <c r="F68" s="23">
        <v>1.40761925238998</v>
      </c>
      <c r="G68" s="22">
        <v>8</v>
      </c>
    </row>
    <row r="69" spans="1:9" x14ac:dyDescent="0.2">
      <c r="A69" s="21" t="s">
        <v>65</v>
      </c>
      <c r="B69" s="21" t="s">
        <v>64</v>
      </c>
      <c r="C69" s="21" t="s">
        <v>55</v>
      </c>
      <c r="D69" s="24">
        <v>250</v>
      </c>
      <c r="E69" s="22">
        <v>2475.8352458999998</v>
      </c>
      <c r="F69" s="23">
        <v>1.38969607385939</v>
      </c>
      <c r="G69" s="22">
        <v>7.99</v>
      </c>
    </row>
    <row r="70" spans="1:9" x14ac:dyDescent="0.2">
      <c r="A70" s="21" t="s">
        <v>194</v>
      </c>
      <c r="B70" s="21" t="s">
        <v>193</v>
      </c>
      <c r="C70" s="21" t="s">
        <v>55</v>
      </c>
      <c r="D70" s="24">
        <v>2000</v>
      </c>
      <c r="E70" s="22">
        <v>2149.8975409999998</v>
      </c>
      <c r="F70" s="23">
        <v>1.2067459564909699</v>
      </c>
      <c r="G70" s="22">
        <v>8.18</v>
      </c>
    </row>
    <row r="71" spans="1:9" x14ac:dyDescent="0.2">
      <c r="A71" s="21" t="s">
        <v>67</v>
      </c>
      <c r="B71" s="21" t="s">
        <v>66</v>
      </c>
      <c r="C71" s="21" t="s">
        <v>61</v>
      </c>
      <c r="D71" s="24">
        <v>1000</v>
      </c>
      <c r="E71" s="22">
        <v>1060.4470163999999</v>
      </c>
      <c r="F71" s="23">
        <v>0.59523308655833895</v>
      </c>
      <c r="G71" s="22">
        <v>7.7266000000000004</v>
      </c>
    </row>
    <row r="72" spans="1:9" x14ac:dyDescent="0.2">
      <c r="A72" s="21" t="s">
        <v>275</v>
      </c>
      <c r="B72" s="21" t="s">
        <v>274</v>
      </c>
      <c r="C72" s="21" t="s">
        <v>55</v>
      </c>
      <c r="D72" s="24">
        <v>100</v>
      </c>
      <c r="E72" s="22">
        <v>1052.6698852</v>
      </c>
      <c r="F72" s="23">
        <v>0.59086775218787602</v>
      </c>
      <c r="G72" s="22">
        <v>7.9749999999999996</v>
      </c>
    </row>
    <row r="73" spans="1:9" x14ac:dyDescent="0.2">
      <c r="A73" s="21" t="s">
        <v>69</v>
      </c>
      <c r="B73" s="21" t="s">
        <v>68</v>
      </c>
      <c r="C73" s="21" t="s">
        <v>55</v>
      </c>
      <c r="D73" s="24">
        <v>1000</v>
      </c>
      <c r="E73" s="22">
        <v>1014.7062301</v>
      </c>
      <c r="F73" s="23">
        <v>0.56955860307175898</v>
      </c>
      <c r="G73" s="22">
        <v>8.19</v>
      </c>
    </row>
    <row r="74" spans="1:9" x14ac:dyDescent="0.2">
      <c r="A74" s="21" t="s">
        <v>277</v>
      </c>
      <c r="B74" s="21" t="s">
        <v>276</v>
      </c>
      <c r="C74" s="21" t="s">
        <v>55</v>
      </c>
      <c r="D74" s="24">
        <v>50</v>
      </c>
      <c r="E74" s="22">
        <v>530.48952729999996</v>
      </c>
      <c r="F74" s="23">
        <v>0.29776586084763601</v>
      </c>
      <c r="G74" s="22">
        <v>8.0299999999999994</v>
      </c>
    </row>
    <row r="75" spans="1:9" x14ac:dyDescent="0.2">
      <c r="A75" s="20" t="s">
        <v>24</v>
      </c>
      <c r="B75" s="20"/>
      <c r="C75" s="20"/>
      <c r="D75" s="20"/>
      <c r="E75" s="25">
        <f>SUM(E61:E74)</f>
        <v>36459.111624799996</v>
      </c>
      <c r="F75" s="26">
        <f>SUM(F61:F74)</f>
        <v>20.464642938293537</v>
      </c>
      <c r="G75" s="25"/>
      <c r="H75" s="14"/>
      <c r="I75" s="14"/>
    </row>
    <row r="76" spans="1:9" x14ac:dyDescent="0.2">
      <c r="A76" s="21"/>
      <c r="B76" s="21"/>
      <c r="C76" s="21"/>
      <c r="D76" s="21"/>
      <c r="E76" s="22"/>
      <c r="F76" s="23"/>
      <c r="G76" s="22"/>
    </row>
    <row r="77" spans="1:9" x14ac:dyDescent="0.2">
      <c r="A77" s="20" t="s">
        <v>45</v>
      </c>
      <c r="B77" s="21"/>
      <c r="C77" s="21"/>
      <c r="D77" s="21"/>
      <c r="E77" s="22"/>
      <c r="F77" s="23"/>
      <c r="G77" s="22"/>
    </row>
    <row r="78" spans="1:9" x14ac:dyDescent="0.2">
      <c r="A78" s="21" t="s">
        <v>205</v>
      </c>
      <c r="B78" s="21" t="s">
        <v>204</v>
      </c>
      <c r="C78" s="21" t="s">
        <v>48</v>
      </c>
      <c r="D78" s="24">
        <v>4000000</v>
      </c>
      <c r="E78" s="22">
        <v>3989.3262221999998</v>
      </c>
      <c r="F78" s="23">
        <v>2.2392245192875699</v>
      </c>
      <c r="G78" s="22">
        <v>7.194981125</v>
      </c>
    </row>
    <row r="79" spans="1:9" x14ac:dyDescent="0.2">
      <c r="A79" s="21" t="s">
        <v>203</v>
      </c>
      <c r="B79" s="21" t="s">
        <v>202</v>
      </c>
      <c r="C79" s="21" t="s">
        <v>48</v>
      </c>
      <c r="D79" s="24">
        <v>1500000</v>
      </c>
      <c r="E79" s="22">
        <v>1463.9045833</v>
      </c>
      <c r="F79" s="23">
        <v>0.82169540775611905</v>
      </c>
      <c r="G79" s="22">
        <v>7.2665084360125096</v>
      </c>
    </row>
    <row r="80" spans="1:9" x14ac:dyDescent="0.2">
      <c r="A80" s="21" t="s">
        <v>279</v>
      </c>
      <c r="B80" s="21" t="s">
        <v>278</v>
      </c>
      <c r="C80" s="21" t="s">
        <v>48</v>
      </c>
      <c r="D80" s="24">
        <v>20000</v>
      </c>
      <c r="E80" s="22">
        <v>20.640139999999999</v>
      </c>
      <c r="F80" s="23">
        <v>1.1585391867010599E-2</v>
      </c>
      <c r="G80" s="22">
        <v>7.3181003540125102</v>
      </c>
    </row>
    <row r="81" spans="1:9" x14ac:dyDescent="0.2">
      <c r="A81" s="20" t="s">
        <v>24</v>
      </c>
      <c r="B81" s="20"/>
      <c r="C81" s="20"/>
      <c r="D81" s="20"/>
      <c r="E81" s="25">
        <f>SUM(E78:E80)</f>
        <v>5473.8709454999998</v>
      </c>
      <c r="F81" s="26">
        <f>SUM(F78:F80)</f>
        <v>3.0725053189106997</v>
      </c>
      <c r="G81" s="25"/>
      <c r="H81" s="14"/>
      <c r="I81" s="14"/>
    </row>
    <row r="82" spans="1:9" x14ac:dyDescent="0.2">
      <c r="A82" s="21"/>
      <c r="B82" s="21"/>
      <c r="C82" s="21"/>
      <c r="D82" s="21"/>
      <c r="E82" s="22"/>
      <c r="F82" s="23"/>
      <c r="G82" s="22"/>
    </row>
    <row r="83" spans="1:9" x14ac:dyDescent="0.2">
      <c r="A83" s="20" t="s">
        <v>27</v>
      </c>
      <c r="B83" s="20"/>
      <c r="C83" s="20"/>
      <c r="D83" s="20"/>
      <c r="E83" s="25">
        <f>E53+E58+E75+E81</f>
        <v>168628.62230829999</v>
      </c>
      <c r="F83" s="26">
        <f>F53+F58+F75+F81</f>
        <v>94.651909794981194</v>
      </c>
      <c r="G83" s="25"/>
      <c r="H83" s="14"/>
      <c r="I83" s="14"/>
    </row>
    <row r="84" spans="1:9" x14ac:dyDescent="0.2">
      <c r="A84" s="20"/>
      <c r="B84" s="20"/>
      <c r="C84" s="20"/>
      <c r="D84" s="20"/>
      <c r="E84" s="25"/>
      <c r="F84" s="26"/>
      <c r="G84" s="25"/>
      <c r="H84" s="14"/>
      <c r="I84" s="14"/>
    </row>
    <row r="85" spans="1:9" x14ac:dyDescent="0.2">
      <c r="A85" s="20" t="s">
        <v>29</v>
      </c>
      <c r="B85" s="20"/>
      <c r="C85" s="20"/>
      <c r="D85" s="20"/>
      <c r="E85" s="25">
        <f>E87-(E53+E58+E75+E81)</f>
        <v>9527.9755601999932</v>
      </c>
      <c r="F85" s="26">
        <f>F87-(F53+F58+F75+F81)</f>
        <v>5.3480902050188064</v>
      </c>
      <c r="G85" s="25"/>
      <c r="H85" s="14"/>
      <c r="I85" s="14"/>
    </row>
    <row r="86" spans="1:9" x14ac:dyDescent="0.2">
      <c r="A86" s="20"/>
      <c r="B86" s="20"/>
      <c r="C86" s="20"/>
      <c r="D86" s="20"/>
      <c r="E86" s="25"/>
      <c r="F86" s="26"/>
      <c r="G86" s="25"/>
      <c r="H86" s="14"/>
      <c r="I86" s="14"/>
    </row>
    <row r="87" spans="1:9" x14ac:dyDescent="0.2">
      <c r="A87" s="27" t="s">
        <v>28</v>
      </c>
      <c r="B87" s="27"/>
      <c r="C87" s="27"/>
      <c r="D87" s="27"/>
      <c r="E87" s="28">
        <v>178156.59786849999</v>
      </c>
      <c r="F87" s="29">
        <v>100</v>
      </c>
      <c r="G87" s="28"/>
      <c r="H87" s="14"/>
      <c r="I87" s="14"/>
    </row>
    <row r="89" spans="1:9" x14ac:dyDescent="0.2">
      <c r="A89" s="14" t="s">
        <v>31</v>
      </c>
    </row>
    <row r="90" spans="1:9" x14ac:dyDescent="0.2">
      <c r="A90" s="14" t="s">
        <v>280</v>
      </c>
    </row>
    <row r="92" spans="1:9" x14ac:dyDescent="0.2">
      <c r="A92" s="14" t="s">
        <v>32</v>
      </c>
    </row>
    <row r="93" spans="1:9" x14ac:dyDescent="0.2">
      <c r="A93" s="14" t="s">
        <v>33</v>
      </c>
    </row>
    <row r="94" spans="1:9" x14ac:dyDescent="0.2">
      <c r="A94" s="14" t="s">
        <v>34</v>
      </c>
      <c r="B94" s="14"/>
      <c r="C94" s="30" t="s">
        <v>36</v>
      </c>
      <c r="D94" s="14" t="s">
        <v>35</v>
      </c>
    </row>
    <row r="95" spans="1:9" x14ac:dyDescent="0.2">
      <c r="A95" s="7" t="s">
        <v>56</v>
      </c>
      <c r="C95" s="31">
        <v>201.66909999999999</v>
      </c>
      <c r="D95" s="31">
        <v>241.78440000000001</v>
      </c>
    </row>
    <row r="96" spans="1:9" x14ac:dyDescent="0.2">
      <c r="A96" s="7" t="s">
        <v>74</v>
      </c>
      <c r="C96" s="31">
        <v>25.3644</v>
      </c>
      <c r="D96" s="31">
        <v>30.409800000000001</v>
      </c>
    </row>
    <row r="97" spans="1:5" x14ac:dyDescent="0.2">
      <c r="A97" s="7" t="s">
        <v>57</v>
      </c>
      <c r="C97" s="31">
        <v>226.38929999999999</v>
      </c>
      <c r="D97" s="31">
        <v>272.75729999999999</v>
      </c>
    </row>
    <row r="98" spans="1:5" x14ac:dyDescent="0.2">
      <c r="A98" s="7" t="s">
        <v>75</v>
      </c>
      <c r="C98" s="31">
        <v>29.686</v>
      </c>
      <c r="D98" s="31">
        <v>35.7624</v>
      </c>
    </row>
    <row r="100" spans="1:5" x14ac:dyDescent="0.2">
      <c r="A100" s="7" t="s">
        <v>41</v>
      </c>
    </row>
    <row r="102" spans="1:5" x14ac:dyDescent="0.2">
      <c r="A102" s="14" t="s">
        <v>37</v>
      </c>
      <c r="D102" s="30" t="s">
        <v>44</v>
      </c>
    </row>
    <row r="104" spans="1:5" x14ac:dyDescent="0.2">
      <c r="A104" s="14" t="s">
        <v>281</v>
      </c>
      <c r="D104" s="50">
        <v>0.27410000000000001</v>
      </c>
    </row>
    <row r="106" spans="1:5" x14ac:dyDescent="0.2">
      <c r="A106" s="14" t="s">
        <v>282</v>
      </c>
      <c r="D106" s="34">
        <v>1.9506438598204801</v>
      </c>
      <c r="E106" s="10" t="s">
        <v>42</v>
      </c>
    </row>
    <row r="108" spans="1:5" x14ac:dyDescent="0.2">
      <c r="A108" s="14" t="s">
        <v>283</v>
      </c>
      <c r="D108" s="30" t="s">
        <v>44</v>
      </c>
    </row>
    <row r="110" spans="1:5" x14ac:dyDescent="0.2">
      <c r="A110" s="14" t="s">
        <v>794</v>
      </c>
    </row>
    <row r="111" spans="1:5" x14ac:dyDescent="0.2">
      <c r="A111" s="14"/>
    </row>
    <row r="112" spans="1:5" x14ac:dyDescent="0.2">
      <c r="A112" s="63" t="s">
        <v>803</v>
      </c>
    </row>
    <row r="113" spans="1:1" x14ac:dyDescent="0.2">
      <c r="A113" s="64"/>
    </row>
    <row r="114" spans="1:1" x14ac:dyDescent="0.2">
      <c r="A114" s="65"/>
    </row>
    <row r="115" spans="1:1" x14ac:dyDescent="0.2">
      <c r="A115" s="65"/>
    </row>
    <row r="116" spans="1:1" x14ac:dyDescent="0.2">
      <c r="A116" s="65"/>
    </row>
    <row r="117" spans="1:1" x14ac:dyDescent="0.2">
      <c r="A117" s="65"/>
    </row>
    <row r="118" spans="1:1" x14ac:dyDescent="0.2">
      <c r="A118" s="65"/>
    </row>
    <row r="119" spans="1:1" x14ac:dyDescent="0.2">
      <c r="A119" s="65"/>
    </row>
    <row r="120" spans="1:1" x14ac:dyDescent="0.2">
      <c r="A120" s="65"/>
    </row>
    <row r="121" spans="1:1" x14ac:dyDescent="0.2">
      <c r="A121" s="65"/>
    </row>
    <row r="122" spans="1:1" x14ac:dyDescent="0.2">
      <c r="A122" s="65"/>
    </row>
    <row r="123" spans="1:1" x14ac:dyDescent="0.2">
      <c r="A123" s="65"/>
    </row>
    <row r="124" spans="1:1" x14ac:dyDescent="0.2">
      <c r="A124" s="65"/>
    </row>
    <row r="125" spans="1:1" x14ac:dyDescent="0.2">
      <c r="A125" s="63" t="s">
        <v>805</v>
      </c>
    </row>
    <row r="126" spans="1:1" x14ac:dyDescent="0.2">
      <c r="A126" s="65"/>
    </row>
    <row r="127" spans="1:1" x14ac:dyDescent="0.2">
      <c r="A127" s="63" t="s">
        <v>804</v>
      </c>
    </row>
    <row r="128" spans="1:1" x14ac:dyDescent="0.2">
      <c r="A128" s="65"/>
    </row>
    <row r="129" spans="1:1" x14ac:dyDescent="0.2">
      <c r="A129" s="65"/>
    </row>
    <row r="130" spans="1:1" x14ac:dyDescent="0.2">
      <c r="A130" s="65"/>
    </row>
    <row r="131" spans="1:1" x14ac:dyDescent="0.2">
      <c r="A131" s="65"/>
    </row>
    <row r="132" spans="1:1" x14ac:dyDescent="0.2">
      <c r="A132" s="65"/>
    </row>
    <row r="133" spans="1:1" x14ac:dyDescent="0.2">
      <c r="A133" s="65"/>
    </row>
    <row r="134" spans="1:1" x14ac:dyDescent="0.2">
      <c r="A134" s="65"/>
    </row>
    <row r="135" spans="1:1" x14ac:dyDescent="0.2">
      <c r="A135" s="65"/>
    </row>
    <row r="136" spans="1:1" x14ac:dyDescent="0.2">
      <c r="A136" s="65"/>
    </row>
    <row r="137" spans="1:1" x14ac:dyDescent="0.2">
      <c r="A137" s="65"/>
    </row>
    <row r="138" spans="1:1" x14ac:dyDescent="0.2">
      <c r="A138" s="65"/>
    </row>
    <row r="139" spans="1:1" x14ac:dyDescent="0.2">
      <c r="A139" s="65"/>
    </row>
  </sheetData>
  <mergeCells count="1">
    <mergeCell ref="A1:G1"/>
  </mergeCells>
  <conditionalFormatting sqref="F2:F3 F242:F65531">
    <cfRule type="cellIs" dxfId="63" priority="2" stopIfTrue="1" operator="between">
      <formula>0.009</formula>
      <formula>-0.009</formula>
    </cfRule>
  </conditionalFormatting>
  <conditionalFormatting sqref="F5:F142">
    <cfRule type="cellIs" dxfId="6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38"/>
  <sheetViews>
    <sheetView workbookViewId="0">
      <selection sqref="A1:I1"/>
    </sheetView>
  </sheetViews>
  <sheetFormatPr defaultColWidth="9.140625" defaultRowHeight="11.25" x14ac:dyDescent="0.2"/>
  <cols>
    <col min="1" max="1" width="38.7109375" style="7" bestFit="1" customWidth="1"/>
    <col min="2" max="2" width="36.5703125" style="7" bestFit="1" customWidth="1"/>
    <col min="3" max="3" width="25.5703125" style="7" bestFit="1" customWidth="1"/>
    <col min="4" max="4" width="15.28515625" style="7" bestFit="1" customWidth="1"/>
    <col min="5" max="5" width="27" style="10" customWidth="1"/>
    <col min="6" max="6" width="31.28515625" style="11" bestFit="1" customWidth="1"/>
    <col min="7" max="7" width="22.7109375" style="10" customWidth="1"/>
    <col min="8" max="8" width="18.85546875" style="7" customWidth="1"/>
    <col min="9" max="16384" width="9.140625" style="7"/>
  </cols>
  <sheetData>
    <row r="1" spans="1:11" s="1" customFormat="1" ht="15" customHeight="1" x14ac:dyDescent="0.2">
      <c r="A1" s="86" t="s">
        <v>10</v>
      </c>
      <c r="B1" s="87"/>
      <c r="C1" s="87"/>
      <c r="D1" s="87"/>
      <c r="E1" s="87"/>
      <c r="F1" s="87"/>
      <c r="G1" s="87"/>
      <c r="H1" s="87"/>
      <c r="I1" s="87"/>
    </row>
    <row r="2" spans="1:11" s="1" customFormat="1" ht="12" x14ac:dyDescent="0.2">
      <c r="E2" s="5"/>
      <c r="F2" s="9"/>
      <c r="G2" s="10"/>
    </row>
    <row r="3" spans="1:11" s="1" customFormat="1" ht="12" x14ac:dyDescent="0.2">
      <c r="A3" s="8" t="s">
        <v>7</v>
      </c>
      <c r="B3" s="2"/>
      <c r="C3" s="3"/>
      <c r="D3" s="3"/>
      <c r="E3" s="4"/>
      <c r="F3" s="9"/>
      <c r="G3" s="10"/>
    </row>
    <row r="4" spans="1:11" s="1" customFormat="1" ht="45" x14ac:dyDescent="0.2">
      <c r="A4" s="36" t="s">
        <v>2</v>
      </c>
      <c r="B4" s="36" t="s">
        <v>0</v>
      </c>
      <c r="C4" s="37" t="s">
        <v>4</v>
      </c>
      <c r="D4" s="37" t="s">
        <v>1</v>
      </c>
      <c r="E4" s="52" t="s">
        <v>6</v>
      </c>
      <c r="F4" s="38" t="s">
        <v>208</v>
      </c>
      <c r="G4" s="52" t="s">
        <v>209</v>
      </c>
      <c r="H4" s="52" t="s">
        <v>210</v>
      </c>
      <c r="I4" s="52" t="s">
        <v>5</v>
      </c>
      <c r="J4" s="35"/>
      <c r="K4" s="35"/>
    </row>
    <row r="5" spans="1:11" x14ac:dyDescent="0.2">
      <c r="A5" s="39" t="s">
        <v>76</v>
      </c>
      <c r="B5" s="40"/>
      <c r="C5" s="40"/>
      <c r="D5" s="40"/>
      <c r="E5" s="41"/>
      <c r="F5" s="42"/>
      <c r="G5" s="41"/>
      <c r="H5" s="40"/>
      <c r="I5" s="40"/>
    </row>
    <row r="6" spans="1:11" x14ac:dyDescent="0.2">
      <c r="A6" s="39" t="s">
        <v>52</v>
      </c>
      <c r="B6" s="40"/>
      <c r="C6" s="40"/>
      <c r="D6" s="40"/>
      <c r="E6" s="41"/>
      <c r="F6" s="42"/>
      <c r="G6" s="41"/>
      <c r="H6" s="40"/>
      <c r="I6" s="40"/>
    </row>
    <row r="7" spans="1:11" x14ac:dyDescent="0.2">
      <c r="A7" s="40" t="s">
        <v>78</v>
      </c>
      <c r="B7" s="40" t="s">
        <v>77</v>
      </c>
      <c r="C7" s="40" t="s">
        <v>79</v>
      </c>
      <c r="D7" s="43">
        <v>831272</v>
      </c>
      <c r="E7" s="41">
        <v>9562.9530880000002</v>
      </c>
      <c r="F7" s="42">
        <v>5.1947017449571797</v>
      </c>
      <c r="G7" s="41"/>
      <c r="H7" s="41"/>
      <c r="I7" s="44"/>
    </row>
    <row r="8" spans="1:11" x14ac:dyDescent="0.2">
      <c r="A8" s="40" t="s">
        <v>81</v>
      </c>
      <c r="B8" s="40" t="s">
        <v>80</v>
      </c>
      <c r="C8" s="40" t="s">
        <v>79</v>
      </c>
      <c r="D8" s="43">
        <v>578000</v>
      </c>
      <c r="E8" s="41">
        <v>8786.1779999999999</v>
      </c>
      <c r="F8" s="42">
        <v>4.77274893728982</v>
      </c>
      <c r="G8" s="41"/>
      <c r="H8" s="41"/>
      <c r="I8" s="44"/>
    </row>
    <row r="9" spans="1:11" x14ac:dyDescent="0.2">
      <c r="A9" s="40" t="s">
        <v>83</v>
      </c>
      <c r="B9" s="40" t="s">
        <v>82</v>
      </c>
      <c r="C9" s="40" t="s">
        <v>84</v>
      </c>
      <c r="D9" s="43">
        <v>165900</v>
      </c>
      <c r="E9" s="41">
        <v>5962.9436999999998</v>
      </c>
      <c r="F9" s="42">
        <v>3.2391368815079802</v>
      </c>
      <c r="G9" s="41"/>
      <c r="H9" s="41"/>
      <c r="I9" s="44"/>
    </row>
    <row r="10" spans="1:11" x14ac:dyDescent="0.2">
      <c r="A10" s="40" t="s">
        <v>86</v>
      </c>
      <c r="B10" s="40" t="s">
        <v>85</v>
      </c>
      <c r="C10" s="40" t="s">
        <v>87</v>
      </c>
      <c r="D10" s="43">
        <v>357000</v>
      </c>
      <c r="E10" s="41">
        <v>5071.3635000000004</v>
      </c>
      <c r="F10" s="42">
        <v>2.75482066892287</v>
      </c>
      <c r="G10" s="41"/>
      <c r="H10" s="41"/>
      <c r="I10" s="44"/>
    </row>
    <row r="11" spans="1:11" x14ac:dyDescent="0.2">
      <c r="A11" s="40" t="s">
        <v>97</v>
      </c>
      <c r="B11" s="40" t="s">
        <v>96</v>
      </c>
      <c r="C11" s="40" t="s">
        <v>98</v>
      </c>
      <c r="D11" s="43">
        <v>172820</v>
      </c>
      <c r="E11" s="41">
        <v>5070.5388000000003</v>
      </c>
      <c r="F11" s="42">
        <v>2.7543726827736501</v>
      </c>
      <c r="G11" s="41"/>
      <c r="H11" s="41"/>
      <c r="I11" s="44"/>
    </row>
    <row r="12" spans="1:11" x14ac:dyDescent="0.2">
      <c r="A12" s="40" t="s">
        <v>94</v>
      </c>
      <c r="B12" s="40" t="s">
        <v>93</v>
      </c>
      <c r="C12" s="40" t="s">
        <v>95</v>
      </c>
      <c r="D12" s="43">
        <v>340000</v>
      </c>
      <c r="E12" s="41">
        <v>4495.82</v>
      </c>
      <c r="F12" s="42">
        <v>2.4421790825597101</v>
      </c>
      <c r="G12" s="41"/>
      <c r="H12" s="41"/>
      <c r="I12" s="44"/>
    </row>
    <row r="13" spans="1:11" x14ac:dyDescent="0.2">
      <c r="A13" s="40" t="s">
        <v>89</v>
      </c>
      <c r="B13" s="40" t="s">
        <v>88</v>
      </c>
      <c r="C13" s="40" t="s">
        <v>79</v>
      </c>
      <c r="D13" s="43">
        <v>376000</v>
      </c>
      <c r="E13" s="41">
        <v>4383.7839999999997</v>
      </c>
      <c r="F13" s="42">
        <v>2.3813198898665702</v>
      </c>
      <c r="G13" s="41"/>
      <c r="H13" s="41"/>
      <c r="I13" s="44"/>
    </row>
    <row r="14" spans="1:11" x14ac:dyDescent="0.2">
      <c r="A14" s="40" t="s">
        <v>91</v>
      </c>
      <c r="B14" s="40" t="s">
        <v>90</v>
      </c>
      <c r="C14" s="40" t="s">
        <v>92</v>
      </c>
      <c r="D14" s="43">
        <v>427000</v>
      </c>
      <c r="E14" s="41">
        <v>4303.7330000000002</v>
      </c>
      <c r="F14" s="42">
        <v>2.3378353024636098</v>
      </c>
      <c r="G14" s="41"/>
      <c r="H14" s="41"/>
      <c r="I14" s="44"/>
    </row>
    <row r="15" spans="1:11" x14ac:dyDescent="0.2">
      <c r="A15" s="40" t="s">
        <v>100</v>
      </c>
      <c r="B15" s="40" t="s">
        <v>99</v>
      </c>
      <c r="C15" s="40" t="s">
        <v>79</v>
      </c>
      <c r="D15" s="43">
        <v>486000</v>
      </c>
      <c r="E15" s="41">
        <v>4015.5749999999998</v>
      </c>
      <c r="F15" s="42">
        <v>2.1813046940157101</v>
      </c>
      <c r="G15" s="41"/>
      <c r="H15" s="41"/>
      <c r="I15" s="44"/>
    </row>
    <row r="16" spans="1:11" x14ac:dyDescent="0.2">
      <c r="A16" s="40" t="s">
        <v>105</v>
      </c>
      <c r="B16" s="40" t="s">
        <v>104</v>
      </c>
      <c r="C16" s="40" t="s">
        <v>106</v>
      </c>
      <c r="D16" s="43">
        <v>230000</v>
      </c>
      <c r="E16" s="41">
        <v>3454.83</v>
      </c>
      <c r="F16" s="42">
        <v>1.8767018163093201</v>
      </c>
      <c r="G16" s="41"/>
      <c r="H16" s="41"/>
      <c r="I16" s="44"/>
    </row>
    <row r="17" spans="1:9" x14ac:dyDescent="0.2">
      <c r="A17" s="40" t="s">
        <v>116</v>
      </c>
      <c r="B17" s="40" t="s">
        <v>115</v>
      </c>
      <c r="C17" s="40" t="s">
        <v>117</v>
      </c>
      <c r="D17" s="43">
        <v>1640658</v>
      </c>
      <c r="E17" s="41">
        <v>3430.6158780000001</v>
      </c>
      <c r="F17" s="42">
        <v>1.86354843778194</v>
      </c>
      <c r="G17" s="41"/>
      <c r="H17" s="41"/>
      <c r="I17" s="44"/>
    </row>
    <row r="18" spans="1:9" x14ac:dyDescent="0.2">
      <c r="A18" s="40" t="s">
        <v>102</v>
      </c>
      <c r="B18" s="40" t="s">
        <v>101</v>
      </c>
      <c r="C18" s="40" t="s">
        <v>103</v>
      </c>
      <c r="D18" s="43">
        <v>1710000</v>
      </c>
      <c r="E18" s="41">
        <v>3302.8649999999998</v>
      </c>
      <c r="F18" s="42">
        <v>1.79415274978059</v>
      </c>
      <c r="G18" s="41"/>
      <c r="H18" s="41"/>
      <c r="I18" s="44"/>
    </row>
    <row r="19" spans="1:9" x14ac:dyDescent="0.2">
      <c r="A19" s="40" t="s">
        <v>108</v>
      </c>
      <c r="B19" s="40" t="s">
        <v>107</v>
      </c>
      <c r="C19" s="40" t="s">
        <v>109</v>
      </c>
      <c r="D19" s="43">
        <v>1410000</v>
      </c>
      <c r="E19" s="41">
        <v>3295.875</v>
      </c>
      <c r="F19" s="42">
        <v>1.79035570457258</v>
      </c>
      <c r="G19" s="41"/>
      <c r="H19" s="41"/>
      <c r="I19" s="44"/>
    </row>
    <row r="20" spans="1:9" x14ac:dyDescent="0.2">
      <c r="A20" s="40" t="s">
        <v>114</v>
      </c>
      <c r="B20" s="40" t="s">
        <v>113</v>
      </c>
      <c r="C20" s="40" t="s">
        <v>87</v>
      </c>
      <c r="D20" s="43">
        <v>230714</v>
      </c>
      <c r="E20" s="41">
        <v>3152.9375239999999</v>
      </c>
      <c r="F20" s="42">
        <v>1.71271048879413</v>
      </c>
      <c r="G20" s="41"/>
      <c r="H20" s="41"/>
      <c r="I20" s="44"/>
    </row>
    <row r="21" spans="1:9" x14ac:dyDescent="0.2">
      <c r="A21" s="40" t="s">
        <v>111</v>
      </c>
      <c r="B21" s="40" t="s">
        <v>110</v>
      </c>
      <c r="C21" s="40" t="s">
        <v>112</v>
      </c>
      <c r="D21" s="43">
        <v>809407</v>
      </c>
      <c r="E21" s="41">
        <v>2939.766224</v>
      </c>
      <c r="F21" s="42">
        <v>1.59691348405148</v>
      </c>
      <c r="G21" s="41"/>
      <c r="H21" s="41"/>
      <c r="I21" s="44"/>
    </row>
    <row r="22" spans="1:9" x14ac:dyDescent="0.2">
      <c r="A22" s="40" t="s">
        <v>119</v>
      </c>
      <c r="B22" s="40" t="s">
        <v>118</v>
      </c>
      <c r="C22" s="40" t="s">
        <v>79</v>
      </c>
      <c r="D22" s="43">
        <v>192100</v>
      </c>
      <c r="E22" s="41">
        <v>2911.6597000000002</v>
      </c>
      <c r="F22" s="42">
        <v>1.5816457097642</v>
      </c>
      <c r="G22" s="41"/>
      <c r="H22" s="41"/>
      <c r="I22" s="44"/>
    </row>
    <row r="23" spans="1:9" x14ac:dyDescent="0.2">
      <c r="A23" s="40" t="s">
        <v>121</v>
      </c>
      <c r="B23" s="40" t="s">
        <v>120</v>
      </c>
      <c r="C23" s="40" t="s">
        <v>122</v>
      </c>
      <c r="D23" s="43">
        <v>270000</v>
      </c>
      <c r="E23" s="41">
        <v>2760.3449999999998</v>
      </c>
      <c r="F23" s="42">
        <v>1.49944989337836</v>
      </c>
      <c r="G23" s="41"/>
      <c r="H23" s="41"/>
      <c r="I23" s="44"/>
    </row>
    <row r="24" spans="1:9" x14ac:dyDescent="0.2">
      <c r="A24" s="40" t="s">
        <v>147</v>
      </c>
      <c r="B24" s="40" t="s">
        <v>146</v>
      </c>
      <c r="C24" s="40" t="s">
        <v>109</v>
      </c>
      <c r="D24" s="43">
        <v>64800</v>
      </c>
      <c r="E24" s="41">
        <v>2552.6988000000001</v>
      </c>
      <c r="F24" s="42">
        <v>1.3866541839831801</v>
      </c>
      <c r="G24" s="41"/>
      <c r="H24" s="41"/>
      <c r="I24" s="44"/>
    </row>
    <row r="25" spans="1:9" x14ac:dyDescent="0.2">
      <c r="A25" s="40" t="s">
        <v>127</v>
      </c>
      <c r="B25" s="40" t="s">
        <v>126</v>
      </c>
      <c r="C25" s="40" t="s">
        <v>128</v>
      </c>
      <c r="D25" s="43">
        <v>196000</v>
      </c>
      <c r="E25" s="41">
        <v>2306.92</v>
      </c>
      <c r="F25" s="42">
        <v>1.25314442507455</v>
      </c>
      <c r="G25" s="41"/>
      <c r="H25" s="41"/>
      <c r="I25" s="44"/>
    </row>
    <row r="26" spans="1:9" x14ac:dyDescent="0.2">
      <c r="A26" s="40" t="s">
        <v>133</v>
      </c>
      <c r="B26" s="40" t="s">
        <v>132</v>
      </c>
      <c r="C26" s="40" t="s">
        <v>134</v>
      </c>
      <c r="D26" s="43">
        <v>420000</v>
      </c>
      <c r="E26" s="41">
        <v>2175.6</v>
      </c>
      <c r="F26" s="42">
        <v>1.1818099505800701</v>
      </c>
      <c r="G26" s="41"/>
      <c r="H26" s="41"/>
      <c r="I26" s="44"/>
    </row>
    <row r="27" spans="1:9" x14ac:dyDescent="0.2">
      <c r="A27" s="40" t="s">
        <v>136</v>
      </c>
      <c r="B27" s="40" t="s">
        <v>135</v>
      </c>
      <c r="C27" s="40" t="s">
        <v>137</v>
      </c>
      <c r="D27" s="43">
        <v>36000</v>
      </c>
      <c r="E27" s="41">
        <v>2140.9560000000001</v>
      </c>
      <c r="F27" s="42">
        <v>1.16299094711993</v>
      </c>
      <c r="G27" s="41"/>
      <c r="H27" s="41"/>
      <c r="I27" s="44"/>
    </row>
    <row r="28" spans="1:9" x14ac:dyDescent="0.2">
      <c r="A28" s="40" t="s">
        <v>141</v>
      </c>
      <c r="B28" s="40" t="s">
        <v>140</v>
      </c>
      <c r="C28" s="40" t="s">
        <v>142</v>
      </c>
      <c r="D28" s="43">
        <v>168000</v>
      </c>
      <c r="E28" s="41">
        <v>2125.0320000000002</v>
      </c>
      <c r="F28" s="42">
        <v>1.15434085443146</v>
      </c>
      <c r="G28" s="41"/>
      <c r="H28" s="41"/>
      <c r="I28" s="44"/>
    </row>
    <row r="29" spans="1:9" x14ac:dyDescent="0.2">
      <c r="A29" s="40" t="s">
        <v>124</v>
      </c>
      <c r="B29" s="40" t="s">
        <v>123</v>
      </c>
      <c r="C29" s="40" t="s">
        <v>125</v>
      </c>
      <c r="D29" s="43">
        <v>730000</v>
      </c>
      <c r="E29" s="41">
        <v>2064.8049999999998</v>
      </c>
      <c r="F29" s="42">
        <v>1.1216248827944</v>
      </c>
      <c r="G29" s="41"/>
      <c r="H29" s="41"/>
      <c r="I29" s="44"/>
    </row>
    <row r="30" spans="1:9" x14ac:dyDescent="0.2">
      <c r="A30" s="40" t="s">
        <v>149</v>
      </c>
      <c r="B30" s="40" t="s">
        <v>148</v>
      </c>
      <c r="C30" s="40" t="s">
        <v>150</v>
      </c>
      <c r="D30" s="43">
        <v>197000</v>
      </c>
      <c r="E30" s="41">
        <v>2025.16</v>
      </c>
      <c r="F30" s="42">
        <v>1.1000892808957301</v>
      </c>
      <c r="G30" s="41"/>
      <c r="H30" s="41"/>
      <c r="I30" s="44"/>
    </row>
    <row r="31" spans="1:9" x14ac:dyDescent="0.2">
      <c r="A31" s="40" t="s">
        <v>130</v>
      </c>
      <c r="B31" s="40" t="s">
        <v>129</v>
      </c>
      <c r="C31" s="40" t="s">
        <v>131</v>
      </c>
      <c r="D31" s="43">
        <v>135500</v>
      </c>
      <c r="E31" s="41">
        <v>1927.894</v>
      </c>
      <c r="F31" s="42">
        <v>1.04725331534456</v>
      </c>
      <c r="G31" s="41"/>
      <c r="H31" s="41"/>
      <c r="I31" s="44"/>
    </row>
    <row r="32" spans="1:9" x14ac:dyDescent="0.2">
      <c r="A32" s="40" t="s">
        <v>144</v>
      </c>
      <c r="B32" s="40" t="s">
        <v>143</v>
      </c>
      <c r="C32" s="40" t="s">
        <v>145</v>
      </c>
      <c r="D32" s="43">
        <v>587000</v>
      </c>
      <c r="E32" s="41">
        <v>1869.008</v>
      </c>
      <c r="F32" s="42">
        <v>1.0152657897195101</v>
      </c>
      <c r="G32" s="41"/>
      <c r="H32" s="41"/>
      <c r="I32" s="44"/>
    </row>
    <row r="33" spans="1:9" x14ac:dyDescent="0.2">
      <c r="A33" s="40" t="s">
        <v>189</v>
      </c>
      <c r="B33" s="40" t="s">
        <v>188</v>
      </c>
      <c r="C33" s="40" t="s">
        <v>145</v>
      </c>
      <c r="D33" s="43">
        <v>47000</v>
      </c>
      <c r="E33" s="41">
        <v>1807.9255000000001</v>
      </c>
      <c r="F33" s="42">
        <v>0.98208510103302804</v>
      </c>
      <c r="G33" s="41"/>
      <c r="H33" s="41"/>
      <c r="I33" s="44"/>
    </row>
    <row r="34" spans="1:9" x14ac:dyDescent="0.2">
      <c r="A34" s="40" t="s">
        <v>152</v>
      </c>
      <c r="B34" s="40" t="s">
        <v>151</v>
      </c>
      <c r="C34" s="40" t="s">
        <v>131</v>
      </c>
      <c r="D34" s="43">
        <v>373400</v>
      </c>
      <c r="E34" s="41">
        <v>1729.5888</v>
      </c>
      <c r="F34" s="42">
        <v>0.93953174032535802</v>
      </c>
      <c r="G34" s="41"/>
      <c r="H34" s="41"/>
      <c r="I34" s="44"/>
    </row>
    <row r="35" spans="1:9" x14ac:dyDescent="0.2">
      <c r="A35" s="40" t="s">
        <v>154</v>
      </c>
      <c r="B35" s="40" t="s">
        <v>153</v>
      </c>
      <c r="C35" s="40" t="s">
        <v>87</v>
      </c>
      <c r="D35" s="43">
        <v>135000</v>
      </c>
      <c r="E35" s="41">
        <v>1705.7249999999999</v>
      </c>
      <c r="F35" s="42">
        <v>0.92656866057786202</v>
      </c>
      <c r="G35" s="41"/>
      <c r="H35" s="41"/>
      <c r="I35" s="44"/>
    </row>
    <row r="36" spans="1:9" x14ac:dyDescent="0.2">
      <c r="A36" s="40" t="s">
        <v>139</v>
      </c>
      <c r="B36" s="40" t="s">
        <v>138</v>
      </c>
      <c r="C36" s="40" t="s">
        <v>92</v>
      </c>
      <c r="D36" s="43">
        <v>13000</v>
      </c>
      <c r="E36" s="41">
        <v>1666.2750000000001</v>
      </c>
      <c r="F36" s="42">
        <v>0.90513898483306399</v>
      </c>
      <c r="G36" s="41"/>
      <c r="H36" s="41"/>
      <c r="I36" s="44"/>
    </row>
    <row r="37" spans="1:9" x14ac:dyDescent="0.2">
      <c r="A37" s="40" t="s">
        <v>156</v>
      </c>
      <c r="B37" s="40" t="s">
        <v>155</v>
      </c>
      <c r="C37" s="40" t="s">
        <v>157</v>
      </c>
      <c r="D37" s="43">
        <v>275000</v>
      </c>
      <c r="E37" s="41">
        <v>1605.0374999999999</v>
      </c>
      <c r="F37" s="42">
        <v>0.87187409843453101</v>
      </c>
      <c r="G37" s="41"/>
      <c r="H37" s="41"/>
      <c r="I37" s="44"/>
    </row>
    <row r="38" spans="1:9" x14ac:dyDescent="0.2">
      <c r="A38" s="40" t="s">
        <v>159</v>
      </c>
      <c r="B38" s="40" t="s">
        <v>158</v>
      </c>
      <c r="C38" s="40" t="s">
        <v>145</v>
      </c>
      <c r="D38" s="43">
        <v>100000</v>
      </c>
      <c r="E38" s="41">
        <v>1474.75</v>
      </c>
      <c r="F38" s="42">
        <v>0.80110048934453204</v>
      </c>
      <c r="G38" s="41"/>
      <c r="H38" s="41"/>
      <c r="I38" s="44"/>
    </row>
    <row r="39" spans="1:9" x14ac:dyDescent="0.2">
      <c r="A39" s="40" t="s">
        <v>164</v>
      </c>
      <c r="B39" s="40" t="s">
        <v>163</v>
      </c>
      <c r="C39" s="40" t="s">
        <v>165</v>
      </c>
      <c r="D39" s="43">
        <v>129500</v>
      </c>
      <c r="E39" s="41">
        <v>1450.4</v>
      </c>
      <c r="F39" s="42">
        <v>0.78787330038671599</v>
      </c>
      <c r="G39" s="41"/>
      <c r="H39" s="41"/>
      <c r="I39" s="44"/>
    </row>
    <row r="40" spans="1:9" x14ac:dyDescent="0.2">
      <c r="A40" s="40" t="s">
        <v>172</v>
      </c>
      <c r="B40" s="40" t="s">
        <v>171</v>
      </c>
      <c r="C40" s="40" t="s">
        <v>173</v>
      </c>
      <c r="D40" s="43">
        <v>41912</v>
      </c>
      <c r="E40" s="41">
        <v>1391.1850159999999</v>
      </c>
      <c r="F40" s="42">
        <v>0.75570706701907497</v>
      </c>
      <c r="G40" s="41"/>
      <c r="H40" s="41"/>
      <c r="I40" s="44"/>
    </row>
    <row r="41" spans="1:9" x14ac:dyDescent="0.2">
      <c r="A41" s="40" t="s">
        <v>167</v>
      </c>
      <c r="B41" s="40" t="s">
        <v>166</v>
      </c>
      <c r="C41" s="40" t="s">
        <v>168</v>
      </c>
      <c r="D41" s="43">
        <v>737600</v>
      </c>
      <c r="E41" s="41">
        <v>1217.04</v>
      </c>
      <c r="F41" s="42">
        <v>0.66110957080987898</v>
      </c>
      <c r="G41" s="41"/>
      <c r="H41" s="41"/>
      <c r="I41" s="44"/>
    </row>
    <row r="42" spans="1:9" x14ac:dyDescent="0.2">
      <c r="A42" s="40" t="s">
        <v>253</v>
      </c>
      <c r="B42" s="40" t="s">
        <v>252</v>
      </c>
      <c r="C42" s="40" t="s">
        <v>181</v>
      </c>
      <c r="D42" s="43">
        <v>66000</v>
      </c>
      <c r="E42" s="41">
        <v>1213.1790000000001</v>
      </c>
      <c r="F42" s="42">
        <v>0.65901223296322098</v>
      </c>
      <c r="G42" s="41"/>
      <c r="H42" s="41"/>
      <c r="I42" s="44"/>
    </row>
    <row r="43" spans="1:9" x14ac:dyDescent="0.2">
      <c r="A43" s="40" t="s">
        <v>161</v>
      </c>
      <c r="B43" s="40" t="s">
        <v>160</v>
      </c>
      <c r="C43" s="40" t="s">
        <v>162</v>
      </c>
      <c r="D43" s="43">
        <v>163000</v>
      </c>
      <c r="E43" s="41">
        <v>1187.1289999999999</v>
      </c>
      <c r="F43" s="42">
        <v>0.64486158522806203</v>
      </c>
      <c r="G43" s="41"/>
      <c r="H43" s="41"/>
      <c r="I43" s="44"/>
    </row>
    <row r="44" spans="1:9" x14ac:dyDescent="0.2">
      <c r="A44" s="40" t="s">
        <v>175</v>
      </c>
      <c r="B44" s="40" t="s">
        <v>174</v>
      </c>
      <c r="C44" s="40" t="s">
        <v>137</v>
      </c>
      <c r="D44" s="43">
        <v>64000</v>
      </c>
      <c r="E44" s="41">
        <v>1163.3599999999999</v>
      </c>
      <c r="F44" s="42">
        <v>0.63195000188767902</v>
      </c>
      <c r="G44" s="41"/>
      <c r="H44" s="41"/>
      <c r="I44" s="44"/>
    </row>
    <row r="45" spans="1:9" x14ac:dyDescent="0.2">
      <c r="A45" s="40" t="s">
        <v>180</v>
      </c>
      <c r="B45" s="40" t="s">
        <v>179</v>
      </c>
      <c r="C45" s="40" t="s">
        <v>181</v>
      </c>
      <c r="D45" s="43">
        <v>11600</v>
      </c>
      <c r="E45" s="41">
        <v>1156.7346</v>
      </c>
      <c r="F45" s="42">
        <v>0.62835101142685301</v>
      </c>
      <c r="G45" s="41"/>
      <c r="H45" s="41"/>
      <c r="I45" s="44"/>
    </row>
    <row r="46" spans="1:9" x14ac:dyDescent="0.2">
      <c r="A46" s="40" t="s">
        <v>177</v>
      </c>
      <c r="B46" s="40" t="s">
        <v>176</v>
      </c>
      <c r="C46" s="40" t="s">
        <v>178</v>
      </c>
      <c r="D46" s="43">
        <v>83784</v>
      </c>
      <c r="E46" s="41">
        <v>1156.42866</v>
      </c>
      <c r="F46" s="42">
        <v>0.62818482143959398</v>
      </c>
      <c r="G46" s="41"/>
      <c r="H46" s="41"/>
      <c r="I46" s="44"/>
    </row>
    <row r="47" spans="1:9" x14ac:dyDescent="0.2">
      <c r="A47" s="40" t="s">
        <v>187</v>
      </c>
      <c r="B47" s="40" t="s">
        <v>186</v>
      </c>
      <c r="C47" s="40" t="s">
        <v>95</v>
      </c>
      <c r="D47" s="43">
        <v>130000</v>
      </c>
      <c r="E47" s="41">
        <v>1126.45</v>
      </c>
      <c r="F47" s="42">
        <v>0.61190008219843905</v>
      </c>
      <c r="G47" s="41"/>
      <c r="H47" s="41"/>
      <c r="I47" s="44"/>
    </row>
    <row r="48" spans="1:9" x14ac:dyDescent="0.2">
      <c r="A48" s="40" t="s">
        <v>170</v>
      </c>
      <c r="B48" s="40" t="s">
        <v>169</v>
      </c>
      <c r="C48" s="40" t="s">
        <v>106</v>
      </c>
      <c r="D48" s="43">
        <v>113000</v>
      </c>
      <c r="E48" s="41">
        <v>1012.4235</v>
      </c>
      <c r="F48" s="42">
        <v>0.54995962791924302</v>
      </c>
      <c r="G48" s="41"/>
      <c r="H48" s="41"/>
      <c r="I48" s="44"/>
    </row>
    <row r="49" spans="1:9" x14ac:dyDescent="0.2">
      <c r="A49" s="40" t="s">
        <v>183</v>
      </c>
      <c r="B49" s="40" t="s">
        <v>182</v>
      </c>
      <c r="C49" s="40" t="s">
        <v>131</v>
      </c>
      <c r="D49" s="43">
        <v>496000</v>
      </c>
      <c r="E49" s="41">
        <v>973.15200000000004</v>
      </c>
      <c r="F49" s="42">
        <v>0.52862691534606598</v>
      </c>
      <c r="G49" s="41"/>
      <c r="H49" s="41"/>
      <c r="I49" s="44"/>
    </row>
    <row r="50" spans="1:9" x14ac:dyDescent="0.2">
      <c r="A50" s="40" t="s">
        <v>191</v>
      </c>
      <c r="B50" s="40" t="s">
        <v>190</v>
      </c>
      <c r="C50" s="40" t="s">
        <v>192</v>
      </c>
      <c r="D50" s="43">
        <v>195972</v>
      </c>
      <c r="E50" s="41">
        <v>851.20438200000001</v>
      </c>
      <c r="F50" s="42">
        <v>0.46238362227659602</v>
      </c>
      <c r="G50" s="41"/>
      <c r="H50" s="41"/>
      <c r="I50" s="44"/>
    </row>
    <row r="51" spans="1:9" x14ac:dyDescent="0.2">
      <c r="A51" s="40" t="s">
        <v>185</v>
      </c>
      <c r="B51" s="40" t="s">
        <v>184</v>
      </c>
      <c r="C51" s="40" t="s">
        <v>181</v>
      </c>
      <c r="D51" s="43">
        <v>248163</v>
      </c>
      <c r="E51" s="41">
        <v>840.27991799999995</v>
      </c>
      <c r="F51" s="42">
        <v>0.45644933276567801</v>
      </c>
      <c r="G51" s="41"/>
      <c r="H51" s="41"/>
      <c r="I51" s="44"/>
    </row>
    <row r="52" spans="1:9" x14ac:dyDescent="0.2">
      <c r="A52" s="40" t="s">
        <v>258</v>
      </c>
      <c r="B52" s="40" t="s">
        <v>257</v>
      </c>
      <c r="C52" s="40" t="s">
        <v>181</v>
      </c>
      <c r="D52" s="43">
        <v>100000</v>
      </c>
      <c r="E52" s="41">
        <v>796.05</v>
      </c>
      <c r="F52" s="42">
        <v>0.432423152766716</v>
      </c>
      <c r="G52" s="41"/>
      <c r="H52" s="41"/>
      <c r="I52" s="44"/>
    </row>
    <row r="53" spans="1:9" x14ac:dyDescent="0.2">
      <c r="A53" s="39" t="s">
        <v>24</v>
      </c>
      <c r="B53" s="39"/>
      <c r="C53" s="39"/>
      <c r="D53" s="39"/>
      <c r="E53" s="45">
        <f>SUM(E7:E52)</f>
        <v>121614.17509000002</v>
      </c>
      <c r="F53" s="46">
        <f>SUM(F7:F52)</f>
        <v>66.062163197715279</v>
      </c>
      <c r="G53" s="45">
        <f>SUM(G7:G52)</f>
        <v>0</v>
      </c>
      <c r="H53" s="45">
        <f>SUM(H7:H52)</f>
        <v>0</v>
      </c>
      <c r="I53" s="39"/>
    </row>
    <row r="54" spans="1:9" x14ac:dyDescent="0.2">
      <c r="A54" s="40"/>
      <c r="B54" s="40"/>
      <c r="C54" s="40"/>
      <c r="D54" s="40"/>
      <c r="E54" s="41"/>
      <c r="F54" s="42"/>
      <c r="G54" s="41"/>
      <c r="H54" s="40"/>
      <c r="I54" s="40"/>
    </row>
    <row r="55" spans="1:9" x14ac:dyDescent="0.2">
      <c r="A55" s="39" t="s">
        <v>284</v>
      </c>
      <c r="B55" s="40"/>
      <c r="C55" s="40"/>
      <c r="D55" s="40"/>
      <c r="E55" s="41"/>
      <c r="F55" s="42"/>
      <c r="G55" s="41"/>
      <c r="H55" s="40"/>
      <c r="I55" s="40"/>
    </row>
    <row r="56" spans="1:9" x14ac:dyDescent="0.2">
      <c r="A56" s="40"/>
      <c r="B56" s="40" t="s">
        <v>1218</v>
      </c>
      <c r="C56" s="40"/>
      <c r="D56" s="40"/>
      <c r="E56" s="41"/>
      <c r="F56" s="42"/>
      <c r="G56" s="41">
        <v>-39223.144950000002</v>
      </c>
      <c r="H56" s="41">
        <v>-21.3064455759122</v>
      </c>
      <c r="I56" s="44"/>
    </row>
    <row r="57" spans="1:9" x14ac:dyDescent="0.2">
      <c r="A57" s="39" t="s">
        <v>24</v>
      </c>
      <c r="B57" s="39"/>
      <c r="C57" s="39"/>
      <c r="D57" s="39"/>
      <c r="E57" s="45"/>
      <c r="F57" s="46"/>
      <c r="G57" s="45">
        <f>SUM(G55:G56)</f>
        <v>-39223.144950000002</v>
      </c>
      <c r="H57" s="45">
        <f>SUM(H55:H56)</f>
        <v>-21.3064455759122</v>
      </c>
      <c r="I57" s="39"/>
    </row>
    <row r="58" spans="1:9" x14ac:dyDescent="0.2">
      <c r="A58" s="40"/>
      <c r="B58" s="40"/>
      <c r="C58" s="40"/>
      <c r="D58" s="40"/>
      <c r="E58" s="41"/>
      <c r="F58" s="42"/>
      <c r="G58" s="41"/>
      <c r="H58" s="40"/>
      <c r="I58" s="40"/>
    </row>
    <row r="59" spans="1:9" x14ac:dyDescent="0.2">
      <c r="A59" s="39" t="s">
        <v>51</v>
      </c>
      <c r="B59" s="40"/>
      <c r="C59" s="40"/>
      <c r="D59" s="40"/>
      <c r="E59" s="41"/>
      <c r="F59" s="42"/>
      <c r="G59" s="41"/>
      <c r="H59" s="40"/>
      <c r="I59" s="40"/>
    </row>
    <row r="60" spans="1:9" x14ac:dyDescent="0.2">
      <c r="A60" s="39" t="s">
        <v>52</v>
      </c>
      <c r="B60" s="40"/>
      <c r="C60" s="40"/>
      <c r="D60" s="40"/>
      <c r="E60" s="41"/>
      <c r="F60" s="42"/>
      <c r="G60" s="41"/>
      <c r="H60" s="40"/>
      <c r="I60" s="40"/>
    </row>
    <row r="61" spans="1:9" x14ac:dyDescent="0.2">
      <c r="A61" s="40" t="s">
        <v>59</v>
      </c>
      <c r="B61" s="40" t="s">
        <v>58</v>
      </c>
      <c r="C61" s="40" t="s">
        <v>60</v>
      </c>
      <c r="D61" s="43">
        <v>5000</v>
      </c>
      <c r="E61" s="41">
        <v>5065.6269862999998</v>
      </c>
      <c r="F61" s="42">
        <v>2.7517045313183899</v>
      </c>
      <c r="G61" s="44"/>
      <c r="H61" s="44"/>
      <c r="I61" s="44">
        <v>8.0554500000000004</v>
      </c>
    </row>
    <row r="62" spans="1:9" x14ac:dyDescent="0.2">
      <c r="A62" s="40" t="s">
        <v>260</v>
      </c>
      <c r="B62" s="40" t="s">
        <v>259</v>
      </c>
      <c r="C62" s="40" t="s">
        <v>55</v>
      </c>
      <c r="D62" s="43">
        <v>5000</v>
      </c>
      <c r="E62" s="41">
        <v>5056.6205479</v>
      </c>
      <c r="F62" s="42">
        <v>2.7468121344989398</v>
      </c>
      <c r="G62" s="44"/>
      <c r="H62" s="44"/>
      <c r="I62" s="44">
        <v>7.9050000000000002</v>
      </c>
    </row>
    <row r="63" spans="1:9" x14ac:dyDescent="0.2">
      <c r="A63" s="40" t="s">
        <v>198</v>
      </c>
      <c r="B63" s="40" t="s">
        <v>197</v>
      </c>
      <c r="C63" s="40" t="s">
        <v>199</v>
      </c>
      <c r="D63" s="43">
        <v>250</v>
      </c>
      <c r="E63" s="41">
        <v>2598.9720492000001</v>
      </c>
      <c r="F63" s="42">
        <v>1.4117903240595899</v>
      </c>
      <c r="G63" s="44"/>
      <c r="H63" s="44"/>
      <c r="I63" s="44">
        <v>8.69</v>
      </c>
    </row>
    <row r="64" spans="1:9" x14ac:dyDescent="0.2">
      <c r="A64" s="40" t="s">
        <v>201</v>
      </c>
      <c r="B64" s="40" t="s">
        <v>200</v>
      </c>
      <c r="C64" s="40" t="s">
        <v>55</v>
      </c>
      <c r="D64" s="43">
        <v>200</v>
      </c>
      <c r="E64" s="41">
        <v>1998.6046300999999</v>
      </c>
      <c r="F64" s="42">
        <v>1.0856641106488301</v>
      </c>
      <c r="G64" s="44"/>
      <c r="H64" s="44"/>
      <c r="I64" s="44">
        <v>7.94</v>
      </c>
    </row>
    <row r="65" spans="1:9" x14ac:dyDescent="0.2">
      <c r="A65" s="39" t="s">
        <v>24</v>
      </c>
      <c r="B65" s="39"/>
      <c r="C65" s="39"/>
      <c r="D65" s="39"/>
      <c r="E65" s="45">
        <f>SUM(E60:E64)</f>
        <v>14719.8242135</v>
      </c>
      <c r="F65" s="46">
        <f>SUM(F60:F64)</f>
        <v>7.9959711005257494</v>
      </c>
      <c r="G65" s="45"/>
      <c r="H65" s="39"/>
      <c r="I65" s="39"/>
    </row>
    <row r="66" spans="1:9" x14ac:dyDescent="0.2">
      <c r="A66" s="40"/>
      <c r="B66" s="40"/>
      <c r="C66" s="40"/>
      <c r="D66" s="40"/>
      <c r="E66" s="41"/>
      <c r="F66" s="42"/>
      <c r="G66" s="41"/>
      <c r="H66" s="40"/>
      <c r="I66" s="40"/>
    </row>
    <row r="67" spans="1:9" x14ac:dyDescent="0.2">
      <c r="A67" s="39" t="s">
        <v>45</v>
      </c>
      <c r="B67" s="40"/>
      <c r="C67" s="40"/>
      <c r="D67" s="40"/>
      <c r="E67" s="41"/>
      <c r="F67" s="42"/>
      <c r="G67" s="41"/>
      <c r="H67" s="40"/>
      <c r="I67" s="40"/>
    </row>
    <row r="68" spans="1:9" x14ac:dyDescent="0.2">
      <c r="A68" s="40" t="s">
        <v>286</v>
      </c>
      <c r="B68" s="40" t="s">
        <v>285</v>
      </c>
      <c r="C68" s="40" t="s">
        <v>48</v>
      </c>
      <c r="D68" s="43">
        <v>20000000</v>
      </c>
      <c r="E68" s="41">
        <v>20448.086666700001</v>
      </c>
      <c r="F68" s="42">
        <v>11.1076265366013</v>
      </c>
      <c r="G68" s="44"/>
      <c r="H68" s="44"/>
      <c r="I68" s="44">
        <v>6.9183000000000003</v>
      </c>
    </row>
    <row r="69" spans="1:9" x14ac:dyDescent="0.2">
      <c r="A69" s="40" t="s">
        <v>207</v>
      </c>
      <c r="B69" s="40" t="s">
        <v>206</v>
      </c>
      <c r="C69" s="40" t="s">
        <v>48</v>
      </c>
      <c r="D69" s="43">
        <v>2000000</v>
      </c>
      <c r="E69" s="41">
        <v>1999.0366667000001</v>
      </c>
      <c r="F69" s="42">
        <v>1.08589879770201</v>
      </c>
      <c r="G69" s="44"/>
      <c r="H69" s="44"/>
      <c r="I69" s="44">
        <v>7.3235956420499901</v>
      </c>
    </row>
    <row r="70" spans="1:9" x14ac:dyDescent="0.2">
      <c r="A70" s="40" t="s">
        <v>279</v>
      </c>
      <c r="B70" s="40" t="s">
        <v>278</v>
      </c>
      <c r="C70" s="40" t="s">
        <v>48</v>
      </c>
      <c r="D70" s="43">
        <v>480000</v>
      </c>
      <c r="E70" s="41">
        <v>495.36336</v>
      </c>
      <c r="F70" s="42">
        <v>0.26908684868577798</v>
      </c>
      <c r="G70" s="44"/>
      <c r="H70" s="44"/>
      <c r="I70" s="44">
        <v>7.3181003540125102</v>
      </c>
    </row>
    <row r="71" spans="1:9" x14ac:dyDescent="0.2">
      <c r="A71" s="39" t="s">
        <v>24</v>
      </c>
      <c r="B71" s="39"/>
      <c r="C71" s="39"/>
      <c r="D71" s="39"/>
      <c r="E71" s="45">
        <f>SUM(E68:E70)</f>
        <v>22942.486693400002</v>
      </c>
      <c r="F71" s="46">
        <f>SUM(F68:F70)</f>
        <v>12.462612182989087</v>
      </c>
      <c r="G71" s="45"/>
      <c r="H71" s="39"/>
      <c r="I71" s="39"/>
    </row>
    <row r="72" spans="1:9" x14ac:dyDescent="0.2">
      <c r="A72" s="40"/>
      <c r="B72" s="40"/>
      <c r="C72" s="40"/>
      <c r="D72" s="40"/>
      <c r="E72" s="41"/>
      <c r="F72" s="42"/>
      <c r="G72" s="41"/>
      <c r="H72" s="40"/>
      <c r="I72" s="40"/>
    </row>
    <row r="73" spans="1:9" x14ac:dyDescent="0.2">
      <c r="A73" s="39" t="s">
        <v>27</v>
      </c>
      <c r="B73" s="39"/>
      <c r="C73" s="39"/>
      <c r="D73" s="39"/>
      <c r="E73" s="45">
        <f>E53+E57+E65+E71</f>
        <v>159276.48599690001</v>
      </c>
      <c r="F73" s="46">
        <f>F53+F57+F65+F71</f>
        <v>86.52074648123012</v>
      </c>
      <c r="G73" s="45"/>
      <c r="H73" s="39"/>
      <c r="I73" s="39"/>
    </row>
    <row r="74" spans="1:9" x14ac:dyDescent="0.2">
      <c r="A74" s="39"/>
      <c r="B74" s="39"/>
      <c r="C74" s="39"/>
      <c r="D74" s="39"/>
      <c r="E74" s="45"/>
      <c r="F74" s="46"/>
      <c r="G74" s="45"/>
      <c r="H74" s="39"/>
      <c r="I74" s="39"/>
    </row>
    <row r="75" spans="1:9" x14ac:dyDescent="0.2">
      <c r="A75" s="39" t="s">
        <v>263</v>
      </c>
      <c r="B75" s="39"/>
      <c r="C75" s="39"/>
      <c r="D75" s="39"/>
      <c r="E75" s="82">
        <v>6029.2505902000003</v>
      </c>
      <c r="F75" s="82">
        <f>E75/E79*100</f>
        <v>3.27515551665708</v>
      </c>
      <c r="G75" s="45"/>
      <c r="H75" s="39"/>
      <c r="I75" s="39"/>
    </row>
    <row r="76" spans="1:9" x14ac:dyDescent="0.2">
      <c r="A76" s="39"/>
      <c r="B76" s="39"/>
      <c r="C76" s="39"/>
      <c r="D76" s="39"/>
      <c r="E76" s="45"/>
      <c r="F76" s="46"/>
      <c r="G76" s="45"/>
      <c r="H76" s="39"/>
      <c r="I76" s="39"/>
    </row>
    <row r="77" spans="1:9" x14ac:dyDescent="0.2">
      <c r="A77" s="39" t="s">
        <v>29</v>
      </c>
      <c r="B77" s="39"/>
      <c r="C77" s="39"/>
      <c r="D77" s="39"/>
      <c r="E77" s="45">
        <f>E79-(E53+E57+E65+E71+E75)</f>
        <v>18784.776352999965</v>
      </c>
      <c r="F77" s="46">
        <f>F79-(F53+F57+F65+F71+F75)</f>
        <v>10.204098002112801</v>
      </c>
      <c r="G77" s="45"/>
      <c r="H77" s="39"/>
      <c r="I77" s="39"/>
    </row>
    <row r="78" spans="1:9" x14ac:dyDescent="0.2">
      <c r="A78" s="40"/>
      <c r="B78" s="40"/>
      <c r="C78" s="40"/>
      <c r="D78" s="40"/>
      <c r="E78" s="41"/>
      <c r="F78" s="42"/>
      <c r="G78" s="41"/>
      <c r="H78" s="40"/>
      <c r="I78" s="40"/>
    </row>
    <row r="79" spans="1:9" x14ac:dyDescent="0.2">
      <c r="A79" s="47" t="s">
        <v>28</v>
      </c>
      <c r="B79" s="47"/>
      <c r="C79" s="47"/>
      <c r="D79" s="47"/>
      <c r="E79" s="48">
        <v>184090.51294009999</v>
      </c>
      <c r="F79" s="49">
        <v>100</v>
      </c>
      <c r="G79" s="48"/>
      <c r="H79" s="47"/>
      <c r="I79" s="47"/>
    </row>
    <row r="81" spans="1:4" x14ac:dyDescent="0.2">
      <c r="A81" s="14" t="s">
        <v>31</v>
      </c>
    </row>
    <row r="83" spans="1:4" x14ac:dyDescent="0.2">
      <c r="A83" s="14" t="s">
        <v>32</v>
      </c>
    </row>
    <row r="84" spans="1:4" x14ac:dyDescent="0.2">
      <c r="A84" s="14" t="s">
        <v>33</v>
      </c>
    </row>
    <row r="85" spans="1:4" x14ac:dyDescent="0.2">
      <c r="A85" s="14" t="s">
        <v>34</v>
      </c>
      <c r="B85" s="14"/>
      <c r="C85" s="30" t="s">
        <v>36</v>
      </c>
      <c r="D85" s="14" t="s">
        <v>35</v>
      </c>
    </row>
    <row r="86" spans="1:4" x14ac:dyDescent="0.2">
      <c r="A86" s="7" t="s">
        <v>56</v>
      </c>
      <c r="C86" s="31">
        <v>11.161</v>
      </c>
      <c r="D86" s="31">
        <v>12.930899999999999</v>
      </c>
    </row>
    <row r="87" spans="1:4" x14ac:dyDescent="0.2">
      <c r="A87" s="7" t="s">
        <v>74</v>
      </c>
      <c r="C87" s="31">
        <v>11.161</v>
      </c>
      <c r="D87" s="31">
        <v>12.930899999999999</v>
      </c>
    </row>
    <row r="88" spans="1:4" x14ac:dyDescent="0.2">
      <c r="A88" s="7" t="s">
        <v>57</v>
      </c>
      <c r="C88" s="31">
        <v>11.4053</v>
      </c>
      <c r="D88" s="31">
        <v>13.316000000000001</v>
      </c>
    </row>
    <row r="89" spans="1:4" x14ac:dyDescent="0.2">
      <c r="A89" s="7" t="s">
        <v>75</v>
      </c>
      <c r="C89" s="31">
        <v>11.4053</v>
      </c>
      <c r="D89" s="31">
        <v>13.316000000000001</v>
      </c>
    </row>
    <row r="91" spans="1:4" x14ac:dyDescent="0.2">
      <c r="A91" s="7" t="s">
        <v>41</v>
      </c>
    </row>
    <row r="93" spans="1:4" x14ac:dyDescent="0.2">
      <c r="A93" s="14" t="s">
        <v>37</v>
      </c>
      <c r="D93" s="30" t="s">
        <v>44</v>
      </c>
    </row>
    <row r="95" spans="1:4" x14ac:dyDescent="0.2">
      <c r="A95" s="14" t="s">
        <v>264</v>
      </c>
      <c r="D95" s="34" t="s">
        <v>287</v>
      </c>
    </row>
    <row r="97" spans="1:9" x14ac:dyDescent="0.2">
      <c r="A97" s="14" t="s">
        <v>266</v>
      </c>
      <c r="D97" s="34">
        <f>ABS(+H53+H57)</f>
        <v>21.3064455759122</v>
      </c>
    </row>
    <row r="99" spans="1:9" x14ac:dyDescent="0.2">
      <c r="A99" s="14" t="s">
        <v>267</v>
      </c>
      <c r="D99" s="50">
        <v>1.4522999999999999</v>
      </c>
    </row>
    <row r="101" spans="1:9" x14ac:dyDescent="0.2">
      <c r="A101" s="14" t="s">
        <v>268</v>
      </c>
      <c r="D101" s="34">
        <v>0.899312709859172</v>
      </c>
      <c r="E101" s="10" t="s">
        <v>42</v>
      </c>
    </row>
    <row r="103" spans="1:9" x14ac:dyDescent="0.2">
      <c r="A103" s="14" t="s">
        <v>269</v>
      </c>
      <c r="D103" s="30" t="s">
        <v>44</v>
      </c>
    </row>
    <row r="105" spans="1:9" x14ac:dyDescent="0.2">
      <c r="A105" s="14" t="s">
        <v>801</v>
      </c>
      <c r="G105" s="11"/>
      <c r="H105" s="11"/>
      <c r="I105" s="11"/>
    </row>
    <row r="106" spans="1:9" x14ac:dyDescent="0.2">
      <c r="G106" s="11"/>
      <c r="H106" s="11"/>
      <c r="I106" s="11"/>
    </row>
    <row r="107" spans="1:9" x14ac:dyDescent="0.2">
      <c r="A107" s="63" t="s">
        <v>803</v>
      </c>
      <c r="G107" s="11"/>
      <c r="H107" s="11"/>
      <c r="I107" s="11"/>
    </row>
    <row r="108" spans="1:9" x14ac:dyDescent="0.2">
      <c r="G108" s="11"/>
      <c r="H108" s="11"/>
      <c r="I108" s="11"/>
    </row>
    <row r="109" spans="1:9" x14ac:dyDescent="0.2">
      <c r="G109" s="11"/>
      <c r="H109" s="11"/>
      <c r="I109" s="11"/>
    </row>
    <row r="110" spans="1:9" x14ac:dyDescent="0.2">
      <c r="G110" s="11"/>
      <c r="H110" s="11"/>
      <c r="I110" s="11"/>
    </row>
    <row r="111" spans="1:9" x14ac:dyDescent="0.2">
      <c r="G111" s="11"/>
      <c r="H111" s="11"/>
      <c r="I111" s="11"/>
    </row>
    <row r="112" spans="1:9" x14ac:dyDescent="0.2">
      <c r="G112" s="11"/>
      <c r="H112" s="11"/>
      <c r="I112" s="11"/>
    </row>
    <row r="113" spans="1:9" x14ac:dyDescent="0.2">
      <c r="G113" s="11"/>
      <c r="H113" s="11"/>
      <c r="I113" s="11"/>
    </row>
    <row r="114" spans="1:9" x14ac:dyDescent="0.2">
      <c r="G114" s="11"/>
      <c r="H114" s="11"/>
      <c r="I114" s="11"/>
    </row>
    <row r="115" spans="1:9" x14ac:dyDescent="0.2">
      <c r="G115" s="11"/>
      <c r="H115" s="11"/>
      <c r="I115" s="11"/>
    </row>
    <row r="116" spans="1:9" x14ac:dyDescent="0.2">
      <c r="G116" s="11"/>
      <c r="H116" s="11"/>
      <c r="I116" s="11"/>
    </row>
    <row r="117" spans="1:9" x14ac:dyDescent="0.2">
      <c r="G117" s="11"/>
      <c r="H117" s="11"/>
      <c r="I117" s="11"/>
    </row>
    <row r="118" spans="1:9" x14ac:dyDescent="0.2">
      <c r="G118" s="11"/>
      <c r="H118" s="11"/>
      <c r="I118" s="11"/>
    </row>
    <row r="119" spans="1:9" x14ac:dyDescent="0.2">
      <c r="G119" s="11"/>
      <c r="H119" s="11"/>
      <c r="I119" s="11"/>
    </row>
    <row r="120" spans="1:9" x14ac:dyDescent="0.2">
      <c r="G120" s="11"/>
      <c r="H120" s="11"/>
      <c r="I120" s="11"/>
    </row>
    <row r="121" spans="1:9" x14ac:dyDescent="0.2">
      <c r="G121" s="11"/>
      <c r="H121" s="11"/>
      <c r="I121" s="11"/>
    </row>
    <row r="122" spans="1:9" x14ac:dyDescent="0.2">
      <c r="G122" s="11"/>
      <c r="H122" s="11"/>
      <c r="I122" s="11"/>
    </row>
    <row r="123" spans="1:9" x14ac:dyDescent="0.2">
      <c r="A123" s="63" t="s">
        <v>806</v>
      </c>
      <c r="G123" s="11"/>
      <c r="H123" s="11"/>
      <c r="I123" s="11"/>
    </row>
    <row r="124" spans="1:9" x14ac:dyDescent="0.2">
      <c r="G124" s="11"/>
      <c r="H124" s="11"/>
      <c r="I124" s="11"/>
    </row>
    <row r="125" spans="1:9" x14ac:dyDescent="0.2">
      <c r="A125" s="63" t="s">
        <v>804</v>
      </c>
      <c r="G125" s="11"/>
      <c r="H125" s="11"/>
      <c r="I125" s="11"/>
    </row>
    <row r="126" spans="1:9" x14ac:dyDescent="0.2">
      <c r="G126" s="11"/>
      <c r="H126" s="11"/>
      <c r="I126" s="11"/>
    </row>
    <row r="127" spans="1:9" x14ac:dyDescent="0.2">
      <c r="G127" s="11"/>
      <c r="H127" s="11"/>
      <c r="I127" s="11"/>
    </row>
    <row r="128" spans="1:9" x14ac:dyDescent="0.2">
      <c r="G128" s="11"/>
      <c r="H128" s="11"/>
      <c r="I128" s="11"/>
    </row>
    <row r="129" spans="7:9" x14ac:dyDescent="0.2">
      <c r="G129" s="11"/>
      <c r="H129" s="11"/>
      <c r="I129" s="11"/>
    </row>
    <row r="130" spans="7:9" x14ac:dyDescent="0.2">
      <c r="G130" s="11"/>
      <c r="H130" s="11"/>
      <c r="I130" s="11"/>
    </row>
    <row r="131" spans="7:9" x14ac:dyDescent="0.2">
      <c r="G131" s="11"/>
      <c r="H131" s="11"/>
      <c r="I131" s="11"/>
    </row>
    <row r="132" spans="7:9" x14ac:dyDescent="0.2">
      <c r="G132" s="11"/>
      <c r="H132" s="11"/>
      <c r="I132" s="11"/>
    </row>
    <row r="133" spans="7:9" x14ac:dyDescent="0.2">
      <c r="G133" s="11"/>
      <c r="H133" s="11"/>
      <c r="I133" s="11"/>
    </row>
    <row r="134" spans="7:9" x14ac:dyDescent="0.2">
      <c r="G134" s="11"/>
      <c r="H134" s="11"/>
      <c r="I134" s="11"/>
    </row>
    <row r="135" spans="7:9" x14ac:dyDescent="0.2">
      <c r="G135" s="11"/>
      <c r="H135" s="11"/>
      <c r="I135" s="11"/>
    </row>
    <row r="136" spans="7:9" x14ac:dyDescent="0.2">
      <c r="G136" s="11"/>
      <c r="H136" s="11"/>
      <c r="I136" s="11"/>
    </row>
    <row r="137" spans="7:9" x14ac:dyDescent="0.2">
      <c r="G137" s="11"/>
      <c r="H137" s="11"/>
      <c r="I137" s="11"/>
    </row>
    <row r="138" spans="7:9" x14ac:dyDescent="0.2">
      <c r="G138" s="11"/>
      <c r="H138" s="11"/>
      <c r="I138" s="11"/>
    </row>
  </sheetData>
  <mergeCells count="1">
    <mergeCell ref="A1:I1"/>
  </mergeCells>
  <conditionalFormatting sqref="F2:F3 F5:F104 F241:F65535">
    <cfRule type="cellIs" dxfId="61" priority="2" stopIfTrue="1" operator="between">
      <formula>0.009</formula>
      <formula>-0.009</formula>
    </cfRule>
  </conditionalFormatting>
  <conditionalFormatting sqref="F105:I138">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24"/>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24.7109375" style="7" bestFit="1" customWidth="1"/>
    <col min="4" max="4" width="15.28515625" style="7" bestFit="1" customWidth="1"/>
    <col min="5" max="5" width="27" style="10" customWidth="1"/>
    <col min="6" max="6" width="13.5703125" style="11" bestFit="1" customWidth="1"/>
    <col min="7" max="16384" width="9.140625" style="7"/>
  </cols>
  <sheetData>
    <row r="1" spans="1:6" s="1" customFormat="1" ht="15" x14ac:dyDescent="0.2">
      <c r="A1" s="86" t="s">
        <v>11</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81</v>
      </c>
      <c r="B7" s="21" t="s">
        <v>80</v>
      </c>
      <c r="C7" s="21" t="s">
        <v>79</v>
      </c>
      <c r="D7" s="24">
        <v>881000</v>
      </c>
      <c r="E7" s="22">
        <v>13392.081</v>
      </c>
      <c r="F7" s="23">
        <v>6.96527639428135</v>
      </c>
    </row>
    <row r="8" spans="1:6" x14ac:dyDescent="0.2">
      <c r="A8" s="21" t="s">
        <v>97</v>
      </c>
      <c r="B8" s="21" t="s">
        <v>96</v>
      </c>
      <c r="C8" s="21" t="s">
        <v>98</v>
      </c>
      <c r="D8" s="24">
        <v>375000</v>
      </c>
      <c r="E8" s="22">
        <v>11002.5</v>
      </c>
      <c r="F8" s="23">
        <v>5.72244549059109</v>
      </c>
    </row>
    <row r="9" spans="1:6" x14ac:dyDescent="0.2">
      <c r="A9" s="21" t="s">
        <v>78</v>
      </c>
      <c r="B9" s="21" t="s">
        <v>77</v>
      </c>
      <c r="C9" s="21" t="s">
        <v>79</v>
      </c>
      <c r="D9" s="24">
        <v>800000</v>
      </c>
      <c r="E9" s="22">
        <v>9203.2000000000007</v>
      </c>
      <c r="F9" s="23">
        <v>4.7866221621456804</v>
      </c>
    </row>
    <row r="10" spans="1:6" x14ac:dyDescent="0.2">
      <c r="A10" s="21" t="s">
        <v>100</v>
      </c>
      <c r="B10" s="21" t="s">
        <v>99</v>
      </c>
      <c r="C10" s="21" t="s">
        <v>79</v>
      </c>
      <c r="D10" s="24">
        <v>950000</v>
      </c>
      <c r="E10" s="22">
        <v>7849.375</v>
      </c>
      <c r="F10" s="23">
        <v>4.0824922129251</v>
      </c>
    </row>
    <row r="11" spans="1:6" x14ac:dyDescent="0.2">
      <c r="A11" s="21" t="s">
        <v>289</v>
      </c>
      <c r="B11" s="21" t="s">
        <v>288</v>
      </c>
      <c r="C11" s="21" t="s">
        <v>92</v>
      </c>
      <c r="D11" s="24">
        <v>1100000</v>
      </c>
      <c r="E11" s="22">
        <v>7504.75</v>
      </c>
      <c r="F11" s="23">
        <v>3.9032513333800001</v>
      </c>
    </row>
    <row r="12" spans="1:6" x14ac:dyDescent="0.2">
      <c r="A12" s="21" t="s">
        <v>124</v>
      </c>
      <c r="B12" s="21" t="s">
        <v>123</v>
      </c>
      <c r="C12" s="21" t="s">
        <v>125</v>
      </c>
      <c r="D12" s="24">
        <v>2325000</v>
      </c>
      <c r="E12" s="22">
        <v>6576.2624999999998</v>
      </c>
      <c r="F12" s="23">
        <v>3.4203411668319301</v>
      </c>
    </row>
    <row r="13" spans="1:6" x14ac:dyDescent="0.2">
      <c r="A13" s="21" t="s">
        <v>121</v>
      </c>
      <c r="B13" s="21" t="s">
        <v>120</v>
      </c>
      <c r="C13" s="21" t="s">
        <v>122</v>
      </c>
      <c r="D13" s="24">
        <v>600000</v>
      </c>
      <c r="E13" s="22">
        <v>6134.1</v>
      </c>
      <c r="F13" s="23">
        <v>3.1903706324776002</v>
      </c>
    </row>
    <row r="14" spans="1:6" x14ac:dyDescent="0.2">
      <c r="A14" s="21" t="s">
        <v>214</v>
      </c>
      <c r="B14" s="21" t="s">
        <v>213</v>
      </c>
      <c r="C14" s="21" t="s">
        <v>215</v>
      </c>
      <c r="D14" s="24">
        <v>1300000</v>
      </c>
      <c r="E14" s="22">
        <v>5663.45</v>
      </c>
      <c r="F14" s="23">
        <v>2.9455836322370499</v>
      </c>
    </row>
    <row r="15" spans="1:6" x14ac:dyDescent="0.2">
      <c r="A15" s="21" t="s">
        <v>116</v>
      </c>
      <c r="B15" s="21" t="s">
        <v>115</v>
      </c>
      <c r="C15" s="21" t="s">
        <v>117</v>
      </c>
      <c r="D15" s="24">
        <v>2650000</v>
      </c>
      <c r="E15" s="22">
        <v>5541.15</v>
      </c>
      <c r="F15" s="23">
        <v>2.8819748993582199</v>
      </c>
    </row>
    <row r="16" spans="1:6" x14ac:dyDescent="0.2">
      <c r="A16" s="21" t="s">
        <v>114</v>
      </c>
      <c r="B16" s="21" t="s">
        <v>113</v>
      </c>
      <c r="C16" s="21" t="s">
        <v>87</v>
      </c>
      <c r="D16" s="24">
        <v>400000</v>
      </c>
      <c r="E16" s="22">
        <v>5466.4</v>
      </c>
      <c r="F16" s="23">
        <v>2.84309711699769</v>
      </c>
    </row>
    <row r="17" spans="1:6" x14ac:dyDescent="0.2">
      <c r="A17" s="21" t="s">
        <v>111</v>
      </c>
      <c r="B17" s="21" t="s">
        <v>110</v>
      </c>
      <c r="C17" s="21" t="s">
        <v>112</v>
      </c>
      <c r="D17" s="24">
        <v>1500000</v>
      </c>
      <c r="E17" s="22">
        <v>5448</v>
      </c>
      <c r="F17" s="23">
        <v>2.8335272013397201</v>
      </c>
    </row>
    <row r="18" spans="1:6" x14ac:dyDescent="0.2">
      <c r="A18" s="21" t="s">
        <v>89</v>
      </c>
      <c r="B18" s="21" t="s">
        <v>88</v>
      </c>
      <c r="C18" s="21" t="s">
        <v>79</v>
      </c>
      <c r="D18" s="24">
        <v>450000</v>
      </c>
      <c r="E18" s="22">
        <v>5246.55</v>
      </c>
      <c r="F18" s="23">
        <v>2.7287522280082399</v>
      </c>
    </row>
    <row r="19" spans="1:6" x14ac:dyDescent="0.2">
      <c r="A19" s="21" t="s">
        <v>119</v>
      </c>
      <c r="B19" s="21" t="s">
        <v>118</v>
      </c>
      <c r="C19" s="21" t="s">
        <v>79</v>
      </c>
      <c r="D19" s="24">
        <v>330000</v>
      </c>
      <c r="E19" s="22">
        <v>5001.8100000000004</v>
      </c>
      <c r="F19" s="23">
        <v>2.6014619476749301</v>
      </c>
    </row>
    <row r="20" spans="1:6" x14ac:dyDescent="0.2">
      <c r="A20" s="21" t="s">
        <v>212</v>
      </c>
      <c r="B20" s="21" t="s">
        <v>211</v>
      </c>
      <c r="C20" s="21" t="s">
        <v>92</v>
      </c>
      <c r="D20" s="24">
        <v>225000</v>
      </c>
      <c r="E20" s="22">
        <v>4851.7875000000004</v>
      </c>
      <c r="F20" s="23">
        <v>2.5234346285554401</v>
      </c>
    </row>
    <row r="21" spans="1:6" x14ac:dyDescent="0.2">
      <c r="A21" s="21" t="s">
        <v>175</v>
      </c>
      <c r="B21" s="21" t="s">
        <v>174</v>
      </c>
      <c r="C21" s="21" t="s">
        <v>137</v>
      </c>
      <c r="D21" s="24">
        <v>260000</v>
      </c>
      <c r="E21" s="22">
        <v>4726.1499999999996</v>
      </c>
      <c r="F21" s="23">
        <v>2.4580900482033199</v>
      </c>
    </row>
    <row r="22" spans="1:6" x14ac:dyDescent="0.2">
      <c r="A22" s="21" t="s">
        <v>291</v>
      </c>
      <c r="B22" s="21" t="s">
        <v>290</v>
      </c>
      <c r="C22" s="21" t="s">
        <v>292</v>
      </c>
      <c r="D22" s="24">
        <v>1025000</v>
      </c>
      <c r="E22" s="22">
        <v>4656.5749999999998</v>
      </c>
      <c r="F22" s="23">
        <v>2.4219038046215999</v>
      </c>
    </row>
    <row r="23" spans="1:6" x14ac:dyDescent="0.2">
      <c r="A23" s="21" t="s">
        <v>294</v>
      </c>
      <c r="B23" s="21" t="s">
        <v>293</v>
      </c>
      <c r="C23" s="21" t="s">
        <v>181</v>
      </c>
      <c r="D23" s="24">
        <v>190000</v>
      </c>
      <c r="E23" s="22">
        <v>4582.1350000000002</v>
      </c>
      <c r="F23" s="23">
        <v>2.3831872545357502</v>
      </c>
    </row>
    <row r="24" spans="1:6" x14ac:dyDescent="0.2">
      <c r="A24" s="21" t="s">
        <v>296</v>
      </c>
      <c r="B24" s="21" t="s">
        <v>295</v>
      </c>
      <c r="C24" s="21" t="s">
        <v>106</v>
      </c>
      <c r="D24" s="24">
        <v>300000</v>
      </c>
      <c r="E24" s="22">
        <v>4200</v>
      </c>
      <c r="F24" s="23">
        <v>2.1844372697552901</v>
      </c>
    </row>
    <row r="25" spans="1:6" x14ac:dyDescent="0.2">
      <c r="A25" s="21" t="s">
        <v>251</v>
      </c>
      <c r="B25" s="21" t="s">
        <v>250</v>
      </c>
      <c r="C25" s="21" t="s">
        <v>181</v>
      </c>
      <c r="D25" s="24">
        <v>160000</v>
      </c>
      <c r="E25" s="22">
        <v>4050.88</v>
      </c>
      <c r="F25" s="23">
        <v>2.1068793445967402</v>
      </c>
    </row>
    <row r="26" spans="1:6" x14ac:dyDescent="0.2">
      <c r="A26" s="21" t="s">
        <v>154</v>
      </c>
      <c r="B26" s="21" t="s">
        <v>153</v>
      </c>
      <c r="C26" s="21" t="s">
        <v>87</v>
      </c>
      <c r="D26" s="24">
        <v>300000</v>
      </c>
      <c r="E26" s="22">
        <v>3790.5</v>
      </c>
      <c r="F26" s="23">
        <v>1.97145463595415</v>
      </c>
    </row>
    <row r="27" spans="1:6" x14ac:dyDescent="0.2">
      <c r="A27" s="21" t="s">
        <v>298</v>
      </c>
      <c r="B27" s="21" t="s">
        <v>297</v>
      </c>
      <c r="C27" s="21" t="s">
        <v>79</v>
      </c>
      <c r="D27" s="24">
        <v>2300000</v>
      </c>
      <c r="E27" s="22">
        <v>3696.1</v>
      </c>
      <c r="F27" s="23">
        <v>1.92235680779584</v>
      </c>
    </row>
    <row r="28" spans="1:6" x14ac:dyDescent="0.2">
      <c r="A28" s="21" t="s">
        <v>300</v>
      </c>
      <c r="B28" s="21" t="s">
        <v>299</v>
      </c>
      <c r="C28" s="21" t="s">
        <v>301</v>
      </c>
      <c r="D28" s="24">
        <v>300000</v>
      </c>
      <c r="E28" s="22">
        <v>3623.55</v>
      </c>
      <c r="F28" s="23">
        <v>1.8846232544813799</v>
      </c>
    </row>
    <row r="29" spans="1:6" x14ac:dyDescent="0.2">
      <c r="A29" s="21" t="s">
        <v>108</v>
      </c>
      <c r="B29" s="21" t="s">
        <v>107</v>
      </c>
      <c r="C29" s="21" t="s">
        <v>109</v>
      </c>
      <c r="D29" s="24">
        <v>1500000</v>
      </c>
      <c r="E29" s="22">
        <v>3506.25</v>
      </c>
      <c r="F29" s="23">
        <v>1.8236150421617801</v>
      </c>
    </row>
    <row r="30" spans="1:6" x14ac:dyDescent="0.2">
      <c r="A30" s="21" t="s">
        <v>303</v>
      </c>
      <c r="B30" s="21" t="s">
        <v>302</v>
      </c>
      <c r="C30" s="21" t="s">
        <v>304</v>
      </c>
      <c r="D30" s="24">
        <v>710000</v>
      </c>
      <c r="E30" s="22">
        <v>3456.99</v>
      </c>
      <c r="F30" s="23">
        <v>1.7979947136122201</v>
      </c>
    </row>
    <row r="31" spans="1:6" x14ac:dyDescent="0.2">
      <c r="A31" s="21" t="s">
        <v>306</v>
      </c>
      <c r="B31" s="21" t="s">
        <v>305</v>
      </c>
      <c r="C31" s="21" t="s">
        <v>157</v>
      </c>
      <c r="D31" s="24">
        <v>600000</v>
      </c>
      <c r="E31" s="22">
        <v>3437.4</v>
      </c>
      <c r="F31" s="23">
        <v>1.78780587406115</v>
      </c>
    </row>
    <row r="32" spans="1:6" x14ac:dyDescent="0.2">
      <c r="A32" s="21" t="s">
        <v>130</v>
      </c>
      <c r="B32" s="21" t="s">
        <v>129</v>
      </c>
      <c r="C32" s="21" t="s">
        <v>131</v>
      </c>
      <c r="D32" s="24">
        <v>225000</v>
      </c>
      <c r="E32" s="22">
        <v>3201.3</v>
      </c>
      <c r="F32" s="23">
        <v>1.66500929325419</v>
      </c>
    </row>
    <row r="33" spans="1:6" x14ac:dyDescent="0.2">
      <c r="A33" s="21" t="s">
        <v>144</v>
      </c>
      <c r="B33" s="21" t="s">
        <v>143</v>
      </c>
      <c r="C33" s="21" t="s">
        <v>145</v>
      </c>
      <c r="D33" s="24">
        <v>1000000</v>
      </c>
      <c r="E33" s="22">
        <v>3184</v>
      </c>
      <c r="F33" s="23">
        <v>1.6560114921192499</v>
      </c>
    </row>
    <row r="34" spans="1:6" x14ac:dyDescent="0.2">
      <c r="A34" s="21" t="s">
        <v>172</v>
      </c>
      <c r="B34" s="21" t="s">
        <v>171</v>
      </c>
      <c r="C34" s="21" t="s">
        <v>173</v>
      </c>
      <c r="D34" s="24">
        <v>95000</v>
      </c>
      <c r="E34" s="22">
        <v>3153.335</v>
      </c>
      <c r="F34" s="23">
        <v>1.6400624995294699</v>
      </c>
    </row>
    <row r="35" spans="1:6" x14ac:dyDescent="0.2">
      <c r="A35" s="21" t="s">
        <v>308</v>
      </c>
      <c r="B35" s="21" t="s">
        <v>307</v>
      </c>
      <c r="C35" s="21" t="s">
        <v>112</v>
      </c>
      <c r="D35" s="24">
        <v>1000000</v>
      </c>
      <c r="E35" s="22">
        <v>3018.5</v>
      </c>
      <c r="F35" s="23">
        <v>1.56993426160865</v>
      </c>
    </row>
    <row r="36" spans="1:6" x14ac:dyDescent="0.2">
      <c r="A36" s="21" t="s">
        <v>185</v>
      </c>
      <c r="B36" s="21" t="s">
        <v>184</v>
      </c>
      <c r="C36" s="21" t="s">
        <v>181</v>
      </c>
      <c r="D36" s="24">
        <v>830000</v>
      </c>
      <c r="E36" s="22">
        <v>2810.38</v>
      </c>
      <c r="F36" s="23">
        <v>1.4616901938511599</v>
      </c>
    </row>
    <row r="37" spans="1:6" x14ac:dyDescent="0.2">
      <c r="A37" s="21" t="s">
        <v>167</v>
      </c>
      <c r="B37" s="21" t="s">
        <v>166</v>
      </c>
      <c r="C37" s="21" t="s">
        <v>168</v>
      </c>
      <c r="D37" s="24">
        <v>1600000</v>
      </c>
      <c r="E37" s="22">
        <v>2640</v>
      </c>
      <c r="F37" s="23">
        <v>1.37307485527475</v>
      </c>
    </row>
    <row r="38" spans="1:6" x14ac:dyDescent="0.2">
      <c r="A38" s="21" t="s">
        <v>310</v>
      </c>
      <c r="B38" s="21" t="s">
        <v>309</v>
      </c>
      <c r="C38" s="21" t="s">
        <v>79</v>
      </c>
      <c r="D38" s="24">
        <v>1800000</v>
      </c>
      <c r="E38" s="22">
        <v>2514.6</v>
      </c>
      <c r="F38" s="23">
        <v>1.3078537996491999</v>
      </c>
    </row>
    <row r="39" spans="1:6" x14ac:dyDescent="0.2">
      <c r="A39" s="21" t="s">
        <v>312</v>
      </c>
      <c r="B39" s="21" t="s">
        <v>311</v>
      </c>
      <c r="C39" s="21" t="s">
        <v>162</v>
      </c>
      <c r="D39" s="24">
        <v>900000</v>
      </c>
      <c r="E39" s="22">
        <v>2350.35</v>
      </c>
      <c r="F39" s="23">
        <v>1.2224266992784101</v>
      </c>
    </row>
    <row r="40" spans="1:6" x14ac:dyDescent="0.2">
      <c r="A40" s="21" t="s">
        <v>314</v>
      </c>
      <c r="B40" s="21" t="s">
        <v>313</v>
      </c>
      <c r="C40" s="21" t="s">
        <v>117</v>
      </c>
      <c r="D40" s="24">
        <v>700000</v>
      </c>
      <c r="E40" s="22">
        <v>2072</v>
      </c>
      <c r="F40" s="23">
        <v>1.07765571974594</v>
      </c>
    </row>
    <row r="41" spans="1:6" x14ac:dyDescent="0.2">
      <c r="A41" s="21" t="s">
        <v>316</v>
      </c>
      <c r="B41" s="21" t="s">
        <v>315</v>
      </c>
      <c r="C41" s="21" t="s">
        <v>317</v>
      </c>
      <c r="D41" s="24">
        <v>300000</v>
      </c>
      <c r="E41" s="22">
        <v>1933.2</v>
      </c>
      <c r="F41" s="23">
        <v>1.0054652690216499</v>
      </c>
    </row>
    <row r="42" spans="1:6" x14ac:dyDescent="0.2">
      <c r="A42" s="21" t="s">
        <v>258</v>
      </c>
      <c r="B42" s="21" t="s">
        <v>257</v>
      </c>
      <c r="C42" s="21" t="s">
        <v>181</v>
      </c>
      <c r="D42" s="24">
        <v>240000</v>
      </c>
      <c r="E42" s="22">
        <v>1910.52</v>
      </c>
      <c r="F42" s="23">
        <v>0.99366930776496998</v>
      </c>
    </row>
    <row r="43" spans="1:6" x14ac:dyDescent="0.2">
      <c r="A43" s="21" t="s">
        <v>319</v>
      </c>
      <c r="B43" s="21" t="s">
        <v>318</v>
      </c>
      <c r="C43" s="21" t="s">
        <v>131</v>
      </c>
      <c r="D43" s="24">
        <v>1900000</v>
      </c>
      <c r="E43" s="22">
        <v>1898.1</v>
      </c>
      <c r="F43" s="23">
        <v>0.98720961469583601</v>
      </c>
    </row>
    <row r="44" spans="1:6" x14ac:dyDescent="0.2">
      <c r="A44" s="21" t="s">
        <v>321</v>
      </c>
      <c r="B44" s="21" t="s">
        <v>320</v>
      </c>
      <c r="C44" s="21" t="s">
        <v>145</v>
      </c>
      <c r="D44" s="24">
        <v>60000</v>
      </c>
      <c r="E44" s="22">
        <v>1469.91</v>
      </c>
      <c r="F44" s="23">
        <v>0.76450623504428505</v>
      </c>
    </row>
    <row r="45" spans="1:6" x14ac:dyDescent="0.2">
      <c r="A45" s="21" t="s">
        <v>323</v>
      </c>
      <c r="B45" s="21" t="s">
        <v>322</v>
      </c>
      <c r="C45" s="21" t="s">
        <v>98</v>
      </c>
      <c r="D45" s="24">
        <v>600000</v>
      </c>
      <c r="E45" s="22">
        <v>1265.4000000000001</v>
      </c>
      <c r="F45" s="23">
        <v>0.65813974313055801</v>
      </c>
    </row>
    <row r="46" spans="1:6" x14ac:dyDescent="0.2">
      <c r="A46" s="21" t="s">
        <v>177</v>
      </c>
      <c r="B46" s="21" t="s">
        <v>176</v>
      </c>
      <c r="C46" s="21" t="s">
        <v>178</v>
      </c>
      <c r="D46" s="24">
        <v>90000</v>
      </c>
      <c r="E46" s="22">
        <v>1242.2249999999999</v>
      </c>
      <c r="F46" s="23">
        <v>0.64608633033851504</v>
      </c>
    </row>
    <row r="47" spans="1:6" x14ac:dyDescent="0.2">
      <c r="A47" s="21" t="s">
        <v>325</v>
      </c>
      <c r="B47" s="21" t="s">
        <v>324</v>
      </c>
      <c r="C47" s="21" t="s">
        <v>150</v>
      </c>
      <c r="D47" s="24">
        <v>941578</v>
      </c>
      <c r="E47" s="22">
        <v>1004.663726</v>
      </c>
      <c r="F47" s="23">
        <v>0.52252973491562305</v>
      </c>
    </row>
    <row r="48" spans="1:6" x14ac:dyDescent="0.2">
      <c r="A48" s="21" t="s">
        <v>327</v>
      </c>
      <c r="B48" s="21" t="s">
        <v>326</v>
      </c>
      <c r="C48" s="21" t="s">
        <v>328</v>
      </c>
      <c r="D48" s="24">
        <v>10000</v>
      </c>
      <c r="E48" s="22">
        <v>868.9</v>
      </c>
      <c r="F48" s="23">
        <v>0.45191846278342201</v>
      </c>
    </row>
    <row r="49" spans="1:9" x14ac:dyDescent="0.2">
      <c r="A49" s="21" t="s">
        <v>187</v>
      </c>
      <c r="B49" s="21" t="s">
        <v>186</v>
      </c>
      <c r="C49" s="21" t="s">
        <v>95</v>
      </c>
      <c r="D49" s="24">
        <v>84636</v>
      </c>
      <c r="E49" s="22">
        <v>733.37094000000002</v>
      </c>
      <c r="F49" s="23">
        <v>0.38142924140273099</v>
      </c>
    </row>
    <row r="50" spans="1:9" x14ac:dyDescent="0.2">
      <c r="A50" s="21" t="s">
        <v>330</v>
      </c>
      <c r="B50" s="21" t="s">
        <v>329</v>
      </c>
      <c r="C50" s="21" t="s">
        <v>87</v>
      </c>
      <c r="D50" s="24">
        <v>44125</v>
      </c>
      <c r="E50" s="22">
        <v>270.5965625</v>
      </c>
      <c r="F50" s="23">
        <v>0.14073838480777801</v>
      </c>
    </row>
    <row r="51" spans="1:9" x14ac:dyDescent="0.2">
      <c r="A51" s="21" t="s">
        <v>332</v>
      </c>
      <c r="B51" s="21" t="s">
        <v>331</v>
      </c>
      <c r="C51" s="21" t="s">
        <v>112</v>
      </c>
      <c r="D51" s="24">
        <v>97676</v>
      </c>
      <c r="E51" s="22">
        <v>143.92558600000001</v>
      </c>
      <c r="F51" s="23">
        <v>7.48562890785167E-2</v>
      </c>
    </row>
    <row r="52" spans="1:9" x14ac:dyDescent="0.2">
      <c r="A52" s="21" t="s">
        <v>333</v>
      </c>
      <c r="B52" s="21" t="s">
        <v>293</v>
      </c>
      <c r="C52" s="21" t="s">
        <v>181</v>
      </c>
      <c r="D52" s="24">
        <v>6368</v>
      </c>
      <c r="E52" s="22">
        <v>73.770095999999995</v>
      </c>
      <c r="F52" s="23">
        <v>3.83681302609108E-2</v>
      </c>
    </row>
    <row r="53" spans="1:9" x14ac:dyDescent="0.2">
      <c r="A53" s="20" t="s">
        <v>24</v>
      </c>
      <c r="B53" s="20"/>
      <c r="C53" s="20"/>
      <c r="D53" s="20"/>
      <c r="E53" s="25">
        <f>SUM(E7:E52)</f>
        <v>180366.99291049995</v>
      </c>
      <c r="F53" s="26">
        <f>SUM(F7:F52)</f>
        <v>93.809614654139068</v>
      </c>
      <c r="G53" s="14"/>
      <c r="H53" s="14"/>
      <c r="I53" s="14"/>
    </row>
    <row r="54" spans="1:9" x14ac:dyDescent="0.2">
      <c r="A54" s="21"/>
      <c r="B54" s="21"/>
      <c r="C54" s="21"/>
      <c r="D54" s="21"/>
      <c r="E54" s="22"/>
      <c r="F54" s="23"/>
    </row>
    <row r="55" spans="1:9" x14ac:dyDescent="0.2">
      <c r="A55" s="20" t="s">
        <v>334</v>
      </c>
      <c r="B55" s="21"/>
      <c r="C55" s="21"/>
      <c r="D55" s="21"/>
      <c r="E55" s="22"/>
      <c r="F55" s="23"/>
    </row>
    <row r="56" spans="1:9" x14ac:dyDescent="0.2">
      <c r="A56" s="21" t="s">
        <v>336</v>
      </c>
      <c r="B56" s="21" t="s">
        <v>335</v>
      </c>
      <c r="C56" s="21" t="s">
        <v>178</v>
      </c>
      <c r="D56" s="24">
        <v>1700000</v>
      </c>
      <c r="E56" s="22">
        <v>4297.6000000000004</v>
      </c>
      <c r="F56" s="23">
        <v>2.2351994310715102</v>
      </c>
    </row>
    <row r="57" spans="1:9" x14ac:dyDescent="0.2">
      <c r="A57" s="20" t="s">
        <v>24</v>
      </c>
      <c r="B57" s="20"/>
      <c r="C57" s="20"/>
      <c r="D57" s="20"/>
      <c r="E57" s="25">
        <f>SUM(E55:E56)</f>
        <v>4297.6000000000004</v>
      </c>
      <c r="F57" s="26">
        <f>SUM(F55:F56)</f>
        <v>2.2351994310715102</v>
      </c>
      <c r="G57" s="14"/>
      <c r="H57" s="14"/>
      <c r="I57" s="14"/>
    </row>
    <row r="58" spans="1:9" x14ac:dyDescent="0.2">
      <c r="A58" s="21"/>
      <c r="B58" s="21"/>
      <c r="C58" s="21"/>
      <c r="D58" s="21"/>
      <c r="E58" s="22"/>
      <c r="F58" s="23"/>
    </row>
    <row r="59" spans="1:9" x14ac:dyDescent="0.2">
      <c r="A59" s="20" t="s">
        <v>27</v>
      </c>
      <c r="B59" s="20"/>
      <c r="C59" s="20"/>
      <c r="D59" s="20"/>
      <c r="E59" s="25">
        <f>E53+E57</f>
        <v>184664.59291049995</v>
      </c>
      <c r="F59" s="26">
        <f>F53+F57</f>
        <v>96.044814085210575</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E63-(E53+E57)</f>
        <v>7604.6042027000512</v>
      </c>
      <c r="F61" s="26">
        <f>F63-(F53+F57)</f>
        <v>3.9551859147894248</v>
      </c>
      <c r="G61" s="14"/>
      <c r="H61" s="14"/>
      <c r="I61" s="14"/>
    </row>
    <row r="62" spans="1:9" x14ac:dyDescent="0.2">
      <c r="A62" s="20"/>
      <c r="B62" s="20"/>
      <c r="C62" s="20"/>
      <c r="D62" s="20"/>
      <c r="E62" s="25"/>
      <c r="F62" s="26"/>
      <c r="G62" s="14"/>
      <c r="H62" s="14"/>
      <c r="I62" s="14"/>
    </row>
    <row r="63" spans="1:9" x14ac:dyDescent="0.2">
      <c r="A63" s="27" t="s">
        <v>28</v>
      </c>
      <c r="B63" s="27"/>
      <c r="C63" s="27"/>
      <c r="D63" s="27"/>
      <c r="E63" s="28">
        <v>192269.1971132</v>
      </c>
      <c r="F63" s="29">
        <v>100</v>
      </c>
      <c r="G63" s="14"/>
      <c r="H63" s="14"/>
      <c r="I63" s="14"/>
    </row>
    <row r="65" spans="1:4" x14ac:dyDescent="0.2">
      <c r="A65" s="14" t="s">
        <v>32</v>
      </c>
    </row>
    <row r="66" spans="1:4" x14ac:dyDescent="0.2">
      <c r="A66" s="14" t="s">
        <v>33</v>
      </c>
    </row>
    <row r="67" spans="1:4" x14ac:dyDescent="0.2">
      <c r="A67" s="14" t="s">
        <v>34</v>
      </c>
      <c r="B67" s="14"/>
      <c r="C67" s="30" t="s">
        <v>36</v>
      </c>
      <c r="D67" s="14" t="s">
        <v>35</v>
      </c>
    </row>
    <row r="68" spans="1:4" x14ac:dyDescent="0.2">
      <c r="A68" s="7" t="s">
        <v>56</v>
      </c>
      <c r="C68" s="31">
        <v>521.47590000000002</v>
      </c>
      <c r="D68" s="31">
        <v>666.24099999999999</v>
      </c>
    </row>
    <row r="69" spans="1:4" x14ac:dyDescent="0.2">
      <c r="A69" s="7" t="s">
        <v>74</v>
      </c>
      <c r="C69" s="31">
        <v>88.257900000000006</v>
      </c>
      <c r="D69" s="31">
        <v>103.99209999999999</v>
      </c>
    </row>
    <row r="70" spans="1:4" x14ac:dyDescent="0.2">
      <c r="A70" s="7" t="s">
        <v>57</v>
      </c>
      <c r="C70" s="31">
        <v>570.00210000000004</v>
      </c>
      <c r="D70" s="31">
        <v>732.39440000000002</v>
      </c>
    </row>
    <row r="71" spans="1:4" x14ac:dyDescent="0.2">
      <c r="A71" s="7" t="s">
        <v>75</v>
      </c>
      <c r="C71" s="31">
        <v>99.672200000000004</v>
      </c>
      <c r="D71" s="31">
        <v>118.0125</v>
      </c>
    </row>
    <row r="73" spans="1:4" x14ac:dyDescent="0.2">
      <c r="A73" s="14" t="s">
        <v>37</v>
      </c>
    </row>
    <row r="74" spans="1:4" x14ac:dyDescent="0.2">
      <c r="A74" s="88" t="s">
        <v>38</v>
      </c>
      <c r="B74" s="89"/>
      <c r="C74" s="32" t="s">
        <v>39</v>
      </c>
    </row>
    <row r="75" spans="1:4" x14ac:dyDescent="0.2">
      <c r="A75" s="84" t="s">
        <v>74</v>
      </c>
      <c r="B75" s="85"/>
      <c r="C75" s="33">
        <v>7.75</v>
      </c>
    </row>
    <row r="76" spans="1:4" x14ac:dyDescent="0.2">
      <c r="A76" s="84" t="s">
        <v>75</v>
      </c>
      <c r="B76" s="85"/>
      <c r="C76" s="33">
        <v>8.85</v>
      </c>
    </row>
    <row r="77" spans="1:4" x14ac:dyDescent="0.2">
      <c r="A77" s="7" t="s">
        <v>40</v>
      </c>
    </row>
    <row r="78" spans="1:4" x14ac:dyDescent="0.2">
      <c r="A78" s="7" t="s">
        <v>41</v>
      </c>
    </row>
    <row r="80" spans="1:4" x14ac:dyDescent="0.2">
      <c r="A80" s="14" t="s">
        <v>281</v>
      </c>
      <c r="D80" s="50">
        <v>0.1517</v>
      </c>
    </row>
    <row r="82" spans="1:4" x14ac:dyDescent="0.2">
      <c r="A82" s="91" t="s">
        <v>43</v>
      </c>
      <c r="B82" s="91"/>
      <c r="C82" s="91"/>
      <c r="D82" s="30" t="s">
        <v>44</v>
      </c>
    </row>
    <row r="84" spans="1:4" x14ac:dyDescent="0.2">
      <c r="A84" s="54" t="s">
        <v>790</v>
      </c>
    </row>
    <row r="86" spans="1:4" x14ac:dyDescent="0.2">
      <c r="A86" s="55" t="s">
        <v>791</v>
      </c>
      <c r="B86" s="55" t="s">
        <v>792</v>
      </c>
      <c r="C86" s="55" t="s">
        <v>793</v>
      </c>
      <c r="D86" s="56" t="s">
        <v>3</v>
      </c>
    </row>
    <row r="87" spans="1:4" x14ac:dyDescent="0.2">
      <c r="A87" s="57" t="s">
        <v>175</v>
      </c>
      <c r="B87" s="58">
        <v>124951</v>
      </c>
      <c r="C87" s="59">
        <f>B87*1817.75/100000</f>
        <v>2271.2968025</v>
      </c>
      <c r="D87" s="60">
        <f>C87/E63</f>
        <v>1.1813108062040516E-2</v>
      </c>
    </row>
    <row r="89" spans="1:4" x14ac:dyDescent="0.2">
      <c r="A89" s="14" t="s">
        <v>794</v>
      </c>
    </row>
    <row r="90" spans="1:4" x14ac:dyDescent="0.2">
      <c r="A90" s="62"/>
    </row>
    <row r="91" spans="1:4" x14ac:dyDescent="0.2">
      <c r="A91" s="63" t="s">
        <v>803</v>
      </c>
    </row>
    <row r="92" spans="1:4" x14ac:dyDescent="0.2">
      <c r="A92" s="64"/>
    </row>
    <row r="93" spans="1:4" x14ac:dyDescent="0.2">
      <c r="A93" s="65"/>
    </row>
    <row r="94" spans="1:4" x14ac:dyDescent="0.2">
      <c r="A94" s="65"/>
    </row>
    <row r="95" spans="1:4" x14ac:dyDescent="0.2">
      <c r="A95" s="65"/>
    </row>
    <row r="96" spans="1:4" x14ac:dyDescent="0.2">
      <c r="A96" s="65"/>
    </row>
    <row r="97" spans="1:1" x14ac:dyDescent="0.2">
      <c r="A97" s="65"/>
    </row>
    <row r="98" spans="1:1" x14ac:dyDescent="0.2">
      <c r="A98" s="65"/>
    </row>
    <row r="99" spans="1:1" x14ac:dyDescent="0.2">
      <c r="A99" s="65"/>
    </row>
    <row r="100" spans="1:1" x14ac:dyDescent="0.2">
      <c r="A100" s="65"/>
    </row>
    <row r="101" spans="1:1" x14ac:dyDescent="0.2">
      <c r="A101" s="65"/>
    </row>
    <row r="102" spans="1:1" x14ac:dyDescent="0.2">
      <c r="A102" s="65"/>
    </row>
    <row r="103" spans="1:1" x14ac:dyDescent="0.2">
      <c r="A103" s="65"/>
    </row>
    <row r="104" spans="1:1" x14ac:dyDescent="0.2">
      <c r="A104" s="65"/>
    </row>
    <row r="105" spans="1:1" x14ac:dyDescent="0.2">
      <c r="A105" s="63" t="s">
        <v>807</v>
      </c>
    </row>
    <row r="106" spans="1:1" x14ac:dyDescent="0.2">
      <c r="A106" s="65"/>
    </row>
    <row r="107" spans="1:1" x14ac:dyDescent="0.2">
      <c r="A107" s="63" t="s">
        <v>1202</v>
      </c>
    </row>
    <row r="108" spans="1:1" x14ac:dyDescent="0.2">
      <c r="A108" s="65"/>
    </row>
    <row r="109" spans="1:1" x14ac:dyDescent="0.2">
      <c r="A109" s="65"/>
    </row>
    <row r="110" spans="1:1" x14ac:dyDescent="0.2">
      <c r="A110" s="65"/>
    </row>
    <row r="111" spans="1:1" x14ac:dyDescent="0.2">
      <c r="A111" s="65"/>
    </row>
    <row r="112" spans="1:1" x14ac:dyDescent="0.2">
      <c r="A112" s="65"/>
    </row>
    <row r="113" spans="1:1" x14ac:dyDescent="0.2">
      <c r="A113" s="65"/>
    </row>
    <row r="114" spans="1:1" x14ac:dyDescent="0.2">
      <c r="A114" s="65"/>
    </row>
    <row r="115" spans="1:1" x14ac:dyDescent="0.2">
      <c r="A115" s="65"/>
    </row>
    <row r="116" spans="1:1" x14ac:dyDescent="0.2">
      <c r="A116" s="65"/>
    </row>
    <row r="117" spans="1:1" x14ac:dyDescent="0.2">
      <c r="A117" s="65"/>
    </row>
    <row r="118" spans="1:1" x14ac:dyDescent="0.2">
      <c r="A118" s="65"/>
    </row>
    <row r="119" spans="1:1" x14ac:dyDescent="0.2">
      <c r="A119" s="65"/>
    </row>
    <row r="122" spans="1:1" x14ac:dyDescent="0.2">
      <c r="A122" s="14" t="s">
        <v>808</v>
      </c>
    </row>
    <row r="124" spans="1:1" x14ac:dyDescent="0.2">
      <c r="A124" s="63" t="s">
        <v>1201</v>
      </c>
    </row>
  </sheetData>
  <mergeCells count="5">
    <mergeCell ref="A1:F1"/>
    <mergeCell ref="A74:B74"/>
    <mergeCell ref="A75:B75"/>
    <mergeCell ref="A76:B76"/>
    <mergeCell ref="A82:C82"/>
  </mergeCells>
  <conditionalFormatting sqref="F2:F3 F227:F65534">
    <cfRule type="cellIs" dxfId="59" priority="2" stopIfTrue="1" operator="between">
      <formula>0.009</formula>
      <formula>-0.009</formula>
    </cfRule>
  </conditionalFormatting>
  <conditionalFormatting sqref="F5:F140">
    <cfRule type="cellIs" dxfId="58" priority="1" stopIfTrue="1" operator="between">
      <formula>0.009</formula>
      <formula>-0.009</formula>
    </cfRule>
  </conditionalFormatting>
  <hyperlinks>
    <hyperlink ref="A90"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3"/>
  <sheetViews>
    <sheetView workbookViewId="0">
      <selection sqref="A1:F1"/>
    </sheetView>
  </sheetViews>
  <sheetFormatPr defaultColWidth="9.140625" defaultRowHeight="11.25" x14ac:dyDescent="0.2"/>
  <cols>
    <col min="1" max="1" width="40.5703125" style="7" bestFit="1" customWidth="1"/>
    <col min="2" max="2" width="36.28515625" style="7" bestFit="1" customWidth="1"/>
    <col min="3" max="3" width="24.7109375" style="7" bestFit="1" customWidth="1"/>
    <col min="4" max="4" width="15.28515625" style="7" bestFit="1" customWidth="1"/>
    <col min="5" max="5" width="27" style="10" customWidth="1"/>
    <col min="6" max="6" width="13.5703125" style="11" bestFit="1" customWidth="1"/>
    <col min="7" max="16384" width="9.140625" style="7"/>
  </cols>
  <sheetData>
    <row r="1" spans="1:6" s="1" customFormat="1" ht="15" x14ac:dyDescent="0.2">
      <c r="A1" s="86" t="s">
        <v>12</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111</v>
      </c>
      <c r="B7" s="21" t="s">
        <v>110</v>
      </c>
      <c r="C7" s="21" t="s">
        <v>112</v>
      </c>
      <c r="D7" s="24">
        <v>3800000</v>
      </c>
      <c r="E7" s="22">
        <v>13801.6</v>
      </c>
      <c r="F7" s="23">
        <v>6.39454365110808</v>
      </c>
    </row>
    <row r="8" spans="1:6" x14ac:dyDescent="0.2">
      <c r="A8" s="21" t="s">
        <v>339</v>
      </c>
      <c r="B8" s="21" t="s">
        <v>338</v>
      </c>
      <c r="C8" s="21" t="s">
        <v>112</v>
      </c>
      <c r="D8" s="24">
        <v>14000000</v>
      </c>
      <c r="E8" s="22">
        <v>13468</v>
      </c>
      <c r="F8" s="23">
        <v>6.2399804293070096</v>
      </c>
    </row>
    <row r="9" spans="1:6" x14ac:dyDescent="0.2">
      <c r="A9" s="21" t="s">
        <v>308</v>
      </c>
      <c r="B9" s="21" t="s">
        <v>307</v>
      </c>
      <c r="C9" s="21" t="s">
        <v>112</v>
      </c>
      <c r="D9" s="24">
        <v>3800000</v>
      </c>
      <c r="E9" s="22">
        <v>11470.3</v>
      </c>
      <c r="F9" s="23">
        <v>5.3144080426403502</v>
      </c>
    </row>
    <row r="10" spans="1:6" x14ac:dyDescent="0.2">
      <c r="A10" s="21" t="s">
        <v>116</v>
      </c>
      <c r="B10" s="21" t="s">
        <v>115</v>
      </c>
      <c r="C10" s="21" t="s">
        <v>117</v>
      </c>
      <c r="D10" s="24">
        <v>5250000</v>
      </c>
      <c r="E10" s="22">
        <v>10977.75</v>
      </c>
      <c r="F10" s="23">
        <v>5.0862002641687702</v>
      </c>
    </row>
    <row r="11" spans="1:6" x14ac:dyDescent="0.2">
      <c r="A11" s="21" t="s">
        <v>124</v>
      </c>
      <c r="B11" s="21" t="s">
        <v>123</v>
      </c>
      <c r="C11" s="21" t="s">
        <v>125</v>
      </c>
      <c r="D11" s="24">
        <v>3500000</v>
      </c>
      <c r="E11" s="22">
        <v>9899.75</v>
      </c>
      <c r="F11" s="23">
        <v>4.5867423711784996</v>
      </c>
    </row>
    <row r="12" spans="1:6" x14ac:dyDescent="0.2">
      <c r="A12" s="21" t="s">
        <v>291</v>
      </c>
      <c r="B12" s="21" t="s">
        <v>290</v>
      </c>
      <c r="C12" s="21" t="s">
        <v>292</v>
      </c>
      <c r="D12" s="24">
        <v>1713809</v>
      </c>
      <c r="E12" s="22">
        <v>7785.8342869999997</v>
      </c>
      <c r="F12" s="23">
        <v>3.6073250353955699</v>
      </c>
    </row>
    <row r="13" spans="1:6" x14ac:dyDescent="0.2">
      <c r="A13" s="21" t="s">
        <v>223</v>
      </c>
      <c r="B13" s="21" t="s">
        <v>222</v>
      </c>
      <c r="C13" s="21" t="s">
        <v>98</v>
      </c>
      <c r="D13" s="24">
        <v>1500000</v>
      </c>
      <c r="E13" s="22">
        <v>7431</v>
      </c>
      <c r="F13" s="23">
        <v>3.44292356475946</v>
      </c>
    </row>
    <row r="14" spans="1:6" x14ac:dyDescent="0.2">
      <c r="A14" s="21" t="s">
        <v>114</v>
      </c>
      <c r="B14" s="21" t="s">
        <v>113</v>
      </c>
      <c r="C14" s="21" t="s">
        <v>87</v>
      </c>
      <c r="D14" s="24">
        <v>530000</v>
      </c>
      <c r="E14" s="22">
        <v>7242.98</v>
      </c>
      <c r="F14" s="23">
        <v>3.3558103244625799</v>
      </c>
    </row>
    <row r="15" spans="1:6" x14ac:dyDescent="0.2">
      <c r="A15" s="21" t="s">
        <v>86</v>
      </c>
      <c r="B15" s="21" t="s">
        <v>85</v>
      </c>
      <c r="C15" s="21" t="s">
        <v>87</v>
      </c>
      <c r="D15" s="24">
        <v>500000</v>
      </c>
      <c r="E15" s="22">
        <v>7102.75</v>
      </c>
      <c r="F15" s="23">
        <v>3.29083909966293</v>
      </c>
    </row>
    <row r="16" spans="1:6" x14ac:dyDescent="0.2">
      <c r="A16" s="21" t="s">
        <v>214</v>
      </c>
      <c r="B16" s="21" t="s">
        <v>213</v>
      </c>
      <c r="C16" s="21" t="s">
        <v>215</v>
      </c>
      <c r="D16" s="24">
        <v>1500000</v>
      </c>
      <c r="E16" s="22">
        <v>6534.75</v>
      </c>
      <c r="F16" s="23">
        <v>3.0276739018721401</v>
      </c>
    </row>
    <row r="17" spans="1:6" x14ac:dyDescent="0.2">
      <c r="A17" s="21" t="s">
        <v>81</v>
      </c>
      <c r="B17" s="21" t="s">
        <v>80</v>
      </c>
      <c r="C17" s="21" t="s">
        <v>79</v>
      </c>
      <c r="D17" s="24">
        <v>420000</v>
      </c>
      <c r="E17" s="22">
        <v>6384.42</v>
      </c>
      <c r="F17" s="23">
        <v>2.9580231550695202</v>
      </c>
    </row>
    <row r="18" spans="1:6" x14ac:dyDescent="0.2">
      <c r="A18" s="21" t="s">
        <v>323</v>
      </c>
      <c r="B18" s="21" t="s">
        <v>322</v>
      </c>
      <c r="C18" s="21" t="s">
        <v>98</v>
      </c>
      <c r="D18" s="24">
        <v>2700000</v>
      </c>
      <c r="E18" s="22">
        <v>5694.3</v>
      </c>
      <c r="F18" s="23">
        <v>2.6382774397537099</v>
      </c>
    </row>
    <row r="19" spans="1:6" x14ac:dyDescent="0.2">
      <c r="A19" s="21" t="s">
        <v>332</v>
      </c>
      <c r="B19" s="21" t="s">
        <v>331</v>
      </c>
      <c r="C19" s="21" t="s">
        <v>112</v>
      </c>
      <c r="D19" s="24">
        <v>3290000</v>
      </c>
      <c r="E19" s="22">
        <v>4847.8149999999996</v>
      </c>
      <c r="F19" s="23">
        <v>2.2460848474087398</v>
      </c>
    </row>
    <row r="20" spans="1:6" x14ac:dyDescent="0.2">
      <c r="A20" s="21" t="s">
        <v>341</v>
      </c>
      <c r="B20" s="21" t="s">
        <v>340</v>
      </c>
      <c r="C20" s="21" t="s">
        <v>117</v>
      </c>
      <c r="D20" s="24">
        <v>1500000</v>
      </c>
      <c r="E20" s="22">
        <v>4658.25</v>
      </c>
      <c r="F20" s="23">
        <v>2.1582557792411201</v>
      </c>
    </row>
    <row r="21" spans="1:6" x14ac:dyDescent="0.2">
      <c r="A21" s="21" t="s">
        <v>343</v>
      </c>
      <c r="B21" s="21" t="s">
        <v>342</v>
      </c>
      <c r="C21" s="21" t="s">
        <v>87</v>
      </c>
      <c r="D21" s="24">
        <v>118847</v>
      </c>
      <c r="E21" s="22">
        <v>4540.7279060000001</v>
      </c>
      <c r="F21" s="23">
        <v>2.10380555897299</v>
      </c>
    </row>
    <row r="22" spans="1:6" x14ac:dyDescent="0.2">
      <c r="A22" s="21" t="s">
        <v>154</v>
      </c>
      <c r="B22" s="21" t="s">
        <v>153</v>
      </c>
      <c r="C22" s="21" t="s">
        <v>87</v>
      </c>
      <c r="D22" s="24">
        <v>350000</v>
      </c>
      <c r="E22" s="22">
        <v>4422.25</v>
      </c>
      <c r="F22" s="23">
        <v>2.0489124928350799</v>
      </c>
    </row>
    <row r="23" spans="1:6" x14ac:dyDescent="0.2">
      <c r="A23" s="21" t="s">
        <v>245</v>
      </c>
      <c r="B23" s="21" t="s">
        <v>244</v>
      </c>
      <c r="C23" s="21" t="s">
        <v>98</v>
      </c>
      <c r="D23" s="24">
        <v>2550000</v>
      </c>
      <c r="E23" s="22">
        <v>4305.6750000000002</v>
      </c>
      <c r="F23" s="23">
        <v>1.9949010792216</v>
      </c>
    </row>
    <row r="24" spans="1:6" x14ac:dyDescent="0.2">
      <c r="A24" s="21" t="s">
        <v>108</v>
      </c>
      <c r="B24" s="21" t="s">
        <v>107</v>
      </c>
      <c r="C24" s="21" t="s">
        <v>109</v>
      </c>
      <c r="D24" s="24">
        <v>1700000</v>
      </c>
      <c r="E24" s="22">
        <v>3973.75</v>
      </c>
      <c r="F24" s="23">
        <v>1.8411139167626001</v>
      </c>
    </row>
    <row r="25" spans="1:6" x14ac:dyDescent="0.2">
      <c r="A25" s="21" t="s">
        <v>345</v>
      </c>
      <c r="B25" s="21" t="s">
        <v>344</v>
      </c>
      <c r="C25" s="21" t="s">
        <v>304</v>
      </c>
      <c r="D25" s="24">
        <v>100000</v>
      </c>
      <c r="E25" s="22">
        <v>2824.85</v>
      </c>
      <c r="F25" s="23">
        <v>1.3088067059495001</v>
      </c>
    </row>
    <row r="26" spans="1:6" x14ac:dyDescent="0.2">
      <c r="A26" s="21" t="s">
        <v>321</v>
      </c>
      <c r="B26" s="21" t="s">
        <v>320</v>
      </c>
      <c r="C26" s="21" t="s">
        <v>145</v>
      </c>
      <c r="D26" s="24">
        <v>115000</v>
      </c>
      <c r="E26" s="22">
        <v>2817.3274999999999</v>
      </c>
      <c r="F26" s="23">
        <v>1.3053213886953099</v>
      </c>
    </row>
    <row r="27" spans="1:6" x14ac:dyDescent="0.2">
      <c r="A27" s="21" t="s">
        <v>221</v>
      </c>
      <c r="B27" s="21" t="s">
        <v>220</v>
      </c>
      <c r="C27" s="21" t="s">
        <v>215</v>
      </c>
      <c r="D27" s="24">
        <v>120000</v>
      </c>
      <c r="E27" s="22">
        <v>2676.54</v>
      </c>
      <c r="F27" s="23">
        <v>1.24009186354747</v>
      </c>
    </row>
    <row r="28" spans="1:6" x14ac:dyDescent="0.2">
      <c r="A28" s="21" t="s">
        <v>347</v>
      </c>
      <c r="B28" s="21" t="s">
        <v>346</v>
      </c>
      <c r="C28" s="21" t="s">
        <v>348</v>
      </c>
      <c r="D28" s="24">
        <v>335961</v>
      </c>
      <c r="E28" s="22">
        <v>2634.1022210000001</v>
      </c>
      <c r="F28" s="23">
        <v>1.2204296337863201</v>
      </c>
    </row>
    <row r="29" spans="1:6" x14ac:dyDescent="0.2">
      <c r="A29" s="21" t="s">
        <v>314</v>
      </c>
      <c r="B29" s="21" t="s">
        <v>313</v>
      </c>
      <c r="C29" s="21" t="s">
        <v>117</v>
      </c>
      <c r="D29" s="24">
        <v>840000</v>
      </c>
      <c r="E29" s="22">
        <v>2486.4</v>
      </c>
      <c r="F29" s="23">
        <v>1.15199638694899</v>
      </c>
    </row>
    <row r="30" spans="1:6" x14ac:dyDescent="0.2">
      <c r="A30" s="21" t="s">
        <v>350</v>
      </c>
      <c r="B30" s="21" t="s">
        <v>349</v>
      </c>
      <c r="C30" s="21" t="s">
        <v>301</v>
      </c>
      <c r="D30" s="24">
        <v>579157</v>
      </c>
      <c r="E30" s="22">
        <v>2457.9423080000001</v>
      </c>
      <c r="F30" s="23">
        <v>1.1388113972591101</v>
      </c>
    </row>
    <row r="31" spans="1:6" x14ac:dyDescent="0.2">
      <c r="A31" s="21" t="s">
        <v>294</v>
      </c>
      <c r="B31" s="21" t="s">
        <v>293</v>
      </c>
      <c r="C31" s="21" t="s">
        <v>181</v>
      </c>
      <c r="D31" s="24">
        <v>100000</v>
      </c>
      <c r="E31" s="22">
        <v>2411.65</v>
      </c>
      <c r="F31" s="23">
        <v>1.11736329093691</v>
      </c>
    </row>
    <row r="32" spans="1:6" x14ac:dyDescent="0.2">
      <c r="A32" s="21" t="s">
        <v>303</v>
      </c>
      <c r="B32" s="21" t="s">
        <v>302</v>
      </c>
      <c r="C32" s="21" t="s">
        <v>304</v>
      </c>
      <c r="D32" s="24">
        <v>478474</v>
      </c>
      <c r="E32" s="22">
        <v>2329.6899060000001</v>
      </c>
      <c r="F32" s="23">
        <v>1.0793896213093299</v>
      </c>
    </row>
    <row r="33" spans="1:9" x14ac:dyDescent="0.2">
      <c r="A33" s="21" t="s">
        <v>352</v>
      </c>
      <c r="B33" s="21" t="s">
        <v>351</v>
      </c>
      <c r="C33" s="21" t="s">
        <v>117</v>
      </c>
      <c r="D33" s="24">
        <v>117258</v>
      </c>
      <c r="E33" s="22">
        <v>1692.61923</v>
      </c>
      <c r="F33" s="23">
        <v>0.78422266628071702</v>
      </c>
    </row>
    <row r="34" spans="1:9" x14ac:dyDescent="0.2">
      <c r="A34" s="21" t="s">
        <v>354</v>
      </c>
      <c r="B34" s="21" t="s">
        <v>353</v>
      </c>
      <c r="C34" s="21" t="s">
        <v>122</v>
      </c>
      <c r="D34" s="24">
        <v>500000</v>
      </c>
      <c r="E34" s="22">
        <v>1332.25</v>
      </c>
      <c r="F34" s="23">
        <v>0.61725675133236302</v>
      </c>
    </row>
    <row r="35" spans="1:9" x14ac:dyDescent="0.2">
      <c r="A35" s="21" t="s">
        <v>356</v>
      </c>
      <c r="B35" s="21" t="s">
        <v>355</v>
      </c>
      <c r="C35" s="21" t="s">
        <v>301</v>
      </c>
      <c r="D35" s="24">
        <v>500000</v>
      </c>
      <c r="E35" s="22">
        <v>1331</v>
      </c>
      <c r="F35" s="23">
        <v>0.61667760256961901</v>
      </c>
    </row>
    <row r="36" spans="1:9" x14ac:dyDescent="0.2">
      <c r="A36" s="21" t="s">
        <v>333</v>
      </c>
      <c r="B36" s="21" t="s">
        <v>293</v>
      </c>
      <c r="C36" s="21" t="s">
        <v>181</v>
      </c>
      <c r="D36" s="24">
        <v>3351</v>
      </c>
      <c r="E36" s="22">
        <v>38.8196595</v>
      </c>
      <c r="F36" s="23">
        <v>1.7985886215649099E-2</v>
      </c>
    </row>
    <row r="37" spans="1:9" x14ac:dyDescent="0.2">
      <c r="A37" s="20" t="s">
        <v>24</v>
      </c>
      <c r="B37" s="20"/>
      <c r="C37" s="20"/>
      <c r="D37" s="20"/>
      <c r="E37" s="25">
        <f>SUM(E7:E36)</f>
        <v>159575.09301750007</v>
      </c>
      <c r="F37" s="26">
        <f>SUM(F7:F36)</f>
        <v>73.934174148652048</v>
      </c>
      <c r="G37" s="14"/>
      <c r="H37" s="14"/>
      <c r="I37" s="14"/>
    </row>
    <row r="38" spans="1:9" x14ac:dyDescent="0.2">
      <c r="A38" s="21"/>
      <c r="B38" s="21"/>
      <c r="C38" s="21"/>
      <c r="D38" s="21"/>
      <c r="E38" s="22"/>
      <c r="F38" s="23"/>
    </row>
    <row r="39" spans="1:9" x14ac:dyDescent="0.2">
      <c r="A39" s="20" t="s">
        <v>334</v>
      </c>
      <c r="B39" s="21"/>
      <c r="C39" s="21"/>
      <c r="D39" s="21"/>
      <c r="E39" s="22"/>
      <c r="F39" s="23"/>
    </row>
    <row r="40" spans="1:9" x14ac:dyDescent="0.2">
      <c r="A40" s="21" t="s">
        <v>358</v>
      </c>
      <c r="B40" s="21" t="s">
        <v>357</v>
      </c>
      <c r="C40" s="21" t="s">
        <v>178</v>
      </c>
      <c r="D40" s="24">
        <v>1900000</v>
      </c>
      <c r="E40" s="22">
        <v>6833.92</v>
      </c>
      <c r="F40" s="23">
        <v>3.1662850501521902</v>
      </c>
    </row>
    <row r="41" spans="1:9" x14ac:dyDescent="0.2">
      <c r="A41" s="21" t="s">
        <v>336</v>
      </c>
      <c r="B41" s="21" t="s">
        <v>335</v>
      </c>
      <c r="C41" s="21" t="s">
        <v>178</v>
      </c>
      <c r="D41" s="24">
        <v>2350000</v>
      </c>
      <c r="E41" s="22">
        <v>5940.8</v>
      </c>
      <c r="F41" s="23">
        <v>2.7524855757667899</v>
      </c>
    </row>
    <row r="42" spans="1:9" x14ac:dyDescent="0.2">
      <c r="A42" s="20" t="s">
        <v>24</v>
      </c>
      <c r="B42" s="20"/>
      <c r="C42" s="20"/>
      <c r="D42" s="20"/>
      <c r="E42" s="25">
        <f>SUM(E39:E41)</f>
        <v>12774.720000000001</v>
      </c>
      <c r="F42" s="26">
        <f>SUM(F39:F41)</f>
        <v>5.9187706259189801</v>
      </c>
      <c r="G42" s="14"/>
      <c r="H42" s="14"/>
      <c r="I42" s="14"/>
    </row>
    <row r="43" spans="1:9" x14ac:dyDescent="0.2">
      <c r="A43" s="21"/>
      <c r="B43" s="21"/>
      <c r="C43" s="21"/>
      <c r="D43" s="21"/>
      <c r="E43" s="22"/>
      <c r="F43" s="23"/>
    </row>
    <row r="44" spans="1:9" x14ac:dyDescent="0.2">
      <c r="A44" s="20" t="s">
        <v>359</v>
      </c>
      <c r="B44" s="21"/>
      <c r="C44" s="21"/>
      <c r="D44" s="21"/>
      <c r="E44" s="22"/>
      <c r="F44" s="23"/>
    </row>
    <row r="45" spans="1:9" x14ac:dyDescent="0.2">
      <c r="A45" s="21" t="s">
        <v>361</v>
      </c>
      <c r="B45" s="21" t="s">
        <v>360</v>
      </c>
      <c r="C45" s="21" t="s">
        <v>362</v>
      </c>
      <c r="D45" s="24">
        <v>155000</v>
      </c>
      <c r="E45" s="22">
        <v>3936.089003</v>
      </c>
      <c r="F45" s="23">
        <v>1.8236648609096</v>
      </c>
    </row>
    <row r="46" spans="1:9" x14ac:dyDescent="0.2">
      <c r="A46" s="21" t="s">
        <v>364</v>
      </c>
      <c r="B46" s="21" t="s">
        <v>363</v>
      </c>
      <c r="C46" s="21" t="s">
        <v>365</v>
      </c>
      <c r="D46" s="24">
        <v>86900</v>
      </c>
      <c r="E46" s="22">
        <v>3759.4796489999999</v>
      </c>
      <c r="F46" s="23">
        <v>1.74183838982313</v>
      </c>
    </row>
    <row r="47" spans="1:9" x14ac:dyDescent="0.2">
      <c r="A47" s="21" t="s">
        <v>367</v>
      </c>
      <c r="B47" s="21" t="s">
        <v>366</v>
      </c>
      <c r="C47" s="21" t="s">
        <v>362</v>
      </c>
      <c r="D47" s="24">
        <v>187038</v>
      </c>
      <c r="E47" s="22">
        <v>2958.9652500000002</v>
      </c>
      <c r="F47" s="23">
        <v>1.37094485083157</v>
      </c>
    </row>
    <row r="48" spans="1:9" x14ac:dyDescent="0.2">
      <c r="A48" s="21" t="s">
        <v>369</v>
      </c>
      <c r="B48" s="21" t="s">
        <v>368</v>
      </c>
      <c r="C48" s="21" t="s">
        <v>362</v>
      </c>
      <c r="D48" s="24">
        <v>858000</v>
      </c>
      <c r="E48" s="22">
        <v>2130.4952090000002</v>
      </c>
      <c r="F48" s="23">
        <v>0.98709893145918803</v>
      </c>
    </row>
    <row r="49" spans="1:9" x14ac:dyDescent="0.2">
      <c r="A49" s="21" t="s">
        <v>371</v>
      </c>
      <c r="B49" s="21" t="s">
        <v>370</v>
      </c>
      <c r="C49" s="21" t="s">
        <v>92</v>
      </c>
      <c r="D49" s="24">
        <v>12220</v>
      </c>
      <c r="E49" s="22">
        <v>1854.3445220000001</v>
      </c>
      <c r="F49" s="23">
        <v>0.85915306849366302</v>
      </c>
    </row>
    <row r="50" spans="1:9" x14ac:dyDescent="0.2">
      <c r="A50" s="21" t="s">
        <v>373</v>
      </c>
      <c r="B50" s="21" t="s">
        <v>372</v>
      </c>
      <c r="C50" s="21" t="s">
        <v>145</v>
      </c>
      <c r="D50" s="24">
        <v>65000</v>
      </c>
      <c r="E50" s="22">
        <v>1611.17499</v>
      </c>
      <c r="F50" s="23">
        <v>0.74648800161782902</v>
      </c>
    </row>
    <row r="51" spans="1:9" x14ac:dyDescent="0.2">
      <c r="A51" s="21" t="s">
        <v>375</v>
      </c>
      <c r="B51" s="21" t="s">
        <v>374</v>
      </c>
      <c r="C51" s="21" t="s">
        <v>304</v>
      </c>
      <c r="D51" s="24">
        <v>1316500</v>
      </c>
      <c r="E51" s="22">
        <v>1435.9642469999999</v>
      </c>
      <c r="F51" s="23">
        <v>0.66530953359552802</v>
      </c>
    </row>
    <row r="52" spans="1:9" x14ac:dyDescent="0.2">
      <c r="A52" s="21" t="s">
        <v>377</v>
      </c>
      <c r="B52" s="21" t="s">
        <v>376</v>
      </c>
      <c r="C52" s="21" t="s">
        <v>165</v>
      </c>
      <c r="D52" s="24">
        <v>25300</v>
      </c>
      <c r="E52" s="22">
        <v>1386.4776280000001</v>
      </c>
      <c r="F52" s="23">
        <v>0.64238144226254801</v>
      </c>
    </row>
    <row r="53" spans="1:9" x14ac:dyDescent="0.2">
      <c r="A53" s="21" t="s">
        <v>379</v>
      </c>
      <c r="B53" s="21" t="s">
        <v>378</v>
      </c>
      <c r="C53" s="21" t="s">
        <v>95</v>
      </c>
      <c r="D53" s="24">
        <v>43300</v>
      </c>
      <c r="E53" s="22">
        <v>1342.9219109999999</v>
      </c>
      <c r="F53" s="23">
        <v>0.62220125057377296</v>
      </c>
    </row>
    <row r="54" spans="1:9" x14ac:dyDescent="0.2">
      <c r="A54" s="21" t="s">
        <v>381</v>
      </c>
      <c r="B54" s="21" t="s">
        <v>380</v>
      </c>
      <c r="C54" s="21" t="s">
        <v>128</v>
      </c>
      <c r="D54" s="24">
        <v>4177000</v>
      </c>
      <c r="E54" s="22">
        <v>1267.6596340000001</v>
      </c>
      <c r="F54" s="23">
        <v>0.58733080688910599</v>
      </c>
    </row>
    <row r="55" spans="1:9" x14ac:dyDescent="0.2">
      <c r="A55" s="21" t="s">
        <v>383</v>
      </c>
      <c r="B55" s="21" t="s">
        <v>382</v>
      </c>
      <c r="C55" s="21" t="s">
        <v>145</v>
      </c>
      <c r="D55" s="24">
        <v>2297307</v>
      </c>
      <c r="E55" s="22">
        <v>1223.464716</v>
      </c>
      <c r="F55" s="23">
        <v>0.56685446122569505</v>
      </c>
    </row>
    <row r="56" spans="1:9" x14ac:dyDescent="0.2">
      <c r="A56" s="21" t="s">
        <v>385</v>
      </c>
      <c r="B56" s="21" t="s">
        <v>384</v>
      </c>
      <c r="C56" s="21" t="s">
        <v>386</v>
      </c>
      <c r="D56" s="24">
        <v>244000</v>
      </c>
      <c r="E56" s="22">
        <v>974.39705909999998</v>
      </c>
      <c r="F56" s="23">
        <v>0.45145668095918501</v>
      </c>
    </row>
    <row r="57" spans="1:9" x14ac:dyDescent="0.2">
      <c r="A57" s="21" t="s">
        <v>388</v>
      </c>
      <c r="B57" s="21" t="s">
        <v>387</v>
      </c>
      <c r="C57" s="21" t="s">
        <v>386</v>
      </c>
      <c r="D57" s="24">
        <v>1575983</v>
      </c>
      <c r="E57" s="22">
        <v>918.36651170000005</v>
      </c>
      <c r="F57" s="23">
        <v>0.42549666319712998</v>
      </c>
    </row>
    <row r="58" spans="1:9" x14ac:dyDescent="0.2">
      <c r="A58" s="20" t="s">
        <v>24</v>
      </c>
      <c r="B58" s="20"/>
      <c r="C58" s="20"/>
      <c r="D58" s="20"/>
      <c r="E58" s="25">
        <f>SUM(E44:E57)</f>
        <v>24799.800329799997</v>
      </c>
      <c r="F58" s="26">
        <f>SUM(F44:F57)</f>
        <v>11.490218941837947</v>
      </c>
      <c r="G58" s="14"/>
      <c r="H58" s="14"/>
      <c r="I58" s="14"/>
    </row>
    <row r="59" spans="1:9" x14ac:dyDescent="0.2">
      <c r="A59" s="21"/>
      <c r="B59" s="21"/>
      <c r="C59" s="21"/>
      <c r="D59" s="21"/>
      <c r="E59" s="22"/>
      <c r="F59" s="23"/>
    </row>
    <row r="60" spans="1:9" x14ac:dyDescent="0.2">
      <c r="A60" s="20" t="s">
        <v>1203</v>
      </c>
      <c r="B60" s="21"/>
      <c r="C60" s="21"/>
      <c r="D60" s="21"/>
      <c r="E60" s="22"/>
      <c r="F60" s="23"/>
    </row>
    <row r="61" spans="1:9" x14ac:dyDescent="0.2">
      <c r="A61" s="21" t="s">
        <v>391</v>
      </c>
      <c r="B61" s="21" t="s">
        <v>390</v>
      </c>
      <c r="C61" s="21" t="s">
        <v>1203</v>
      </c>
      <c r="D61" s="24">
        <v>3408000</v>
      </c>
      <c r="E61" s="22">
        <v>3343.0788990000001</v>
      </c>
      <c r="F61" s="23">
        <v>1.5489120064886599</v>
      </c>
    </row>
    <row r="62" spans="1:9" x14ac:dyDescent="0.2">
      <c r="A62" s="20" t="s">
        <v>24</v>
      </c>
      <c r="B62" s="20"/>
      <c r="C62" s="20"/>
      <c r="D62" s="20"/>
      <c r="E62" s="25">
        <f>SUM(E61:E61)</f>
        <v>3343.0788990000001</v>
      </c>
      <c r="F62" s="26">
        <f>SUM(F61:F61)</f>
        <v>1.5489120064886599</v>
      </c>
      <c r="G62" s="14"/>
      <c r="H62" s="14"/>
      <c r="I62" s="14"/>
    </row>
    <row r="63" spans="1:9" x14ac:dyDescent="0.2">
      <c r="A63" s="21"/>
      <c r="B63" s="21"/>
      <c r="C63" s="21"/>
      <c r="D63" s="21"/>
      <c r="E63" s="22"/>
      <c r="F63" s="23"/>
    </row>
    <row r="64" spans="1:9" x14ac:dyDescent="0.2">
      <c r="A64" s="20" t="s">
        <v>27</v>
      </c>
      <c r="B64" s="20"/>
      <c r="C64" s="20"/>
      <c r="D64" s="20"/>
      <c r="E64" s="25">
        <f>E37+E42+E58+E62</f>
        <v>200492.69224630005</v>
      </c>
      <c r="F64" s="26">
        <f>F37+F42+F58+F62</f>
        <v>92.892075722897644</v>
      </c>
      <c r="G64" s="14"/>
      <c r="H64" s="14"/>
      <c r="I64" s="14"/>
    </row>
    <row r="65" spans="1:9" x14ac:dyDescent="0.2">
      <c r="A65" s="20"/>
      <c r="B65" s="20"/>
      <c r="C65" s="20"/>
      <c r="D65" s="20"/>
      <c r="E65" s="25"/>
      <c r="F65" s="26"/>
      <c r="G65" s="14"/>
      <c r="H65" s="14"/>
      <c r="I65" s="14"/>
    </row>
    <row r="66" spans="1:9" x14ac:dyDescent="0.2">
      <c r="A66" s="20" t="s">
        <v>29</v>
      </c>
      <c r="B66" s="20"/>
      <c r="C66" s="20"/>
      <c r="D66" s="20"/>
      <c r="E66" s="25">
        <f>E68-(E37+E42+E58+E62)</f>
        <v>15341.318013499957</v>
      </c>
      <c r="F66" s="26">
        <f>F68-(F37+F42+F58+F62)</f>
        <v>7.1079242771023559</v>
      </c>
      <c r="G66" s="14"/>
      <c r="H66" s="14"/>
      <c r="I66" s="14"/>
    </row>
    <row r="67" spans="1:9" x14ac:dyDescent="0.2">
      <c r="A67" s="20"/>
      <c r="B67" s="20"/>
      <c r="C67" s="20"/>
      <c r="D67" s="20"/>
      <c r="E67" s="25"/>
      <c r="F67" s="26"/>
      <c r="G67" s="14"/>
      <c r="H67" s="14"/>
      <c r="I67" s="14"/>
    </row>
    <row r="68" spans="1:9" x14ac:dyDescent="0.2">
      <c r="A68" s="27" t="s">
        <v>28</v>
      </c>
      <c r="B68" s="27"/>
      <c r="C68" s="27"/>
      <c r="D68" s="27"/>
      <c r="E68" s="28">
        <v>215834.01025980001</v>
      </c>
      <c r="F68" s="29">
        <v>100</v>
      </c>
      <c r="G68" s="14"/>
      <c r="H68" s="14"/>
      <c r="I68" s="14"/>
    </row>
    <row r="70" spans="1:9" x14ac:dyDescent="0.2">
      <c r="A70" s="14" t="s">
        <v>32</v>
      </c>
    </row>
    <row r="71" spans="1:9" x14ac:dyDescent="0.2">
      <c r="A71" s="14" t="s">
        <v>33</v>
      </c>
    </row>
    <row r="72" spans="1:9" x14ac:dyDescent="0.2">
      <c r="A72" s="14" t="s">
        <v>34</v>
      </c>
      <c r="B72" s="14"/>
      <c r="C72" s="30" t="s">
        <v>36</v>
      </c>
      <c r="D72" s="14" t="s">
        <v>35</v>
      </c>
    </row>
    <row r="73" spans="1:9" x14ac:dyDescent="0.2">
      <c r="A73" s="7" t="s">
        <v>56</v>
      </c>
      <c r="C73" s="31">
        <v>97.249099999999999</v>
      </c>
      <c r="D73" s="31">
        <v>128.99950000000001</v>
      </c>
    </row>
    <row r="74" spans="1:9" x14ac:dyDescent="0.2">
      <c r="A74" s="7" t="s">
        <v>74</v>
      </c>
      <c r="C74" s="31">
        <v>20.6495</v>
      </c>
      <c r="D74" s="31">
        <v>26.346299999999999</v>
      </c>
    </row>
    <row r="75" spans="1:9" x14ac:dyDescent="0.2">
      <c r="A75" s="7" t="s">
        <v>57</v>
      </c>
      <c r="C75" s="31">
        <v>104.9521</v>
      </c>
      <c r="D75" s="31">
        <v>139.74700000000001</v>
      </c>
    </row>
    <row r="76" spans="1:9" x14ac:dyDescent="0.2">
      <c r="A76" s="7" t="s">
        <v>75</v>
      </c>
      <c r="C76" s="31">
        <v>23.033999999999999</v>
      </c>
      <c r="D76" s="31">
        <v>29.463200000000001</v>
      </c>
    </row>
    <row r="78" spans="1:9" x14ac:dyDescent="0.2">
      <c r="A78" s="14" t="s">
        <v>37</v>
      </c>
    </row>
    <row r="79" spans="1:9" x14ac:dyDescent="0.2">
      <c r="A79" s="88" t="s">
        <v>38</v>
      </c>
      <c r="B79" s="89"/>
      <c r="C79" s="32" t="s">
        <v>39</v>
      </c>
    </row>
    <row r="80" spans="1:9" x14ac:dyDescent="0.2">
      <c r="A80" s="84" t="s">
        <v>74</v>
      </c>
      <c r="B80" s="85"/>
      <c r="C80" s="33">
        <v>1</v>
      </c>
    </row>
    <row r="81" spans="1:4" x14ac:dyDescent="0.2">
      <c r="A81" s="84" t="s">
        <v>75</v>
      </c>
      <c r="B81" s="85"/>
      <c r="C81" s="33">
        <v>1.1499999999999999</v>
      </c>
    </row>
    <row r="82" spans="1:4" x14ac:dyDescent="0.2">
      <c r="A82" s="7" t="s">
        <v>40</v>
      </c>
    </row>
    <row r="83" spans="1:4" x14ac:dyDescent="0.2">
      <c r="A83" s="7" t="s">
        <v>41</v>
      </c>
    </row>
    <row r="85" spans="1:4" x14ac:dyDescent="0.2">
      <c r="A85" s="14" t="s">
        <v>281</v>
      </c>
      <c r="D85" s="50">
        <v>2.41E-2</v>
      </c>
    </row>
    <row r="87" spans="1:4" x14ac:dyDescent="0.2">
      <c r="A87" s="91" t="s">
        <v>43</v>
      </c>
      <c r="B87" s="91"/>
      <c r="C87" s="91"/>
      <c r="D87" s="30" t="s">
        <v>44</v>
      </c>
    </row>
    <row r="89" spans="1:4" x14ac:dyDescent="0.2">
      <c r="A89" s="14" t="s">
        <v>795</v>
      </c>
    </row>
    <row r="90" spans="1:4" x14ac:dyDescent="0.2">
      <c r="A90" s="62"/>
    </row>
    <row r="91" spans="1:4" x14ac:dyDescent="0.2">
      <c r="A91" s="63" t="s">
        <v>803</v>
      </c>
    </row>
    <row r="92" spans="1:4" x14ac:dyDescent="0.2">
      <c r="A92" s="64"/>
    </row>
    <row r="93" spans="1:4" x14ac:dyDescent="0.2">
      <c r="A93" s="65"/>
    </row>
    <row r="94" spans="1:4" x14ac:dyDescent="0.2">
      <c r="A94" s="65"/>
    </row>
    <row r="95" spans="1:4" x14ac:dyDescent="0.2">
      <c r="A95" s="65"/>
    </row>
    <row r="96" spans="1:4" x14ac:dyDescent="0.2">
      <c r="A96" s="65"/>
    </row>
    <row r="97" spans="1:1" x14ac:dyDescent="0.2">
      <c r="A97" s="65"/>
    </row>
    <row r="98" spans="1:1" x14ac:dyDescent="0.2">
      <c r="A98" s="65"/>
    </row>
    <row r="99" spans="1:1" x14ac:dyDescent="0.2">
      <c r="A99" s="65"/>
    </row>
    <row r="100" spans="1:1" x14ac:dyDescent="0.2">
      <c r="A100" s="65"/>
    </row>
    <row r="101" spans="1:1" x14ac:dyDescent="0.2">
      <c r="A101" s="65"/>
    </row>
    <row r="102" spans="1:1" x14ac:dyDescent="0.2">
      <c r="A102" s="65"/>
    </row>
    <row r="103" spans="1:1" x14ac:dyDescent="0.2">
      <c r="A103" s="65"/>
    </row>
    <row r="104" spans="1:1" x14ac:dyDescent="0.2">
      <c r="A104" s="63" t="s">
        <v>809</v>
      </c>
    </row>
    <row r="105" spans="1:1" x14ac:dyDescent="0.2">
      <c r="A105" s="65"/>
    </row>
    <row r="106" spans="1:1" x14ac:dyDescent="0.2">
      <c r="A106" s="63" t="s">
        <v>1202</v>
      </c>
    </row>
    <row r="107" spans="1:1" x14ac:dyDescent="0.2">
      <c r="A107" s="65"/>
    </row>
    <row r="108" spans="1:1" x14ac:dyDescent="0.2">
      <c r="A108" s="65"/>
    </row>
    <row r="109" spans="1:1" x14ac:dyDescent="0.2">
      <c r="A109" s="65"/>
    </row>
    <row r="110" spans="1:1" x14ac:dyDescent="0.2">
      <c r="A110" s="65"/>
    </row>
    <row r="111" spans="1:1" x14ac:dyDescent="0.2">
      <c r="A111" s="65"/>
    </row>
    <row r="112" spans="1:1" x14ac:dyDescent="0.2">
      <c r="A112" s="65"/>
    </row>
    <row r="113" spans="1:1" x14ac:dyDescent="0.2">
      <c r="A113" s="65"/>
    </row>
    <row r="114" spans="1:1" x14ac:dyDescent="0.2">
      <c r="A114" s="65"/>
    </row>
    <row r="115" spans="1:1" x14ac:dyDescent="0.2">
      <c r="A115" s="65"/>
    </row>
    <row r="116" spans="1:1" x14ac:dyDescent="0.2">
      <c r="A116" s="65"/>
    </row>
    <row r="117" spans="1:1" x14ac:dyDescent="0.2">
      <c r="A117" s="65"/>
    </row>
    <row r="118" spans="1:1" x14ac:dyDescent="0.2">
      <c r="A118" s="65"/>
    </row>
    <row r="121" spans="1:1" x14ac:dyDescent="0.2">
      <c r="A121" s="14" t="s">
        <v>810</v>
      </c>
    </row>
    <row r="123" spans="1:1" x14ac:dyDescent="0.2">
      <c r="A123" s="63" t="s">
        <v>1201</v>
      </c>
    </row>
  </sheetData>
  <mergeCells count="5">
    <mergeCell ref="A1:F1"/>
    <mergeCell ref="A79:B79"/>
    <mergeCell ref="A80:B80"/>
    <mergeCell ref="A81:B81"/>
    <mergeCell ref="A87:C87"/>
  </mergeCells>
  <conditionalFormatting sqref="F2:F3 F226:F65536">
    <cfRule type="cellIs" dxfId="57" priority="2" stopIfTrue="1" operator="between">
      <formula>0.009</formula>
      <formula>-0.009</formula>
    </cfRule>
  </conditionalFormatting>
  <conditionalFormatting sqref="F5:F137">
    <cfRule type="cellIs" dxfId="56"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2"/>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4.7109375" style="7" bestFit="1" customWidth="1"/>
    <col min="4" max="4" width="15.28515625" style="7" bestFit="1" customWidth="1"/>
    <col min="5" max="5" width="27" style="10" customWidth="1"/>
    <col min="6" max="6" width="13.5703125" style="11" bestFit="1" customWidth="1"/>
    <col min="7" max="16384" width="9.140625" style="7"/>
  </cols>
  <sheetData>
    <row r="1" spans="1:6" s="1" customFormat="1" ht="15" x14ac:dyDescent="0.2">
      <c r="A1" s="86" t="s">
        <v>13</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102</v>
      </c>
      <c r="B7" s="21" t="s">
        <v>101</v>
      </c>
      <c r="C7" s="21" t="s">
        <v>103</v>
      </c>
      <c r="D7" s="24">
        <v>7419179</v>
      </c>
      <c r="E7" s="22">
        <v>14330.14424</v>
      </c>
      <c r="F7" s="23">
        <v>9.9195100175943693</v>
      </c>
    </row>
    <row r="8" spans="1:6" x14ac:dyDescent="0.2">
      <c r="A8" s="21" t="s">
        <v>141</v>
      </c>
      <c r="B8" s="21" t="s">
        <v>140</v>
      </c>
      <c r="C8" s="21" t="s">
        <v>142</v>
      </c>
      <c r="D8" s="24">
        <v>1120087</v>
      </c>
      <c r="E8" s="22">
        <v>14167.980460000001</v>
      </c>
      <c r="F8" s="23">
        <v>9.8072581649081396</v>
      </c>
    </row>
    <row r="9" spans="1:6" x14ac:dyDescent="0.2">
      <c r="A9" s="21" t="s">
        <v>172</v>
      </c>
      <c r="B9" s="21" t="s">
        <v>171</v>
      </c>
      <c r="C9" s="21" t="s">
        <v>173</v>
      </c>
      <c r="D9" s="24">
        <v>226786</v>
      </c>
      <c r="E9" s="22">
        <v>7527.7076980000002</v>
      </c>
      <c r="F9" s="23">
        <v>5.2107760165736696</v>
      </c>
    </row>
    <row r="10" spans="1:6" x14ac:dyDescent="0.2">
      <c r="A10" s="21" t="s">
        <v>394</v>
      </c>
      <c r="B10" s="21" t="s">
        <v>393</v>
      </c>
      <c r="C10" s="21" t="s">
        <v>103</v>
      </c>
      <c r="D10" s="24">
        <v>243652</v>
      </c>
      <c r="E10" s="22">
        <v>6441.9152279999998</v>
      </c>
      <c r="F10" s="23">
        <v>4.4591765139580897</v>
      </c>
    </row>
    <row r="11" spans="1:6" x14ac:dyDescent="0.2">
      <c r="A11" s="21" t="s">
        <v>396</v>
      </c>
      <c r="B11" s="21" t="s">
        <v>395</v>
      </c>
      <c r="C11" s="21" t="s">
        <v>103</v>
      </c>
      <c r="D11" s="24">
        <v>98279</v>
      </c>
      <c r="E11" s="22">
        <v>5949.5649629999998</v>
      </c>
      <c r="F11" s="23">
        <v>4.1183653327139904</v>
      </c>
    </row>
    <row r="12" spans="1:6" x14ac:dyDescent="0.2">
      <c r="A12" s="21" t="s">
        <v>398</v>
      </c>
      <c r="B12" s="21" t="s">
        <v>397</v>
      </c>
      <c r="C12" s="21" t="s">
        <v>87</v>
      </c>
      <c r="D12" s="24">
        <v>294952</v>
      </c>
      <c r="E12" s="22">
        <v>5928.2402480000001</v>
      </c>
      <c r="F12" s="23">
        <v>4.1036040909203102</v>
      </c>
    </row>
    <row r="13" spans="1:6" x14ac:dyDescent="0.2">
      <c r="A13" s="21" t="s">
        <v>400</v>
      </c>
      <c r="B13" s="21" t="s">
        <v>399</v>
      </c>
      <c r="C13" s="21" t="s">
        <v>87</v>
      </c>
      <c r="D13" s="24">
        <v>241200</v>
      </c>
      <c r="E13" s="22">
        <v>5583.4182000000001</v>
      </c>
      <c r="F13" s="23">
        <v>3.8649138375538601</v>
      </c>
    </row>
    <row r="14" spans="1:6" x14ac:dyDescent="0.2">
      <c r="A14" s="21" t="s">
        <v>330</v>
      </c>
      <c r="B14" s="21" t="s">
        <v>329</v>
      </c>
      <c r="C14" s="21" t="s">
        <v>87</v>
      </c>
      <c r="D14" s="24">
        <v>790623</v>
      </c>
      <c r="E14" s="22">
        <v>4848.4955479999999</v>
      </c>
      <c r="F14" s="23">
        <v>3.3561909324262098</v>
      </c>
    </row>
    <row r="15" spans="1:6" x14ac:dyDescent="0.2">
      <c r="A15" s="21" t="s">
        <v>402</v>
      </c>
      <c r="B15" s="21" t="s">
        <v>401</v>
      </c>
      <c r="C15" s="21" t="s">
        <v>103</v>
      </c>
      <c r="D15" s="24">
        <v>401074</v>
      </c>
      <c r="E15" s="22">
        <v>4625.1853680000004</v>
      </c>
      <c r="F15" s="23">
        <v>3.20161275579086</v>
      </c>
    </row>
    <row r="16" spans="1:6" x14ac:dyDescent="0.2">
      <c r="A16" s="21" t="s">
        <v>404</v>
      </c>
      <c r="B16" s="21" t="s">
        <v>403</v>
      </c>
      <c r="C16" s="21" t="s">
        <v>87</v>
      </c>
      <c r="D16" s="24">
        <v>653169</v>
      </c>
      <c r="E16" s="22">
        <v>4553.2410989999998</v>
      </c>
      <c r="F16" s="23">
        <v>3.1518120081429801</v>
      </c>
    </row>
    <row r="17" spans="1:6" x14ac:dyDescent="0.2">
      <c r="A17" s="21" t="s">
        <v>406</v>
      </c>
      <c r="B17" s="21" t="s">
        <v>405</v>
      </c>
      <c r="C17" s="21" t="s">
        <v>87</v>
      </c>
      <c r="D17" s="24">
        <v>76960</v>
      </c>
      <c r="E17" s="22">
        <v>3927.4612000000002</v>
      </c>
      <c r="F17" s="23">
        <v>2.7186391193724102</v>
      </c>
    </row>
    <row r="18" spans="1:6" x14ac:dyDescent="0.2">
      <c r="A18" s="21" t="s">
        <v>114</v>
      </c>
      <c r="B18" s="21" t="s">
        <v>113</v>
      </c>
      <c r="C18" s="21" t="s">
        <v>87</v>
      </c>
      <c r="D18" s="24">
        <v>278738</v>
      </c>
      <c r="E18" s="22">
        <v>3809.2335079999998</v>
      </c>
      <c r="F18" s="23">
        <v>2.6368003914775802</v>
      </c>
    </row>
    <row r="19" spans="1:6" x14ac:dyDescent="0.2">
      <c r="A19" s="21" t="s">
        <v>154</v>
      </c>
      <c r="B19" s="21" t="s">
        <v>153</v>
      </c>
      <c r="C19" s="21" t="s">
        <v>87</v>
      </c>
      <c r="D19" s="24">
        <v>293477</v>
      </c>
      <c r="E19" s="22">
        <v>3708.0818949999998</v>
      </c>
      <c r="F19" s="23">
        <v>2.5667819449326701</v>
      </c>
    </row>
    <row r="20" spans="1:6" x14ac:dyDescent="0.2">
      <c r="A20" s="21" t="s">
        <v>408</v>
      </c>
      <c r="B20" s="21" t="s">
        <v>407</v>
      </c>
      <c r="C20" s="21" t="s">
        <v>87</v>
      </c>
      <c r="D20" s="24">
        <v>528743</v>
      </c>
      <c r="E20" s="22">
        <v>3437.3582430000001</v>
      </c>
      <c r="F20" s="23">
        <v>2.3793835536088901</v>
      </c>
    </row>
    <row r="21" spans="1:6" x14ac:dyDescent="0.2">
      <c r="A21" s="21" t="s">
        <v>86</v>
      </c>
      <c r="B21" s="21" t="s">
        <v>85</v>
      </c>
      <c r="C21" s="21" t="s">
        <v>87</v>
      </c>
      <c r="D21" s="24">
        <v>227165</v>
      </c>
      <c r="E21" s="22">
        <v>3226.9924080000001</v>
      </c>
      <c r="F21" s="23">
        <v>2.23376561894655</v>
      </c>
    </row>
    <row r="22" spans="1:6" x14ac:dyDescent="0.2">
      <c r="A22" s="21" t="s">
        <v>410</v>
      </c>
      <c r="B22" s="21" t="s">
        <v>409</v>
      </c>
      <c r="C22" s="21" t="s">
        <v>87</v>
      </c>
      <c r="D22" s="24">
        <v>276101</v>
      </c>
      <c r="E22" s="22">
        <v>2981.2005479999998</v>
      </c>
      <c r="F22" s="23">
        <v>2.0636253344749198</v>
      </c>
    </row>
    <row r="23" spans="1:6" x14ac:dyDescent="0.2">
      <c r="A23" s="21" t="s">
        <v>343</v>
      </c>
      <c r="B23" s="21" t="s">
        <v>342</v>
      </c>
      <c r="C23" s="21" t="s">
        <v>87</v>
      </c>
      <c r="D23" s="24">
        <v>72783</v>
      </c>
      <c r="E23" s="22">
        <v>2780.7836900000002</v>
      </c>
      <c r="F23" s="23">
        <v>1.92489420955878</v>
      </c>
    </row>
    <row r="24" spans="1:6" x14ac:dyDescent="0.2">
      <c r="A24" s="21" t="s">
        <v>94</v>
      </c>
      <c r="B24" s="21" t="s">
        <v>93</v>
      </c>
      <c r="C24" s="21" t="s">
        <v>95</v>
      </c>
      <c r="D24" s="24">
        <v>207058</v>
      </c>
      <c r="E24" s="22">
        <v>2737.9279339999998</v>
      </c>
      <c r="F24" s="23">
        <v>1.8952289044624799</v>
      </c>
    </row>
    <row r="25" spans="1:6" x14ac:dyDescent="0.2">
      <c r="A25" s="21" t="s">
        <v>164</v>
      </c>
      <c r="B25" s="21" t="s">
        <v>163</v>
      </c>
      <c r="C25" s="21" t="s">
        <v>165</v>
      </c>
      <c r="D25" s="24">
        <v>237722</v>
      </c>
      <c r="E25" s="22">
        <v>2662.4863999999998</v>
      </c>
      <c r="F25" s="23">
        <v>1.84300730503385</v>
      </c>
    </row>
    <row r="26" spans="1:6" x14ac:dyDescent="0.2">
      <c r="A26" s="21" t="s">
        <v>412</v>
      </c>
      <c r="B26" s="21" t="s">
        <v>411</v>
      </c>
      <c r="C26" s="21" t="s">
        <v>87</v>
      </c>
      <c r="D26" s="24">
        <v>273165</v>
      </c>
      <c r="E26" s="22">
        <v>2501.5084879999999</v>
      </c>
      <c r="F26" s="23">
        <v>1.7315763254183001</v>
      </c>
    </row>
    <row r="27" spans="1:6" x14ac:dyDescent="0.2">
      <c r="A27" s="21" t="s">
        <v>414</v>
      </c>
      <c r="B27" s="21" t="s">
        <v>413</v>
      </c>
      <c r="C27" s="21" t="s">
        <v>173</v>
      </c>
      <c r="D27" s="24">
        <v>853369</v>
      </c>
      <c r="E27" s="22">
        <v>1804.4487509999999</v>
      </c>
      <c r="F27" s="23">
        <v>1.2490626166774801</v>
      </c>
    </row>
    <row r="28" spans="1:6" x14ac:dyDescent="0.2">
      <c r="A28" s="21" t="s">
        <v>416</v>
      </c>
      <c r="B28" s="21" t="s">
        <v>415</v>
      </c>
      <c r="C28" s="21" t="s">
        <v>103</v>
      </c>
      <c r="D28" s="24">
        <v>1012395</v>
      </c>
      <c r="E28" s="22">
        <v>1789.4081630000001</v>
      </c>
      <c r="F28" s="23">
        <v>1.23865132835841</v>
      </c>
    </row>
    <row r="29" spans="1:6" x14ac:dyDescent="0.2">
      <c r="A29" s="21" t="s">
        <v>418</v>
      </c>
      <c r="B29" s="21" t="s">
        <v>417</v>
      </c>
      <c r="C29" s="21" t="s">
        <v>165</v>
      </c>
      <c r="D29" s="24">
        <v>74555</v>
      </c>
      <c r="E29" s="22">
        <v>1346.8360749999999</v>
      </c>
      <c r="F29" s="23">
        <v>0.93229724099553002</v>
      </c>
    </row>
    <row r="30" spans="1:6" x14ac:dyDescent="0.2">
      <c r="A30" s="21" t="s">
        <v>420</v>
      </c>
      <c r="B30" s="21" t="s">
        <v>419</v>
      </c>
      <c r="C30" s="21" t="s">
        <v>165</v>
      </c>
      <c r="D30" s="24">
        <v>106389</v>
      </c>
      <c r="E30" s="22">
        <v>1135.3302140000001</v>
      </c>
      <c r="F30" s="23">
        <v>0.78589016568409398</v>
      </c>
    </row>
    <row r="31" spans="1:6" x14ac:dyDescent="0.2">
      <c r="A31" s="21" t="s">
        <v>422</v>
      </c>
      <c r="B31" s="21" t="s">
        <v>421</v>
      </c>
      <c r="C31" s="21" t="s">
        <v>87</v>
      </c>
      <c r="D31" s="24">
        <v>31830</v>
      </c>
      <c r="E31" s="22">
        <v>1072.2253800000001</v>
      </c>
      <c r="F31" s="23">
        <v>0.74220818854988302</v>
      </c>
    </row>
    <row r="32" spans="1:6" x14ac:dyDescent="0.2">
      <c r="A32" s="21" t="s">
        <v>424</v>
      </c>
      <c r="B32" s="21" t="s">
        <v>423</v>
      </c>
      <c r="C32" s="21" t="s">
        <v>142</v>
      </c>
      <c r="D32" s="24">
        <v>263463</v>
      </c>
      <c r="E32" s="22">
        <v>981.136212</v>
      </c>
      <c r="F32" s="23">
        <v>0.67915509575907795</v>
      </c>
    </row>
    <row r="33" spans="1:9" x14ac:dyDescent="0.2">
      <c r="A33" s="21" t="s">
        <v>426</v>
      </c>
      <c r="B33" s="21" t="s">
        <v>425</v>
      </c>
      <c r="C33" s="21" t="s">
        <v>165</v>
      </c>
      <c r="D33" s="24">
        <v>124326</v>
      </c>
      <c r="E33" s="22">
        <v>942.63973199999998</v>
      </c>
      <c r="F33" s="23">
        <v>0.65250733753650503</v>
      </c>
    </row>
    <row r="34" spans="1:9" x14ac:dyDescent="0.2">
      <c r="A34" s="21" t="s">
        <v>428</v>
      </c>
      <c r="B34" s="21" t="s">
        <v>427</v>
      </c>
      <c r="C34" s="21" t="s">
        <v>87</v>
      </c>
      <c r="D34" s="24">
        <v>16835</v>
      </c>
      <c r="E34" s="22">
        <v>792.32244000000003</v>
      </c>
      <c r="F34" s="23">
        <v>0.54845577609795404</v>
      </c>
    </row>
    <row r="35" spans="1:9" x14ac:dyDescent="0.2">
      <c r="A35" s="21" t="s">
        <v>430</v>
      </c>
      <c r="B35" s="21" t="s">
        <v>429</v>
      </c>
      <c r="C35" s="21" t="s">
        <v>362</v>
      </c>
      <c r="D35" s="24">
        <v>34000</v>
      </c>
      <c r="E35" s="22">
        <v>571.35299999999995</v>
      </c>
      <c r="F35" s="23">
        <v>0.39549788977438799</v>
      </c>
    </row>
    <row r="36" spans="1:9" x14ac:dyDescent="0.2">
      <c r="A36" s="21" t="s">
        <v>432</v>
      </c>
      <c r="B36" s="21" t="s">
        <v>431</v>
      </c>
      <c r="C36" s="21" t="s">
        <v>173</v>
      </c>
      <c r="D36" s="24">
        <v>566588</v>
      </c>
      <c r="E36" s="22">
        <v>571.12070400000005</v>
      </c>
      <c r="F36" s="23">
        <v>0.395337091497661</v>
      </c>
    </row>
    <row r="37" spans="1:9" x14ac:dyDescent="0.2">
      <c r="A37" s="21" t="s">
        <v>434</v>
      </c>
      <c r="B37" s="21" t="s">
        <v>433</v>
      </c>
      <c r="C37" s="21" t="s">
        <v>87</v>
      </c>
      <c r="D37" s="24">
        <v>63629</v>
      </c>
      <c r="E37" s="22">
        <v>89.239672499999998</v>
      </c>
      <c r="F37" s="23">
        <v>6.1772848235517201E-2</v>
      </c>
    </row>
    <row r="38" spans="1:9" x14ac:dyDescent="0.2">
      <c r="A38" s="20" t="s">
        <v>24</v>
      </c>
      <c r="B38" s="20"/>
      <c r="C38" s="20"/>
      <c r="D38" s="20"/>
      <c r="E38" s="25">
        <f>SUM(E7:E37)</f>
        <v>116824.98770950001</v>
      </c>
      <c r="F38" s="26">
        <f>SUM(F7:F37)</f>
        <v>80.867757957035423</v>
      </c>
      <c r="G38" s="14"/>
      <c r="H38" s="14"/>
      <c r="I38" s="14"/>
    </row>
    <row r="39" spans="1:9" x14ac:dyDescent="0.2">
      <c r="A39" s="21"/>
      <c r="B39" s="21"/>
      <c r="C39" s="21"/>
      <c r="D39" s="21"/>
      <c r="E39" s="22"/>
      <c r="F39" s="23"/>
    </row>
    <row r="40" spans="1:9" x14ac:dyDescent="0.2">
      <c r="A40" s="20" t="s">
        <v>359</v>
      </c>
      <c r="B40" s="21"/>
      <c r="C40" s="21"/>
      <c r="D40" s="21"/>
      <c r="E40" s="22"/>
      <c r="F40" s="23"/>
    </row>
    <row r="41" spans="1:9" x14ac:dyDescent="0.2">
      <c r="A41" s="21" t="s">
        <v>377</v>
      </c>
      <c r="B41" s="21" t="s">
        <v>376</v>
      </c>
      <c r="C41" s="21" t="s">
        <v>165</v>
      </c>
      <c r="D41" s="24">
        <v>49633</v>
      </c>
      <c r="E41" s="22">
        <v>2719.9622180000001</v>
      </c>
      <c r="F41" s="23">
        <v>1.8827928049473199</v>
      </c>
    </row>
    <row r="42" spans="1:9" x14ac:dyDescent="0.2">
      <c r="A42" s="21" t="s">
        <v>436</v>
      </c>
      <c r="B42" s="21" t="s">
        <v>435</v>
      </c>
      <c r="C42" s="21" t="s">
        <v>165</v>
      </c>
      <c r="D42" s="24">
        <v>94899</v>
      </c>
      <c r="E42" s="22">
        <v>1413.3803780000001</v>
      </c>
      <c r="F42" s="23">
        <v>0.97836006277647403</v>
      </c>
    </row>
    <row r="43" spans="1:9" x14ac:dyDescent="0.2">
      <c r="A43" s="21" t="s">
        <v>438</v>
      </c>
      <c r="B43" s="21" t="s">
        <v>437</v>
      </c>
      <c r="C43" s="21" t="s">
        <v>103</v>
      </c>
      <c r="D43" s="24">
        <v>9314</v>
      </c>
      <c r="E43" s="22">
        <v>1359.9830119999999</v>
      </c>
      <c r="F43" s="23">
        <v>0.94139771975471598</v>
      </c>
    </row>
    <row r="44" spans="1:9" x14ac:dyDescent="0.2">
      <c r="A44" s="21" t="s">
        <v>440</v>
      </c>
      <c r="B44" s="21" t="s">
        <v>439</v>
      </c>
      <c r="C44" s="21" t="s">
        <v>87</v>
      </c>
      <c r="D44" s="24">
        <v>9392</v>
      </c>
      <c r="E44" s="22">
        <v>1275.611216</v>
      </c>
      <c r="F44" s="23">
        <v>0.88299447819568799</v>
      </c>
    </row>
    <row r="45" spans="1:9" x14ac:dyDescent="0.2">
      <c r="A45" s="21" t="s">
        <v>442</v>
      </c>
      <c r="B45" s="21" t="s">
        <v>441</v>
      </c>
      <c r="C45" s="21" t="s">
        <v>87</v>
      </c>
      <c r="D45" s="24">
        <v>3349</v>
      </c>
      <c r="E45" s="22">
        <v>1202.0276779999999</v>
      </c>
      <c r="F45" s="23">
        <v>0.83205900747770201</v>
      </c>
    </row>
    <row r="46" spans="1:9" x14ac:dyDescent="0.2">
      <c r="A46" s="21" t="s">
        <v>444</v>
      </c>
      <c r="B46" s="21" t="s">
        <v>443</v>
      </c>
      <c r="C46" s="21" t="s">
        <v>87</v>
      </c>
      <c r="D46" s="24">
        <v>3698</v>
      </c>
      <c r="E46" s="22">
        <v>1201.279256</v>
      </c>
      <c r="F46" s="23">
        <v>0.83154094015039204</v>
      </c>
    </row>
    <row r="47" spans="1:9" x14ac:dyDescent="0.2">
      <c r="A47" s="21" t="s">
        <v>446</v>
      </c>
      <c r="B47" s="21" t="s">
        <v>445</v>
      </c>
      <c r="C47" s="21" t="s">
        <v>362</v>
      </c>
      <c r="D47" s="24">
        <v>6859</v>
      </c>
      <c r="E47" s="22">
        <v>974.79019089999997</v>
      </c>
      <c r="F47" s="23">
        <v>0.67476229839297697</v>
      </c>
    </row>
    <row r="48" spans="1:9" x14ac:dyDescent="0.2">
      <c r="A48" s="21" t="s">
        <v>448</v>
      </c>
      <c r="B48" s="21" t="s">
        <v>447</v>
      </c>
      <c r="C48" s="21" t="s">
        <v>87</v>
      </c>
      <c r="D48" s="24">
        <v>25217</v>
      </c>
      <c r="E48" s="22">
        <v>934.42619049999996</v>
      </c>
      <c r="F48" s="23">
        <v>0.64682181854767595</v>
      </c>
    </row>
    <row r="49" spans="1:9" x14ac:dyDescent="0.2">
      <c r="A49" s="21" t="s">
        <v>450</v>
      </c>
      <c r="B49" s="21" t="s">
        <v>449</v>
      </c>
      <c r="C49" s="21" t="s">
        <v>103</v>
      </c>
      <c r="D49" s="24">
        <v>111883</v>
      </c>
      <c r="E49" s="22">
        <v>887.80368510000005</v>
      </c>
      <c r="F49" s="23">
        <v>0.614549121105473</v>
      </c>
    </row>
    <row r="50" spans="1:9" x14ac:dyDescent="0.2">
      <c r="A50" s="21" t="s">
        <v>452</v>
      </c>
      <c r="B50" s="21" t="s">
        <v>451</v>
      </c>
      <c r="C50" s="21" t="s">
        <v>87</v>
      </c>
      <c r="D50" s="24">
        <v>7250</v>
      </c>
      <c r="E50" s="22">
        <v>369.60549370000001</v>
      </c>
      <c r="F50" s="23">
        <v>0.25584567300315397</v>
      </c>
    </row>
    <row r="51" spans="1:9" x14ac:dyDescent="0.2">
      <c r="A51" s="20" t="s">
        <v>24</v>
      </c>
      <c r="B51" s="20"/>
      <c r="C51" s="20"/>
      <c r="D51" s="20"/>
      <c r="E51" s="25">
        <f>SUM(E40:E50)</f>
        <v>12338.869318200001</v>
      </c>
      <c r="F51" s="26">
        <f>SUM(F40:F50)</f>
        <v>8.541123924351572</v>
      </c>
      <c r="G51" s="14"/>
      <c r="H51" s="14"/>
      <c r="I51" s="14"/>
    </row>
    <row r="52" spans="1:9" x14ac:dyDescent="0.2">
      <c r="A52" s="21"/>
      <c r="B52" s="21"/>
      <c r="C52" s="21"/>
      <c r="D52" s="21"/>
      <c r="E52" s="22"/>
      <c r="F52" s="23"/>
    </row>
    <row r="53" spans="1:9" x14ac:dyDescent="0.2">
      <c r="A53" s="20" t="s">
        <v>389</v>
      </c>
      <c r="B53" s="21"/>
      <c r="C53" s="21"/>
      <c r="D53" s="21"/>
      <c r="E53" s="22"/>
      <c r="F53" s="23"/>
    </row>
    <row r="54" spans="1:9" x14ac:dyDescent="0.2">
      <c r="A54" s="21" t="s">
        <v>454</v>
      </c>
      <c r="B54" s="21" t="s">
        <v>453</v>
      </c>
      <c r="C54" s="21" t="s">
        <v>392</v>
      </c>
      <c r="D54" s="24">
        <v>175810.12400000001</v>
      </c>
      <c r="E54" s="22">
        <v>9250.3261980000007</v>
      </c>
      <c r="F54" s="23">
        <v>6.4031946818057097</v>
      </c>
    </row>
    <row r="55" spans="1:9" x14ac:dyDescent="0.2">
      <c r="A55" s="20" t="s">
        <v>24</v>
      </c>
      <c r="B55" s="20"/>
      <c r="C55" s="20"/>
      <c r="D55" s="20"/>
      <c r="E55" s="25">
        <f>SUM(E54:E54)</f>
        <v>9250.3261980000007</v>
      </c>
      <c r="F55" s="26">
        <f>SUM(F54:F54)</f>
        <v>6.4031946818057097</v>
      </c>
      <c r="G55" s="14"/>
      <c r="H55" s="14"/>
      <c r="I55" s="14"/>
    </row>
    <row r="56" spans="1:9" x14ac:dyDescent="0.2">
      <c r="A56" s="21"/>
      <c r="B56" s="21"/>
      <c r="C56" s="21"/>
      <c r="D56" s="21"/>
      <c r="E56" s="22"/>
      <c r="F56" s="23"/>
    </row>
    <row r="57" spans="1:9" x14ac:dyDescent="0.2">
      <c r="A57" s="20" t="s">
        <v>27</v>
      </c>
      <c r="B57" s="20"/>
      <c r="C57" s="20"/>
      <c r="D57" s="20"/>
      <c r="E57" s="25">
        <f>E38+E51+E55</f>
        <v>138414.18322570002</v>
      </c>
      <c r="F57" s="26">
        <f>F38+F51+F55</f>
        <v>95.812076563192704</v>
      </c>
      <c r="G57" s="14"/>
      <c r="H57" s="14"/>
      <c r="I57" s="14"/>
    </row>
    <row r="58" spans="1:9" x14ac:dyDescent="0.2">
      <c r="A58" s="20"/>
      <c r="B58" s="20"/>
      <c r="C58" s="20"/>
      <c r="D58" s="20"/>
      <c r="E58" s="25"/>
      <c r="F58" s="26"/>
      <c r="G58" s="14"/>
      <c r="H58" s="14"/>
      <c r="I58" s="14"/>
    </row>
    <row r="59" spans="1:9" x14ac:dyDescent="0.2">
      <c r="A59" s="20" t="s">
        <v>29</v>
      </c>
      <c r="B59" s="20"/>
      <c r="C59" s="20"/>
      <c r="D59" s="20"/>
      <c r="E59" s="25">
        <f>E61-(E38+E51+E55)</f>
        <v>6050.0515457999718</v>
      </c>
      <c r="F59" s="26">
        <f>F61-(F38+F51+F55)</f>
        <v>4.1879234368072957</v>
      </c>
      <c r="G59" s="14"/>
      <c r="H59" s="14"/>
      <c r="I59" s="14"/>
    </row>
    <row r="60" spans="1:9" x14ac:dyDescent="0.2">
      <c r="A60" s="20"/>
      <c r="B60" s="20"/>
      <c r="C60" s="20"/>
      <c r="D60" s="20"/>
      <c r="E60" s="25"/>
      <c r="F60" s="26"/>
      <c r="G60" s="14"/>
      <c r="H60" s="14"/>
      <c r="I60" s="14"/>
    </row>
    <row r="61" spans="1:9" x14ac:dyDescent="0.2">
      <c r="A61" s="27" t="s">
        <v>28</v>
      </c>
      <c r="B61" s="27"/>
      <c r="C61" s="27"/>
      <c r="D61" s="27"/>
      <c r="E61" s="28">
        <v>144464.23477149999</v>
      </c>
      <c r="F61" s="29">
        <v>100</v>
      </c>
      <c r="G61" s="14"/>
      <c r="H61" s="14"/>
      <c r="I61" s="14"/>
    </row>
    <row r="63" spans="1:9" x14ac:dyDescent="0.2">
      <c r="A63" s="14" t="s">
        <v>32</v>
      </c>
    </row>
    <row r="64" spans="1:9" x14ac:dyDescent="0.2">
      <c r="A64" s="14" t="s">
        <v>33</v>
      </c>
    </row>
    <row r="65" spans="1:4" x14ac:dyDescent="0.2">
      <c r="A65" s="14" t="s">
        <v>34</v>
      </c>
      <c r="B65" s="14"/>
      <c r="C65" s="30" t="s">
        <v>36</v>
      </c>
      <c r="D65" s="14" t="s">
        <v>35</v>
      </c>
    </row>
    <row r="66" spans="1:4" x14ac:dyDescent="0.2">
      <c r="A66" s="7" t="s">
        <v>56</v>
      </c>
      <c r="C66" s="31">
        <v>358.36610000000002</v>
      </c>
      <c r="D66" s="31">
        <v>463.28449999999998</v>
      </c>
    </row>
    <row r="67" spans="1:4" x14ac:dyDescent="0.2">
      <c r="A67" s="7" t="s">
        <v>74</v>
      </c>
      <c r="C67" s="31">
        <v>40.0899</v>
      </c>
      <c r="D67" s="31">
        <v>47.488399999999999</v>
      </c>
    </row>
    <row r="68" spans="1:4" x14ac:dyDescent="0.2">
      <c r="A68" s="7" t="s">
        <v>57</v>
      </c>
      <c r="C68" s="31">
        <v>387.72359999999998</v>
      </c>
      <c r="D68" s="31">
        <v>503.68610000000001</v>
      </c>
    </row>
    <row r="69" spans="1:4" x14ac:dyDescent="0.2">
      <c r="A69" s="7" t="s">
        <v>75</v>
      </c>
      <c r="C69" s="31">
        <v>44.2164</v>
      </c>
      <c r="D69" s="31">
        <v>52.455100000000002</v>
      </c>
    </row>
    <row r="71" spans="1:4" x14ac:dyDescent="0.2">
      <c r="A71" s="14" t="s">
        <v>37</v>
      </c>
    </row>
    <row r="72" spans="1:4" x14ac:dyDescent="0.2">
      <c r="A72" s="88" t="s">
        <v>38</v>
      </c>
      <c r="B72" s="89"/>
      <c r="C72" s="32" t="s">
        <v>39</v>
      </c>
    </row>
    <row r="73" spans="1:4" x14ac:dyDescent="0.2">
      <c r="A73" s="84" t="s">
        <v>74</v>
      </c>
      <c r="B73" s="85"/>
      <c r="C73" s="33">
        <v>3.5</v>
      </c>
    </row>
    <row r="74" spans="1:4" x14ac:dyDescent="0.2">
      <c r="A74" s="84" t="s">
        <v>75</v>
      </c>
      <c r="B74" s="85"/>
      <c r="C74" s="33">
        <v>4</v>
      </c>
    </row>
    <row r="75" spans="1:4" x14ac:dyDescent="0.2">
      <c r="A75" s="7" t="s">
        <v>40</v>
      </c>
    </row>
    <row r="76" spans="1:4" x14ac:dyDescent="0.2">
      <c r="A76" s="7" t="s">
        <v>41</v>
      </c>
    </row>
    <row r="78" spans="1:4" x14ac:dyDescent="0.2">
      <c r="A78" s="14" t="s">
        <v>281</v>
      </c>
      <c r="D78" s="50">
        <v>0.16669999999999999</v>
      </c>
    </row>
    <row r="80" spans="1:4" x14ac:dyDescent="0.2">
      <c r="A80" s="91" t="s">
        <v>43</v>
      </c>
      <c r="B80" s="91"/>
      <c r="C80" s="91"/>
      <c r="D80" s="30" t="s">
        <v>44</v>
      </c>
    </row>
    <row r="82" spans="1:1" x14ac:dyDescent="0.2">
      <c r="A82" s="14" t="s">
        <v>795</v>
      </c>
    </row>
    <row r="83" spans="1:1" x14ac:dyDescent="0.2">
      <c r="A83" s="14"/>
    </row>
    <row r="84" spans="1:1" x14ac:dyDescent="0.2">
      <c r="A84" s="63" t="s">
        <v>803</v>
      </c>
    </row>
    <row r="85" spans="1:1" x14ac:dyDescent="0.2">
      <c r="A85" s="64"/>
    </row>
    <row r="86" spans="1:1" x14ac:dyDescent="0.2">
      <c r="A86" s="65"/>
    </row>
    <row r="87" spans="1:1" x14ac:dyDescent="0.2">
      <c r="A87" s="65"/>
    </row>
    <row r="88" spans="1:1" x14ac:dyDescent="0.2">
      <c r="A88" s="65"/>
    </row>
    <row r="89" spans="1:1" x14ac:dyDescent="0.2">
      <c r="A89" s="65"/>
    </row>
    <row r="90" spans="1:1" x14ac:dyDescent="0.2">
      <c r="A90" s="65"/>
    </row>
    <row r="91" spans="1:1" x14ac:dyDescent="0.2">
      <c r="A91" s="65"/>
    </row>
    <row r="92" spans="1:1" x14ac:dyDescent="0.2">
      <c r="A92" s="65"/>
    </row>
    <row r="93" spans="1:1" x14ac:dyDescent="0.2">
      <c r="A93" s="65"/>
    </row>
    <row r="94" spans="1:1" x14ac:dyDescent="0.2">
      <c r="A94" s="65"/>
    </row>
    <row r="95" spans="1:1" x14ac:dyDescent="0.2">
      <c r="A95" s="65"/>
    </row>
    <row r="96" spans="1:1" x14ac:dyDescent="0.2">
      <c r="A96" s="65"/>
    </row>
    <row r="97" spans="1:1" x14ac:dyDescent="0.2">
      <c r="A97" s="65"/>
    </row>
    <row r="98" spans="1:1" x14ac:dyDescent="0.2">
      <c r="A98" s="63" t="s">
        <v>811</v>
      </c>
    </row>
    <row r="99" spans="1:1" x14ac:dyDescent="0.2">
      <c r="A99" s="65"/>
    </row>
    <row r="100" spans="1:1" x14ac:dyDescent="0.2">
      <c r="A100" s="63" t="s">
        <v>804</v>
      </c>
    </row>
    <row r="101" spans="1:1" x14ac:dyDescent="0.2">
      <c r="A101" s="65"/>
    </row>
    <row r="102" spans="1:1" x14ac:dyDescent="0.2">
      <c r="A102" s="65"/>
    </row>
    <row r="103" spans="1:1" x14ac:dyDescent="0.2">
      <c r="A103" s="65"/>
    </row>
    <row r="104" spans="1:1" x14ac:dyDescent="0.2">
      <c r="A104" s="65"/>
    </row>
    <row r="105" spans="1:1" x14ac:dyDescent="0.2">
      <c r="A105" s="65"/>
    </row>
    <row r="106" spans="1:1" x14ac:dyDescent="0.2">
      <c r="A106" s="65"/>
    </row>
    <row r="107" spans="1:1" x14ac:dyDescent="0.2">
      <c r="A107" s="65"/>
    </row>
    <row r="108" spans="1:1" x14ac:dyDescent="0.2">
      <c r="A108" s="65"/>
    </row>
    <row r="109" spans="1:1" x14ac:dyDescent="0.2">
      <c r="A109" s="65"/>
    </row>
    <row r="110" spans="1:1" x14ac:dyDescent="0.2">
      <c r="A110" s="65"/>
    </row>
    <row r="111" spans="1:1" x14ac:dyDescent="0.2">
      <c r="A111" s="65"/>
    </row>
    <row r="112" spans="1:1" x14ac:dyDescent="0.2">
      <c r="A112" s="65"/>
    </row>
  </sheetData>
  <mergeCells count="5">
    <mergeCell ref="A1:F1"/>
    <mergeCell ref="A72:B72"/>
    <mergeCell ref="A73:B73"/>
    <mergeCell ref="A74:B74"/>
    <mergeCell ref="A80:C80"/>
  </mergeCells>
  <conditionalFormatting sqref="F2:F3 F215:F65536">
    <cfRule type="cellIs" dxfId="55" priority="2" stopIfTrue="1" operator="between">
      <formula>0.009</formula>
      <formula>-0.009</formula>
    </cfRule>
  </conditionalFormatting>
  <conditionalFormatting sqref="F5:F114">
    <cfRule type="cellIs" dxfId="5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62"/>
  <sheetViews>
    <sheetView workbookViewId="0">
      <selection sqref="A1:G1"/>
    </sheetView>
  </sheetViews>
  <sheetFormatPr defaultColWidth="9.140625" defaultRowHeight="11.25" x14ac:dyDescent="0.2"/>
  <cols>
    <col min="1" max="1" width="38.7109375" style="7" bestFit="1" customWidth="1"/>
    <col min="2" max="2" width="42.85546875" style="7" bestFit="1" customWidth="1"/>
    <col min="3" max="3" width="25.5703125" style="7" bestFit="1" customWidth="1"/>
    <col min="4" max="4" width="15.28515625" style="7" bestFit="1" customWidth="1"/>
    <col min="5" max="5" width="27" style="10" customWidth="1"/>
    <col min="6" max="6" width="13.5703125" style="11" bestFit="1" customWidth="1"/>
    <col min="7" max="16384" width="9.140625" style="7"/>
  </cols>
  <sheetData>
    <row r="1" spans="1:7" s="1" customFormat="1" ht="15" customHeight="1" x14ac:dyDescent="0.2">
      <c r="A1" s="86" t="s">
        <v>14</v>
      </c>
      <c r="B1" s="87"/>
      <c r="C1" s="87"/>
      <c r="D1" s="87"/>
      <c r="E1" s="87"/>
      <c r="F1" s="87"/>
      <c r="G1" s="87"/>
    </row>
    <row r="2" spans="1:7" s="1" customFormat="1" ht="12" x14ac:dyDescent="0.2">
      <c r="E2" s="5"/>
      <c r="F2" s="9"/>
    </row>
    <row r="3" spans="1:7" s="1" customFormat="1" ht="12" x14ac:dyDescent="0.2">
      <c r="A3" s="8" t="s">
        <v>7</v>
      </c>
      <c r="B3" s="2"/>
      <c r="C3" s="3"/>
      <c r="D3" s="3"/>
      <c r="E3" s="4"/>
      <c r="F3" s="9"/>
    </row>
    <row r="4" spans="1:7" s="1" customFormat="1" ht="30.75" customHeight="1" x14ac:dyDescent="0.2">
      <c r="A4" s="6" t="s">
        <v>2</v>
      </c>
      <c r="B4" s="6" t="s">
        <v>0</v>
      </c>
      <c r="C4" s="13" t="s">
        <v>4</v>
      </c>
      <c r="D4" s="13" t="s">
        <v>1</v>
      </c>
      <c r="E4" s="51" t="s">
        <v>6</v>
      </c>
      <c r="F4" s="12" t="s">
        <v>3</v>
      </c>
      <c r="G4" s="12" t="s">
        <v>5</v>
      </c>
    </row>
    <row r="5" spans="1:7" x14ac:dyDescent="0.2">
      <c r="A5" s="16" t="s">
        <v>76</v>
      </c>
      <c r="B5" s="17"/>
      <c r="C5" s="17"/>
      <c r="D5" s="17"/>
      <c r="E5" s="18"/>
      <c r="F5" s="19"/>
      <c r="G5" s="18"/>
    </row>
    <row r="6" spans="1:7" x14ac:dyDescent="0.2">
      <c r="A6" s="20" t="s">
        <v>52</v>
      </c>
      <c r="B6" s="21"/>
      <c r="C6" s="21"/>
      <c r="D6" s="21"/>
      <c r="E6" s="22"/>
      <c r="F6" s="23"/>
      <c r="G6" s="22"/>
    </row>
    <row r="7" spans="1:7" x14ac:dyDescent="0.2">
      <c r="A7" s="21" t="s">
        <v>456</v>
      </c>
      <c r="B7" s="21" t="s">
        <v>455</v>
      </c>
      <c r="C7" s="21" t="s">
        <v>178</v>
      </c>
      <c r="D7" s="24">
        <v>4668691</v>
      </c>
      <c r="E7" s="22">
        <v>48222.909339999998</v>
      </c>
      <c r="F7" s="23">
        <v>3.8311863047751</v>
      </c>
      <c r="G7" s="22"/>
    </row>
    <row r="8" spans="1:7" x14ac:dyDescent="0.2">
      <c r="A8" s="21" t="s">
        <v>458</v>
      </c>
      <c r="B8" s="21" t="s">
        <v>457</v>
      </c>
      <c r="C8" s="21" t="s">
        <v>79</v>
      </c>
      <c r="D8" s="24">
        <v>48064081</v>
      </c>
      <c r="E8" s="22">
        <v>46646.190609999998</v>
      </c>
      <c r="F8" s="23">
        <v>3.7059200508817902</v>
      </c>
      <c r="G8" s="22"/>
    </row>
    <row r="9" spans="1:7" x14ac:dyDescent="0.2">
      <c r="A9" s="21" t="s">
        <v>460</v>
      </c>
      <c r="B9" s="21" t="s">
        <v>459</v>
      </c>
      <c r="C9" s="21" t="s">
        <v>145</v>
      </c>
      <c r="D9" s="24">
        <v>8763469</v>
      </c>
      <c r="E9" s="22">
        <v>36289.525130000002</v>
      </c>
      <c r="F9" s="23">
        <v>2.88310957567057</v>
      </c>
      <c r="G9" s="22"/>
    </row>
    <row r="10" spans="1:7" x14ac:dyDescent="0.2">
      <c r="A10" s="21" t="s">
        <v>462</v>
      </c>
      <c r="B10" s="21" t="s">
        <v>461</v>
      </c>
      <c r="C10" s="21" t="s">
        <v>348</v>
      </c>
      <c r="D10" s="24">
        <v>829140</v>
      </c>
      <c r="E10" s="22">
        <v>34069.3626</v>
      </c>
      <c r="F10" s="23">
        <v>2.7067233643090902</v>
      </c>
      <c r="G10" s="22"/>
    </row>
    <row r="11" spans="1:7" x14ac:dyDescent="0.2">
      <c r="A11" s="21" t="s">
        <v>464</v>
      </c>
      <c r="B11" s="21" t="s">
        <v>463</v>
      </c>
      <c r="C11" s="21" t="s">
        <v>465</v>
      </c>
      <c r="D11" s="24">
        <v>1387967</v>
      </c>
      <c r="E11" s="22">
        <v>33735.231919999998</v>
      </c>
      <c r="F11" s="23">
        <v>2.6801775398712602</v>
      </c>
      <c r="G11" s="22"/>
    </row>
    <row r="12" spans="1:7" x14ac:dyDescent="0.2">
      <c r="A12" s="21" t="s">
        <v>467</v>
      </c>
      <c r="B12" s="21" t="s">
        <v>466</v>
      </c>
      <c r="C12" s="21" t="s">
        <v>79</v>
      </c>
      <c r="D12" s="24">
        <v>15398917</v>
      </c>
      <c r="E12" s="22">
        <v>31406.091219999998</v>
      </c>
      <c r="F12" s="23">
        <v>2.4951332927724499</v>
      </c>
      <c r="G12" s="22"/>
    </row>
    <row r="13" spans="1:7" x14ac:dyDescent="0.2">
      <c r="A13" s="21" t="s">
        <v>469</v>
      </c>
      <c r="B13" s="21" t="s">
        <v>468</v>
      </c>
      <c r="C13" s="21" t="s">
        <v>106</v>
      </c>
      <c r="D13" s="24">
        <v>1448723</v>
      </c>
      <c r="E13" s="22">
        <v>27601.794959999999</v>
      </c>
      <c r="F13" s="23">
        <v>2.1928917248102802</v>
      </c>
      <c r="G13" s="22"/>
    </row>
    <row r="14" spans="1:7" x14ac:dyDescent="0.2">
      <c r="A14" s="21" t="s">
        <v>78</v>
      </c>
      <c r="B14" s="21" t="s">
        <v>77</v>
      </c>
      <c r="C14" s="21" t="s">
        <v>79</v>
      </c>
      <c r="D14" s="24">
        <v>2259945</v>
      </c>
      <c r="E14" s="22">
        <v>25998.407279999999</v>
      </c>
      <c r="F14" s="23">
        <v>2.0655066913285798</v>
      </c>
      <c r="G14" s="22"/>
    </row>
    <row r="15" spans="1:7" x14ac:dyDescent="0.2">
      <c r="A15" s="21" t="s">
        <v>471</v>
      </c>
      <c r="B15" s="21" t="s">
        <v>470</v>
      </c>
      <c r="C15" s="21" t="s">
        <v>122</v>
      </c>
      <c r="D15" s="24">
        <v>1812883</v>
      </c>
      <c r="E15" s="22">
        <v>25784.634910000001</v>
      </c>
      <c r="F15" s="23">
        <v>2.04852302552549</v>
      </c>
      <c r="G15" s="22"/>
    </row>
    <row r="16" spans="1:7" x14ac:dyDescent="0.2">
      <c r="A16" s="21" t="s">
        <v>473</v>
      </c>
      <c r="B16" s="21" t="s">
        <v>472</v>
      </c>
      <c r="C16" s="21" t="s">
        <v>178</v>
      </c>
      <c r="D16" s="24">
        <v>1366243</v>
      </c>
      <c r="E16" s="22">
        <v>24274.7225</v>
      </c>
      <c r="F16" s="23">
        <v>1.9285643621894299</v>
      </c>
      <c r="G16" s="22"/>
    </row>
    <row r="17" spans="1:7" x14ac:dyDescent="0.2">
      <c r="A17" s="21" t="s">
        <v>475</v>
      </c>
      <c r="B17" s="21" t="s">
        <v>474</v>
      </c>
      <c r="C17" s="21" t="s">
        <v>145</v>
      </c>
      <c r="D17" s="24">
        <v>1605632</v>
      </c>
      <c r="E17" s="22">
        <v>24022.66317</v>
      </c>
      <c r="F17" s="23">
        <v>1.9085388957399101</v>
      </c>
      <c r="G17" s="22"/>
    </row>
    <row r="18" spans="1:7" x14ac:dyDescent="0.2">
      <c r="A18" s="21" t="s">
        <v>477</v>
      </c>
      <c r="B18" s="21" t="s">
        <v>476</v>
      </c>
      <c r="C18" s="21" t="s">
        <v>137</v>
      </c>
      <c r="D18" s="24">
        <v>6218780</v>
      </c>
      <c r="E18" s="22">
        <v>21650.682570000001</v>
      </c>
      <c r="F18" s="23">
        <v>1.72009112860417</v>
      </c>
      <c r="G18" s="22"/>
    </row>
    <row r="19" spans="1:7" x14ac:dyDescent="0.2">
      <c r="A19" s="21" t="s">
        <v>121</v>
      </c>
      <c r="B19" s="21" t="s">
        <v>120</v>
      </c>
      <c r="C19" s="21" t="s">
        <v>122</v>
      </c>
      <c r="D19" s="24">
        <v>2108245</v>
      </c>
      <c r="E19" s="22">
        <v>21553.642759999999</v>
      </c>
      <c r="F19" s="23">
        <v>1.7123815649096801</v>
      </c>
      <c r="G19" s="22"/>
    </row>
    <row r="20" spans="1:7" x14ac:dyDescent="0.2">
      <c r="A20" s="21" t="s">
        <v>144</v>
      </c>
      <c r="B20" s="21" t="s">
        <v>143</v>
      </c>
      <c r="C20" s="21" t="s">
        <v>145</v>
      </c>
      <c r="D20" s="24">
        <v>6450000</v>
      </c>
      <c r="E20" s="22">
        <v>20536.8</v>
      </c>
      <c r="F20" s="23">
        <v>1.63159601900339</v>
      </c>
      <c r="G20" s="22"/>
    </row>
    <row r="21" spans="1:7" x14ac:dyDescent="0.2">
      <c r="A21" s="21" t="s">
        <v>479</v>
      </c>
      <c r="B21" s="21" t="s">
        <v>478</v>
      </c>
      <c r="C21" s="21" t="s">
        <v>131</v>
      </c>
      <c r="D21" s="24">
        <v>12988074</v>
      </c>
      <c r="E21" s="22">
        <v>19845.77707</v>
      </c>
      <c r="F21" s="23">
        <v>1.5766960218457</v>
      </c>
      <c r="G21" s="22"/>
    </row>
    <row r="22" spans="1:7" x14ac:dyDescent="0.2">
      <c r="A22" s="21" t="s">
        <v>481</v>
      </c>
      <c r="B22" s="21" t="s">
        <v>480</v>
      </c>
      <c r="C22" s="21" t="s">
        <v>328</v>
      </c>
      <c r="D22" s="24">
        <v>4118888</v>
      </c>
      <c r="E22" s="22">
        <v>19457.626909999999</v>
      </c>
      <c r="F22" s="23">
        <v>1.54585848845045</v>
      </c>
      <c r="G22" s="22"/>
    </row>
    <row r="23" spans="1:7" x14ac:dyDescent="0.2">
      <c r="A23" s="21" t="s">
        <v>347</v>
      </c>
      <c r="B23" s="21" t="s">
        <v>346</v>
      </c>
      <c r="C23" s="21" t="s">
        <v>348</v>
      </c>
      <c r="D23" s="24">
        <v>2452684</v>
      </c>
      <c r="E23" s="22">
        <v>19230.268899999999</v>
      </c>
      <c r="F23" s="23">
        <v>1.52779547843893</v>
      </c>
      <c r="G23" s="22"/>
    </row>
    <row r="24" spans="1:7" x14ac:dyDescent="0.2">
      <c r="A24" s="21" t="s">
        <v>483</v>
      </c>
      <c r="B24" s="21" t="s">
        <v>482</v>
      </c>
      <c r="C24" s="21" t="s">
        <v>87</v>
      </c>
      <c r="D24" s="24">
        <v>1272610</v>
      </c>
      <c r="E24" s="22">
        <v>19015.338619999999</v>
      </c>
      <c r="F24" s="23">
        <v>1.51071981965999</v>
      </c>
      <c r="G24" s="22"/>
    </row>
    <row r="25" spans="1:7" x14ac:dyDescent="0.2">
      <c r="A25" s="21" t="s">
        <v>172</v>
      </c>
      <c r="B25" s="21" t="s">
        <v>171</v>
      </c>
      <c r="C25" s="21" t="s">
        <v>173</v>
      </c>
      <c r="D25" s="24">
        <v>553887</v>
      </c>
      <c r="E25" s="22">
        <v>18385.171190000001</v>
      </c>
      <c r="F25" s="23">
        <v>1.4606546356929899</v>
      </c>
      <c r="G25" s="22"/>
    </row>
    <row r="26" spans="1:7" x14ac:dyDescent="0.2">
      <c r="A26" s="21" t="s">
        <v>485</v>
      </c>
      <c r="B26" s="21" t="s">
        <v>484</v>
      </c>
      <c r="C26" s="21" t="s">
        <v>328</v>
      </c>
      <c r="D26" s="24">
        <v>1669819</v>
      </c>
      <c r="E26" s="22">
        <v>18362.999540000001</v>
      </c>
      <c r="F26" s="23">
        <v>1.45889315503998</v>
      </c>
      <c r="G26" s="22"/>
    </row>
    <row r="27" spans="1:7" x14ac:dyDescent="0.2">
      <c r="A27" s="21" t="s">
        <v>330</v>
      </c>
      <c r="B27" s="21" t="s">
        <v>329</v>
      </c>
      <c r="C27" s="21" t="s">
        <v>87</v>
      </c>
      <c r="D27" s="24">
        <v>2932033</v>
      </c>
      <c r="E27" s="22">
        <v>17980.692370000001</v>
      </c>
      <c r="F27" s="23">
        <v>1.4285198321947199</v>
      </c>
      <c r="G27" s="22"/>
    </row>
    <row r="28" spans="1:7" x14ac:dyDescent="0.2">
      <c r="A28" s="21" t="s">
        <v>410</v>
      </c>
      <c r="B28" s="21" t="s">
        <v>409</v>
      </c>
      <c r="C28" s="21" t="s">
        <v>87</v>
      </c>
      <c r="D28" s="24">
        <v>1631444</v>
      </c>
      <c r="E28" s="22">
        <v>17615.516589999999</v>
      </c>
      <c r="F28" s="23">
        <v>1.3995075542894799</v>
      </c>
      <c r="G28" s="22"/>
    </row>
    <row r="29" spans="1:7" x14ac:dyDescent="0.2">
      <c r="A29" s="21" t="s">
        <v>487</v>
      </c>
      <c r="B29" s="21" t="s">
        <v>486</v>
      </c>
      <c r="C29" s="21" t="s">
        <v>488</v>
      </c>
      <c r="D29" s="24">
        <v>2060963</v>
      </c>
      <c r="E29" s="22">
        <v>17453.265169999999</v>
      </c>
      <c r="F29" s="23">
        <v>1.38661709565183</v>
      </c>
      <c r="G29" s="22"/>
    </row>
    <row r="30" spans="1:7" x14ac:dyDescent="0.2">
      <c r="A30" s="21" t="s">
        <v>310</v>
      </c>
      <c r="B30" s="21" t="s">
        <v>309</v>
      </c>
      <c r="C30" s="21" t="s">
        <v>79</v>
      </c>
      <c r="D30" s="24">
        <v>12199095</v>
      </c>
      <c r="E30" s="22">
        <v>17042.135719999998</v>
      </c>
      <c r="F30" s="23">
        <v>1.3539539166796899</v>
      </c>
      <c r="G30" s="22"/>
    </row>
    <row r="31" spans="1:7" x14ac:dyDescent="0.2">
      <c r="A31" s="21" t="s">
        <v>490</v>
      </c>
      <c r="B31" s="21" t="s">
        <v>489</v>
      </c>
      <c r="C31" s="21" t="s">
        <v>134</v>
      </c>
      <c r="D31" s="24">
        <v>2860279</v>
      </c>
      <c r="E31" s="22">
        <v>16919.98042</v>
      </c>
      <c r="F31" s="23">
        <v>1.3442489918043401</v>
      </c>
      <c r="G31" s="22"/>
    </row>
    <row r="32" spans="1:7" x14ac:dyDescent="0.2">
      <c r="A32" s="21" t="s">
        <v>258</v>
      </c>
      <c r="B32" s="21" t="s">
        <v>257</v>
      </c>
      <c r="C32" s="21" t="s">
        <v>181</v>
      </c>
      <c r="D32" s="24">
        <v>2098727</v>
      </c>
      <c r="E32" s="22">
        <v>16706.916280000001</v>
      </c>
      <c r="F32" s="23">
        <v>1.3273215930559199</v>
      </c>
      <c r="G32" s="22"/>
    </row>
    <row r="33" spans="1:7" x14ac:dyDescent="0.2">
      <c r="A33" s="21" t="s">
        <v>492</v>
      </c>
      <c r="B33" s="21" t="s">
        <v>491</v>
      </c>
      <c r="C33" s="21" t="s">
        <v>84</v>
      </c>
      <c r="D33" s="24">
        <v>1645174</v>
      </c>
      <c r="E33" s="22">
        <v>16694.403170000001</v>
      </c>
      <c r="F33" s="23">
        <v>1.3263274586016101</v>
      </c>
      <c r="G33" s="22"/>
    </row>
    <row r="34" spans="1:7" x14ac:dyDescent="0.2">
      <c r="A34" s="21" t="s">
        <v>418</v>
      </c>
      <c r="B34" s="21" t="s">
        <v>417</v>
      </c>
      <c r="C34" s="21" t="s">
        <v>165</v>
      </c>
      <c r="D34" s="24">
        <v>910911</v>
      </c>
      <c r="E34" s="22">
        <v>16455.607220000002</v>
      </c>
      <c r="F34" s="23">
        <v>1.3073557336311099</v>
      </c>
      <c r="G34" s="22"/>
    </row>
    <row r="35" spans="1:7" x14ac:dyDescent="0.2">
      <c r="A35" s="21" t="s">
        <v>494</v>
      </c>
      <c r="B35" s="21" t="s">
        <v>493</v>
      </c>
      <c r="C35" s="21" t="s">
        <v>365</v>
      </c>
      <c r="D35" s="24">
        <v>1267102</v>
      </c>
      <c r="E35" s="22">
        <v>16172.65638</v>
      </c>
      <c r="F35" s="23">
        <v>1.2848760160452299</v>
      </c>
      <c r="G35" s="22"/>
    </row>
    <row r="36" spans="1:7" x14ac:dyDescent="0.2">
      <c r="A36" s="21" t="s">
        <v>496</v>
      </c>
      <c r="B36" s="21" t="s">
        <v>495</v>
      </c>
      <c r="C36" s="21" t="s">
        <v>465</v>
      </c>
      <c r="D36" s="24">
        <v>3214678</v>
      </c>
      <c r="E36" s="22">
        <v>16057.31661</v>
      </c>
      <c r="F36" s="23">
        <v>1.2757125675252701</v>
      </c>
      <c r="G36" s="22"/>
    </row>
    <row r="37" spans="1:7" x14ac:dyDescent="0.2">
      <c r="A37" s="21" t="s">
        <v>81</v>
      </c>
      <c r="B37" s="21" t="s">
        <v>80</v>
      </c>
      <c r="C37" s="21" t="s">
        <v>79</v>
      </c>
      <c r="D37" s="24">
        <v>1036125</v>
      </c>
      <c r="E37" s="22">
        <v>15750.136130000001</v>
      </c>
      <c r="F37" s="23">
        <v>1.25130786726605</v>
      </c>
      <c r="G37" s="22"/>
    </row>
    <row r="38" spans="1:7" x14ac:dyDescent="0.2">
      <c r="A38" s="21" t="s">
        <v>170</v>
      </c>
      <c r="B38" s="21" t="s">
        <v>169</v>
      </c>
      <c r="C38" s="21" t="s">
        <v>106</v>
      </c>
      <c r="D38" s="24">
        <v>1710900</v>
      </c>
      <c r="E38" s="22">
        <v>15328.80855</v>
      </c>
      <c r="F38" s="23">
        <v>1.21783447305545</v>
      </c>
      <c r="G38" s="22"/>
    </row>
    <row r="39" spans="1:7" x14ac:dyDescent="0.2">
      <c r="A39" s="21" t="s">
        <v>191</v>
      </c>
      <c r="B39" s="21" t="s">
        <v>190</v>
      </c>
      <c r="C39" s="21" t="s">
        <v>192</v>
      </c>
      <c r="D39" s="24">
        <v>3518941</v>
      </c>
      <c r="E39" s="22">
        <v>15284.52023</v>
      </c>
      <c r="F39" s="23">
        <v>1.2143158797692299</v>
      </c>
      <c r="G39" s="22"/>
    </row>
    <row r="40" spans="1:7" x14ac:dyDescent="0.2">
      <c r="A40" s="21" t="s">
        <v>498</v>
      </c>
      <c r="B40" s="21" t="s">
        <v>497</v>
      </c>
      <c r="C40" s="21" t="s">
        <v>499</v>
      </c>
      <c r="D40" s="24">
        <v>2674074</v>
      </c>
      <c r="E40" s="22">
        <v>15186.06625</v>
      </c>
      <c r="F40" s="23">
        <v>1.2064939639000101</v>
      </c>
      <c r="G40" s="22"/>
    </row>
    <row r="41" spans="1:7" x14ac:dyDescent="0.2">
      <c r="A41" s="21" t="s">
        <v>325</v>
      </c>
      <c r="B41" s="21" t="s">
        <v>324</v>
      </c>
      <c r="C41" s="21" t="s">
        <v>150</v>
      </c>
      <c r="D41" s="24">
        <v>13793660</v>
      </c>
      <c r="E41" s="22">
        <v>14717.835220000001</v>
      </c>
      <c r="F41" s="23">
        <v>1.1692942110406599</v>
      </c>
      <c r="G41" s="22"/>
    </row>
    <row r="42" spans="1:7" x14ac:dyDescent="0.2">
      <c r="A42" s="21" t="s">
        <v>501</v>
      </c>
      <c r="B42" s="21" t="s">
        <v>500</v>
      </c>
      <c r="C42" s="21" t="s">
        <v>84</v>
      </c>
      <c r="D42" s="24">
        <v>1315560</v>
      </c>
      <c r="E42" s="22">
        <v>14704.671899999999</v>
      </c>
      <c r="F42" s="23">
        <v>1.16824841907167</v>
      </c>
      <c r="G42" s="22"/>
    </row>
    <row r="43" spans="1:7" x14ac:dyDescent="0.2">
      <c r="A43" s="21" t="s">
        <v>503</v>
      </c>
      <c r="B43" s="21" t="s">
        <v>502</v>
      </c>
      <c r="C43" s="21" t="s">
        <v>122</v>
      </c>
      <c r="D43" s="24">
        <v>1393898</v>
      </c>
      <c r="E43" s="22">
        <v>14681.23069</v>
      </c>
      <c r="F43" s="23">
        <v>1.1663860751370401</v>
      </c>
      <c r="G43" s="22"/>
    </row>
    <row r="44" spans="1:7" x14ac:dyDescent="0.2">
      <c r="A44" s="21" t="s">
        <v>175</v>
      </c>
      <c r="B44" s="21" t="s">
        <v>174</v>
      </c>
      <c r="C44" s="21" t="s">
        <v>137</v>
      </c>
      <c r="D44" s="24">
        <v>790459</v>
      </c>
      <c r="E44" s="22">
        <v>14368.56847</v>
      </c>
      <c r="F44" s="23">
        <v>1.14154586471259</v>
      </c>
      <c r="G44" s="22"/>
    </row>
    <row r="45" spans="1:7" x14ac:dyDescent="0.2">
      <c r="A45" s="21" t="s">
        <v>505</v>
      </c>
      <c r="B45" s="21" t="s">
        <v>504</v>
      </c>
      <c r="C45" s="21" t="s">
        <v>84</v>
      </c>
      <c r="D45" s="24">
        <v>5297684</v>
      </c>
      <c r="E45" s="22">
        <v>14075.946389999999</v>
      </c>
      <c r="F45" s="23">
        <v>1.1182977919456301</v>
      </c>
      <c r="G45" s="22"/>
    </row>
    <row r="46" spans="1:7" x14ac:dyDescent="0.2">
      <c r="A46" s="21" t="s">
        <v>507</v>
      </c>
      <c r="B46" s="21" t="s">
        <v>506</v>
      </c>
      <c r="C46" s="21" t="s">
        <v>386</v>
      </c>
      <c r="D46" s="24">
        <v>1313808</v>
      </c>
      <c r="E46" s="22">
        <v>13898.11793</v>
      </c>
      <c r="F46" s="23">
        <v>1.10416977748372</v>
      </c>
      <c r="G46" s="22"/>
    </row>
    <row r="47" spans="1:7" x14ac:dyDescent="0.2">
      <c r="A47" s="21" t="s">
        <v>354</v>
      </c>
      <c r="B47" s="21" t="s">
        <v>353</v>
      </c>
      <c r="C47" s="21" t="s">
        <v>122</v>
      </c>
      <c r="D47" s="24">
        <v>5096450</v>
      </c>
      <c r="E47" s="22">
        <v>13579.491029999999</v>
      </c>
      <c r="F47" s="23">
        <v>1.0788556885512901</v>
      </c>
      <c r="G47" s="22"/>
    </row>
    <row r="48" spans="1:7" x14ac:dyDescent="0.2">
      <c r="A48" s="21" t="s">
        <v>509</v>
      </c>
      <c r="B48" s="21" t="s">
        <v>508</v>
      </c>
      <c r="C48" s="21" t="s">
        <v>386</v>
      </c>
      <c r="D48" s="24">
        <v>2748613</v>
      </c>
      <c r="E48" s="22">
        <v>13407.734210000001</v>
      </c>
      <c r="F48" s="23">
        <v>1.06521005029467</v>
      </c>
      <c r="G48" s="22"/>
    </row>
    <row r="49" spans="1:7" x14ac:dyDescent="0.2">
      <c r="A49" s="21" t="s">
        <v>303</v>
      </c>
      <c r="B49" s="21" t="s">
        <v>302</v>
      </c>
      <c r="C49" s="21" t="s">
        <v>304</v>
      </c>
      <c r="D49" s="24">
        <v>2750000</v>
      </c>
      <c r="E49" s="22">
        <v>13389.75</v>
      </c>
      <c r="F49" s="23">
        <v>1.0637812509958</v>
      </c>
      <c r="G49" s="22"/>
    </row>
    <row r="50" spans="1:7" x14ac:dyDescent="0.2">
      <c r="A50" s="21" t="s">
        <v>124</v>
      </c>
      <c r="B50" s="21" t="s">
        <v>123</v>
      </c>
      <c r="C50" s="21" t="s">
        <v>125</v>
      </c>
      <c r="D50" s="24">
        <v>4500000</v>
      </c>
      <c r="E50" s="22">
        <v>12728.25</v>
      </c>
      <c r="F50" s="23">
        <v>1.01122677480814</v>
      </c>
      <c r="G50" s="22"/>
    </row>
    <row r="51" spans="1:7" x14ac:dyDescent="0.2">
      <c r="A51" s="21" t="s">
        <v>511</v>
      </c>
      <c r="B51" s="21" t="s">
        <v>510</v>
      </c>
      <c r="C51" s="21" t="s">
        <v>109</v>
      </c>
      <c r="D51" s="24">
        <v>423732</v>
      </c>
      <c r="E51" s="22">
        <v>12584.62853</v>
      </c>
      <c r="F51" s="23">
        <v>0.99981641785402098</v>
      </c>
      <c r="G51" s="22"/>
    </row>
    <row r="52" spans="1:7" x14ac:dyDescent="0.2">
      <c r="A52" s="21" t="s">
        <v>513</v>
      </c>
      <c r="B52" s="21" t="s">
        <v>512</v>
      </c>
      <c r="C52" s="21" t="s">
        <v>328</v>
      </c>
      <c r="D52" s="24">
        <v>310000</v>
      </c>
      <c r="E52" s="22">
        <v>11602.06</v>
      </c>
      <c r="F52" s="23">
        <v>0.92175387150083998</v>
      </c>
      <c r="G52" s="22"/>
    </row>
    <row r="53" spans="1:7" x14ac:dyDescent="0.2">
      <c r="A53" s="21" t="s">
        <v>515</v>
      </c>
      <c r="B53" s="21" t="s">
        <v>514</v>
      </c>
      <c r="C53" s="21" t="s">
        <v>122</v>
      </c>
      <c r="D53" s="24">
        <v>1095749</v>
      </c>
      <c r="E53" s="22">
        <v>11460.43879</v>
      </c>
      <c r="F53" s="23">
        <v>0.91050243006680698</v>
      </c>
      <c r="G53" s="22"/>
    </row>
    <row r="54" spans="1:7" x14ac:dyDescent="0.2">
      <c r="A54" s="21" t="s">
        <v>130</v>
      </c>
      <c r="B54" s="21" t="s">
        <v>129</v>
      </c>
      <c r="C54" s="21" t="s">
        <v>131</v>
      </c>
      <c r="D54" s="24">
        <v>775258</v>
      </c>
      <c r="E54" s="22">
        <v>11030.37082</v>
      </c>
      <c r="F54" s="23">
        <v>0.87633463431708603</v>
      </c>
      <c r="G54" s="22"/>
    </row>
    <row r="55" spans="1:7" x14ac:dyDescent="0.2">
      <c r="A55" s="21" t="s">
        <v>298</v>
      </c>
      <c r="B55" s="21" t="s">
        <v>297</v>
      </c>
      <c r="C55" s="21" t="s">
        <v>79</v>
      </c>
      <c r="D55" s="24">
        <v>6708453</v>
      </c>
      <c r="E55" s="22">
        <v>10780.483969999999</v>
      </c>
      <c r="F55" s="23">
        <v>0.85648176582436597</v>
      </c>
      <c r="G55" s="22"/>
    </row>
    <row r="56" spans="1:7" x14ac:dyDescent="0.2">
      <c r="A56" s="21" t="s">
        <v>517</v>
      </c>
      <c r="B56" s="21" t="s">
        <v>516</v>
      </c>
      <c r="C56" s="21" t="s">
        <v>173</v>
      </c>
      <c r="D56" s="24">
        <v>1210753</v>
      </c>
      <c r="E56" s="22">
        <v>10498.439259999999</v>
      </c>
      <c r="F56" s="23">
        <v>0.83407403793993595</v>
      </c>
      <c r="G56" s="22"/>
    </row>
    <row r="57" spans="1:7" x14ac:dyDescent="0.2">
      <c r="A57" s="21" t="s">
        <v>314</v>
      </c>
      <c r="B57" s="21" t="s">
        <v>313</v>
      </c>
      <c r="C57" s="21" t="s">
        <v>117</v>
      </c>
      <c r="D57" s="24">
        <v>3500000</v>
      </c>
      <c r="E57" s="22">
        <v>10360</v>
      </c>
      <c r="F57" s="23">
        <v>0.82307539426176901</v>
      </c>
      <c r="G57" s="22"/>
    </row>
    <row r="58" spans="1:7" x14ac:dyDescent="0.2">
      <c r="A58" s="21" t="s">
        <v>519</v>
      </c>
      <c r="B58" s="21" t="s">
        <v>518</v>
      </c>
      <c r="C58" s="21" t="s">
        <v>162</v>
      </c>
      <c r="D58" s="24">
        <v>952883</v>
      </c>
      <c r="E58" s="22">
        <v>10260.64414</v>
      </c>
      <c r="F58" s="23">
        <v>0.81518182634268499</v>
      </c>
      <c r="G58" s="22"/>
    </row>
    <row r="59" spans="1:7" x14ac:dyDescent="0.2">
      <c r="A59" s="21" t="s">
        <v>332</v>
      </c>
      <c r="B59" s="21" t="s">
        <v>331</v>
      </c>
      <c r="C59" s="21" t="s">
        <v>112</v>
      </c>
      <c r="D59" s="24">
        <v>6931220</v>
      </c>
      <c r="E59" s="22">
        <v>10213.152669999999</v>
      </c>
      <c r="F59" s="23">
        <v>0.81140875101504795</v>
      </c>
      <c r="G59" s="22"/>
    </row>
    <row r="60" spans="1:7" x14ac:dyDescent="0.2">
      <c r="A60" s="21" t="s">
        <v>521</v>
      </c>
      <c r="B60" s="21" t="s">
        <v>520</v>
      </c>
      <c r="C60" s="21" t="s">
        <v>328</v>
      </c>
      <c r="D60" s="24">
        <v>2351760</v>
      </c>
      <c r="E60" s="22">
        <v>10181.94492</v>
      </c>
      <c r="F60" s="23">
        <v>0.80892937542284005</v>
      </c>
      <c r="G60" s="22"/>
    </row>
    <row r="61" spans="1:7" x14ac:dyDescent="0.2">
      <c r="A61" s="21" t="s">
        <v>523</v>
      </c>
      <c r="B61" s="21" t="s">
        <v>522</v>
      </c>
      <c r="C61" s="21" t="s">
        <v>386</v>
      </c>
      <c r="D61" s="24">
        <v>660776</v>
      </c>
      <c r="E61" s="22">
        <v>9898.754868</v>
      </c>
      <c r="F61" s="23">
        <v>0.78643065305788695</v>
      </c>
      <c r="G61" s="22"/>
    </row>
    <row r="62" spans="1:7" x14ac:dyDescent="0.2">
      <c r="A62" s="21" t="s">
        <v>525</v>
      </c>
      <c r="B62" s="21" t="s">
        <v>524</v>
      </c>
      <c r="C62" s="21" t="s">
        <v>386</v>
      </c>
      <c r="D62" s="24">
        <v>1754373</v>
      </c>
      <c r="E62" s="22">
        <v>9609.5781079999997</v>
      </c>
      <c r="F62" s="23">
        <v>0.76345630211692705</v>
      </c>
      <c r="G62" s="22"/>
    </row>
    <row r="63" spans="1:7" x14ac:dyDescent="0.2">
      <c r="A63" s="21" t="s">
        <v>141</v>
      </c>
      <c r="B63" s="21" t="s">
        <v>140</v>
      </c>
      <c r="C63" s="21" t="s">
        <v>142</v>
      </c>
      <c r="D63" s="24">
        <v>700000</v>
      </c>
      <c r="E63" s="22">
        <v>8854.2999999999993</v>
      </c>
      <c r="F63" s="23">
        <v>0.70345139608223795</v>
      </c>
      <c r="G63" s="22"/>
    </row>
    <row r="64" spans="1:7" x14ac:dyDescent="0.2">
      <c r="A64" s="21" t="s">
        <v>527</v>
      </c>
      <c r="B64" s="21" t="s">
        <v>526</v>
      </c>
      <c r="C64" s="21" t="s">
        <v>348</v>
      </c>
      <c r="D64" s="24">
        <v>220481</v>
      </c>
      <c r="E64" s="22">
        <v>8815.3815830000003</v>
      </c>
      <c r="F64" s="23">
        <v>0.700359427798809</v>
      </c>
      <c r="G64" s="22"/>
    </row>
    <row r="65" spans="1:7" x14ac:dyDescent="0.2">
      <c r="A65" s="21" t="s">
        <v>529</v>
      </c>
      <c r="B65" s="21" t="s">
        <v>528</v>
      </c>
      <c r="C65" s="21" t="s">
        <v>530</v>
      </c>
      <c r="D65" s="24">
        <v>90597</v>
      </c>
      <c r="E65" s="22">
        <v>8678.0601380000007</v>
      </c>
      <c r="F65" s="23">
        <v>0.68944959165170805</v>
      </c>
      <c r="G65" s="22"/>
    </row>
    <row r="66" spans="1:7" x14ac:dyDescent="0.2">
      <c r="A66" s="21" t="s">
        <v>532</v>
      </c>
      <c r="B66" s="21" t="s">
        <v>531</v>
      </c>
      <c r="C66" s="21" t="s">
        <v>122</v>
      </c>
      <c r="D66" s="24">
        <v>1308629</v>
      </c>
      <c r="E66" s="22">
        <v>8531.6067660000008</v>
      </c>
      <c r="F66" s="23">
        <v>0.67781424735635398</v>
      </c>
      <c r="G66" s="22"/>
    </row>
    <row r="67" spans="1:7" x14ac:dyDescent="0.2">
      <c r="A67" s="21" t="s">
        <v>534</v>
      </c>
      <c r="B67" s="21" t="s">
        <v>533</v>
      </c>
      <c r="C67" s="21" t="s">
        <v>348</v>
      </c>
      <c r="D67" s="24">
        <v>293541</v>
      </c>
      <c r="E67" s="22">
        <v>8179.8135060000004</v>
      </c>
      <c r="F67" s="23">
        <v>0.649865176297171</v>
      </c>
      <c r="G67" s="22"/>
    </row>
    <row r="68" spans="1:7" x14ac:dyDescent="0.2">
      <c r="A68" s="21" t="s">
        <v>147</v>
      </c>
      <c r="B68" s="21" t="s">
        <v>146</v>
      </c>
      <c r="C68" s="21" t="s">
        <v>109</v>
      </c>
      <c r="D68" s="24">
        <v>200000</v>
      </c>
      <c r="E68" s="22">
        <v>7878.7</v>
      </c>
      <c r="F68" s="23">
        <v>0.62594248154152499</v>
      </c>
      <c r="G68" s="22"/>
    </row>
    <row r="69" spans="1:7" x14ac:dyDescent="0.2">
      <c r="A69" s="21" t="s">
        <v>536</v>
      </c>
      <c r="B69" s="21" t="s">
        <v>535</v>
      </c>
      <c r="C69" s="21" t="s">
        <v>386</v>
      </c>
      <c r="D69" s="24">
        <v>687690</v>
      </c>
      <c r="E69" s="22">
        <v>7800.8115150000003</v>
      </c>
      <c r="F69" s="23">
        <v>0.61975444143536396</v>
      </c>
      <c r="G69" s="22"/>
    </row>
    <row r="70" spans="1:7" x14ac:dyDescent="0.2">
      <c r="A70" s="21" t="s">
        <v>538</v>
      </c>
      <c r="B70" s="21" t="s">
        <v>537</v>
      </c>
      <c r="C70" s="21" t="s">
        <v>79</v>
      </c>
      <c r="D70" s="24">
        <v>3303964</v>
      </c>
      <c r="E70" s="22">
        <v>7640.4167500000003</v>
      </c>
      <c r="F70" s="23">
        <v>0.607011489269351</v>
      </c>
      <c r="G70" s="22"/>
    </row>
    <row r="71" spans="1:7" x14ac:dyDescent="0.2">
      <c r="A71" s="21" t="s">
        <v>540</v>
      </c>
      <c r="B71" s="21" t="s">
        <v>539</v>
      </c>
      <c r="C71" s="21" t="s">
        <v>465</v>
      </c>
      <c r="D71" s="24">
        <v>1449472</v>
      </c>
      <c r="E71" s="22">
        <v>7439.4150399999999</v>
      </c>
      <c r="F71" s="23">
        <v>0.59104241960665405</v>
      </c>
      <c r="G71" s="22"/>
    </row>
    <row r="72" spans="1:7" x14ac:dyDescent="0.2">
      <c r="A72" s="21" t="s">
        <v>542</v>
      </c>
      <c r="B72" s="21" t="s">
        <v>541</v>
      </c>
      <c r="C72" s="21" t="s">
        <v>103</v>
      </c>
      <c r="D72" s="24">
        <v>1071467</v>
      </c>
      <c r="E72" s="22">
        <v>7319.1910770000004</v>
      </c>
      <c r="F72" s="23">
        <v>0.58149093449604194</v>
      </c>
      <c r="G72" s="22"/>
    </row>
    <row r="73" spans="1:7" x14ac:dyDescent="0.2">
      <c r="A73" s="21" t="s">
        <v>544</v>
      </c>
      <c r="B73" s="21" t="s">
        <v>543</v>
      </c>
      <c r="C73" s="21" t="s">
        <v>131</v>
      </c>
      <c r="D73" s="24">
        <v>840117</v>
      </c>
      <c r="E73" s="22">
        <v>7124.1921599999996</v>
      </c>
      <c r="F73" s="23">
        <v>0.56599877132129395</v>
      </c>
      <c r="G73" s="22"/>
    </row>
    <row r="74" spans="1:7" x14ac:dyDescent="0.2">
      <c r="A74" s="21" t="s">
        <v>546</v>
      </c>
      <c r="B74" s="21" t="s">
        <v>545</v>
      </c>
      <c r="C74" s="21" t="s">
        <v>328</v>
      </c>
      <c r="D74" s="24">
        <v>1098411</v>
      </c>
      <c r="E74" s="22">
        <v>6902.4147240000002</v>
      </c>
      <c r="F74" s="23">
        <v>0.54837912358248497</v>
      </c>
      <c r="G74" s="21"/>
    </row>
    <row r="75" spans="1:7" x14ac:dyDescent="0.2">
      <c r="A75" s="21" t="s">
        <v>408</v>
      </c>
      <c r="B75" s="21" t="s">
        <v>407</v>
      </c>
      <c r="C75" s="21" t="s">
        <v>87</v>
      </c>
      <c r="D75" s="24">
        <v>1050000</v>
      </c>
      <c r="E75" s="22">
        <v>6826.05</v>
      </c>
      <c r="F75" s="23">
        <v>0.54231214237457004</v>
      </c>
      <c r="G75" s="21"/>
    </row>
    <row r="76" spans="1:7" x14ac:dyDescent="0.2">
      <c r="A76" s="21" t="s">
        <v>548</v>
      </c>
      <c r="B76" s="21" t="s">
        <v>547</v>
      </c>
      <c r="C76" s="21" t="s">
        <v>109</v>
      </c>
      <c r="D76" s="24">
        <v>313239</v>
      </c>
      <c r="E76" s="22">
        <v>5907.8441599999996</v>
      </c>
      <c r="F76" s="23">
        <v>0.469363046450684</v>
      </c>
      <c r="G76" s="21"/>
    </row>
    <row r="77" spans="1:7" x14ac:dyDescent="0.2">
      <c r="A77" s="21" t="s">
        <v>550</v>
      </c>
      <c r="B77" s="21" t="s">
        <v>549</v>
      </c>
      <c r="C77" s="21" t="s">
        <v>551</v>
      </c>
      <c r="D77" s="24">
        <v>2464730</v>
      </c>
      <c r="E77" s="22">
        <v>5798.277325</v>
      </c>
      <c r="F77" s="23">
        <v>0.46065824279087397</v>
      </c>
      <c r="G77" s="21"/>
    </row>
    <row r="78" spans="1:7" x14ac:dyDescent="0.2">
      <c r="A78" s="21" t="s">
        <v>553</v>
      </c>
      <c r="B78" s="21" t="s">
        <v>552</v>
      </c>
      <c r="C78" s="21" t="s">
        <v>145</v>
      </c>
      <c r="D78" s="24">
        <v>812579</v>
      </c>
      <c r="E78" s="22">
        <v>5708.367475</v>
      </c>
      <c r="F78" s="23">
        <v>0.45351513610778799</v>
      </c>
      <c r="G78" s="21"/>
    </row>
    <row r="79" spans="1:7" x14ac:dyDescent="0.2">
      <c r="A79" s="21" t="s">
        <v>555</v>
      </c>
      <c r="B79" s="21" t="s">
        <v>554</v>
      </c>
      <c r="C79" s="21" t="s">
        <v>79</v>
      </c>
      <c r="D79" s="24">
        <v>10181469</v>
      </c>
      <c r="E79" s="22">
        <v>5462.3581190000004</v>
      </c>
      <c r="F79" s="23">
        <v>0.433970324555492</v>
      </c>
      <c r="G79" s="21"/>
    </row>
    <row r="80" spans="1:7" x14ac:dyDescent="0.2">
      <c r="A80" s="21" t="s">
        <v>557</v>
      </c>
      <c r="B80" s="21" t="s">
        <v>556</v>
      </c>
      <c r="C80" s="21" t="s">
        <v>122</v>
      </c>
      <c r="D80" s="24">
        <v>361035</v>
      </c>
      <c r="E80" s="22">
        <v>4739.4869630000003</v>
      </c>
      <c r="F80" s="23">
        <v>0.37654006763221398</v>
      </c>
      <c r="G80" s="21"/>
    </row>
    <row r="81" spans="1:9" x14ac:dyDescent="0.2">
      <c r="A81" s="21" t="s">
        <v>559</v>
      </c>
      <c r="B81" s="21" t="s">
        <v>558</v>
      </c>
      <c r="C81" s="21" t="s">
        <v>162</v>
      </c>
      <c r="D81" s="24">
        <v>900000</v>
      </c>
      <c r="E81" s="22">
        <v>4659.3</v>
      </c>
      <c r="F81" s="23">
        <v>0.37016941935172398</v>
      </c>
      <c r="G81" s="21"/>
    </row>
    <row r="82" spans="1:9" x14ac:dyDescent="0.2">
      <c r="A82" s="21" t="s">
        <v>561</v>
      </c>
      <c r="B82" s="21" t="s">
        <v>560</v>
      </c>
      <c r="C82" s="21" t="s">
        <v>106</v>
      </c>
      <c r="D82" s="24">
        <v>1362700</v>
      </c>
      <c r="E82" s="22">
        <v>4455.3476499999997</v>
      </c>
      <c r="F82" s="23">
        <v>0.35396592891862899</v>
      </c>
      <c r="G82" s="21"/>
    </row>
    <row r="83" spans="1:9" x14ac:dyDescent="0.2">
      <c r="A83" s="21" t="s">
        <v>414</v>
      </c>
      <c r="B83" s="21" t="s">
        <v>413</v>
      </c>
      <c r="C83" s="21" t="s">
        <v>173</v>
      </c>
      <c r="D83" s="24">
        <v>2000000</v>
      </c>
      <c r="E83" s="22">
        <v>4229</v>
      </c>
      <c r="F83" s="23">
        <v>0.33598318941438399</v>
      </c>
      <c r="G83" s="21"/>
    </row>
    <row r="84" spans="1:9" x14ac:dyDescent="0.2">
      <c r="A84" s="21" t="s">
        <v>563</v>
      </c>
      <c r="B84" s="21" t="s">
        <v>562</v>
      </c>
      <c r="C84" s="21" t="s">
        <v>131</v>
      </c>
      <c r="D84" s="24">
        <v>2500000</v>
      </c>
      <c r="E84" s="22">
        <v>4158.75</v>
      </c>
      <c r="F84" s="23">
        <v>0.33040200732491598</v>
      </c>
      <c r="G84" s="21"/>
    </row>
    <row r="85" spans="1:9" x14ac:dyDescent="0.2">
      <c r="A85" s="21" t="s">
        <v>565</v>
      </c>
      <c r="B85" s="21" t="s">
        <v>564</v>
      </c>
      <c r="C85" s="21" t="s">
        <v>465</v>
      </c>
      <c r="D85" s="24">
        <v>1159420</v>
      </c>
      <c r="E85" s="22">
        <v>3563.4773700000001</v>
      </c>
      <c r="F85" s="23">
        <v>0.28310912560382701</v>
      </c>
      <c r="G85" s="21"/>
    </row>
    <row r="86" spans="1:9" x14ac:dyDescent="0.2">
      <c r="A86" s="21" t="s">
        <v>567</v>
      </c>
      <c r="B86" s="21" t="s">
        <v>566</v>
      </c>
      <c r="C86" s="21" t="s">
        <v>488</v>
      </c>
      <c r="D86" s="24">
        <v>573600</v>
      </c>
      <c r="E86" s="22">
        <v>3391.1232</v>
      </c>
      <c r="F86" s="23">
        <v>0.26941602942376802</v>
      </c>
      <c r="G86" s="21"/>
    </row>
    <row r="87" spans="1:9" x14ac:dyDescent="0.2">
      <c r="A87" s="21" t="s">
        <v>569</v>
      </c>
      <c r="B87" s="21" t="s">
        <v>568</v>
      </c>
      <c r="C87" s="21" t="s">
        <v>145</v>
      </c>
      <c r="D87" s="24">
        <v>292158</v>
      </c>
      <c r="E87" s="22">
        <v>2823.7070699999999</v>
      </c>
      <c r="F87" s="23">
        <v>0.22433627508880299</v>
      </c>
      <c r="G87" s="21"/>
    </row>
    <row r="88" spans="1:9" x14ac:dyDescent="0.2">
      <c r="A88" s="21" t="s">
        <v>432</v>
      </c>
      <c r="B88" s="21" t="s">
        <v>431</v>
      </c>
      <c r="C88" s="21" t="s">
        <v>173</v>
      </c>
      <c r="D88" s="24">
        <v>2000000</v>
      </c>
      <c r="E88" s="22">
        <v>2016</v>
      </c>
      <c r="F88" s="23">
        <v>0.16016602266715499</v>
      </c>
      <c r="G88" s="21"/>
    </row>
    <row r="89" spans="1:9" x14ac:dyDescent="0.2">
      <c r="A89" s="21" t="s">
        <v>571</v>
      </c>
      <c r="B89" s="21" t="s">
        <v>570</v>
      </c>
      <c r="C89" s="21" t="s">
        <v>551</v>
      </c>
      <c r="D89" s="24">
        <v>1892146</v>
      </c>
      <c r="E89" s="22">
        <v>1899.7145840000001</v>
      </c>
      <c r="F89" s="23">
        <v>0.15092744500102601</v>
      </c>
      <c r="G89" s="21"/>
    </row>
    <row r="90" spans="1:9" x14ac:dyDescent="0.2">
      <c r="A90" s="21" t="s">
        <v>573</v>
      </c>
      <c r="B90" s="21" t="s">
        <v>572</v>
      </c>
      <c r="C90" s="21" t="s">
        <v>145</v>
      </c>
      <c r="D90" s="24">
        <v>518764</v>
      </c>
      <c r="E90" s="22">
        <v>1283.1627539999999</v>
      </c>
      <c r="F90" s="23">
        <v>0.10194398548750699</v>
      </c>
      <c r="G90" s="21"/>
    </row>
    <row r="91" spans="1:9" x14ac:dyDescent="0.2">
      <c r="A91" s="21" t="s">
        <v>394</v>
      </c>
      <c r="B91" s="21" t="s">
        <v>393</v>
      </c>
      <c r="C91" s="21" t="s">
        <v>103</v>
      </c>
      <c r="D91" s="24">
        <v>41217</v>
      </c>
      <c r="E91" s="22">
        <v>1089.736263</v>
      </c>
      <c r="F91" s="23">
        <v>8.6576747520277206E-2</v>
      </c>
      <c r="G91" s="21"/>
    </row>
    <row r="92" spans="1:9" x14ac:dyDescent="0.2">
      <c r="A92" s="21" t="s">
        <v>575</v>
      </c>
      <c r="B92" s="21" t="s">
        <v>574</v>
      </c>
      <c r="C92" s="21" t="s">
        <v>150</v>
      </c>
      <c r="D92" s="24">
        <v>78401</v>
      </c>
      <c r="E92" s="22">
        <v>139.82818349999999</v>
      </c>
      <c r="F92" s="23">
        <v>1.11089900833175E-2</v>
      </c>
      <c r="G92" s="21"/>
    </row>
    <row r="93" spans="1:9" x14ac:dyDescent="0.2">
      <c r="A93" s="20" t="s">
        <v>24</v>
      </c>
      <c r="B93" s="20"/>
      <c r="C93" s="20"/>
      <c r="D93" s="20"/>
      <c r="E93" s="25">
        <f>SUM(E7:E92)</f>
        <v>1198085.7885815001</v>
      </c>
      <c r="F93" s="26">
        <f>SUM(F7:F92)</f>
        <v>95.184839072986534</v>
      </c>
      <c r="G93" s="21"/>
      <c r="H93" s="14"/>
      <c r="I93" s="14"/>
    </row>
    <row r="94" spans="1:9" x14ac:dyDescent="0.2">
      <c r="A94" s="21"/>
      <c r="B94" s="21"/>
      <c r="C94" s="21"/>
      <c r="D94" s="21"/>
      <c r="E94" s="22"/>
      <c r="F94" s="23"/>
      <c r="G94" s="20"/>
    </row>
    <row r="95" spans="1:9" x14ac:dyDescent="0.2">
      <c r="A95" s="20" t="s">
        <v>23</v>
      </c>
      <c r="B95" s="21"/>
      <c r="C95" s="21"/>
      <c r="D95" s="21"/>
      <c r="E95" s="22"/>
      <c r="F95" s="23"/>
      <c r="G95" s="21"/>
    </row>
    <row r="96" spans="1:9" x14ac:dyDescent="0.2">
      <c r="A96" s="20" t="s">
        <v>25</v>
      </c>
      <c r="B96" s="21"/>
      <c r="C96" s="21"/>
      <c r="D96" s="21"/>
      <c r="E96" s="22"/>
      <c r="F96" s="23"/>
      <c r="G96" s="21"/>
    </row>
    <row r="97" spans="1:9" x14ac:dyDescent="0.2">
      <c r="A97" s="21" t="s">
        <v>577</v>
      </c>
      <c r="B97" s="21" t="s">
        <v>576</v>
      </c>
      <c r="C97" s="21" t="s">
        <v>48</v>
      </c>
      <c r="D97" s="24">
        <v>2500000</v>
      </c>
      <c r="E97" s="22">
        <v>2463.0025000000001</v>
      </c>
      <c r="F97" s="23">
        <v>0.19567922333544599</v>
      </c>
      <c r="G97" s="83">
        <v>6.9402000000000008</v>
      </c>
    </row>
    <row r="98" spans="1:9" x14ac:dyDescent="0.2">
      <c r="A98" s="20" t="s">
        <v>24</v>
      </c>
      <c r="B98" s="20"/>
      <c r="C98" s="20"/>
      <c r="D98" s="20"/>
      <c r="E98" s="25">
        <f>SUM(E96:E97)</f>
        <v>2463.0025000000001</v>
      </c>
      <c r="F98" s="26">
        <f>SUM(F96:F97)</f>
        <v>0.19567922333544599</v>
      </c>
      <c r="G98" s="83"/>
      <c r="H98" s="14"/>
      <c r="I98" s="14"/>
    </row>
    <row r="99" spans="1:9" x14ac:dyDescent="0.2">
      <c r="A99" s="21"/>
      <c r="B99" s="21"/>
      <c r="C99" s="21"/>
      <c r="D99" s="21"/>
      <c r="E99" s="22"/>
      <c r="F99" s="23"/>
      <c r="G99" s="83"/>
    </row>
    <row r="100" spans="1:9" x14ac:dyDescent="0.2">
      <c r="A100" s="20" t="s">
        <v>27</v>
      </c>
      <c r="B100" s="20"/>
      <c r="C100" s="20"/>
      <c r="D100" s="20"/>
      <c r="E100" s="25">
        <f>E93+E98</f>
        <v>1200548.7910815</v>
      </c>
      <c r="F100" s="26">
        <f>F93+F98</f>
        <v>95.380518296321981</v>
      </c>
      <c r="G100" s="21"/>
      <c r="H100" s="14"/>
      <c r="I100" s="14"/>
    </row>
    <row r="101" spans="1:9" x14ac:dyDescent="0.2">
      <c r="A101" s="20"/>
      <c r="B101" s="20"/>
      <c r="C101" s="20"/>
      <c r="D101" s="20"/>
      <c r="E101" s="25"/>
      <c r="F101" s="26"/>
      <c r="G101" s="20"/>
      <c r="H101" s="14"/>
      <c r="I101" s="14"/>
    </row>
    <row r="102" spans="1:9" x14ac:dyDescent="0.2">
      <c r="A102" s="20" t="s">
        <v>29</v>
      </c>
      <c r="B102" s="20"/>
      <c r="C102" s="20"/>
      <c r="D102" s="20"/>
      <c r="E102" s="25">
        <f>E104-(E93+E98)</f>
        <v>58145.135650699958</v>
      </c>
      <c r="F102" s="26">
        <f>F104-(F93+F98)</f>
        <v>4.6194817036780194</v>
      </c>
      <c r="G102" s="20"/>
      <c r="H102" s="14"/>
      <c r="I102" s="14"/>
    </row>
    <row r="103" spans="1:9" x14ac:dyDescent="0.2">
      <c r="A103" s="20"/>
      <c r="B103" s="20"/>
      <c r="C103" s="20"/>
      <c r="D103" s="20"/>
      <c r="E103" s="25"/>
      <c r="F103" s="26"/>
      <c r="G103" s="20"/>
      <c r="H103" s="14"/>
      <c r="I103" s="14"/>
    </row>
    <row r="104" spans="1:9" x14ac:dyDescent="0.2">
      <c r="A104" s="27" t="s">
        <v>28</v>
      </c>
      <c r="B104" s="27"/>
      <c r="C104" s="27"/>
      <c r="D104" s="27"/>
      <c r="E104" s="28">
        <v>1258693.9267322</v>
      </c>
      <c r="F104" s="29">
        <v>100</v>
      </c>
      <c r="G104" s="27"/>
      <c r="H104" s="14"/>
      <c r="I104" s="14"/>
    </row>
    <row r="105" spans="1:9" x14ac:dyDescent="0.2">
      <c r="G105" s="11"/>
    </row>
    <row r="106" spans="1:9" x14ac:dyDescent="0.2">
      <c r="A106" s="14" t="s">
        <v>32</v>
      </c>
      <c r="G106" s="11"/>
    </row>
    <row r="107" spans="1:9" x14ac:dyDescent="0.2">
      <c r="A107" s="14" t="s">
        <v>33</v>
      </c>
    </row>
    <row r="108" spans="1:9" x14ac:dyDescent="0.2">
      <c r="A108" s="14" t="s">
        <v>34</v>
      </c>
      <c r="B108" s="14"/>
      <c r="C108" s="30" t="s">
        <v>36</v>
      </c>
      <c r="D108" s="14" t="s">
        <v>35</v>
      </c>
    </row>
    <row r="109" spans="1:9" x14ac:dyDescent="0.2">
      <c r="A109" s="7" t="s">
        <v>56</v>
      </c>
      <c r="C109" s="31">
        <v>125.3442</v>
      </c>
      <c r="D109" s="31">
        <v>161.10589999999999</v>
      </c>
    </row>
    <row r="110" spans="1:9" x14ac:dyDescent="0.2">
      <c r="A110" s="7" t="s">
        <v>74</v>
      </c>
      <c r="C110" s="31">
        <v>42.097499999999997</v>
      </c>
      <c r="D110" s="31">
        <v>49.606400000000001</v>
      </c>
    </row>
    <row r="111" spans="1:9" x14ac:dyDescent="0.2">
      <c r="A111" s="7" t="s">
        <v>57</v>
      </c>
      <c r="C111" s="31">
        <v>139.87129999999999</v>
      </c>
      <c r="D111" s="31">
        <v>180.52209999999999</v>
      </c>
    </row>
    <row r="112" spans="1:9" x14ac:dyDescent="0.2">
      <c r="A112" s="7" t="s">
        <v>75</v>
      </c>
      <c r="C112" s="31">
        <v>49.212499999999999</v>
      </c>
      <c r="D112" s="31">
        <v>58.209299999999999</v>
      </c>
    </row>
    <row r="114" spans="1:4" x14ac:dyDescent="0.2">
      <c r="A114" s="14" t="s">
        <v>37</v>
      </c>
    </row>
    <row r="115" spans="1:4" x14ac:dyDescent="0.2">
      <c r="A115" s="88" t="s">
        <v>38</v>
      </c>
      <c r="B115" s="89"/>
      <c r="C115" s="32" t="s">
        <v>39</v>
      </c>
    </row>
    <row r="116" spans="1:4" x14ac:dyDescent="0.2">
      <c r="A116" s="84" t="s">
        <v>74</v>
      </c>
      <c r="B116" s="85"/>
      <c r="C116" s="33">
        <v>4.25</v>
      </c>
    </row>
    <row r="117" spans="1:4" x14ac:dyDescent="0.2">
      <c r="A117" s="84" t="s">
        <v>75</v>
      </c>
      <c r="B117" s="85"/>
      <c r="C117" s="33">
        <v>5</v>
      </c>
    </row>
    <row r="118" spans="1:4" x14ac:dyDescent="0.2">
      <c r="A118" s="7" t="s">
        <v>40</v>
      </c>
    </row>
    <row r="119" spans="1:4" x14ac:dyDescent="0.2">
      <c r="A119" s="7" t="s">
        <v>41</v>
      </c>
    </row>
    <row r="121" spans="1:4" x14ac:dyDescent="0.2">
      <c r="A121" s="14" t="s">
        <v>281</v>
      </c>
      <c r="D121" s="50">
        <v>0.14080000000000001</v>
      </c>
    </row>
    <row r="123" spans="1:4" x14ac:dyDescent="0.2">
      <c r="A123" s="14" t="s">
        <v>43</v>
      </c>
      <c r="D123" s="30" t="s">
        <v>44</v>
      </c>
    </row>
    <row r="125" spans="1:4" x14ac:dyDescent="0.2">
      <c r="A125" s="54" t="s">
        <v>790</v>
      </c>
      <c r="B125" s="61"/>
      <c r="C125" s="61"/>
      <c r="D125" s="30"/>
    </row>
    <row r="126" spans="1:4" x14ac:dyDescent="0.2">
      <c r="A126" s="61"/>
      <c r="B126" s="61"/>
      <c r="C126" s="61"/>
      <c r="D126" s="30"/>
    </row>
    <row r="127" spans="1:4" x14ac:dyDescent="0.2">
      <c r="A127" s="55" t="s">
        <v>791</v>
      </c>
      <c r="B127" s="55" t="s">
        <v>792</v>
      </c>
      <c r="C127" s="55" t="s">
        <v>793</v>
      </c>
      <c r="D127" s="56" t="s">
        <v>3</v>
      </c>
    </row>
    <row r="128" spans="1:4" x14ac:dyDescent="0.2">
      <c r="A128" s="57" t="s">
        <v>175</v>
      </c>
      <c r="B128" s="58">
        <v>15051</v>
      </c>
      <c r="C128" s="59">
        <f>B128*1817.75/100000</f>
        <v>273.58955250000002</v>
      </c>
      <c r="D128" s="60">
        <f>C128/E104</f>
        <v>2.1735987334926501E-4</v>
      </c>
    </row>
    <row r="130" spans="1:9" x14ac:dyDescent="0.2">
      <c r="A130" s="14" t="s">
        <v>794</v>
      </c>
      <c r="B130" s="63"/>
      <c r="C130" s="63"/>
      <c r="D130" s="14"/>
      <c r="E130" s="14"/>
      <c r="F130" s="14"/>
      <c r="H130" s="14"/>
      <c r="I130" s="14"/>
    </row>
    <row r="131" spans="1:9" x14ac:dyDescent="0.2">
      <c r="A131" s="62"/>
      <c r="G131" s="11"/>
    </row>
    <row r="132" spans="1:9" x14ac:dyDescent="0.2">
      <c r="A132" s="63" t="s">
        <v>803</v>
      </c>
      <c r="G132" s="11"/>
    </row>
    <row r="133" spans="1:9" x14ac:dyDescent="0.2">
      <c r="A133" s="64"/>
      <c r="G133" s="11"/>
    </row>
    <row r="134" spans="1:9" x14ac:dyDescent="0.2">
      <c r="A134" s="65"/>
      <c r="G134" s="11"/>
    </row>
    <row r="135" spans="1:9" x14ac:dyDescent="0.2">
      <c r="A135" s="65"/>
      <c r="G135" s="11"/>
    </row>
    <row r="136" spans="1:9" x14ac:dyDescent="0.2">
      <c r="A136" s="65"/>
      <c r="G136" s="11"/>
    </row>
    <row r="137" spans="1:9" x14ac:dyDescent="0.2">
      <c r="A137" s="65"/>
      <c r="G137" s="11"/>
    </row>
    <row r="138" spans="1:9" x14ac:dyDescent="0.2">
      <c r="A138" s="65"/>
      <c r="G138" s="11"/>
    </row>
    <row r="139" spans="1:9" x14ac:dyDescent="0.2">
      <c r="A139" s="65"/>
      <c r="G139" s="11"/>
    </row>
    <row r="140" spans="1:9" x14ac:dyDescent="0.2">
      <c r="A140" s="65"/>
      <c r="G140" s="11"/>
    </row>
    <row r="141" spans="1:9" x14ac:dyDescent="0.2">
      <c r="A141" s="65"/>
      <c r="G141" s="11"/>
    </row>
    <row r="142" spans="1:9" x14ac:dyDescent="0.2">
      <c r="A142" s="65"/>
      <c r="G142" s="11"/>
    </row>
    <row r="143" spans="1:9" x14ac:dyDescent="0.2">
      <c r="A143" s="65"/>
      <c r="G143" s="11"/>
    </row>
    <row r="144" spans="1:9" x14ac:dyDescent="0.2">
      <c r="A144" s="65"/>
      <c r="G144" s="11"/>
    </row>
    <row r="145" spans="1:7" x14ac:dyDescent="0.2">
      <c r="A145" s="65"/>
      <c r="G145" s="11"/>
    </row>
    <row r="146" spans="1:7" x14ac:dyDescent="0.2">
      <c r="A146" s="63" t="s">
        <v>812</v>
      </c>
      <c r="G146" s="11"/>
    </row>
    <row r="147" spans="1:7" x14ac:dyDescent="0.2">
      <c r="A147" s="65"/>
      <c r="G147" s="11"/>
    </row>
    <row r="148" spans="1:7" x14ac:dyDescent="0.2">
      <c r="A148" s="63" t="s">
        <v>804</v>
      </c>
      <c r="G148" s="11"/>
    </row>
    <row r="149" spans="1:7" x14ac:dyDescent="0.2">
      <c r="A149" s="65"/>
      <c r="G149" s="11"/>
    </row>
    <row r="150" spans="1:7" x14ac:dyDescent="0.2">
      <c r="A150" s="65"/>
      <c r="G150" s="11"/>
    </row>
    <row r="151" spans="1:7" x14ac:dyDescent="0.2">
      <c r="A151" s="65"/>
      <c r="G151" s="11"/>
    </row>
    <row r="152" spans="1:7" x14ac:dyDescent="0.2">
      <c r="A152" s="65"/>
      <c r="G152" s="11"/>
    </row>
    <row r="153" spans="1:7" x14ac:dyDescent="0.2">
      <c r="A153" s="65"/>
      <c r="G153" s="11"/>
    </row>
    <row r="154" spans="1:7" x14ac:dyDescent="0.2">
      <c r="A154" s="65"/>
      <c r="G154" s="11"/>
    </row>
    <row r="155" spans="1:7" x14ac:dyDescent="0.2">
      <c r="A155" s="65"/>
      <c r="G155" s="11"/>
    </row>
    <row r="156" spans="1:7" x14ac:dyDescent="0.2">
      <c r="A156" s="65"/>
      <c r="G156" s="11"/>
    </row>
    <row r="157" spans="1:7" x14ac:dyDescent="0.2">
      <c r="A157" s="65"/>
      <c r="G157" s="11"/>
    </row>
    <row r="158" spans="1:7" x14ac:dyDescent="0.2">
      <c r="A158" s="65"/>
      <c r="G158" s="11"/>
    </row>
    <row r="159" spans="1:7" x14ac:dyDescent="0.2">
      <c r="A159" s="65"/>
      <c r="G159" s="11"/>
    </row>
    <row r="160" spans="1:7" x14ac:dyDescent="0.2">
      <c r="A160" s="65"/>
      <c r="G160" s="11"/>
    </row>
    <row r="161" spans="7:7" x14ac:dyDescent="0.2">
      <c r="G161" s="11"/>
    </row>
    <row r="162" spans="7:7" x14ac:dyDescent="0.2">
      <c r="G162" s="11"/>
    </row>
    <row r="163" spans="7:7" x14ac:dyDescent="0.2">
      <c r="G163" s="11"/>
    </row>
    <row r="164" spans="7:7" x14ac:dyDescent="0.2">
      <c r="G164" s="11"/>
    </row>
    <row r="165" spans="7:7" x14ac:dyDescent="0.2">
      <c r="G165" s="11"/>
    </row>
    <row r="166" spans="7:7" x14ac:dyDescent="0.2">
      <c r="G166" s="11"/>
    </row>
    <row r="167" spans="7:7" x14ac:dyDescent="0.2">
      <c r="G167" s="11"/>
    </row>
    <row r="168" spans="7:7" x14ac:dyDescent="0.2">
      <c r="G168" s="11"/>
    </row>
    <row r="169" spans="7:7" x14ac:dyDescent="0.2">
      <c r="G169" s="11"/>
    </row>
    <row r="170" spans="7:7" x14ac:dyDescent="0.2">
      <c r="G170" s="11"/>
    </row>
    <row r="171" spans="7:7" x14ac:dyDescent="0.2">
      <c r="G171" s="11"/>
    </row>
    <row r="172" spans="7:7" x14ac:dyDescent="0.2">
      <c r="G172" s="11"/>
    </row>
    <row r="173" spans="7:7" x14ac:dyDescent="0.2">
      <c r="G173" s="11"/>
    </row>
    <row r="174" spans="7:7" x14ac:dyDescent="0.2">
      <c r="G174" s="11"/>
    </row>
    <row r="175" spans="7:7" x14ac:dyDescent="0.2">
      <c r="G175" s="11"/>
    </row>
    <row r="176" spans="7: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row r="258" spans="7:7" x14ac:dyDescent="0.2">
      <c r="G258" s="11"/>
    </row>
    <row r="259" spans="7:7" x14ac:dyDescent="0.2">
      <c r="G259" s="11"/>
    </row>
    <row r="260" spans="7:7" x14ac:dyDescent="0.2">
      <c r="G260" s="11"/>
    </row>
    <row r="261" spans="7:7" x14ac:dyDescent="0.2">
      <c r="G261" s="11"/>
    </row>
    <row r="262" spans="7:7" x14ac:dyDescent="0.2">
      <c r="G262" s="11"/>
    </row>
  </sheetData>
  <mergeCells count="4">
    <mergeCell ref="A115:B115"/>
    <mergeCell ref="A116:B116"/>
    <mergeCell ref="A117:B117"/>
    <mergeCell ref="A1:G1"/>
  </mergeCells>
  <conditionalFormatting sqref="F2:F3 F5:F129">
    <cfRule type="cellIs" dxfId="53" priority="4" stopIfTrue="1" operator="between">
      <formula>0.009</formula>
      <formula>-0.009</formula>
    </cfRule>
  </conditionalFormatting>
  <conditionalFormatting sqref="F263:F65535">
    <cfRule type="cellIs" dxfId="52" priority="2" stopIfTrue="1" operator="between">
      <formula>0.009</formula>
      <formula>-0.009</formula>
    </cfRule>
  </conditionalFormatting>
  <conditionalFormatting sqref="F131:G162">
    <cfRule type="cellIs" dxfId="51" priority="3" stopIfTrue="1" operator="between">
      <formula>0.009</formula>
      <formula>-0.009</formula>
    </cfRule>
  </conditionalFormatting>
  <conditionalFormatting sqref="G105:G106">
    <cfRule type="cellIs" dxfId="50" priority="1" stopIfTrue="1" operator="between">
      <formula>0.009</formula>
      <formula>-0.009</formula>
    </cfRule>
  </conditionalFormatting>
  <hyperlinks>
    <hyperlink ref="A131"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39"/>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7" style="10" customWidth="1"/>
    <col min="6" max="6" width="14.7109375" style="11" bestFit="1" customWidth="1"/>
    <col min="7" max="16384" width="9.140625" style="7"/>
  </cols>
  <sheetData>
    <row r="1" spans="1:6" s="1" customFormat="1" ht="15" x14ac:dyDescent="0.2">
      <c r="A1" s="86" t="s">
        <v>15</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579</v>
      </c>
      <c r="B7" s="21" t="s">
        <v>578</v>
      </c>
      <c r="C7" s="21" t="s">
        <v>79</v>
      </c>
      <c r="D7" s="24">
        <v>23439752</v>
      </c>
      <c r="E7" s="22">
        <v>38113.036749999999</v>
      </c>
      <c r="F7" s="23">
        <v>3.5598865169033802</v>
      </c>
    </row>
    <row r="8" spans="1:6" x14ac:dyDescent="0.2">
      <c r="A8" s="21" t="s">
        <v>108</v>
      </c>
      <c r="B8" s="21" t="s">
        <v>107</v>
      </c>
      <c r="C8" s="21" t="s">
        <v>109</v>
      </c>
      <c r="D8" s="24">
        <v>13617750</v>
      </c>
      <c r="E8" s="22">
        <v>31831.49063</v>
      </c>
      <c r="F8" s="23">
        <v>2.9731688673869101</v>
      </c>
    </row>
    <row r="9" spans="1:6" x14ac:dyDescent="0.2">
      <c r="A9" s="21" t="s">
        <v>464</v>
      </c>
      <c r="B9" s="21" t="s">
        <v>463</v>
      </c>
      <c r="C9" s="21" t="s">
        <v>465</v>
      </c>
      <c r="D9" s="24">
        <v>1100123</v>
      </c>
      <c r="E9" s="22">
        <v>26739.039580000001</v>
      </c>
      <c r="F9" s="23">
        <v>2.4975167184962701</v>
      </c>
    </row>
    <row r="10" spans="1:6" x14ac:dyDescent="0.2">
      <c r="A10" s="21" t="s">
        <v>177</v>
      </c>
      <c r="B10" s="21" t="s">
        <v>176</v>
      </c>
      <c r="C10" s="21" t="s">
        <v>178</v>
      </c>
      <c r="D10" s="24">
        <v>1931918</v>
      </c>
      <c r="E10" s="22">
        <v>26665.298200000001</v>
      </c>
      <c r="F10" s="23">
        <v>2.4906290242376898</v>
      </c>
    </row>
    <row r="11" spans="1:6" x14ac:dyDescent="0.2">
      <c r="A11" s="21" t="s">
        <v>227</v>
      </c>
      <c r="B11" s="21" t="s">
        <v>226</v>
      </c>
      <c r="C11" s="21" t="s">
        <v>103</v>
      </c>
      <c r="D11" s="24">
        <v>603937</v>
      </c>
      <c r="E11" s="22">
        <v>26633.017759999999</v>
      </c>
      <c r="F11" s="23">
        <v>2.4876139219809699</v>
      </c>
    </row>
    <row r="12" spans="1:6" x14ac:dyDescent="0.2">
      <c r="A12" s="21" t="s">
        <v>147</v>
      </c>
      <c r="B12" s="21" t="s">
        <v>146</v>
      </c>
      <c r="C12" s="21" t="s">
        <v>109</v>
      </c>
      <c r="D12" s="24">
        <v>660000</v>
      </c>
      <c r="E12" s="22">
        <v>25999.71</v>
      </c>
      <c r="F12" s="23">
        <v>2.4284608355800401</v>
      </c>
    </row>
    <row r="13" spans="1:6" x14ac:dyDescent="0.2">
      <c r="A13" s="21" t="s">
        <v>581</v>
      </c>
      <c r="B13" s="21" t="s">
        <v>580</v>
      </c>
      <c r="C13" s="21" t="s">
        <v>122</v>
      </c>
      <c r="D13" s="24">
        <v>792366</v>
      </c>
      <c r="E13" s="22">
        <v>25953.55215</v>
      </c>
      <c r="F13" s="23">
        <v>2.4241495363009502</v>
      </c>
    </row>
    <row r="14" spans="1:6" x14ac:dyDescent="0.2">
      <c r="A14" s="21" t="s">
        <v>78</v>
      </c>
      <c r="B14" s="21" t="s">
        <v>77</v>
      </c>
      <c r="C14" s="21" t="s">
        <v>79</v>
      </c>
      <c r="D14" s="24">
        <v>2135566</v>
      </c>
      <c r="E14" s="22">
        <v>24567.55126</v>
      </c>
      <c r="F14" s="23">
        <v>2.29469236622313</v>
      </c>
    </row>
    <row r="15" spans="1:6" x14ac:dyDescent="0.2">
      <c r="A15" s="21" t="s">
        <v>300</v>
      </c>
      <c r="B15" s="21" t="s">
        <v>299</v>
      </c>
      <c r="C15" s="21" t="s">
        <v>301</v>
      </c>
      <c r="D15" s="24">
        <v>1911228</v>
      </c>
      <c r="E15" s="22">
        <v>23084.767400000001</v>
      </c>
      <c r="F15" s="23">
        <v>2.1561953394624398</v>
      </c>
    </row>
    <row r="16" spans="1:6" x14ac:dyDescent="0.2">
      <c r="A16" s="21" t="s">
        <v>458</v>
      </c>
      <c r="B16" s="21" t="s">
        <v>457</v>
      </c>
      <c r="C16" s="21" t="s">
        <v>79</v>
      </c>
      <c r="D16" s="24">
        <v>23580355</v>
      </c>
      <c r="E16" s="22">
        <v>22884.734530000002</v>
      </c>
      <c r="F16" s="23">
        <v>2.1375115929658901</v>
      </c>
    </row>
    <row r="17" spans="1:6" x14ac:dyDescent="0.2">
      <c r="A17" s="21" t="s">
        <v>583</v>
      </c>
      <c r="B17" s="21" t="s">
        <v>582</v>
      </c>
      <c r="C17" s="21" t="s">
        <v>162</v>
      </c>
      <c r="D17" s="24">
        <v>4450000</v>
      </c>
      <c r="E17" s="22">
        <v>22568.174999999999</v>
      </c>
      <c r="F17" s="23">
        <v>2.1079438623744902</v>
      </c>
    </row>
    <row r="18" spans="1:6" x14ac:dyDescent="0.2">
      <c r="A18" s="21" t="s">
        <v>159</v>
      </c>
      <c r="B18" s="21" t="s">
        <v>158</v>
      </c>
      <c r="C18" s="21" t="s">
        <v>145</v>
      </c>
      <c r="D18" s="24">
        <v>1444026</v>
      </c>
      <c r="E18" s="22">
        <v>21295.773440000001</v>
      </c>
      <c r="F18" s="23">
        <v>1.98909725387036</v>
      </c>
    </row>
    <row r="19" spans="1:6" x14ac:dyDescent="0.2">
      <c r="A19" s="21" t="s">
        <v>144</v>
      </c>
      <c r="B19" s="21" t="s">
        <v>143</v>
      </c>
      <c r="C19" s="21" t="s">
        <v>145</v>
      </c>
      <c r="D19" s="24">
        <v>6391052</v>
      </c>
      <c r="E19" s="22">
        <v>20349.109570000001</v>
      </c>
      <c r="F19" s="23">
        <v>1.90067564713884</v>
      </c>
    </row>
    <row r="20" spans="1:6" x14ac:dyDescent="0.2">
      <c r="A20" s="21" t="s">
        <v>585</v>
      </c>
      <c r="B20" s="21" t="s">
        <v>584</v>
      </c>
      <c r="C20" s="21" t="s">
        <v>530</v>
      </c>
      <c r="D20" s="24">
        <v>3620695</v>
      </c>
      <c r="E20" s="22">
        <v>20056.839950000001</v>
      </c>
      <c r="F20" s="23">
        <v>1.8733766762810899</v>
      </c>
    </row>
    <row r="21" spans="1:6" x14ac:dyDescent="0.2">
      <c r="A21" s="21" t="s">
        <v>587</v>
      </c>
      <c r="B21" s="21" t="s">
        <v>586</v>
      </c>
      <c r="C21" s="21" t="s">
        <v>106</v>
      </c>
      <c r="D21" s="24">
        <v>1491580</v>
      </c>
      <c r="E21" s="22">
        <v>19979.714100000001</v>
      </c>
      <c r="F21" s="23">
        <v>1.8661728610794599</v>
      </c>
    </row>
    <row r="22" spans="1:6" x14ac:dyDescent="0.2">
      <c r="A22" s="21" t="s">
        <v>589</v>
      </c>
      <c r="B22" s="21" t="s">
        <v>588</v>
      </c>
      <c r="C22" s="21" t="s">
        <v>131</v>
      </c>
      <c r="D22" s="24">
        <v>3352118</v>
      </c>
      <c r="E22" s="22">
        <v>19333.34057</v>
      </c>
      <c r="F22" s="23">
        <v>1.8057993875768501</v>
      </c>
    </row>
    <row r="23" spans="1:6" x14ac:dyDescent="0.2">
      <c r="A23" s="21" t="s">
        <v>400</v>
      </c>
      <c r="B23" s="21" t="s">
        <v>399</v>
      </c>
      <c r="C23" s="21" t="s">
        <v>87</v>
      </c>
      <c r="D23" s="24">
        <v>822190</v>
      </c>
      <c r="E23" s="22">
        <v>19032.465219999998</v>
      </c>
      <c r="F23" s="23">
        <v>1.7776966124356499</v>
      </c>
    </row>
    <row r="24" spans="1:6" x14ac:dyDescent="0.2">
      <c r="A24" s="21" t="s">
        <v>81</v>
      </c>
      <c r="B24" s="21" t="s">
        <v>80</v>
      </c>
      <c r="C24" s="21" t="s">
        <v>79</v>
      </c>
      <c r="D24" s="24">
        <v>1223175</v>
      </c>
      <c r="E24" s="22">
        <v>18593.483179999999</v>
      </c>
      <c r="F24" s="23">
        <v>1.73669420542176</v>
      </c>
    </row>
    <row r="25" spans="1:6" x14ac:dyDescent="0.2">
      <c r="A25" s="21" t="s">
        <v>167</v>
      </c>
      <c r="B25" s="21" t="s">
        <v>166</v>
      </c>
      <c r="C25" s="21" t="s">
        <v>168</v>
      </c>
      <c r="D25" s="24">
        <v>11100000</v>
      </c>
      <c r="E25" s="22">
        <v>18315</v>
      </c>
      <c r="F25" s="23">
        <v>1.7106829346807499</v>
      </c>
    </row>
    <row r="26" spans="1:6" x14ac:dyDescent="0.2">
      <c r="A26" s="21" t="s">
        <v>339</v>
      </c>
      <c r="B26" s="21" t="s">
        <v>338</v>
      </c>
      <c r="C26" s="21" t="s">
        <v>112</v>
      </c>
      <c r="D26" s="24">
        <v>18957486</v>
      </c>
      <c r="E26" s="22">
        <v>18237.10153</v>
      </c>
      <c r="F26" s="23">
        <v>1.70340695415841</v>
      </c>
    </row>
    <row r="27" spans="1:6" x14ac:dyDescent="0.2">
      <c r="A27" s="21" t="s">
        <v>422</v>
      </c>
      <c r="B27" s="21" t="s">
        <v>421</v>
      </c>
      <c r="C27" s="21" t="s">
        <v>87</v>
      </c>
      <c r="D27" s="24">
        <v>539990</v>
      </c>
      <c r="E27" s="22">
        <v>18190.103139999999</v>
      </c>
      <c r="F27" s="23">
        <v>1.69901714560092</v>
      </c>
    </row>
    <row r="28" spans="1:6" x14ac:dyDescent="0.2">
      <c r="A28" s="21" t="s">
        <v>591</v>
      </c>
      <c r="B28" s="21" t="s">
        <v>590</v>
      </c>
      <c r="C28" s="21" t="s">
        <v>137</v>
      </c>
      <c r="D28" s="24">
        <v>2153205</v>
      </c>
      <c r="E28" s="22">
        <v>18093.38162</v>
      </c>
      <c r="F28" s="23">
        <v>1.6899830285558499</v>
      </c>
    </row>
    <row r="29" spans="1:6" x14ac:dyDescent="0.2">
      <c r="A29" s="21" t="s">
        <v>303</v>
      </c>
      <c r="B29" s="21" t="s">
        <v>302</v>
      </c>
      <c r="C29" s="21" t="s">
        <v>304</v>
      </c>
      <c r="D29" s="24">
        <v>3676225</v>
      </c>
      <c r="E29" s="22">
        <v>17899.539529999998</v>
      </c>
      <c r="F29" s="23">
        <v>1.67187752184627</v>
      </c>
    </row>
    <row r="30" spans="1:6" x14ac:dyDescent="0.2">
      <c r="A30" s="21" t="s">
        <v>593</v>
      </c>
      <c r="B30" s="21" t="s">
        <v>592</v>
      </c>
      <c r="C30" s="21" t="s">
        <v>178</v>
      </c>
      <c r="D30" s="24">
        <v>566062</v>
      </c>
      <c r="E30" s="22">
        <v>17840.293020000001</v>
      </c>
      <c r="F30" s="23">
        <v>1.66634369746209</v>
      </c>
    </row>
    <row r="31" spans="1:6" x14ac:dyDescent="0.2">
      <c r="A31" s="21" t="s">
        <v>141</v>
      </c>
      <c r="B31" s="21" t="s">
        <v>140</v>
      </c>
      <c r="C31" s="21" t="s">
        <v>142</v>
      </c>
      <c r="D31" s="24">
        <v>1400578</v>
      </c>
      <c r="E31" s="22">
        <v>17715.911120000001</v>
      </c>
      <c r="F31" s="23">
        <v>1.65472600738766</v>
      </c>
    </row>
    <row r="32" spans="1:6" x14ac:dyDescent="0.2">
      <c r="A32" s="21" t="s">
        <v>595</v>
      </c>
      <c r="B32" s="21" t="s">
        <v>594</v>
      </c>
      <c r="C32" s="21" t="s">
        <v>181</v>
      </c>
      <c r="D32" s="24">
        <v>442739</v>
      </c>
      <c r="E32" s="22">
        <v>17707.346310000001</v>
      </c>
      <c r="F32" s="23">
        <v>1.6539260251705801</v>
      </c>
    </row>
    <row r="33" spans="1:6" x14ac:dyDescent="0.2">
      <c r="A33" s="21" t="s">
        <v>597</v>
      </c>
      <c r="B33" s="21" t="s">
        <v>596</v>
      </c>
      <c r="C33" s="21" t="s">
        <v>157</v>
      </c>
      <c r="D33" s="24">
        <v>1717030</v>
      </c>
      <c r="E33" s="22">
        <v>17357.456269999999</v>
      </c>
      <c r="F33" s="23">
        <v>1.6212451122334901</v>
      </c>
    </row>
    <row r="34" spans="1:6" x14ac:dyDescent="0.2">
      <c r="A34" s="21" t="s">
        <v>599</v>
      </c>
      <c r="B34" s="21" t="s">
        <v>598</v>
      </c>
      <c r="C34" s="21" t="s">
        <v>328</v>
      </c>
      <c r="D34" s="24">
        <v>1543493</v>
      </c>
      <c r="E34" s="22">
        <v>17240.04506</v>
      </c>
      <c r="F34" s="23">
        <v>1.61027850817741</v>
      </c>
    </row>
    <row r="35" spans="1:6" x14ac:dyDescent="0.2">
      <c r="A35" s="21" t="s">
        <v>601</v>
      </c>
      <c r="B35" s="21" t="s">
        <v>600</v>
      </c>
      <c r="C35" s="21" t="s">
        <v>128</v>
      </c>
      <c r="D35" s="24">
        <v>828517</v>
      </c>
      <c r="E35" s="22">
        <v>16884.34794</v>
      </c>
      <c r="F35" s="23">
        <v>1.5770551943308799</v>
      </c>
    </row>
    <row r="36" spans="1:6" x14ac:dyDescent="0.2">
      <c r="A36" s="21" t="s">
        <v>603</v>
      </c>
      <c r="B36" s="21" t="s">
        <v>602</v>
      </c>
      <c r="C36" s="21" t="s">
        <v>178</v>
      </c>
      <c r="D36" s="24">
        <v>1098135</v>
      </c>
      <c r="E36" s="22">
        <v>16289.185520000001</v>
      </c>
      <c r="F36" s="23">
        <v>1.52146501167965</v>
      </c>
    </row>
    <row r="37" spans="1:6" x14ac:dyDescent="0.2">
      <c r="A37" s="21" t="s">
        <v>605</v>
      </c>
      <c r="B37" s="21" t="s">
        <v>604</v>
      </c>
      <c r="C37" s="21" t="s">
        <v>145</v>
      </c>
      <c r="D37" s="24">
        <v>189000</v>
      </c>
      <c r="E37" s="22">
        <v>15765.907499999999</v>
      </c>
      <c r="F37" s="23">
        <v>1.4725890750753601</v>
      </c>
    </row>
    <row r="38" spans="1:6" x14ac:dyDescent="0.2">
      <c r="A38" s="21" t="s">
        <v>607</v>
      </c>
      <c r="B38" s="21" t="s">
        <v>606</v>
      </c>
      <c r="C38" s="21" t="s">
        <v>106</v>
      </c>
      <c r="D38" s="24">
        <v>300000</v>
      </c>
      <c r="E38" s="22">
        <v>14499.15</v>
      </c>
      <c r="F38" s="23">
        <v>1.3542696408613899</v>
      </c>
    </row>
    <row r="39" spans="1:6" x14ac:dyDescent="0.2">
      <c r="A39" s="21" t="s">
        <v>251</v>
      </c>
      <c r="B39" s="21" t="s">
        <v>250</v>
      </c>
      <c r="C39" s="21" t="s">
        <v>181</v>
      </c>
      <c r="D39" s="24">
        <v>571157</v>
      </c>
      <c r="E39" s="22">
        <v>14460.55293</v>
      </c>
      <c r="F39" s="23">
        <v>1.3506645440021201</v>
      </c>
    </row>
    <row r="40" spans="1:6" x14ac:dyDescent="0.2">
      <c r="A40" s="21" t="s">
        <v>298</v>
      </c>
      <c r="B40" s="21" t="s">
        <v>297</v>
      </c>
      <c r="C40" s="21" t="s">
        <v>79</v>
      </c>
      <c r="D40" s="24">
        <v>8960416</v>
      </c>
      <c r="E40" s="22">
        <v>14399.388510000001</v>
      </c>
      <c r="F40" s="23">
        <v>1.3449515803382499</v>
      </c>
    </row>
    <row r="41" spans="1:6" x14ac:dyDescent="0.2">
      <c r="A41" s="21" t="s">
        <v>406</v>
      </c>
      <c r="B41" s="21" t="s">
        <v>405</v>
      </c>
      <c r="C41" s="21" t="s">
        <v>87</v>
      </c>
      <c r="D41" s="24">
        <v>277965</v>
      </c>
      <c r="E41" s="22">
        <v>14185.24886</v>
      </c>
      <c r="F41" s="23">
        <v>1.3249502128857</v>
      </c>
    </row>
    <row r="42" spans="1:6" x14ac:dyDescent="0.2">
      <c r="A42" s="21" t="s">
        <v>312</v>
      </c>
      <c r="B42" s="21" t="s">
        <v>311</v>
      </c>
      <c r="C42" s="21" t="s">
        <v>162</v>
      </c>
      <c r="D42" s="24">
        <v>5375000</v>
      </c>
      <c r="E42" s="22">
        <v>14036.8125</v>
      </c>
      <c r="F42" s="23">
        <v>1.31108575490382</v>
      </c>
    </row>
    <row r="43" spans="1:6" x14ac:dyDescent="0.2">
      <c r="A43" s="21" t="s">
        <v>609</v>
      </c>
      <c r="B43" s="21" t="s">
        <v>608</v>
      </c>
      <c r="C43" s="21" t="s">
        <v>106</v>
      </c>
      <c r="D43" s="24">
        <v>52304</v>
      </c>
      <c r="E43" s="22">
        <v>13832.341990000001</v>
      </c>
      <c r="F43" s="23">
        <v>1.2919875178247899</v>
      </c>
    </row>
    <row r="44" spans="1:6" x14ac:dyDescent="0.2">
      <c r="A44" s="21" t="s">
        <v>611</v>
      </c>
      <c r="B44" s="21" t="s">
        <v>610</v>
      </c>
      <c r="C44" s="21" t="s">
        <v>612</v>
      </c>
      <c r="D44" s="24">
        <v>400909</v>
      </c>
      <c r="E44" s="22">
        <v>13464.729219999999</v>
      </c>
      <c r="F44" s="23">
        <v>1.2576512419738599</v>
      </c>
    </row>
    <row r="45" spans="1:6" x14ac:dyDescent="0.2">
      <c r="A45" s="21" t="s">
        <v>614</v>
      </c>
      <c r="B45" s="21" t="s">
        <v>613</v>
      </c>
      <c r="C45" s="21" t="s">
        <v>488</v>
      </c>
      <c r="D45" s="24">
        <v>38500</v>
      </c>
      <c r="E45" s="22">
        <v>13391.85925</v>
      </c>
      <c r="F45" s="23">
        <v>1.25084494035608</v>
      </c>
    </row>
    <row r="46" spans="1:6" x14ac:dyDescent="0.2">
      <c r="A46" s="21" t="s">
        <v>119</v>
      </c>
      <c r="B46" s="21" t="s">
        <v>118</v>
      </c>
      <c r="C46" s="21" t="s">
        <v>79</v>
      </c>
      <c r="D46" s="24">
        <v>880366</v>
      </c>
      <c r="E46" s="22">
        <v>13343.70746</v>
      </c>
      <c r="F46" s="23">
        <v>1.24634740033821</v>
      </c>
    </row>
    <row r="47" spans="1:6" x14ac:dyDescent="0.2">
      <c r="A47" s="21" t="s">
        <v>149</v>
      </c>
      <c r="B47" s="21" t="s">
        <v>148</v>
      </c>
      <c r="C47" s="21" t="s">
        <v>150</v>
      </c>
      <c r="D47" s="24">
        <v>1240127</v>
      </c>
      <c r="E47" s="22">
        <v>12748.50556</v>
      </c>
      <c r="F47" s="23">
        <v>1.19075353012147</v>
      </c>
    </row>
    <row r="48" spans="1:6" x14ac:dyDescent="0.2">
      <c r="A48" s="21" t="s">
        <v>616</v>
      </c>
      <c r="B48" s="21" t="s">
        <v>615</v>
      </c>
      <c r="C48" s="21" t="s">
        <v>181</v>
      </c>
      <c r="D48" s="24">
        <v>1602334</v>
      </c>
      <c r="E48" s="22">
        <v>12732.14596</v>
      </c>
      <c r="F48" s="23">
        <v>1.1892254881592399</v>
      </c>
    </row>
    <row r="49" spans="1:6" x14ac:dyDescent="0.2">
      <c r="A49" s="21" t="s">
        <v>345</v>
      </c>
      <c r="B49" s="21" t="s">
        <v>344</v>
      </c>
      <c r="C49" s="21" t="s">
        <v>304</v>
      </c>
      <c r="D49" s="24">
        <v>450000</v>
      </c>
      <c r="E49" s="22">
        <v>12711.825000000001</v>
      </c>
      <c r="F49" s="23">
        <v>1.18732744177713</v>
      </c>
    </row>
    <row r="50" spans="1:6" x14ac:dyDescent="0.2">
      <c r="A50" s="21" t="s">
        <v>460</v>
      </c>
      <c r="B50" s="21" t="s">
        <v>459</v>
      </c>
      <c r="C50" s="21" t="s">
        <v>145</v>
      </c>
      <c r="D50" s="24">
        <v>3063102</v>
      </c>
      <c r="E50" s="22">
        <v>12684.30538</v>
      </c>
      <c r="F50" s="23">
        <v>1.1847570162077701</v>
      </c>
    </row>
    <row r="51" spans="1:6" x14ac:dyDescent="0.2">
      <c r="A51" s="21" t="s">
        <v>618</v>
      </c>
      <c r="B51" s="21" t="s">
        <v>617</v>
      </c>
      <c r="C51" s="21" t="s">
        <v>328</v>
      </c>
      <c r="D51" s="24">
        <v>17469870</v>
      </c>
      <c r="E51" s="22">
        <v>12062.945239999999</v>
      </c>
      <c r="F51" s="23">
        <v>1.1267198779173599</v>
      </c>
    </row>
    <row r="52" spans="1:6" x14ac:dyDescent="0.2">
      <c r="A52" s="21" t="s">
        <v>620</v>
      </c>
      <c r="B52" s="21" t="s">
        <v>619</v>
      </c>
      <c r="C52" s="21" t="s">
        <v>122</v>
      </c>
      <c r="D52" s="24">
        <v>260552</v>
      </c>
      <c r="E52" s="22">
        <v>12054.56856</v>
      </c>
      <c r="F52" s="23">
        <v>1.1259374676784699</v>
      </c>
    </row>
    <row r="53" spans="1:6" x14ac:dyDescent="0.2">
      <c r="A53" s="21" t="s">
        <v>622</v>
      </c>
      <c r="B53" s="21" t="s">
        <v>621</v>
      </c>
      <c r="C53" s="21" t="s">
        <v>301</v>
      </c>
      <c r="D53" s="24">
        <v>324936</v>
      </c>
      <c r="E53" s="22">
        <v>11873.48638</v>
      </c>
      <c r="F53" s="23">
        <v>1.1090237797122799</v>
      </c>
    </row>
    <row r="54" spans="1:6" x14ac:dyDescent="0.2">
      <c r="A54" s="21" t="s">
        <v>624</v>
      </c>
      <c r="B54" s="21" t="s">
        <v>623</v>
      </c>
      <c r="C54" s="21" t="s">
        <v>328</v>
      </c>
      <c r="D54" s="24">
        <v>600000</v>
      </c>
      <c r="E54" s="22">
        <v>11870.7</v>
      </c>
      <c r="F54" s="23">
        <v>1.1087635223977499</v>
      </c>
    </row>
    <row r="55" spans="1:6" x14ac:dyDescent="0.2">
      <c r="A55" s="21" t="s">
        <v>626</v>
      </c>
      <c r="B55" s="21" t="s">
        <v>625</v>
      </c>
      <c r="C55" s="21" t="s">
        <v>106</v>
      </c>
      <c r="D55" s="24">
        <v>527173</v>
      </c>
      <c r="E55" s="22">
        <v>11679.25423</v>
      </c>
      <c r="F55" s="23">
        <v>1.09088184007966</v>
      </c>
    </row>
    <row r="56" spans="1:6" x14ac:dyDescent="0.2">
      <c r="A56" s="21" t="s">
        <v>467</v>
      </c>
      <c r="B56" s="21" t="s">
        <v>466</v>
      </c>
      <c r="C56" s="21" t="s">
        <v>79</v>
      </c>
      <c r="D56" s="24">
        <v>5630441</v>
      </c>
      <c r="E56" s="22">
        <v>11483.28442</v>
      </c>
      <c r="F56" s="23">
        <v>1.07257759712691</v>
      </c>
    </row>
    <row r="57" spans="1:6" x14ac:dyDescent="0.2">
      <c r="A57" s="21" t="s">
        <v>513</v>
      </c>
      <c r="B57" s="21" t="s">
        <v>512</v>
      </c>
      <c r="C57" s="21" t="s">
        <v>328</v>
      </c>
      <c r="D57" s="24">
        <v>301127</v>
      </c>
      <c r="E57" s="22">
        <v>11269.9791</v>
      </c>
      <c r="F57" s="23">
        <v>1.05265415891776</v>
      </c>
    </row>
    <row r="58" spans="1:6" x14ac:dyDescent="0.2">
      <c r="A58" s="21" t="s">
        <v>187</v>
      </c>
      <c r="B58" s="21" t="s">
        <v>186</v>
      </c>
      <c r="C58" s="21" t="s">
        <v>95</v>
      </c>
      <c r="D58" s="24">
        <v>1263076</v>
      </c>
      <c r="E58" s="22">
        <v>10944.553540000001</v>
      </c>
      <c r="F58" s="23">
        <v>1.02225831114266</v>
      </c>
    </row>
    <row r="59" spans="1:6" x14ac:dyDescent="0.2">
      <c r="A59" s="21" t="s">
        <v>628</v>
      </c>
      <c r="B59" s="21" t="s">
        <v>627</v>
      </c>
      <c r="C59" s="21" t="s">
        <v>106</v>
      </c>
      <c r="D59" s="24">
        <v>2422358</v>
      </c>
      <c r="E59" s="22">
        <v>10900.611000000001</v>
      </c>
      <c r="F59" s="23">
        <v>1.0181539293089401</v>
      </c>
    </row>
    <row r="60" spans="1:6" x14ac:dyDescent="0.2">
      <c r="A60" s="21" t="s">
        <v>314</v>
      </c>
      <c r="B60" s="21" t="s">
        <v>313</v>
      </c>
      <c r="C60" s="21" t="s">
        <v>117</v>
      </c>
      <c r="D60" s="24">
        <v>3325151</v>
      </c>
      <c r="E60" s="22">
        <v>9842.4469599999993</v>
      </c>
      <c r="F60" s="23">
        <v>0.91931782964632502</v>
      </c>
    </row>
    <row r="61" spans="1:6" x14ac:dyDescent="0.2">
      <c r="A61" s="21" t="s">
        <v>630</v>
      </c>
      <c r="B61" s="21" t="s">
        <v>629</v>
      </c>
      <c r="C61" s="21" t="s">
        <v>162</v>
      </c>
      <c r="D61" s="24">
        <v>5400000</v>
      </c>
      <c r="E61" s="22">
        <v>8999.1</v>
      </c>
      <c r="F61" s="23">
        <v>0.84054637168908297</v>
      </c>
    </row>
    <row r="62" spans="1:6" x14ac:dyDescent="0.2">
      <c r="A62" s="21" t="s">
        <v>632</v>
      </c>
      <c r="B62" s="21" t="s">
        <v>631</v>
      </c>
      <c r="C62" s="21" t="s">
        <v>122</v>
      </c>
      <c r="D62" s="24">
        <v>565000</v>
      </c>
      <c r="E62" s="22">
        <v>8798.4624999999996</v>
      </c>
      <c r="F62" s="23">
        <v>0.82180615070589902</v>
      </c>
    </row>
    <row r="63" spans="1:6" x14ac:dyDescent="0.2">
      <c r="A63" s="21" t="s">
        <v>563</v>
      </c>
      <c r="B63" s="21" t="s">
        <v>562</v>
      </c>
      <c r="C63" s="21" t="s">
        <v>131</v>
      </c>
      <c r="D63" s="24">
        <v>5217419</v>
      </c>
      <c r="E63" s="22">
        <v>8679.1765070000001</v>
      </c>
      <c r="F63" s="23">
        <v>0.81066443557777801</v>
      </c>
    </row>
    <row r="64" spans="1:6" x14ac:dyDescent="0.2">
      <c r="A64" s="21" t="s">
        <v>152</v>
      </c>
      <c r="B64" s="21" t="s">
        <v>151</v>
      </c>
      <c r="C64" s="21" t="s">
        <v>131</v>
      </c>
      <c r="D64" s="24">
        <v>1837180</v>
      </c>
      <c r="E64" s="22">
        <v>8509.8177599999999</v>
      </c>
      <c r="F64" s="23">
        <v>0.79484575589818096</v>
      </c>
    </row>
    <row r="65" spans="1:9" x14ac:dyDescent="0.2">
      <c r="A65" s="21" t="s">
        <v>634</v>
      </c>
      <c r="B65" s="21" t="s">
        <v>633</v>
      </c>
      <c r="C65" s="21" t="s">
        <v>145</v>
      </c>
      <c r="D65" s="24">
        <v>695000</v>
      </c>
      <c r="E65" s="22">
        <v>8370.9274999999998</v>
      </c>
      <c r="F65" s="23">
        <v>0.78187293593774498</v>
      </c>
    </row>
    <row r="66" spans="1:9" x14ac:dyDescent="0.2">
      <c r="A66" s="21" t="s">
        <v>223</v>
      </c>
      <c r="B66" s="21" t="s">
        <v>222</v>
      </c>
      <c r="C66" s="21" t="s">
        <v>98</v>
      </c>
      <c r="D66" s="24">
        <v>1499850</v>
      </c>
      <c r="E66" s="22">
        <v>7430.2569000000003</v>
      </c>
      <c r="F66" s="23">
        <v>0.69401112089128603</v>
      </c>
    </row>
    <row r="67" spans="1:9" x14ac:dyDescent="0.2">
      <c r="A67" s="21" t="s">
        <v>481</v>
      </c>
      <c r="B67" s="21" t="s">
        <v>480</v>
      </c>
      <c r="C67" s="21" t="s">
        <v>328</v>
      </c>
      <c r="D67" s="24">
        <v>1496474</v>
      </c>
      <c r="E67" s="22">
        <v>7069.3431760000003</v>
      </c>
      <c r="F67" s="23">
        <v>0.66030055859050096</v>
      </c>
    </row>
    <row r="68" spans="1:9" x14ac:dyDescent="0.2">
      <c r="A68" s="21" t="s">
        <v>636</v>
      </c>
      <c r="B68" s="21" t="s">
        <v>635</v>
      </c>
      <c r="C68" s="21" t="s">
        <v>145</v>
      </c>
      <c r="D68" s="24">
        <v>419825</v>
      </c>
      <c r="E68" s="22">
        <v>6325.7131879999997</v>
      </c>
      <c r="F68" s="23">
        <v>0.59084300302465598</v>
      </c>
    </row>
    <row r="69" spans="1:9" x14ac:dyDescent="0.2">
      <c r="A69" s="21" t="s">
        <v>638</v>
      </c>
      <c r="B69" s="21" t="s">
        <v>637</v>
      </c>
      <c r="C69" s="21" t="s">
        <v>117</v>
      </c>
      <c r="D69" s="24">
        <v>1318364</v>
      </c>
      <c r="E69" s="22">
        <v>6185.7638880000004</v>
      </c>
      <c r="F69" s="23">
        <v>0.577771265146932</v>
      </c>
    </row>
    <row r="70" spans="1:9" x14ac:dyDescent="0.2">
      <c r="A70" s="21" t="s">
        <v>640</v>
      </c>
      <c r="B70" s="21" t="s">
        <v>639</v>
      </c>
      <c r="C70" s="21" t="s">
        <v>328</v>
      </c>
      <c r="D70" s="24">
        <v>1144174</v>
      </c>
      <c r="E70" s="22">
        <v>5836.4315740000002</v>
      </c>
      <c r="F70" s="23">
        <v>0.54514244570427095</v>
      </c>
    </row>
    <row r="71" spans="1:9" x14ac:dyDescent="0.2">
      <c r="A71" s="21" t="s">
        <v>534</v>
      </c>
      <c r="B71" s="21" t="s">
        <v>533</v>
      </c>
      <c r="C71" s="21" t="s">
        <v>348</v>
      </c>
      <c r="D71" s="24">
        <v>200000</v>
      </c>
      <c r="E71" s="22">
        <v>5573.2</v>
      </c>
      <c r="F71" s="23">
        <v>0.52055572653905402</v>
      </c>
    </row>
    <row r="72" spans="1:9" x14ac:dyDescent="0.2">
      <c r="A72" s="21" t="s">
        <v>487</v>
      </c>
      <c r="B72" s="21" t="s">
        <v>486</v>
      </c>
      <c r="C72" s="21" t="s">
        <v>488</v>
      </c>
      <c r="D72" s="24">
        <v>600000</v>
      </c>
      <c r="E72" s="22">
        <v>5081.1000000000004</v>
      </c>
      <c r="F72" s="23">
        <v>0.47459192243551002</v>
      </c>
    </row>
    <row r="73" spans="1:9" x14ac:dyDescent="0.2">
      <c r="A73" s="21" t="s">
        <v>525</v>
      </c>
      <c r="B73" s="21" t="s">
        <v>524</v>
      </c>
      <c r="C73" s="21" t="s">
        <v>386</v>
      </c>
      <c r="D73" s="24">
        <v>750000</v>
      </c>
      <c r="E73" s="22">
        <v>4108.125</v>
      </c>
      <c r="F73" s="23">
        <v>0.38371276718729802</v>
      </c>
    </row>
    <row r="74" spans="1:9" x14ac:dyDescent="0.2">
      <c r="A74" s="21" t="s">
        <v>642</v>
      </c>
      <c r="B74" s="21" t="s">
        <v>641</v>
      </c>
      <c r="C74" s="21" t="s">
        <v>328</v>
      </c>
      <c r="D74" s="24">
        <v>395117</v>
      </c>
      <c r="E74" s="22">
        <v>2915.9634599999999</v>
      </c>
      <c r="F74" s="23">
        <v>0.27236084789378301</v>
      </c>
    </row>
    <row r="75" spans="1:9" x14ac:dyDescent="0.2">
      <c r="A75" s="21" t="s">
        <v>644</v>
      </c>
      <c r="B75" s="21" t="s">
        <v>643</v>
      </c>
      <c r="C75" s="21" t="s">
        <v>328</v>
      </c>
      <c r="D75" s="24">
        <v>9490</v>
      </c>
      <c r="E75" s="22">
        <v>2785.8891450000001</v>
      </c>
      <c r="F75" s="23">
        <v>0.26021146700867298</v>
      </c>
    </row>
    <row r="76" spans="1:9" x14ac:dyDescent="0.2">
      <c r="A76" s="21" t="s">
        <v>646</v>
      </c>
      <c r="B76" s="21" t="s">
        <v>645</v>
      </c>
      <c r="C76" s="21" t="s">
        <v>328</v>
      </c>
      <c r="D76" s="24">
        <v>100000</v>
      </c>
      <c r="E76" s="22">
        <v>2429.9</v>
      </c>
      <c r="F76" s="23">
        <v>0.226960877039626</v>
      </c>
    </row>
    <row r="77" spans="1:9" x14ac:dyDescent="0.2">
      <c r="A77" s="21" t="s">
        <v>496</v>
      </c>
      <c r="B77" s="21" t="s">
        <v>495</v>
      </c>
      <c r="C77" s="21" t="s">
        <v>465</v>
      </c>
      <c r="D77" s="24">
        <v>401269</v>
      </c>
      <c r="E77" s="22">
        <v>2004.338655</v>
      </c>
      <c r="F77" s="23">
        <v>0.187212008322657</v>
      </c>
    </row>
    <row r="78" spans="1:9" x14ac:dyDescent="0.2">
      <c r="A78" s="20" t="s">
        <v>24</v>
      </c>
      <c r="B78" s="20"/>
      <c r="C78" s="20"/>
      <c r="D78" s="20"/>
      <c r="E78" s="25">
        <f>SUM(E7:E77)</f>
        <v>1052792.6291530002</v>
      </c>
      <c r="F78" s="26">
        <f>SUM(F7:F77)</f>
        <v>98.334391725346379</v>
      </c>
      <c r="G78" s="14"/>
      <c r="H78" s="14"/>
      <c r="I78" s="14"/>
    </row>
    <row r="79" spans="1:9" x14ac:dyDescent="0.2">
      <c r="A79" s="21"/>
      <c r="B79" s="21"/>
      <c r="C79" s="21"/>
      <c r="D79" s="21"/>
      <c r="E79" s="22"/>
      <c r="F79" s="23"/>
    </row>
    <row r="80" spans="1:9" x14ac:dyDescent="0.2">
      <c r="A80" s="20" t="s">
        <v>270</v>
      </c>
      <c r="B80" s="21"/>
      <c r="C80" s="21"/>
      <c r="D80" s="21"/>
      <c r="E80" s="22"/>
      <c r="F80" s="23"/>
    </row>
    <row r="81" spans="1:9" x14ac:dyDescent="0.2">
      <c r="A81" s="21"/>
      <c r="B81" s="21" t="s">
        <v>271</v>
      </c>
      <c r="C81" s="21" t="s">
        <v>162</v>
      </c>
      <c r="D81" s="24">
        <v>8100</v>
      </c>
      <c r="E81" s="22">
        <v>8.0999999999999996E-4</v>
      </c>
      <c r="F81" s="23">
        <v>7.5656739125929996E-8</v>
      </c>
    </row>
    <row r="82" spans="1:9" x14ac:dyDescent="0.2">
      <c r="A82" s="20" t="s">
        <v>24</v>
      </c>
      <c r="B82" s="20"/>
      <c r="C82" s="20"/>
      <c r="D82" s="20"/>
      <c r="E82" s="25">
        <f>SUM(E80:E81)</f>
        <v>8.0999999999999996E-4</v>
      </c>
      <c r="F82" s="26">
        <f>SUM(F80:F81)</f>
        <v>7.5656739125929996E-8</v>
      </c>
      <c r="G82" s="14"/>
      <c r="H82" s="14"/>
      <c r="I82" s="14"/>
    </row>
    <row r="83" spans="1:9" x14ac:dyDescent="0.2">
      <c r="A83" s="21"/>
      <c r="B83" s="21"/>
      <c r="C83" s="21"/>
      <c r="D83" s="21"/>
      <c r="E83" s="22"/>
      <c r="F83" s="23"/>
    </row>
    <row r="84" spans="1:9" x14ac:dyDescent="0.2">
      <c r="A84" s="20" t="s">
        <v>27</v>
      </c>
      <c r="B84" s="20"/>
      <c r="C84" s="20"/>
      <c r="D84" s="20"/>
      <c r="E84" s="25">
        <f>E78+E82</f>
        <v>1052792.6299630003</v>
      </c>
      <c r="F84" s="26">
        <f>F78+F82</f>
        <v>98.334391801003122</v>
      </c>
      <c r="G84" s="14"/>
      <c r="H84" s="14"/>
      <c r="I84" s="14"/>
    </row>
    <row r="85" spans="1:9" x14ac:dyDescent="0.2">
      <c r="A85" s="20"/>
      <c r="B85" s="20"/>
      <c r="C85" s="20"/>
      <c r="D85" s="20"/>
      <c r="E85" s="25"/>
      <c r="F85" s="26"/>
      <c r="G85" s="14"/>
      <c r="H85" s="14"/>
      <c r="I85" s="14"/>
    </row>
    <row r="86" spans="1:9" x14ac:dyDescent="0.2">
      <c r="A86" s="20" t="s">
        <v>29</v>
      </c>
      <c r="B86" s="20"/>
      <c r="C86" s="20"/>
      <c r="D86" s="20"/>
      <c r="E86" s="25">
        <f>E88-(E78+E82)</f>
        <v>17832.41858919966</v>
      </c>
      <c r="F86" s="26">
        <f>F88-(F78+F82)</f>
        <v>1.6656081989968783</v>
      </c>
      <c r="G86" s="14"/>
      <c r="H86" s="14"/>
      <c r="I86" s="14"/>
    </row>
    <row r="87" spans="1:9" x14ac:dyDescent="0.2">
      <c r="A87" s="20"/>
      <c r="B87" s="20"/>
      <c r="C87" s="20"/>
      <c r="D87" s="20"/>
      <c r="E87" s="25"/>
      <c r="F87" s="26"/>
      <c r="G87" s="14"/>
      <c r="H87" s="14"/>
      <c r="I87" s="14"/>
    </row>
    <row r="88" spans="1:9" x14ac:dyDescent="0.2">
      <c r="A88" s="27" t="s">
        <v>28</v>
      </c>
      <c r="B88" s="27"/>
      <c r="C88" s="27"/>
      <c r="D88" s="27"/>
      <c r="E88" s="28">
        <v>1070625.0485522</v>
      </c>
      <c r="F88" s="29">
        <v>100</v>
      </c>
      <c r="G88" s="14"/>
      <c r="H88" s="14"/>
      <c r="I88" s="14"/>
    </row>
    <row r="89" spans="1:9" x14ac:dyDescent="0.2">
      <c r="F89" s="15" t="s">
        <v>647</v>
      </c>
    </row>
    <row r="90" spans="1:9" x14ac:dyDescent="0.2">
      <c r="A90" s="14" t="s">
        <v>31</v>
      </c>
    </row>
    <row r="91" spans="1:9" x14ac:dyDescent="0.2">
      <c r="A91" s="14" t="s">
        <v>280</v>
      </c>
    </row>
    <row r="93" spans="1:9" x14ac:dyDescent="0.2">
      <c r="A93" s="14" t="s">
        <v>32</v>
      </c>
    </row>
    <row r="94" spans="1:9" x14ac:dyDescent="0.2">
      <c r="A94" s="14" t="s">
        <v>33</v>
      </c>
    </row>
    <row r="95" spans="1:9" x14ac:dyDescent="0.2">
      <c r="A95" s="14" t="s">
        <v>34</v>
      </c>
      <c r="B95" s="14"/>
      <c r="C95" s="30" t="s">
        <v>36</v>
      </c>
      <c r="D95" s="14" t="s">
        <v>35</v>
      </c>
    </row>
    <row r="96" spans="1:9" x14ac:dyDescent="0.2">
      <c r="A96" s="7" t="s">
        <v>56</v>
      </c>
      <c r="C96" s="31">
        <v>1796.1176</v>
      </c>
      <c r="D96" s="31">
        <v>2298.3784999999998</v>
      </c>
    </row>
    <row r="97" spans="1:4" x14ac:dyDescent="0.2">
      <c r="A97" s="7" t="s">
        <v>74</v>
      </c>
      <c r="C97" s="31">
        <v>71.9041</v>
      </c>
      <c r="D97" s="31">
        <v>92.011099999999999</v>
      </c>
    </row>
    <row r="98" spans="1:4" x14ac:dyDescent="0.2">
      <c r="A98" s="7" t="s">
        <v>57</v>
      </c>
      <c r="C98" s="31">
        <v>1991.7244000000001</v>
      </c>
      <c r="D98" s="31">
        <v>2558.7658999999999</v>
      </c>
    </row>
    <row r="99" spans="1:4" x14ac:dyDescent="0.2">
      <c r="A99" s="7" t="s">
        <v>75</v>
      </c>
      <c r="C99" s="31">
        <v>85.153999999999996</v>
      </c>
      <c r="D99" s="31">
        <v>109.3929</v>
      </c>
    </row>
    <row r="101" spans="1:4" x14ac:dyDescent="0.2">
      <c r="A101" s="7" t="s">
        <v>41</v>
      </c>
    </row>
    <row r="103" spans="1:4" x14ac:dyDescent="0.2">
      <c r="A103" s="14" t="s">
        <v>37</v>
      </c>
      <c r="D103" s="30" t="s">
        <v>44</v>
      </c>
    </row>
    <row r="105" spans="1:4" x14ac:dyDescent="0.2">
      <c r="A105" s="14" t="s">
        <v>281</v>
      </c>
      <c r="D105" s="50">
        <v>9.8500000000000004E-2</v>
      </c>
    </row>
    <row r="107" spans="1:4" x14ac:dyDescent="0.2">
      <c r="A107" s="14" t="s">
        <v>43</v>
      </c>
      <c r="D107" s="30" t="s">
        <v>44</v>
      </c>
    </row>
    <row r="109" spans="1:4" x14ac:dyDescent="0.2">
      <c r="A109" s="14" t="s">
        <v>795</v>
      </c>
    </row>
    <row r="110" spans="1:4" x14ac:dyDescent="0.2">
      <c r="A110" s="14"/>
    </row>
    <row r="111" spans="1:4" x14ac:dyDescent="0.2">
      <c r="A111" s="63" t="s">
        <v>803</v>
      </c>
    </row>
    <row r="112" spans="1:4" x14ac:dyDescent="0.2">
      <c r="A112" s="64"/>
    </row>
    <row r="113" spans="1:1" x14ac:dyDescent="0.2">
      <c r="A113" s="65"/>
    </row>
    <row r="114" spans="1:1" x14ac:dyDescent="0.2">
      <c r="A114" s="65"/>
    </row>
    <row r="115" spans="1:1" x14ac:dyDescent="0.2">
      <c r="A115" s="65"/>
    </row>
    <row r="116" spans="1:1" x14ac:dyDescent="0.2">
      <c r="A116" s="65"/>
    </row>
    <row r="117" spans="1:1" x14ac:dyDescent="0.2">
      <c r="A117" s="65"/>
    </row>
    <row r="118" spans="1:1" x14ac:dyDescent="0.2">
      <c r="A118" s="65"/>
    </row>
    <row r="119" spans="1:1" x14ac:dyDescent="0.2">
      <c r="A119" s="65"/>
    </row>
    <row r="120" spans="1:1" x14ac:dyDescent="0.2">
      <c r="A120" s="65"/>
    </row>
    <row r="121" spans="1:1" x14ac:dyDescent="0.2">
      <c r="A121" s="65"/>
    </row>
    <row r="122" spans="1:1" x14ac:dyDescent="0.2">
      <c r="A122" s="65"/>
    </row>
    <row r="123" spans="1:1" x14ac:dyDescent="0.2">
      <c r="A123" s="65"/>
    </row>
    <row r="124" spans="1:1" x14ac:dyDescent="0.2">
      <c r="A124" s="65"/>
    </row>
    <row r="125" spans="1:1" x14ac:dyDescent="0.2">
      <c r="A125" s="63" t="s">
        <v>813</v>
      </c>
    </row>
    <row r="126" spans="1:1" x14ac:dyDescent="0.2">
      <c r="A126" s="65"/>
    </row>
    <row r="127" spans="1:1" x14ac:dyDescent="0.2">
      <c r="A127" s="63" t="s">
        <v>804</v>
      </c>
    </row>
    <row r="128" spans="1:1" x14ac:dyDescent="0.2">
      <c r="A128" s="65"/>
    </row>
    <row r="129" spans="1:1" x14ac:dyDescent="0.2">
      <c r="A129" s="65"/>
    </row>
    <row r="130" spans="1:1" x14ac:dyDescent="0.2">
      <c r="A130" s="65"/>
    </row>
    <row r="131" spans="1:1" x14ac:dyDescent="0.2">
      <c r="A131" s="65"/>
    </row>
    <row r="132" spans="1:1" x14ac:dyDescent="0.2">
      <c r="A132" s="65"/>
    </row>
    <row r="133" spans="1:1" x14ac:dyDescent="0.2">
      <c r="A133" s="65"/>
    </row>
    <row r="134" spans="1:1" x14ac:dyDescent="0.2">
      <c r="A134" s="65"/>
    </row>
    <row r="135" spans="1:1" x14ac:dyDescent="0.2">
      <c r="A135" s="65"/>
    </row>
    <row r="136" spans="1:1" x14ac:dyDescent="0.2">
      <c r="A136" s="65"/>
    </row>
    <row r="137" spans="1:1" x14ac:dyDescent="0.2">
      <c r="A137" s="65"/>
    </row>
    <row r="138" spans="1:1" x14ac:dyDescent="0.2">
      <c r="A138" s="65"/>
    </row>
    <row r="139" spans="1:1" x14ac:dyDescent="0.2">
      <c r="A139" s="65"/>
    </row>
  </sheetData>
  <mergeCells count="1">
    <mergeCell ref="A1:F1"/>
  </mergeCells>
  <conditionalFormatting sqref="F2:F3 F242:F65532">
    <cfRule type="cellIs" dxfId="49" priority="2" stopIfTrue="1" operator="between">
      <formula>0.009</formula>
      <formula>-0.009</formula>
    </cfRule>
  </conditionalFormatting>
  <conditionalFormatting sqref="F5:F140">
    <cfRule type="cellIs" dxfId="4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27"/>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28515625" style="7" bestFit="1" customWidth="1"/>
    <col min="5" max="5" width="27" style="10" customWidth="1"/>
    <col min="6" max="6" width="13.5703125" style="11" bestFit="1" customWidth="1"/>
    <col min="7" max="16384" width="9.140625" style="7"/>
  </cols>
  <sheetData>
    <row r="1" spans="1:6" s="1" customFormat="1" ht="15" x14ac:dyDescent="0.2">
      <c r="A1" s="86" t="s">
        <v>16</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78</v>
      </c>
      <c r="B7" s="21" t="s">
        <v>77</v>
      </c>
      <c r="C7" s="21" t="s">
        <v>79</v>
      </c>
      <c r="D7" s="24">
        <v>1694988</v>
      </c>
      <c r="E7" s="22">
        <v>19499.141950000001</v>
      </c>
      <c r="F7" s="23">
        <v>5.63634675671618</v>
      </c>
    </row>
    <row r="8" spans="1:6" x14ac:dyDescent="0.2">
      <c r="A8" s="21" t="s">
        <v>102</v>
      </c>
      <c r="B8" s="21" t="s">
        <v>101</v>
      </c>
      <c r="C8" s="21" t="s">
        <v>103</v>
      </c>
      <c r="D8" s="24">
        <v>9244922</v>
      </c>
      <c r="E8" s="22">
        <v>17856.56684</v>
      </c>
      <c r="F8" s="23">
        <v>5.1615503314349498</v>
      </c>
    </row>
    <row r="9" spans="1:6" x14ac:dyDescent="0.2">
      <c r="A9" s="21" t="s">
        <v>94</v>
      </c>
      <c r="B9" s="21" t="s">
        <v>93</v>
      </c>
      <c r="C9" s="21" t="s">
        <v>95</v>
      </c>
      <c r="D9" s="24">
        <v>1258338</v>
      </c>
      <c r="E9" s="22">
        <v>16639.003369999999</v>
      </c>
      <c r="F9" s="23">
        <v>4.8096061313861602</v>
      </c>
    </row>
    <row r="10" spans="1:6" x14ac:dyDescent="0.2">
      <c r="A10" s="21" t="s">
        <v>97</v>
      </c>
      <c r="B10" s="21" t="s">
        <v>96</v>
      </c>
      <c r="C10" s="21" t="s">
        <v>98</v>
      </c>
      <c r="D10" s="24">
        <v>558976</v>
      </c>
      <c r="E10" s="22">
        <v>16400.35584</v>
      </c>
      <c r="F10" s="23">
        <v>4.7406235969155199</v>
      </c>
    </row>
    <row r="11" spans="1:6" x14ac:dyDescent="0.2">
      <c r="A11" s="21" t="s">
        <v>144</v>
      </c>
      <c r="B11" s="21" t="s">
        <v>143</v>
      </c>
      <c r="C11" s="21" t="s">
        <v>145</v>
      </c>
      <c r="D11" s="24">
        <v>4521133</v>
      </c>
      <c r="E11" s="22">
        <v>14395.287469999999</v>
      </c>
      <c r="F11" s="23">
        <v>4.1610462681683096</v>
      </c>
    </row>
    <row r="12" spans="1:6" x14ac:dyDescent="0.2">
      <c r="A12" s="21" t="s">
        <v>147</v>
      </c>
      <c r="B12" s="21" t="s">
        <v>146</v>
      </c>
      <c r="C12" s="21" t="s">
        <v>109</v>
      </c>
      <c r="D12" s="24">
        <v>358616</v>
      </c>
      <c r="E12" s="22">
        <v>14127.1394</v>
      </c>
      <c r="F12" s="23">
        <v>4.0835364213996801</v>
      </c>
    </row>
    <row r="13" spans="1:6" x14ac:dyDescent="0.2">
      <c r="A13" s="21" t="s">
        <v>121</v>
      </c>
      <c r="B13" s="21" t="s">
        <v>120</v>
      </c>
      <c r="C13" s="21" t="s">
        <v>122</v>
      </c>
      <c r="D13" s="24">
        <v>1240202</v>
      </c>
      <c r="E13" s="22">
        <v>12679.20515</v>
      </c>
      <c r="F13" s="23">
        <v>3.6650021323087798</v>
      </c>
    </row>
    <row r="14" spans="1:6" x14ac:dyDescent="0.2">
      <c r="A14" s="21" t="s">
        <v>515</v>
      </c>
      <c r="B14" s="21" t="s">
        <v>514</v>
      </c>
      <c r="C14" s="21" t="s">
        <v>122</v>
      </c>
      <c r="D14" s="24">
        <v>1135971</v>
      </c>
      <c r="E14" s="22">
        <v>11881.12069</v>
      </c>
      <c r="F14" s="23">
        <v>3.4343109168060102</v>
      </c>
    </row>
    <row r="15" spans="1:6" x14ac:dyDescent="0.2">
      <c r="A15" s="21" t="s">
        <v>108</v>
      </c>
      <c r="B15" s="21" t="s">
        <v>107</v>
      </c>
      <c r="C15" s="21" t="s">
        <v>109</v>
      </c>
      <c r="D15" s="24">
        <v>4297181</v>
      </c>
      <c r="E15" s="22">
        <v>10044.66059</v>
      </c>
      <c r="F15" s="23">
        <v>2.9034708442009798</v>
      </c>
    </row>
    <row r="16" spans="1:6" x14ac:dyDescent="0.2">
      <c r="A16" s="21" t="s">
        <v>175</v>
      </c>
      <c r="B16" s="21" t="s">
        <v>174</v>
      </c>
      <c r="C16" s="21" t="s">
        <v>137</v>
      </c>
      <c r="D16" s="24">
        <v>525044</v>
      </c>
      <c r="E16" s="22">
        <v>9543.9873100000004</v>
      </c>
      <c r="F16" s="23">
        <v>2.75874815716488</v>
      </c>
    </row>
    <row r="17" spans="1:6" x14ac:dyDescent="0.2">
      <c r="A17" s="21" t="s">
        <v>462</v>
      </c>
      <c r="B17" s="21" t="s">
        <v>461</v>
      </c>
      <c r="C17" s="21" t="s">
        <v>348</v>
      </c>
      <c r="D17" s="24">
        <v>205281</v>
      </c>
      <c r="E17" s="22">
        <v>8434.9962899999991</v>
      </c>
      <c r="F17" s="23">
        <v>2.43818749070928</v>
      </c>
    </row>
    <row r="18" spans="1:6" x14ac:dyDescent="0.2">
      <c r="A18" s="21" t="s">
        <v>167</v>
      </c>
      <c r="B18" s="21" t="s">
        <v>166</v>
      </c>
      <c r="C18" s="21" t="s">
        <v>168</v>
      </c>
      <c r="D18" s="24">
        <v>4772962</v>
      </c>
      <c r="E18" s="22">
        <v>7875.3873000000003</v>
      </c>
      <c r="F18" s="23">
        <v>2.27642907467725</v>
      </c>
    </row>
    <row r="19" spans="1:6" x14ac:dyDescent="0.2">
      <c r="A19" s="21" t="s">
        <v>611</v>
      </c>
      <c r="B19" s="21" t="s">
        <v>610</v>
      </c>
      <c r="C19" s="21" t="s">
        <v>612</v>
      </c>
      <c r="D19" s="24">
        <v>222682</v>
      </c>
      <c r="E19" s="22">
        <v>7478.8863110000002</v>
      </c>
      <c r="F19" s="23">
        <v>2.1618180282468198</v>
      </c>
    </row>
    <row r="20" spans="1:6" x14ac:dyDescent="0.2">
      <c r="A20" s="21" t="s">
        <v>398</v>
      </c>
      <c r="B20" s="21" t="s">
        <v>397</v>
      </c>
      <c r="C20" s="21" t="s">
        <v>87</v>
      </c>
      <c r="D20" s="24">
        <v>368433</v>
      </c>
      <c r="E20" s="22">
        <v>7405.1348669999998</v>
      </c>
      <c r="F20" s="23">
        <v>2.1404997203305798</v>
      </c>
    </row>
    <row r="21" spans="1:6" x14ac:dyDescent="0.2">
      <c r="A21" s="21" t="s">
        <v>649</v>
      </c>
      <c r="B21" s="21" t="s">
        <v>648</v>
      </c>
      <c r="C21" s="21" t="s">
        <v>106</v>
      </c>
      <c r="D21" s="24">
        <v>4972953</v>
      </c>
      <c r="E21" s="22">
        <v>7143.6469850000003</v>
      </c>
      <c r="F21" s="23">
        <v>2.0649150418144502</v>
      </c>
    </row>
    <row r="22" spans="1:6" x14ac:dyDescent="0.2">
      <c r="A22" s="21" t="s">
        <v>189</v>
      </c>
      <c r="B22" s="21" t="s">
        <v>188</v>
      </c>
      <c r="C22" s="21" t="s">
        <v>145</v>
      </c>
      <c r="D22" s="24">
        <v>184778</v>
      </c>
      <c r="E22" s="22">
        <v>7107.7629370000004</v>
      </c>
      <c r="F22" s="23">
        <v>2.0545425373175199</v>
      </c>
    </row>
    <row r="23" spans="1:6" x14ac:dyDescent="0.2">
      <c r="A23" s="21" t="s">
        <v>164</v>
      </c>
      <c r="B23" s="21" t="s">
        <v>163</v>
      </c>
      <c r="C23" s="21" t="s">
        <v>165</v>
      </c>
      <c r="D23" s="24">
        <v>622258</v>
      </c>
      <c r="E23" s="22">
        <v>6969.2896000000001</v>
      </c>
      <c r="F23" s="23">
        <v>2.0145159686668102</v>
      </c>
    </row>
    <row r="24" spans="1:6" x14ac:dyDescent="0.2">
      <c r="A24" s="21" t="s">
        <v>330</v>
      </c>
      <c r="B24" s="21" t="s">
        <v>329</v>
      </c>
      <c r="C24" s="21" t="s">
        <v>87</v>
      </c>
      <c r="D24" s="24">
        <v>1120838</v>
      </c>
      <c r="E24" s="22">
        <v>6873.5390349999998</v>
      </c>
      <c r="F24" s="23">
        <v>1.986838679693</v>
      </c>
    </row>
    <row r="25" spans="1:6" x14ac:dyDescent="0.2">
      <c r="A25" s="21" t="s">
        <v>159</v>
      </c>
      <c r="B25" s="21" t="s">
        <v>158</v>
      </c>
      <c r="C25" s="21" t="s">
        <v>145</v>
      </c>
      <c r="D25" s="24">
        <v>454196</v>
      </c>
      <c r="E25" s="22">
        <v>6698.25551</v>
      </c>
      <c r="F25" s="23">
        <v>1.93617190008942</v>
      </c>
    </row>
    <row r="26" spans="1:6" x14ac:dyDescent="0.2">
      <c r="A26" s="21" t="s">
        <v>141</v>
      </c>
      <c r="B26" s="21" t="s">
        <v>140</v>
      </c>
      <c r="C26" s="21" t="s">
        <v>142</v>
      </c>
      <c r="D26" s="24">
        <v>513757</v>
      </c>
      <c r="E26" s="22">
        <v>6498.5122929999998</v>
      </c>
      <c r="F26" s="23">
        <v>1.87843489626633</v>
      </c>
    </row>
    <row r="27" spans="1:6" x14ac:dyDescent="0.2">
      <c r="A27" s="21" t="s">
        <v>477</v>
      </c>
      <c r="B27" s="21" t="s">
        <v>476</v>
      </c>
      <c r="C27" s="21" t="s">
        <v>137</v>
      </c>
      <c r="D27" s="24">
        <v>1850136</v>
      </c>
      <c r="E27" s="22">
        <v>6441.2484839999997</v>
      </c>
      <c r="F27" s="23">
        <v>1.8618824405243299</v>
      </c>
    </row>
    <row r="28" spans="1:6" x14ac:dyDescent="0.2">
      <c r="A28" s="21" t="s">
        <v>91</v>
      </c>
      <c r="B28" s="21" t="s">
        <v>90</v>
      </c>
      <c r="C28" s="21" t="s">
        <v>92</v>
      </c>
      <c r="D28" s="24">
        <v>636603</v>
      </c>
      <c r="E28" s="22">
        <v>6416.321637</v>
      </c>
      <c r="F28" s="23">
        <v>1.8546771822825201</v>
      </c>
    </row>
    <row r="29" spans="1:6" x14ac:dyDescent="0.2">
      <c r="A29" s="21" t="s">
        <v>183</v>
      </c>
      <c r="B29" s="21" t="s">
        <v>182</v>
      </c>
      <c r="C29" s="21" t="s">
        <v>131</v>
      </c>
      <c r="D29" s="24">
        <v>3227487</v>
      </c>
      <c r="E29" s="22">
        <v>6332.3294939999996</v>
      </c>
      <c r="F29" s="23">
        <v>1.83039873741547</v>
      </c>
    </row>
    <row r="30" spans="1:6" x14ac:dyDescent="0.2">
      <c r="A30" s="21" t="s">
        <v>651</v>
      </c>
      <c r="B30" s="21" t="s">
        <v>650</v>
      </c>
      <c r="C30" s="21" t="s">
        <v>465</v>
      </c>
      <c r="D30" s="24">
        <v>810429</v>
      </c>
      <c r="E30" s="22">
        <v>5993.9328839999998</v>
      </c>
      <c r="F30" s="23">
        <v>1.7325831186488601</v>
      </c>
    </row>
    <row r="31" spans="1:6" x14ac:dyDescent="0.2">
      <c r="A31" s="21" t="s">
        <v>350</v>
      </c>
      <c r="B31" s="21" t="s">
        <v>349</v>
      </c>
      <c r="C31" s="21" t="s">
        <v>301</v>
      </c>
      <c r="D31" s="24">
        <v>1375363</v>
      </c>
      <c r="E31" s="22">
        <v>5837.0405719999999</v>
      </c>
      <c r="F31" s="23">
        <v>1.6872324321334</v>
      </c>
    </row>
    <row r="32" spans="1:6" x14ac:dyDescent="0.2">
      <c r="A32" s="21" t="s">
        <v>548</v>
      </c>
      <c r="B32" s="21" t="s">
        <v>547</v>
      </c>
      <c r="C32" s="21" t="s">
        <v>109</v>
      </c>
      <c r="D32" s="24">
        <v>297900</v>
      </c>
      <c r="E32" s="22">
        <v>5618.54295</v>
      </c>
      <c r="F32" s="23">
        <v>1.6240743523436501</v>
      </c>
    </row>
    <row r="33" spans="1:6" x14ac:dyDescent="0.2">
      <c r="A33" s="21" t="s">
        <v>618</v>
      </c>
      <c r="B33" s="21" t="s">
        <v>617</v>
      </c>
      <c r="C33" s="21" t="s">
        <v>328</v>
      </c>
      <c r="D33" s="24">
        <v>7672289</v>
      </c>
      <c r="E33" s="22">
        <v>5297.7155549999998</v>
      </c>
      <c r="F33" s="23">
        <v>1.5313372230940201</v>
      </c>
    </row>
    <row r="34" spans="1:6" x14ac:dyDescent="0.2">
      <c r="A34" s="21" t="s">
        <v>172</v>
      </c>
      <c r="B34" s="21" t="s">
        <v>171</v>
      </c>
      <c r="C34" s="21" t="s">
        <v>173</v>
      </c>
      <c r="D34" s="24">
        <v>155473</v>
      </c>
      <c r="E34" s="22">
        <v>5160.6152890000003</v>
      </c>
      <c r="F34" s="23">
        <v>1.4917075490501299</v>
      </c>
    </row>
    <row r="35" spans="1:6" x14ac:dyDescent="0.2">
      <c r="A35" s="21" t="s">
        <v>83</v>
      </c>
      <c r="B35" s="21" t="s">
        <v>82</v>
      </c>
      <c r="C35" s="21" t="s">
        <v>84</v>
      </c>
      <c r="D35" s="24">
        <v>143424</v>
      </c>
      <c r="E35" s="22">
        <v>5155.0888320000004</v>
      </c>
      <c r="F35" s="23">
        <v>1.4901100927072799</v>
      </c>
    </row>
    <row r="36" spans="1:6" x14ac:dyDescent="0.2">
      <c r="A36" s="21" t="s">
        <v>111</v>
      </c>
      <c r="B36" s="21" t="s">
        <v>110</v>
      </c>
      <c r="C36" s="21" t="s">
        <v>112</v>
      </c>
      <c r="D36" s="24">
        <v>1314582</v>
      </c>
      <c r="E36" s="22">
        <v>4774.5618240000003</v>
      </c>
      <c r="F36" s="23">
        <v>1.3801164236072101</v>
      </c>
    </row>
    <row r="37" spans="1:6" x14ac:dyDescent="0.2">
      <c r="A37" s="21" t="s">
        <v>325</v>
      </c>
      <c r="B37" s="21" t="s">
        <v>324</v>
      </c>
      <c r="C37" s="21" t="s">
        <v>150</v>
      </c>
      <c r="D37" s="24">
        <v>3720002</v>
      </c>
      <c r="E37" s="22">
        <v>3969.2421340000001</v>
      </c>
      <c r="F37" s="23">
        <v>1.14733382042958</v>
      </c>
    </row>
    <row r="38" spans="1:6" x14ac:dyDescent="0.2">
      <c r="A38" s="21" t="s">
        <v>394</v>
      </c>
      <c r="B38" s="21" t="s">
        <v>393</v>
      </c>
      <c r="C38" s="21" t="s">
        <v>103</v>
      </c>
      <c r="D38" s="24">
        <v>146051</v>
      </c>
      <c r="E38" s="22">
        <v>3861.4423889999998</v>
      </c>
      <c r="F38" s="23">
        <v>1.1161736419630801</v>
      </c>
    </row>
    <row r="39" spans="1:6" x14ac:dyDescent="0.2">
      <c r="A39" s="21" t="s">
        <v>557</v>
      </c>
      <c r="B39" s="21" t="s">
        <v>556</v>
      </c>
      <c r="C39" s="21" t="s">
        <v>122</v>
      </c>
      <c r="D39" s="24">
        <v>284071</v>
      </c>
      <c r="E39" s="22">
        <v>3729.142053</v>
      </c>
      <c r="F39" s="23">
        <v>1.0779314171698999</v>
      </c>
    </row>
    <row r="40" spans="1:6" x14ac:dyDescent="0.2">
      <c r="A40" s="21" t="s">
        <v>492</v>
      </c>
      <c r="B40" s="21" t="s">
        <v>491</v>
      </c>
      <c r="C40" s="21" t="s">
        <v>84</v>
      </c>
      <c r="D40" s="24">
        <v>364498</v>
      </c>
      <c r="E40" s="22">
        <v>3698.7434549999998</v>
      </c>
      <c r="F40" s="23">
        <v>1.0691445156905699</v>
      </c>
    </row>
    <row r="41" spans="1:6" x14ac:dyDescent="0.2">
      <c r="A41" s="21" t="s">
        <v>529</v>
      </c>
      <c r="B41" s="21" t="s">
        <v>528</v>
      </c>
      <c r="C41" s="21" t="s">
        <v>530</v>
      </c>
      <c r="D41" s="24">
        <v>34755</v>
      </c>
      <c r="E41" s="22">
        <v>3329.0945630000001</v>
      </c>
      <c r="F41" s="23">
        <v>0.96229523284056695</v>
      </c>
    </row>
    <row r="42" spans="1:6" x14ac:dyDescent="0.2">
      <c r="A42" s="21" t="s">
        <v>653</v>
      </c>
      <c r="B42" s="21" t="s">
        <v>652</v>
      </c>
      <c r="C42" s="21" t="s">
        <v>106</v>
      </c>
      <c r="D42" s="24">
        <v>545527</v>
      </c>
      <c r="E42" s="22">
        <v>3205.7894160000001</v>
      </c>
      <c r="F42" s="23">
        <v>0.92665312268197797</v>
      </c>
    </row>
    <row r="43" spans="1:6" x14ac:dyDescent="0.2">
      <c r="A43" s="21" t="s">
        <v>644</v>
      </c>
      <c r="B43" s="21" t="s">
        <v>643</v>
      </c>
      <c r="C43" s="21" t="s">
        <v>328</v>
      </c>
      <c r="D43" s="24">
        <v>10834</v>
      </c>
      <c r="E43" s="22">
        <v>3180.4344569999998</v>
      </c>
      <c r="F43" s="23">
        <v>0.91932411603682596</v>
      </c>
    </row>
    <row r="44" spans="1:6" x14ac:dyDescent="0.2">
      <c r="A44" s="21" t="s">
        <v>655</v>
      </c>
      <c r="B44" s="21" t="s">
        <v>654</v>
      </c>
      <c r="C44" s="21" t="s">
        <v>84</v>
      </c>
      <c r="D44" s="24">
        <v>283622</v>
      </c>
      <c r="E44" s="22">
        <v>3113.3186940000001</v>
      </c>
      <c r="F44" s="23">
        <v>0.89992389247418902</v>
      </c>
    </row>
    <row r="45" spans="1:6" x14ac:dyDescent="0.2">
      <c r="A45" s="21" t="s">
        <v>657</v>
      </c>
      <c r="B45" s="21" t="s">
        <v>656</v>
      </c>
      <c r="C45" s="21" t="s">
        <v>92</v>
      </c>
      <c r="D45" s="24">
        <v>146279</v>
      </c>
      <c r="E45" s="22">
        <v>3013.3474000000001</v>
      </c>
      <c r="F45" s="23">
        <v>0.87102657585654097</v>
      </c>
    </row>
    <row r="46" spans="1:6" x14ac:dyDescent="0.2">
      <c r="A46" s="21" t="s">
        <v>332</v>
      </c>
      <c r="B46" s="21" t="s">
        <v>331</v>
      </c>
      <c r="C46" s="21" t="s">
        <v>112</v>
      </c>
      <c r="D46" s="24">
        <v>1951000</v>
      </c>
      <c r="E46" s="22">
        <v>2874.7984999999999</v>
      </c>
      <c r="F46" s="23">
        <v>0.83097816525652501</v>
      </c>
    </row>
    <row r="47" spans="1:6" x14ac:dyDescent="0.2">
      <c r="A47" s="21" t="s">
        <v>659</v>
      </c>
      <c r="B47" s="21" t="s">
        <v>658</v>
      </c>
      <c r="C47" s="21" t="s">
        <v>106</v>
      </c>
      <c r="D47" s="24">
        <v>169134</v>
      </c>
      <c r="E47" s="22">
        <v>2819.6329139999998</v>
      </c>
      <c r="F47" s="23">
        <v>0.81503221376128798</v>
      </c>
    </row>
    <row r="48" spans="1:6" x14ac:dyDescent="0.2">
      <c r="A48" s="21" t="s">
        <v>521</v>
      </c>
      <c r="B48" s="21" t="s">
        <v>520</v>
      </c>
      <c r="C48" s="21" t="s">
        <v>328</v>
      </c>
      <c r="D48" s="24">
        <v>615680</v>
      </c>
      <c r="E48" s="22">
        <v>2665.5865600000002</v>
      </c>
      <c r="F48" s="23">
        <v>0.77050416888740303</v>
      </c>
    </row>
    <row r="49" spans="1:9" x14ac:dyDescent="0.2">
      <c r="A49" s="21" t="s">
        <v>523</v>
      </c>
      <c r="B49" s="21" t="s">
        <v>522</v>
      </c>
      <c r="C49" s="21" t="s">
        <v>386</v>
      </c>
      <c r="D49" s="24">
        <v>156288</v>
      </c>
      <c r="E49" s="22">
        <v>2341.2723839999999</v>
      </c>
      <c r="F49" s="23">
        <v>0.676759164171712</v>
      </c>
    </row>
    <row r="50" spans="1:9" x14ac:dyDescent="0.2">
      <c r="A50" s="21" t="s">
        <v>430</v>
      </c>
      <c r="B50" s="21" t="s">
        <v>429</v>
      </c>
      <c r="C50" s="21" t="s">
        <v>362</v>
      </c>
      <c r="D50" s="24">
        <v>103286</v>
      </c>
      <c r="E50" s="22">
        <v>1735.6695870000001</v>
      </c>
      <c r="F50" s="23">
        <v>0.50170595570326404</v>
      </c>
    </row>
    <row r="51" spans="1:9" x14ac:dyDescent="0.2">
      <c r="A51" s="21" t="s">
        <v>661</v>
      </c>
      <c r="B51" s="21" t="s">
        <v>660</v>
      </c>
      <c r="C51" s="21" t="s">
        <v>145</v>
      </c>
      <c r="D51" s="24">
        <v>206219</v>
      </c>
      <c r="E51" s="22">
        <v>1301.0356710000001</v>
      </c>
      <c r="F51" s="23">
        <v>0.376072352486921</v>
      </c>
    </row>
    <row r="52" spans="1:9" x14ac:dyDescent="0.2">
      <c r="A52" s="21" t="s">
        <v>187</v>
      </c>
      <c r="B52" s="21" t="s">
        <v>186</v>
      </c>
      <c r="C52" s="21" t="s">
        <v>95</v>
      </c>
      <c r="D52" s="24">
        <v>138216</v>
      </c>
      <c r="E52" s="22">
        <v>1197.6416400000001</v>
      </c>
      <c r="F52" s="23">
        <v>0.34618567271480599</v>
      </c>
    </row>
    <row r="53" spans="1:9" x14ac:dyDescent="0.2">
      <c r="A53" s="20" t="s">
        <v>24</v>
      </c>
      <c r="B53" s="20"/>
      <c r="C53" s="20"/>
      <c r="D53" s="20"/>
      <c r="E53" s="25">
        <f>SUM(E7:E52)</f>
        <v>318615.46907599998</v>
      </c>
      <c r="F53" s="26">
        <f>SUM(F7:F52)</f>
        <v>92.097758474244927</v>
      </c>
      <c r="G53" s="14"/>
      <c r="H53" s="14"/>
      <c r="I53" s="14"/>
    </row>
    <row r="54" spans="1:9" x14ac:dyDescent="0.2">
      <c r="A54" s="21"/>
      <c r="B54" s="21"/>
      <c r="C54" s="21"/>
      <c r="D54" s="21"/>
      <c r="E54" s="22"/>
      <c r="F54" s="23"/>
    </row>
    <row r="55" spans="1:9" x14ac:dyDescent="0.2">
      <c r="A55" s="20" t="s">
        <v>270</v>
      </c>
      <c r="B55" s="21"/>
      <c r="C55" s="21"/>
      <c r="D55" s="21"/>
      <c r="E55" s="22"/>
      <c r="F55" s="23"/>
    </row>
    <row r="56" spans="1:9" x14ac:dyDescent="0.2">
      <c r="A56" s="21"/>
      <c r="B56" s="21" t="s">
        <v>271</v>
      </c>
      <c r="C56" s="21" t="s">
        <v>162</v>
      </c>
      <c r="D56" s="24">
        <v>98000</v>
      </c>
      <c r="E56" s="22">
        <v>9.7999999999999997E-3</v>
      </c>
      <c r="F56" s="23">
        <v>2.8327501978013201E-6</v>
      </c>
    </row>
    <row r="57" spans="1:9" x14ac:dyDescent="0.2">
      <c r="A57" s="21"/>
      <c r="B57" s="21" t="s">
        <v>662</v>
      </c>
      <c r="C57" s="21" t="s">
        <v>165</v>
      </c>
      <c r="D57" s="24">
        <v>23815</v>
      </c>
      <c r="E57" s="22">
        <v>2.3814999999999999E-3</v>
      </c>
      <c r="F57" s="23">
        <v>6.8838720367998503E-7</v>
      </c>
    </row>
    <row r="58" spans="1:9" x14ac:dyDescent="0.2">
      <c r="A58" s="20" t="s">
        <v>24</v>
      </c>
      <c r="B58" s="20"/>
      <c r="C58" s="20"/>
      <c r="D58" s="20"/>
      <c r="E58" s="25">
        <f>SUM(E55:E57)</f>
        <v>1.21815E-2</v>
      </c>
      <c r="F58" s="26">
        <f>SUM(F55:F57)</f>
        <v>3.521137401481305E-6</v>
      </c>
      <c r="G58" s="14"/>
      <c r="H58" s="14"/>
      <c r="I58" s="14"/>
    </row>
    <row r="59" spans="1:9" x14ac:dyDescent="0.2">
      <c r="A59" s="21"/>
      <c r="B59" s="21"/>
      <c r="C59" s="21"/>
      <c r="D59" s="21"/>
      <c r="E59" s="22"/>
      <c r="F59" s="23"/>
    </row>
    <row r="60" spans="1:9" x14ac:dyDescent="0.2">
      <c r="A60" s="20" t="s">
        <v>359</v>
      </c>
      <c r="B60" s="21"/>
      <c r="C60" s="21"/>
      <c r="D60" s="21"/>
      <c r="E60" s="22"/>
      <c r="F60" s="23"/>
    </row>
    <row r="61" spans="1:9" x14ac:dyDescent="0.2">
      <c r="A61" s="21" t="s">
        <v>664</v>
      </c>
      <c r="B61" s="21" t="s">
        <v>663</v>
      </c>
      <c r="C61" s="21" t="s">
        <v>122</v>
      </c>
      <c r="D61" s="24">
        <v>49628</v>
      </c>
      <c r="E61" s="22">
        <v>8306.8917779999992</v>
      </c>
      <c r="F61" s="23">
        <v>2.4011580946166999</v>
      </c>
    </row>
    <row r="62" spans="1:9" x14ac:dyDescent="0.2">
      <c r="A62" s="20" t="s">
        <v>24</v>
      </c>
      <c r="B62" s="20"/>
      <c r="C62" s="20"/>
      <c r="D62" s="20"/>
      <c r="E62" s="25">
        <f>SUM(E60:E61)</f>
        <v>8306.8917779999992</v>
      </c>
      <c r="F62" s="26">
        <f>SUM(F60:F61)</f>
        <v>2.4011580946166999</v>
      </c>
      <c r="G62" s="14"/>
      <c r="H62" s="14"/>
      <c r="I62" s="14"/>
    </row>
    <row r="63" spans="1:9" x14ac:dyDescent="0.2">
      <c r="A63" s="21"/>
      <c r="B63" s="21"/>
      <c r="C63" s="21"/>
      <c r="D63" s="21"/>
      <c r="E63" s="22"/>
      <c r="F63" s="23"/>
    </row>
    <row r="64" spans="1:9" x14ac:dyDescent="0.2">
      <c r="A64" s="20" t="s">
        <v>27</v>
      </c>
      <c r="B64" s="20"/>
      <c r="C64" s="20"/>
      <c r="D64" s="20"/>
      <c r="E64" s="25">
        <f>E53+E58+E62</f>
        <v>326922.37303549994</v>
      </c>
      <c r="F64" s="26">
        <f>F53+F58+F62</f>
        <v>94.498920089999032</v>
      </c>
      <c r="G64" s="14"/>
      <c r="H64" s="14"/>
      <c r="I64" s="14"/>
    </row>
    <row r="65" spans="1:9" x14ac:dyDescent="0.2">
      <c r="A65" s="20"/>
      <c r="B65" s="20"/>
      <c r="C65" s="20"/>
      <c r="D65" s="20"/>
      <c r="E65" s="25"/>
      <c r="F65" s="26"/>
      <c r="G65" s="14"/>
      <c r="H65" s="14"/>
      <c r="I65" s="14"/>
    </row>
    <row r="66" spans="1:9" x14ac:dyDescent="0.2">
      <c r="A66" s="20" t="s">
        <v>29</v>
      </c>
      <c r="B66" s="20"/>
      <c r="C66" s="20"/>
      <c r="D66" s="20"/>
      <c r="E66" s="25">
        <f>E68-(E53+E58+E62)</f>
        <v>19031.181485700072</v>
      </c>
      <c r="F66" s="26">
        <f>F68-(F53+F58+F62)</f>
        <v>5.5010799100009677</v>
      </c>
      <c r="G66" s="14"/>
      <c r="H66" s="14"/>
      <c r="I66" s="14"/>
    </row>
    <row r="67" spans="1:9" x14ac:dyDescent="0.2">
      <c r="A67" s="20"/>
      <c r="B67" s="20"/>
      <c r="C67" s="20"/>
      <c r="D67" s="20"/>
      <c r="E67" s="25"/>
      <c r="F67" s="26"/>
      <c r="G67" s="14"/>
      <c r="H67" s="14"/>
      <c r="I67" s="14"/>
    </row>
    <row r="68" spans="1:9" x14ac:dyDescent="0.2">
      <c r="A68" s="27" t="s">
        <v>28</v>
      </c>
      <c r="B68" s="27"/>
      <c r="C68" s="27"/>
      <c r="D68" s="27"/>
      <c r="E68" s="28">
        <v>345953.55452120001</v>
      </c>
      <c r="F68" s="29">
        <v>100</v>
      </c>
      <c r="G68" s="14"/>
      <c r="H68" s="14"/>
      <c r="I68" s="14"/>
    </row>
    <row r="70" spans="1:9" x14ac:dyDescent="0.2">
      <c r="A70" s="14" t="s">
        <v>31</v>
      </c>
    </row>
    <row r="71" spans="1:9" x14ac:dyDescent="0.2">
      <c r="A71" s="14" t="s">
        <v>280</v>
      </c>
    </row>
    <row r="73" spans="1:9" x14ac:dyDescent="0.2">
      <c r="A73" s="14" t="s">
        <v>32</v>
      </c>
    </row>
    <row r="74" spans="1:9" x14ac:dyDescent="0.2">
      <c r="A74" s="14" t="s">
        <v>33</v>
      </c>
    </row>
    <row r="75" spans="1:9" x14ac:dyDescent="0.2">
      <c r="A75" s="14" t="s">
        <v>34</v>
      </c>
      <c r="B75" s="14"/>
      <c r="C75" s="30" t="s">
        <v>36</v>
      </c>
      <c r="D75" s="14" t="s">
        <v>35</v>
      </c>
    </row>
    <row r="76" spans="1:9" x14ac:dyDescent="0.2">
      <c r="A76" s="7" t="s">
        <v>56</v>
      </c>
      <c r="C76" s="31">
        <v>151.88990000000001</v>
      </c>
      <c r="D76" s="31">
        <v>217.34479999999999</v>
      </c>
    </row>
    <row r="77" spans="1:9" x14ac:dyDescent="0.2">
      <c r="A77" s="7" t="s">
        <v>74</v>
      </c>
      <c r="C77" s="31">
        <v>28.008700000000001</v>
      </c>
      <c r="D77" s="31">
        <v>36.879600000000003</v>
      </c>
    </row>
    <row r="78" spans="1:9" x14ac:dyDescent="0.2">
      <c r="A78" s="7" t="s">
        <v>57</v>
      </c>
      <c r="C78" s="31">
        <v>163.91460000000001</v>
      </c>
      <c r="D78" s="31">
        <v>236.1044</v>
      </c>
    </row>
    <row r="79" spans="1:9" x14ac:dyDescent="0.2">
      <c r="A79" s="7" t="s">
        <v>75</v>
      </c>
      <c r="C79" s="31">
        <v>30.934100000000001</v>
      </c>
      <c r="D79" s="31">
        <v>40.916800000000002</v>
      </c>
    </row>
    <row r="81" spans="1:4" x14ac:dyDescent="0.2">
      <c r="A81" s="14" t="s">
        <v>37</v>
      </c>
    </row>
    <row r="82" spans="1:4" x14ac:dyDescent="0.2">
      <c r="A82" s="88" t="s">
        <v>38</v>
      </c>
      <c r="B82" s="89"/>
      <c r="C82" s="32" t="s">
        <v>39</v>
      </c>
    </row>
    <row r="83" spans="1:4" x14ac:dyDescent="0.2">
      <c r="A83" s="84" t="s">
        <v>74</v>
      </c>
      <c r="B83" s="85"/>
      <c r="C83" s="33">
        <v>2.2999999999999998</v>
      </c>
    </row>
    <row r="84" spans="1:4" x14ac:dyDescent="0.2">
      <c r="A84" s="84" t="s">
        <v>75</v>
      </c>
      <c r="B84" s="85"/>
      <c r="C84" s="33">
        <v>2.6</v>
      </c>
    </row>
    <row r="85" spans="1:4" x14ac:dyDescent="0.2">
      <c r="A85" s="7" t="s">
        <v>40</v>
      </c>
    </row>
    <row r="86" spans="1:4" x14ac:dyDescent="0.2">
      <c r="A86" s="7" t="s">
        <v>41</v>
      </c>
    </row>
    <row r="88" spans="1:4" x14ac:dyDescent="0.2">
      <c r="A88" s="14" t="s">
        <v>281</v>
      </c>
      <c r="D88" s="50">
        <v>0.2417</v>
      </c>
    </row>
    <row r="90" spans="1:4" x14ac:dyDescent="0.2">
      <c r="A90" s="14" t="s">
        <v>43</v>
      </c>
      <c r="D90" s="30" t="s">
        <v>44</v>
      </c>
    </row>
    <row r="92" spans="1:4" x14ac:dyDescent="0.2">
      <c r="A92" s="54" t="s">
        <v>790</v>
      </c>
      <c r="B92" s="61"/>
      <c r="C92" s="61"/>
      <c r="D92" s="30"/>
    </row>
    <row r="93" spans="1:4" x14ac:dyDescent="0.2">
      <c r="A93" s="61"/>
      <c r="B93" s="61"/>
      <c r="C93" s="61"/>
      <c r="D93" s="30"/>
    </row>
    <row r="94" spans="1:4" x14ac:dyDescent="0.2">
      <c r="A94" s="55" t="s">
        <v>791</v>
      </c>
      <c r="B94" s="55" t="s">
        <v>796</v>
      </c>
      <c r="C94" s="55" t="s">
        <v>793</v>
      </c>
      <c r="D94" s="56" t="s">
        <v>3</v>
      </c>
    </row>
    <row r="95" spans="1:4" x14ac:dyDescent="0.2">
      <c r="A95" s="57" t="s">
        <v>175</v>
      </c>
      <c r="B95" s="58">
        <v>74998</v>
      </c>
      <c r="C95" s="59">
        <f>B95*1817.75/100000</f>
        <v>1363.276145</v>
      </c>
      <c r="D95" s="60">
        <f>C95/$E$68</f>
        <v>3.9406334381699741E-3</v>
      </c>
    </row>
    <row r="97" spans="1:1" x14ac:dyDescent="0.2">
      <c r="A97" s="14" t="s">
        <v>794</v>
      </c>
    </row>
    <row r="98" spans="1:1" x14ac:dyDescent="0.2">
      <c r="A98" s="14"/>
    </row>
    <row r="99" spans="1:1" x14ac:dyDescent="0.2">
      <c r="A99" s="63" t="s">
        <v>803</v>
      </c>
    </row>
    <row r="100" spans="1:1" x14ac:dyDescent="0.2">
      <c r="A100" s="64"/>
    </row>
    <row r="101" spans="1:1" x14ac:dyDescent="0.2">
      <c r="A101" s="65"/>
    </row>
    <row r="102" spans="1:1" x14ac:dyDescent="0.2">
      <c r="A102" s="65"/>
    </row>
    <row r="103" spans="1:1" x14ac:dyDescent="0.2">
      <c r="A103" s="65"/>
    </row>
    <row r="104" spans="1:1" x14ac:dyDescent="0.2">
      <c r="A104" s="65"/>
    </row>
    <row r="105" spans="1:1" x14ac:dyDescent="0.2">
      <c r="A105" s="65"/>
    </row>
    <row r="106" spans="1:1" x14ac:dyDescent="0.2">
      <c r="A106" s="65"/>
    </row>
    <row r="107" spans="1:1" x14ac:dyDescent="0.2">
      <c r="A107" s="65"/>
    </row>
    <row r="108" spans="1:1" x14ac:dyDescent="0.2">
      <c r="A108" s="65"/>
    </row>
    <row r="109" spans="1:1" x14ac:dyDescent="0.2">
      <c r="A109" s="65"/>
    </row>
    <row r="110" spans="1:1" x14ac:dyDescent="0.2">
      <c r="A110" s="65"/>
    </row>
    <row r="111" spans="1:1" x14ac:dyDescent="0.2">
      <c r="A111" s="65"/>
    </row>
    <row r="112" spans="1:1" x14ac:dyDescent="0.2">
      <c r="A112" s="65"/>
    </row>
    <row r="113" spans="1:1" x14ac:dyDescent="0.2">
      <c r="A113" s="63" t="s">
        <v>814</v>
      </c>
    </row>
    <row r="114" spans="1:1" x14ac:dyDescent="0.2">
      <c r="A114" s="65"/>
    </row>
    <row r="115" spans="1:1" x14ac:dyDescent="0.2">
      <c r="A115" s="63" t="s">
        <v>804</v>
      </c>
    </row>
    <row r="116" spans="1:1" x14ac:dyDescent="0.2">
      <c r="A116" s="65"/>
    </row>
    <row r="117" spans="1:1" x14ac:dyDescent="0.2">
      <c r="A117" s="65"/>
    </row>
    <row r="118" spans="1:1" x14ac:dyDescent="0.2">
      <c r="A118" s="65"/>
    </row>
    <row r="119" spans="1:1" x14ac:dyDescent="0.2">
      <c r="A119" s="65"/>
    </row>
    <row r="120" spans="1:1" x14ac:dyDescent="0.2">
      <c r="A120" s="65"/>
    </row>
    <row r="121" spans="1:1" x14ac:dyDescent="0.2">
      <c r="A121" s="65"/>
    </row>
    <row r="122" spans="1:1" x14ac:dyDescent="0.2">
      <c r="A122" s="65"/>
    </row>
    <row r="123" spans="1:1" x14ac:dyDescent="0.2">
      <c r="A123" s="65"/>
    </row>
    <row r="124" spans="1:1" x14ac:dyDescent="0.2">
      <c r="A124" s="65"/>
    </row>
    <row r="125" spans="1:1" x14ac:dyDescent="0.2">
      <c r="A125" s="65"/>
    </row>
    <row r="126" spans="1:1" x14ac:dyDescent="0.2">
      <c r="A126" s="65"/>
    </row>
    <row r="127" spans="1:1" x14ac:dyDescent="0.2">
      <c r="A127" s="65"/>
    </row>
  </sheetData>
  <mergeCells count="4">
    <mergeCell ref="A1:F1"/>
    <mergeCell ref="A82:B82"/>
    <mergeCell ref="A83:B83"/>
    <mergeCell ref="A84:B84"/>
  </mergeCells>
  <conditionalFormatting sqref="F2:F3 F230:F65532">
    <cfRule type="cellIs" dxfId="47" priority="2" stopIfTrue="1" operator="between">
      <formula>0.009</formula>
      <formula>-0.009</formula>
    </cfRule>
  </conditionalFormatting>
  <conditionalFormatting sqref="F5:F129">
    <cfRule type="cellIs" dxfId="4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12"/>
  <sheetViews>
    <sheetView workbookViewId="0">
      <selection sqref="A1:G1"/>
    </sheetView>
  </sheetViews>
  <sheetFormatPr defaultColWidth="9.140625" defaultRowHeight="11.25" x14ac:dyDescent="0.2"/>
  <cols>
    <col min="1" max="1" width="38.7109375" style="7" bestFit="1" customWidth="1"/>
    <col min="2" max="2" width="38.7109375" style="7" customWidth="1"/>
    <col min="3" max="3" width="25.140625" style="7" bestFit="1" customWidth="1"/>
    <col min="4" max="4" width="15.28515625" style="7" bestFit="1" customWidth="1"/>
    <col min="5" max="5" width="27" style="10" customWidth="1"/>
    <col min="6" max="6" width="13.5703125" style="11" bestFit="1" customWidth="1"/>
    <col min="7" max="16384" width="9.140625" style="7"/>
  </cols>
  <sheetData>
    <row r="1" spans="1:7" s="1" customFormat="1" ht="15" x14ac:dyDescent="0.2">
      <c r="A1" s="86" t="s">
        <v>17</v>
      </c>
      <c r="B1" s="87"/>
      <c r="C1" s="87"/>
      <c r="D1" s="87"/>
      <c r="E1" s="87"/>
      <c r="F1" s="87"/>
      <c r="G1" s="87"/>
    </row>
    <row r="2" spans="1:7" s="1" customFormat="1" ht="12" x14ac:dyDescent="0.2">
      <c r="E2" s="5"/>
      <c r="F2" s="9"/>
    </row>
    <row r="3" spans="1:7" s="1" customFormat="1" ht="12" x14ac:dyDescent="0.2">
      <c r="A3" s="8" t="s">
        <v>7</v>
      </c>
      <c r="B3" s="2"/>
      <c r="C3" s="3"/>
      <c r="D3" s="3"/>
      <c r="E3" s="4"/>
      <c r="F3" s="9"/>
    </row>
    <row r="4" spans="1:7" s="1" customFormat="1" ht="30.75" customHeight="1" x14ac:dyDescent="0.2">
      <c r="A4" s="6" t="s">
        <v>2</v>
      </c>
      <c r="B4" s="6" t="s">
        <v>0</v>
      </c>
      <c r="C4" s="13" t="s">
        <v>4</v>
      </c>
      <c r="D4" s="13" t="s">
        <v>1</v>
      </c>
      <c r="E4" s="51" t="s">
        <v>6</v>
      </c>
      <c r="F4" s="12" t="s">
        <v>3</v>
      </c>
      <c r="G4" s="12" t="s">
        <v>5</v>
      </c>
    </row>
    <row r="5" spans="1:7" x14ac:dyDescent="0.2">
      <c r="A5" s="16" t="s">
        <v>76</v>
      </c>
      <c r="B5" s="17"/>
      <c r="C5" s="17"/>
      <c r="D5" s="17"/>
      <c r="E5" s="18"/>
      <c r="F5" s="19"/>
      <c r="G5" s="18"/>
    </row>
    <row r="6" spans="1:7" x14ac:dyDescent="0.2">
      <c r="A6" s="20" t="s">
        <v>52</v>
      </c>
      <c r="B6" s="21"/>
      <c r="C6" s="21"/>
      <c r="D6" s="21"/>
      <c r="E6" s="22"/>
      <c r="F6" s="23"/>
      <c r="G6" s="22"/>
    </row>
    <row r="7" spans="1:7" x14ac:dyDescent="0.2">
      <c r="A7" s="21" t="s">
        <v>81</v>
      </c>
      <c r="B7" s="21" t="s">
        <v>80</v>
      </c>
      <c r="C7" s="21" t="s">
        <v>79</v>
      </c>
      <c r="D7" s="24">
        <v>6600000</v>
      </c>
      <c r="E7" s="22">
        <v>100326.6</v>
      </c>
      <c r="F7" s="23">
        <v>8.7153103620670596</v>
      </c>
      <c r="G7" s="22"/>
    </row>
    <row r="8" spans="1:7" x14ac:dyDescent="0.2">
      <c r="A8" s="21" t="s">
        <v>78</v>
      </c>
      <c r="B8" s="21" t="s">
        <v>77</v>
      </c>
      <c r="C8" s="21" t="s">
        <v>79</v>
      </c>
      <c r="D8" s="24">
        <v>8400000</v>
      </c>
      <c r="E8" s="22">
        <v>96633.600000000006</v>
      </c>
      <c r="F8" s="23">
        <v>8.3945017114488394</v>
      </c>
      <c r="G8" s="22"/>
    </row>
    <row r="9" spans="1:7" x14ac:dyDescent="0.2">
      <c r="A9" s="21" t="s">
        <v>86</v>
      </c>
      <c r="B9" s="21" t="s">
        <v>85</v>
      </c>
      <c r="C9" s="21" t="s">
        <v>87</v>
      </c>
      <c r="D9" s="24">
        <v>4300000</v>
      </c>
      <c r="E9" s="22">
        <v>61083.65</v>
      </c>
      <c r="F9" s="23">
        <v>5.3062993044504401</v>
      </c>
      <c r="G9" s="22"/>
    </row>
    <row r="10" spans="1:7" x14ac:dyDescent="0.2">
      <c r="A10" s="21" t="s">
        <v>94</v>
      </c>
      <c r="B10" s="21" t="s">
        <v>93</v>
      </c>
      <c r="C10" s="21" t="s">
        <v>95</v>
      </c>
      <c r="D10" s="24">
        <v>4500000</v>
      </c>
      <c r="E10" s="22">
        <v>59503.5</v>
      </c>
      <c r="F10" s="23">
        <v>5.16903264068808</v>
      </c>
      <c r="G10" s="22"/>
    </row>
    <row r="11" spans="1:7" x14ac:dyDescent="0.2">
      <c r="A11" s="21" t="s">
        <v>97</v>
      </c>
      <c r="B11" s="21" t="s">
        <v>96</v>
      </c>
      <c r="C11" s="21" t="s">
        <v>98</v>
      </c>
      <c r="D11" s="24">
        <v>2000000</v>
      </c>
      <c r="E11" s="22">
        <v>58680</v>
      </c>
      <c r="F11" s="23">
        <v>5.0974956995063598</v>
      </c>
      <c r="G11" s="22"/>
    </row>
    <row r="12" spans="1:7" x14ac:dyDescent="0.2">
      <c r="A12" s="21" t="s">
        <v>83</v>
      </c>
      <c r="B12" s="21" t="s">
        <v>82</v>
      </c>
      <c r="C12" s="21" t="s">
        <v>84</v>
      </c>
      <c r="D12" s="24">
        <v>1600000</v>
      </c>
      <c r="E12" s="22">
        <v>57508.800000000003</v>
      </c>
      <c r="F12" s="23">
        <v>4.9957542720479102</v>
      </c>
      <c r="G12" s="22"/>
    </row>
    <row r="13" spans="1:7" x14ac:dyDescent="0.2">
      <c r="A13" s="21" t="s">
        <v>89</v>
      </c>
      <c r="B13" s="21" t="s">
        <v>88</v>
      </c>
      <c r="C13" s="21" t="s">
        <v>79</v>
      </c>
      <c r="D13" s="24">
        <v>4800000</v>
      </c>
      <c r="E13" s="22">
        <v>55963.199999999997</v>
      </c>
      <c r="F13" s="23">
        <v>4.8614889456478299</v>
      </c>
      <c r="G13" s="22"/>
    </row>
    <row r="14" spans="1:7" x14ac:dyDescent="0.2">
      <c r="A14" s="21" t="s">
        <v>105</v>
      </c>
      <c r="B14" s="21" t="s">
        <v>104</v>
      </c>
      <c r="C14" s="21" t="s">
        <v>106</v>
      </c>
      <c r="D14" s="24">
        <v>3575000</v>
      </c>
      <c r="E14" s="22">
        <v>53700.074999999997</v>
      </c>
      <c r="F14" s="23">
        <v>4.6648926614803896</v>
      </c>
      <c r="G14" s="22"/>
    </row>
    <row r="15" spans="1:7" x14ac:dyDescent="0.2">
      <c r="A15" s="21" t="s">
        <v>296</v>
      </c>
      <c r="B15" s="21" t="s">
        <v>295</v>
      </c>
      <c r="C15" s="21" t="s">
        <v>106</v>
      </c>
      <c r="D15" s="24">
        <v>3700000</v>
      </c>
      <c r="E15" s="22">
        <v>51800</v>
      </c>
      <c r="F15" s="23">
        <v>4.4998343086985297</v>
      </c>
      <c r="G15" s="22"/>
    </row>
    <row r="16" spans="1:7" x14ac:dyDescent="0.2">
      <c r="A16" s="21" t="s">
        <v>666</v>
      </c>
      <c r="B16" s="21" t="s">
        <v>665</v>
      </c>
      <c r="C16" s="21" t="s">
        <v>122</v>
      </c>
      <c r="D16" s="24">
        <v>1292150</v>
      </c>
      <c r="E16" s="22">
        <v>51629.145400000001</v>
      </c>
      <c r="F16" s="23">
        <v>4.4849922741255703</v>
      </c>
      <c r="G16" s="22"/>
    </row>
    <row r="17" spans="1:7" x14ac:dyDescent="0.2">
      <c r="A17" s="21" t="s">
        <v>473</v>
      </c>
      <c r="B17" s="21" t="s">
        <v>472</v>
      </c>
      <c r="C17" s="21" t="s">
        <v>178</v>
      </c>
      <c r="D17" s="24">
        <v>2805879</v>
      </c>
      <c r="E17" s="22">
        <v>49853.455130000002</v>
      </c>
      <c r="F17" s="23">
        <v>4.3307391467400898</v>
      </c>
      <c r="G17" s="22"/>
    </row>
    <row r="18" spans="1:7" x14ac:dyDescent="0.2">
      <c r="A18" s="21" t="s">
        <v>139</v>
      </c>
      <c r="B18" s="21" t="s">
        <v>138</v>
      </c>
      <c r="C18" s="21" t="s">
        <v>92</v>
      </c>
      <c r="D18" s="24">
        <v>355000</v>
      </c>
      <c r="E18" s="22">
        <v>45502.125</v>
      </c>
      <c r="F18" s="23">
        <v>3.9527417604959298</v>
      </c>
      <c r="G18" s="22"/>
    </row>
    <row r="19" spans="1:7" x14ac:dyDescent="0.2">
      <c r="A19" s="21" t="s">
        <v>102</v>
      </c>
      <c r="B19" s="21" t="s">
        <v>101</v>
      </c>
      <c r="C19" s="21" t="s">
        <v>103</v>
      </c>
      <c r="D19" s="24">
        <v>23500000</v>
      </c>
      <c r="E19" s="22">
        <v>45390.25</v>
      </c>
      <c r="F19" s="23">
        <v>3.9430232476911802</v>
      </c>
      <c r="G19" s="22"/>
    </row>
    <row r="20" spans="1:7" x14ac:dyDescent="0.2">
      <c r="A20" s="21" t="s">
        <v>100</v>
      </c>
      <c r="B20" s="21" t="s">
        <v>99</v>
      </c>
      <c r="C20" s="21" t="s">
        <v>79</v>
      </c>
      <c r="D20" s="24">
        <v>5000000</v>
      </c>
      <c r="E20" s="22">
        <v>41312.5</v>
      </c>
      <c r="F20" s="23">
        <v>3.5887915999634701</v>
      </c>
      <c r="G20" s="22"/>
    </row>
    <row r="21" spans="1:7" x14ac:dyDescent="0.2">
      <c r="A21" s="21" t="s">
        <v>167</v>
      </c>
      <c r="B21" s="21" t="s">
        <v>166</v>
      </c>
      <c r="C21" s="21" t="s">
        <v>168</v>
      </c>
      <c r="D21" s="24">
        <v>21500000</v>
      </c>
      <c r="E21" s="22">
        <v>35475</v>
      </c>
      <c r="F21" s="23">
        <v>3.0816915463529</v>
      </c>
      <c r="G21" s="22"/>
    </row>
    <row r="22" spans="1:7" x14ac:dyDescent="0.2">
      <c r="A22" s="21" t="s">
        <v>119</v>
      </c>
      <c r="B22" s="21" t="s">
        <v>118</v>
      </c>
      <c r="C22" s="21" t="s">
        <v>79</v>
      </c>
      <c r="D22" s="24">
        <v>2250000</v>
      </c>
      <c r="E22" s="22">
        <v>34103.25</v>
      </c>
      <c r="F22" s="23">
        <v>2.9625284630911799</v>
      </c>
      <c r="G22" s="22"/>
    </row>
    <row r="23" spans="1:7" x14ac:dyDescent="0.2">
      <c r="A23" s="21" t="s">
        <v>141</v>
      </c>
      <c r="B23" s="21" t="s">
        <v>140</v>
      </c>
      <c r="C23" s="21" t="s">
        <v>142</v>
      </c>
      <c r="D23" s="24">
        <v>2500000</v>
      </c>
      <c r="E23" s="22">
        <v>31622.5</v>
      </c>
      <c r="F23" s="23">
        <v>2.7470272283169699</v>
      </c>
      <c r="G23" s="22"/>
    </row>
    <row r="24" spans="1:7" x14ac:dyDescent="0.2">
      <c r="A24" s="21" t="s">
        <v>668</v>
      </c>
      <c r="B24" s="21" t="s">
        <v>667</v>
      </c>
      <c r="C24" s="21" t="s">
        <v>328</v>
      </c>
      <c r="D24" s="24">
        <v>24000000</v>
      </c>
      <c r="E24" s="22">
        <v>31488</v>
      </c>
      <c r="F24" s="23">
        <v>2.7353432956042298</v>
      </c>
      <c r="G24" s="22"/>
    </row>
    <row r="25" spans="1:7" x14ac:dyDescent="0.2">
      <c r="A25" s="21" t="s">
        <v>670</v>
      </c>
      <c r="B25" s="21" t="s">
        <v>669</v>
      </c>
      <c r="C25" s="21" t="s">
        <v>150</v>
      </c>
      <c r="D25" s="24">
        <v>585000</v>
      </c>
      <c r="E25" s="22">
        <v>23296.455000000002</v>
      </c>
      <c r="F25" s="23">
        <v>2.0237487930511802</v>
      </c>
      <c r="G25" s="22"/>
    </row>
    <row r="26" spans="1:7" x14ac:dyDescent="0.2">
      <c r="A26" s="21" t="s">
        <v>581</v>
      </c>
      <c r="B26" s="21" t="s">
        <v>580</v>
      </c>
      <c r="C26" s="21" t="s">
        <v>122</v>
      </c>
      <c r="D26" s="24">
        <v>700000</v>
      </c>
      <c r="E26" s="22">
        <v>22928.15</v>
      </c>
      <c r="F26" s="23">
        <v>1.99175436303062</v>
      </c>
      <c r="G26" s="22"/>
    </row>
    <row r="27" spans="1:7" x14ac:dyDescent="0.2">
      <c r="A27" s="21" t="s">
        <v>221</v>
      </c>
      <c r="B27" s="21" t="s">
        <v>220</v>
      </c>
      <c r="C27" s="21" t="s">
        <v>215</v>
      </c>
      <c r="D27" s="24">
        <v>850000</v>
      </c>
      <c r="E27" s="22">
        <v>18958.825000000001</v>
      </c>
      <c r="F27" s="23">
        <v>1.64694152871837</v>
      </c>
      <c r="G27" s="22"/>
    </row>
    <row r="28" spans="1:7" x14ac:dyDescent="0.2">
      <c r="A28" s="21" t="s">
        <v>156</v>
      </c>
      <c r="B28" s="21" t="s">
        <v>155</v>
      </c>
      <c r="C28" s="21" t="s">
        <v>157</v>
      </c>
      <c r="D28" s="24">
        <v>3200000</v>
      </c>
      <c r="E28" s="22">
        <v>18676.8</v>
      </c>
      <c r="F28" s="23">
        <v>1.6224421895115999</v>
      </c>
      <c r="G28" s="22"/>
    </row>
    <row r="29" spans="1:7" x14ac:dyDescent="0.2">
      <c r="A29" s="21" t="s">
        <v>464</v>
      </c>
      <c r="B29" s="21" t="s">
        <v>463</v>
      </c>
      <c r="C29" s="21" t="s">
        <v>465</v>
      </c>
      <c r="D29" s="24">
        <v>767769</v>
      </c>
      <c r="E29" s="22">
        <v>18661.009429999998</v>
      </c>
      <c r="F29" s="23">
        <v>1.62107047235638</v>
      </c>
      <c r="G29" s="22"/>
    </row>
    <row r="30" spans="1:7" x14ac:dyDescent="0.2">
      <c r="A30" s="21" t="s">
        <v>253</v>
      </c>
      <c r="B30" s="21" t="s">
        <v>252</v>
      </c>
      <c r="C30" s="21" t="s">
        <v>181</v>
      </c>
      <c r="D30" s="24">
        <v>920053</v>
      </c>
      <c r="E30" s="22">
        <v>16911.95422</v>
      </c>
      <c r="F30" s="23">
        <v>1.4691311163377401</v>
      </c>
      <c r="G30" s="22"/>
    </row>
    <row r="31" spans="1:7" x14ac:dyDescent="0.2">
      <c r="A31" s="21" t="s">
        <v>152</v>
      </c>
      <c r="B31" s="21" t="s">
        <v>151</v>
      </c>
      <c r="C31" s="21" t="s">
        <v>131</v>
      </c>
      <c r="D31" s="24">
        <v>3608254</v>
      </c>
      <c r="E31" s="22">
        <v>16713.432529999998</v>
      </c>
      <c r="F31" s="23">
        <v>1.45188565858324</v>
      </c>
      <c r="G31" s="22"/>
    </row>
    <row r="32" spans="1:7" x14ac:dyDescent="0.2">
      <c r="A32" s="21" t="s">
        <v>400</v>
      </c>
      <c r="B32" s="21" t="s">
        <v>399</v>
      </c>
      <c r="C32" s="21" t="s">
        <v>87</v>
      </c>
      <c r="D32" s="24">
        <v>600000</v>
      </c>
      <c r="E32" s="22">
        <v>13889.1</v>
      </c>
      <c r="F32" s="23">
        <v>1.20653761963214</v>
      </c>
      <c r="G32" s="22"/>
    </row>
    <row r="33" spans="1:9" x14ac:dyDescent="0.2">
      <c r="A33" s="21" t="s">
        <v>661</v>
      </c>
      <c r="B33" s="21" t="s">
        <v>660</v>
      </c>
      <c r="C33" s="21" t="s">
        <v>145</v>
      </c>
      <c r="D33" s="24">
        <v>1368783</v>
      </c>
      <c r="E33" s="22">
        <v>8635.6519470000003</v>
      </c>
      <c r="F33" s="23">
        <v>0.75017380133378098</v>
      </c>
      <c r="G33" s="22"/>
    </row>
    <row r="34" spans="1:9" x14ac:dyDescent="0.2">
      <c r="A34" s="20" t="s">
        <v>24</v>
      </c>
      <c r="B34" s="20"/>
      <c r="C34" s="20"/>
      <c r="D34" s="20"/>
      <c r="E34" s="25">
        <f>SUM(E7:E33)</f>
        <v>1120247.0286570003</v>
      </c>
      <c r="F34" s="26">
        <f>SUM(F7:F33)</f>
        <v>97.315174010972001</v>
      </c>
      <c r="G34" s="22"/>
      <c r="H34" s="14"/>
      <c r="I34" s="14"/>
    </row>
    <row r="35" spans="1:9" x14ac:dyDescent="0.2">
      <c r="A35" s="21"/>
      <c r="B35" s="21"/>
      <c r="C35" s="21"/>
      <c r="D35" s="21"/>
      <c r="E35" s="22"/>
      <c r="F35" s="23"/>
      <c r="G35" s="22"/>
    </row>
    <row r="36" spans="1:9" x14ac:dyDescent="0.2">
      <c r="A36" s="20" t="s">
        <v>23</v>
      </c>
      <c r="B36" s="21"/>
      <c r="C36" s="21"/>
      <c r="D36" s="21"/>
      <c r="E36" s="22"/>
      <c r="F36" s="23"/>
      <c r="G36" s="22"/>
    </row>
    <row r="37" spans="1:9" x14ac:dyDescent="0.2">
      <c r="A37" s="20" t="s">
        <v>25</v>
      </c>
      <c r="B37" s="21"/>
      <c r="C37" s="21"/>
      <c r="D37" s="21"/>
      <c r="E37" s="22"/>
      <c r="F37" s="23"/>
      <c r="G37" s="22"/>
    </row>
    <row r="38" spans="1:9" x14ac:dyDescent="0.2">
      <c r="A38" s="21" t="s">
        <v>577</v>
      </c>
      <c r="B38" s="21" t="s">
        <v>576</v>
      </c>
      <c r="C38" s="21" t="s">
        <v>48</v>
      </c>
      <c r="D38" s="24">
        <v>2500000</v>
      </c>
      <c r="E38" s="22">
        <v>2463.0025000000001</v>
      </c>
      <c r="F38" s="23">
        <v>0.21395952030714799</v>
      </c>
      <c r="G38" s="83">
        <v>6.9402000000000008</v>
      </c>
    </row>
    <row r="39" spans="1:9" x14ac:dyDescent="0.2">
      <c r="A39" s="20" t="s">
        <v>24</v>
      </c>
      <c r="B39" s="20"/>
      <c r="C39" s="20"/>
      <c r="D39" s="20"/>
      <c r="E39" s="25">
        <f>SUM(E37:E38)</f>
        <v>2463.0025000000001</v>
      </c>
      <c r="F39" s="26">
        <f>SUM(F37:F38)</f>
        <v>0.21395952030714799</v>
      </c>
      <c r="G39" s="22"/>
      <c r="H39" s="14"/>
      <c r="I39" s="14"/>
    </row>
    <row r="40" spans="1:9" x14ac:dyDescent="0.2">
      <c r="A40" s="21"/>
      <c r="B40" s="21"/>
      <c r="C40" s="21"/>
      <c r="D40" s="21"/>
      <c r="E40" s="22"/>
      <c r="F40" s="23"/>
      <c r="G40" s="22"/>
    </row>
    <row r="41" spans="1:9" x14ac:dyDescent="0.2">
      <c r="A41" s="20" t="s">
        <v>27</v>
      </c>
      <c r="B41" s="20"/>
      <c r="C41" s="20"/>
      <c r="D41" s="20"/>
      <c r="E41" s="25">
        <f>E34+E39</f>
        <v>1122710.0311570002</v>
      </c>
      <c r="F41" s="26">
        <f>F34+F39</f>
        <v>97.529133531279143</v>
      </c>
      <c r="G41" s="22"/>
      <c r="H41" s="14"/>
      <c r="I41" s="14"/>
    </row>
    <row r="42" spans="1:9" x14ac:dyDescent="0.2">
      <c r="A42" s="20"/>
      <c r="B42" s="20"/>
      <c r="C42" s="20"/>
      <c r="D42" s="20"/>
      <c r="E42" s="25"/>
      <c r="F42" s="26"/>
      <c r="G42" s="22"/>
      <c r="H42" s="14"/>
      <c r="I42" s="14"/>
    </row>
    <row r="43" spans="1:9" x14ac:dyDescent="0.2">
      <c r="A43" s="20" t="s">
        <v>29</v>
      </c>
      <c r="B43" s="20"/>
      <c r="C43" s="20"/>
      <c r="D43" s="20"/>
      <c r="E43" s="25">
        <f>E45-(E34+E39)</f>
        <v>28443.465758799808</v>
      </c>
      <c r="F43" s="26">
        <f>F45-(F34+F39)</f>
        <v>2.4708664687208568</v>
      </c>
      <c r="G43" s="22"/>
      <c r="H43" s="14"/>
      <c r="I43" s="14"/>
    </row>
    <row r="44" spans="1:9" x14ac:dyDescent="0.2">
      <c r="A44" s="20"/>
      <c r="B44" s="20"/>
      <c r="C44" s="20"/>
      <c r="D44" s="20"/>
      <c r="E44" s="25"/>
      <c r="F44" s="26"/>
      <c r="G44" s="22"/>
      <c r="H44" s="14"/>
      <c r="I44" s="14"/>
    </row>
    <row r="45" spans="1:9" x14ac:dyDescent="0.2">
      <c r="A45" s="27" t="s">
        <v>28</v>
      </c>
      <c r="B45" s="27"/>
      <c r="C45" s="27"/>
      <c r="D45" s="27"/>
      <c r="E45" s="28">
        <v>1151153.4969158</v>
      </c>
      <c r="F45" s="29">
        <v>100</v>
      </c>
      <c r="G45" s="27"/>
      <c r="H45" s="14"/>
      <c r="I45" s="14"/>
    </row>
    <row r="46" spans="1:9" x14ac:dyDescent="0.2">
      <c r="G46" s="11"/>
    </row>
    <row r="47" spans="1:9" x14ac:dyDescent="0.2">
      <c r="A47" s="14" t="s">
        <v>32</v>
      </c>
      <c r="G47" s="11"/>
    </row>
    <row r="48" spans="1:9" x14ac:dyDescent="0.2">
      <c r="A48" s="14" t="s">
        <v>33</v>
      </c>
      <c r="G48" s="11"/>
    </row>
    <row r="49" spans="1:7" x14ac:dyDescent="0.2">
      <c r="A49" s="14" t="s">
        <v>34</v>
      </c>
      <c r="B49" s="14"/>
      <c r="C49" s="30" t="s">
        <v>36</v>
      </c>
      <c r="D49" s="14" t="s">
        <v>35</v>
      </c>
      <c r="G49" s="11"/>
    </row>
    <row r="50" spans="1:7" x14ac:dyDescent="0.2">
      <c r="A50" s="7" t="s">
        <v>56</v>
      </c>
      <c r="C50" s="31">
        <v>77.719800000000006</v>
      </c>
      <c r="D50" s="31">
        <v>97.577100000000002</v>
      </c>
      <c r="G50" s="11"/>
    </row>
    <row r="51" spans="1:7" x14ac:dyDescent="0.2">
      <c r="A51" s="7" t="s">
        <v>74</v>
      </c>
      <c r="C51" s="31">
        <v>30.427199999999999</v>
      </c>
      <c r="D51" s="31">
        <v>38.201300000000003</v>
      </c>
      <c r="G51" s="11"/>
    </row>
    <row r="52" spans="1:7" x14ac:dyDescent="0.2">
      <c r="A52" s="7" t="s">
        <v>57</v>
      </c>
      <c r="C52" s="31">
        <v>86.354399999999998</v>
      </c>
      <c r="D52" s="31">
        <v>108.84480000000001</v>
      </c>
      <c r="G52" s="11"/>
    </row>
    <row r="53" spans="1:7" x14ac:dyDescent="0.2">
      <c r="A53" s="7" t="s">
        <v>75</v>
      </c>
      <c r="C53" s="31">
        <v>35.623199999999997</v>
      </c>
      <c r="D53" s="31">
        <v>44.8996</v>
      </c>
      <c r="G53" s="11"/>
    </row>
    <row r="54" spans="1:7" x14ac:dyDescent="0.2">
      <c r="G54" s="11"/>
    </row>
    <row r="55" spans="1:7" x14ac:dyDescent="0.2">
      <c r="A55" s="7" t="s">
        <v>41</v>
      </c>
      <c r="G55" s="11"/>
    </row>
    <row r="56" spans="1:7" x14ac:dyDescent="0.2">
      <c r="G56" s="11"/>
    </row>
    <row r="57" spans="1:7" x14ac:dyDescent="0.2">
      <c r="A57" s="14" t="s">
        <v>37</v>
      </c>
      <c r="D57" s="30" t="s">
        <v>44</v>
      </c>
      <c r="G57" s="11"/>
    </row>
    <row r="58" spans="1:7" x14ac:dyDescent="0.2">
      <c r="G58" s="11"/>
    </row>
    <row r="59" spans="1:7" x14ac:dyDescent="0.2">
      <c r="A59" s="14" t="s">
        <v>281</v>
      </c>
      <c r="D59" s="50">
        <v>9.0399999999999994E-2</v>
      </c>
      <c r="G59" s="11"/>
    </row>
    <row r="60" spans="1:7" x14ac:dyDescent="0.2">
      <c r="G60" s="11"/>
    </row>
    <row r="61" spans="1:7" x14ac:dyDescent="0.2">
      <c r="A61" s="91" t="s">
        <v>43</v>
      </c>
      <c r="B61" s="91"/>
      <c r="C61" s="91"/>
      <c r="D61" s="30" t="s">
        <v>44</v>
      </c>
      <c r="G61" s="11"/>
    </row>
    <row r="62" spans="1:7" x14ac:dyDescent="0.2">
      <c r="G62" s="11"/>
    </row>
    <row r="63" spans="1:7" x14ac:dyDescent="0.2">
      <c r="A63" s="14" t="s">
        <v>794</v>
      </c>
      <c r="G63" s="11"/>
    </row>
    <row r="64" spans="1:7" x14ac:dyDescent="0.2">
      <c r="A64" s="62"/>
      <c r="G64" s="11"/>
    </row>
    <row r="65" spans="1:7" x14ac:dyDescent="0.2">
      <c r="A65" s="63" t="s">
        <v>803</v>
      </c>
      <c r="G65" s="11"/>
    </row>
    <row r="66" spans="1:7" x14ac:dyDescent="0.2">
      <c r="A66" s="64"/>
      <c r="G66" s="11"/>
    </row>
    <row r="67" spans="1:7" x14ac:dyDescent="0.2">
      <c r="A67" s="65"/>
      <c r="G67" s="11"/>
    </row>
    <row r="68" spans="1:7" x14ac:dyDescent="0.2">
      <c r="A68" s="65"/>
      <c r="G68" s="11"/>
    </row>
    <row r="69" spans="1:7" x14ac:dyDescent="0.2">
      <c r="A69" s="65"/>
      <c r="G69" s="11"/>
    </row>
    <row r="70" spans="1:7" x14ac:dyDescent="0.2">
      <c r="A70" s="65"/>
      <c r="G70" s="11"/>
    </row>
    <row r="71" spans="1:7" x14ac:dyDescent="0.2">
      <c r="A71" s="65"/>
      <c r="G71" s="11"/>
    </row>
    <row r="72" spans="1:7" x14ac:dyDescent="0.2">
      <c r="A72" s="65"/>
      <c r="G72" s="11"/>
    </row>
    <row r="73" spans="1:7" x14ac:dyDescent="0.2">
      <c r="A73" s="65"/>
      <c r="G73" s="11"/>
    </row>
    <row r="74" spans="1:7" x14ac:dyDescent="0.2">
      <c r="A74" s="65"/>
      <c r="G74" s="11"/>
    </row>
    <row r="75" spans="1:7" x14ac:dyDescent="0.2">
      <c r="A75" s="65"/>
      <c r="G75" s="11"/>
    </row>
    <row r="76" spans="1:7" x14ac:dyDescent="0.2">
      <c r="A76" s="65"/>
      <c r="G76" s="11"/>
    </row>
    <row r="77" spans="1:7" x14ac:dyDescent="0.2">
      <c r="A77" s="65"/>
      <c r="G77" s="11"/>
    </row>
    <row r="78" spans="1:7" x14ac:dyDescent="0.2">
      <c r="A78" s="65"/>
      <c r="G78" s="11"/>
    </row>
    <row r="79" spans="1:7" x14ac:dyDescent="0.2">
      <c r="A79" s="63" t="s">
        <v>814</v>
      </c>
      <c r="G79" s="11"/>
    </row>
    <row r="80" spans="1:7" x14ac:dyDescent="0.2">
      <c r="A80" s="65"/>
      <c r="G80" s="11"/>
    </row>
    <row r="81" spans="1:7" x14ac:dyDescent="0.2">
      <c r="A81" s="63" t="s">
        <v>804</v>
      </c>
      <c r="G81" s="11"/>
    </row>
    <row r="82" spans="1:7" x14ac:dyDescent="0.2">
      <c r="A82" s="65"/>
      <c r="G82" s="11"/>
    </row>
    <row r="83" spans="1:7" x14ac:dyDescent="0.2">
      <c r="A83" s="65"/>
      <c r="G83" s="11"/>
    </row>
    <row r="84" spans="1:7" x14ac:dyDescent="0.2">
      <c r="A84" s="65"/>
      <c r="G84" s="11"/>
    </row>
    <row r="85" spans="1:7" x14ac:dyDescent="0.2">
      <c r="A85" s="65"/>
      <c r="G85" s="11"/>
    </row>
    <row r="86" spans="1:7" x14ac:dyDescent="0.2">
      <c r="A86" s="65"/>
      <c r="G86" s="11"/>
    </row>
    <row r="87" spans="1:7" x14ac:dyDescent="0.2">
      <c r="A87" s="65"/>
      <c r="G87" s="11"/>
    </row>
    <row r="88" spans="1:7" x14ac:dyDescent="0.2">
      <c r="A88" s="65"/>
      <c r="G88" s="11"/>
    </row>
    <row r="89" spans="1:7" x14ac:dyDescent="0.2">
      <c r="A89" s="65"/>
      <c r="G89" s="11"/>
    </row>
    <row r="90" spans="1:7" x14ac:dyDescent="0.2">
      <c r="A90" s="65"/>
      <c r="G90" s="11"/>
    </row>
    <row r="91" spans="1:7" x14ac:dyDescent="0.2">
      <c r="A91" s="65"/>
      <c r="G91" s="11"/>
    </row>
    <row r="92" spans="1:7" x14ac:dyDescent="0.2">
      <c r="A92" s="65"/>
      <c r="G92" s="11"/>
    </row>
    <row r="93" spans="1:7" x14ac:dyDescent="0.2">
      <c r="A93" s="65"/>
      <c r="G93" s="11"/>
    </row>
    <row r="94" spans="1:7" x14ac:dyDescent="0.2">
      <c r="G94" s="11"/>
    </row>
    <row r="95" spans="1:7" x14ac:dyDescent="0.2">
      <c r="G95" s="11"/>
    </row>
    <row r="96" spans="1:7" x14ac:dyDescent="0.2">
      <c r="G96" s="11"/>
    </row>
    <row r="97" spans="7:7" x14ac:dyDescent="0.2">
      <c r="G97" s="11"/>
    </row>
    <row r="98" spans="7:7" x14ac:dyDescent="0.2">
      <c r="G98" s="11"/>
    </row>
    <row r="99" spans="7:7" x14ac:dyDescent="0.2">
      <c r="G99" s="11"/>
    </row>
    <row r="100" spans="7:7" x14ac:dyDescent="0.2">
      <c r="G100" s="11"/>
    </row>
    <row r="101" spans="7:7" x14ac:dyDescent="0.2">
      <c r="G101" s="11"/>
    </row>
    <row r="102" spans="7:7" x14ac:dyDescent="0.2">
      <c r="G102" s="11"/>
    </row>
    <row r="103" spans="7:7" x14ac:dyDescent="0.2">
      <c r="G103" s="11"/>
    </row>
    <row r="104" spans="7:7" x14ac:dyDescent="0.2">
      <c r="G104" s="11"/>
    </row>
    <row r="105" spans="7:7" x14ac:dyDescent="0.2">
      <c r="G105" s="11"/>
    </row>
    <row r="106" spans="7:7" x14ac:dyDescent="0.2">
      <c r="G106" s="11"/>
    </row>
    <row r="107" spans="7:7" x14ac:dyDescent="0.2">
      <c r="G107" s="11"/>
    </row>
    <row r="108" spans="7:7" x14ac:dyDescent="0.2">
      <c r="G108" s="11"/>
    </row>
    <row r="109" spans="7:7" x14ac:dyDescent="0.2">
      <c r="G109" s="11"/>
    </row>
    <row r="110" spans="7:7" x14ac:dyDescent="0.2">
      <c r="G110" s="11"/>
    </row>
    <row r="111" spans="7:7" x14ac:dyDescent="0.2">
      <c r="G111" s="11"/>
    </row>
    <row r="112" spans="7:7" x14ac:dyDescent="0.2">
      <c r="G112" s="11"/>
    </row>
  </sheetData>
  <mergeCells count="2">
    <mergeCell ref="A61:C61"/>
    <mergeCell ref="A1:G1"/>
  </mergeCells>
  <conditionalFormatting sqref="F2:F3 F196:F65536">
    <cfRule type="cellIs" dxfId="45" priority="4" stopIfTrue="1" operator="between">
      <formula>0.009</formula>
      <formula>-0.009</formula>
    </cfRule>
  </conditionalFormatting>
  <conditionalFormatting sqref="F5:F95">
    <cfRule type="cellIs" dxfId="44" priority="3" stopIfTrue="1" operator="between">
      <formula>0.009</formula>
      <formula>-0.009</formula>
    </cfRule>
  </conditionalFormatting>
  <conditionalFormatting sqref="G46:G95">
    <cfRule type="cellIs" dxfId="43" priority="1" stopIfTrue="1" operator="between">
      <formula>0.009</formula>
      <formula>-0.009</formula>
    </cfRule>
  </conditionalFormatting>
  <hyperlinks>
    <hyperlink ref="A66"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1"/>
  <sheetViews>
    <sheetView workbookViewId="0">
      <selection sqref="A1:G1"/>
    </sheetView>
  </sheetViews>
  <sheetFormatPr defaultRowHeight="11.25" x14ac:dyDescent="0.2"/>
  <cols>
    <col min="1" max="1" width="32.28515625" style="7" bestFit="1" customWidth="1"/>
    <col min="2" max="2" width="43.5703125" style="7" customWidth="1"/>
    <col min="3" max="3" width="24.7109375" style="7" bestFit="1" customWidth="1"/>
    <col min="4" max="4" width="15.28515625" style="7" bestFit="1" customWidth="1"/>
    <col min="5" max="5" width="25" style="10" customWidth="1"/>
    <col min="6" max="6" width="13.5703125" style="11" bestFit="1" customWidth="1"/>
    <col min="7" max="7" width="4.5703125" style="10" bestFit="1" customWidth="1"/>
    <col min="8" max="256" width="9.140625" style="7"/>
    <col min="257" max="257" width="32.28515625" style="7" bestFit="1" customWidth="1"/>
    <col min="258" max="258" width="43.5703125" style="7" customWidth="1"/>
    <col min="259" max="259" width="24.7109375" style="7" bestFit="1" customWidth="1"/>
    <col min="260" max="260" width="15.28515625" style="7" bestFit="1" customWidth="1"/>
    <col min="261" max="261" width="25" style="7" customWidth="1"/>
    <col min="262" max="262" width="13.5703125" style="7" bestFit="1" customWidth="1"/>
    <col min="263" max="263" width="4.5703125" style="7" bestFit="1" customWidth="1"/>
    <col min="264" max="512" width="9.140625" style="7"/>
    <col min="513" max="513" width="32.28515625" style="7" bestFit="1" customWidth="1"/>
    <col min="514" max="514" width="43.5703125" style="7" customWidth="1"/>
    <col min="515" max="515" width="24.7109375" style="7" bestFit="1" customWidth="1"/>
    <col min="516" max="516" width="15.28515625" style="7" bestFit="1" customWidth="1"/>
    <col min="517" max="517" width="25" style="7" customWidth="1"/>
    <col min="518" max="518" width="13.5703125" style="7" bestFit="1" customWidth="1"/>
    <col min="519" max="519" width="4.5703125" style="7" bestFit="1" customWidth="1"/>
    <col min="520" max="768" width="9.140625" style="7"/>
    <col min="769" max="769" width="32.28515625" style="7" bestFit="1" customWidth="1"/>
    <col min="770" max="770" width="43.5703125" style="7" customWidth="1"/>
    <col min="771" max="771" width="24.7109375" style="7" bestFit="1" customWidth="1"/>
    <col min="772" max="772" width="15.28515625" style="7" bestFit="1" customWidth="1"/>
    <col min="773" max="773" width="25" style="7" customWidth="1"/>
    <col min="774" max="774" width="13.5703125" style="7" bestFit="1" customWidth="1"/>
    <col min="775" max="775" width="4.5703125" style="7" bestFit="1" customWidth="1"/>
    <col min="776" max="1024" width="9.140625" style="7"/>
    <col min="1025" max="1025" width="32.28515625" style="7" bestFit="1" customWidth="1"/>
    <col min="1026" max="1026" width="43.5703125" style="7" customWidth="1"/>
    <col min="1027" max="1027" width="24.7109375" style="7" bestFit="1" customWidth="1"/>
    <col min="1028" max="1028" width="15.28515625" style="7" bestFit="1" customWidth="1"/>
    <col min="1029" max="1029" width="25" style="7" customWidth="1"/>
    <col min="1030" max="1030" width="13.5703125" style="7" bestFit="1" customWidth="1"/>
    <col min="1031" max="1031" width="4.5703125" style="7" bestFit="1" customWidth="1"/>
    <col min="1032" max="1280" width="9.140625" style="7"/>
    <col min="1281" max="1281" width="32.28515625" style="7" bestFit="1" customWidth="1"/>
    <col min="1282" max="1282" width="43.5703125" style="7" customWidth="1"/>
    <col min="1283" max="1283" width="24.7109375" style="7" bestFit="1" customWidth="1"/>
    <col min="1284" max="1284" width="15.28515625" style="7" bestFit="1" customWidth="1"/>
    <col min="1285" max="1285" width="25" style="7" customWidth="1"/>
    <col min="1286" max="1286" width="13.5703125" style="7" bestFit="1" customWidth="1"/>
    <col min="1287" max="1287" width="4.5703125" style="7" bestFit="1" customWidth="1"/>
    <col min="1288" max="1536" width="9.140625" style="7"/>
    <col min="1537" max="1537" width="32.28515625" style="7" bestFit="1" customWidth="1"/>
    <col min="1538" max="1538" width="43.5703125" style="7" customWidth="1"/>
    <col min="1539" max="1539" width="24.7109375" style="7" bestFit="1" customWidth="1"/>
    <col min="1540" max="1540" width="15.28515625" style="7" bestFit="1" customWidth="1"/>
    <col min="1541" max="1541" width="25" style="7" customWidth="1"/>
    <col min="1542" max="1542" width="13.5703125" style="7" bestFit="1" customWidth="1"/>
    <col min="1543" max="1543" width="4.5703125" style="7" bestFit="1" customWidth="1"/>
    <col min="1544" max="1792" width="9.140625" style="7"/>
    <col min="1793" max="1793" width="32.28515625" style="7" bestFit="1" customWidth="1"/>
    <col min="1794" max="1794" width="43.5703125" style="7" customWidth="1"/>
    <col min="1795" max="1795" width="24.7109375" style="7" bestFit="1" customWidth="1"/>
    <col min="1796" max="1796" width="15.28515625" style="7" bestFit="1" customWidth="1"/>
    <col min="1797" max="1797" width="25" style="7" customWidth="1"/>
    <col min="1798" max="1798" width="13.5703125" style="7" bestFit="1" customWidth="1"/>
    <col min="1799" max="1799" width="4.5703125" style="7" bestFit="1" customWidth="1"/>
    <col min="1800" max="2048" width="9.140625" style="7"/>
    <col min="2049" max="2049" width="32.28515625" style="7" bestFit="1" customWidth="1"/>
    <col min="2050" max="2050" width="43.5703125" style="7" customWidth="1"/>
    <col min="2051" max="2051" width="24.7109375" style="7" bestFit="1" customWidth="1"/>
    <col min="2052" max="2052" width="15.28515625" style="7" bestFit="1" customWidth="1"/>
    <col min="2053" max="2053" width="25" style="7" customWidth="1"/>
    <col min="2054" max="2054" width="13.5703125" style="7" bestFit="1" customWidth="1"/>
    <col min="2055" max="2055" width="4.5703125" style="7" bestFit="1" customWidth="1"/>
    <col min="2056" max="2304" width="9.140625" style="7"/>
    <col min="2305" max="2305" width="32.28515625" style="7" bestFit="1" customWidth="1"/>
    <col min="2306" max="2306" width="43.5703125" style="7" customWidth="1"/>
    <col min="2307" max="2307" width="24.7109375" style="7" bestFit="1" customWidth="1"/>
    <col min="2308" max="2308" width="15.28515625" style="7" bestFit="1" customWidth="1"/>
    <col min="2309" max="2309" width="25" style="7" customWidth="1"/>
    <col min="2310" max="2310" width="13.5703125" style="7" bestFit="1" customWidth="1"/>
    <col min="2311" max="2311" width="4.5703125" style="7" bestFit="1" customWidth="1"/>
    <col min="2312" max="2560" width="9.140625" style="7"/>
    <col min="2561" max="2561" width="32.28515625" style="7" bestFit="1" customWidth="1"/>
    <col min="2562" max="2562" width="43.5703125" style="7" customWidth="1"/>
    <col min="2563" max="2563" width="24.7109375" style="7" bestFit="1" customWidth="1"/>
    <col min="2564" max="2564" width="15.28515625" style="7" bestFit="1" customWidth="1"/>
    <col min="2565" max="2565" width="25" style="7" customWidth="1"/>
    <col min="2566" max="2566" width="13.5703125" style="7" bestFit="1" customWidth="1"/>
    <col min="2567" max="2567" width="4.5703125" style="7" bestFit="1" customWidth="1"/>
    <col min="2568" max="2816" width="9.140625" style="7"/>
    <col min="2817" max="2817" width="32.28515625" style="7" bestFit="1" customWidth="1"/>
    <col min="2818" max="2818" width="43.5703125" style="7" customWidth="1"/>
    <col min="2819" max="2819" width="24.7109375" style="7" bestFit="1" customWidth="1"/>
    <col min="2820" max="2820" width="15.28515625" style="7" bestFit="1" customWidth="1"/>
    <col min="2821" max="2821" width="25" style="7" customWidth="1"/>
    <col min="2822" max="2822" width="13.5703125" style="7" bestFit="1" customWidth="1"/>
    <col min="2823" max="2823" width="4.5703125" style="7" bestFit="1" customWidth="1"/>
    <col min="2824" max="3072" width="9.140625" style="7"/>
    <col min="3073" max="3073" width="32.28515625" style="7" bestFit="1" customWidth="1"/>
    <col min="3074" max="3074" width="43.5703125" style="7" customWidth="1"/>
    <col min="3075" max="3075" width="24.7109375" style="7" bestFit="1" customWidth="1"/>
    <col min="3076" max="3076" width="15.28515625" style="7" bestFit="1" customWidth="1"/>
    <col min="3077" max="3077" width="25" style="7" customWidth="1"/>
    <col min="3078" max="3078" width="13.5703125" style="7" bestFit="1" customWidth="1"/>
    <col min="3079" max="3079" width="4.5703125" style="7" bestFit="1" customWidth="1"/>
    <col min="3080" max="3328" width="9.140625" style="7"/>
    <col min="3329" max="3329" width="32.28515625" style="7" bestFit="1" customWidth="1"/>
    <col min="3330" max="3330" width="43.5703125" style="7" customWidth="1"/>
    <col min="3331" max="3331" width="24.7109375" style="7" bestFit="1" customWidth="1"/>
    <col min="3332" max="3332" width="15.28515625" style="7" bestFit="1" customWidth="1"/>
    <col min="3333" max="3333" width="25" style="7" customWidth="1"/>
    <col min="3334" max="3334" width="13.5703125" style="7" bestFit="1" customWidth="1"/>
    <col min="3335" max="3335" width="4.5703125" style="7" bestFit="1" customWidth="1"/>
    <col min="3336" max="3584" width="9.140625" style="7"/>
    <col min="3585" max="3585" width="32.28515625" style="7" bestFit="1" customWidth="1"/>
    <col min="3586" max="3586" width="43.5703125" style="7" customWidth="1"/>
    <col min="3587" max="3587" width="24.7109375" style="7" bestFit="1" customWidth="1"/>
    <col min="3588" max="3588" width="15.28515625" style="7" bestFit="1" customWidth="1"/>
    <col min="3589" max="3589" width="25" style="7" customWidth="1"/>
    <col min="3590" max="3590" width="13.5703125" style="7" bestFit="1" customWidth="1"/>
    <col min="3591" max="3591" width="4.5703125" style="7" bestFit="1" customWidth="1"/>
    <col min="3592" max="3840" width="9.140625" style="7"/>
    <col min="3841" max="3841" width="32.28515625" style="7" bestFit="1" customWidth="1"/>
    <col min="3842" max="3842" width="43.5703125" style="7" customWidth="1"/>
    <col min="3843" max="3843" width="24.7109375" style="7" bestFit="1" customWidth="1"/>
    <col min="3844" max="3844" width="15.28515625" style="7" bestFit="1" customWidth="1"/>
    <col min="3845" max="3845" width="25" style="7" customWidth="1"/>
    <col min="3846" max="3846" width="13.5703125" style="7" bestFit="1" customWidth="1"/>
    <col min="3847" max="3847" width="4.5703125" style="7" bestFit="1" customWidth="1"/>
    <col min="3848" max="4096" width="9.140625" style="7"/>
    <col min="4097" max="4097" width="32.28515625" style="7" bestFit="1" customWidth="1"/>
    <col min="4098" max="4098" width="43.5703125" style="7" customWidth="1"/>
    <col min="4099" max="4099" width="24.7109375" style="7" bestFit="1" customWidth="1"/>
    <col min="4100" max="4100" width="15.28515625" style="7" bestFit="1" customWidth="1"/>
    <col min="4101" max="4101" width="25" style="7" customWidth="1"/>
    <col min="4102" max="4102" width="13.5703125" style="7" bestFit="1" customWidth="1"/>
    <col min="4103" max="4103" width="4.5703125" style="7" bestFit="1" customWidth="1"/>
    <col min="4104" max="4352" width="9.140625" style="7"/>
    <col min="4353" max="4353" width="32.28515625" style="7" bestFit="1" customWidth="1"/>
    <col min="4354" max="4354" width="43.5703125" style="7" customWidth="1"/>
    <col min="4355" max="4355" width="24.7109375" style="7" bestFit="1" customWidth="1"/>
    <col min="4356" max="4356" width="15.28515625" style="7" bestFit="1" customWidth="1"/>
    <col min="4357" max="4357" width="25" style="7" customWidth="1"/>
    <col min="4358" max="4358" width="13.5703125" style="7" bestFit="1" customWidth="1"/>
    <col min="4359" max="4359" width="4.5703125" style="7" bestFit="1" customWidth="1"/>
    <col min="4360" max="4608" width="9.140625" style="7"/>
    <col min="4609" max="4609" width="32.28515625" style="7" bestFit="1" customWidth="1"/>
    <col min="4610" max="4610" width="43.5703125" style="7" customWidth="1"/>
    <col min="4611" max="4611" width="24.7109375" style="7" bestFit="1" customWidth="1"/>
    <col min="4612" max="4612" width="15.28515625" style="7" bestFit="1" customWidth="1"/>
    <col min="4613" max="4613" width="25" style="7" customWidth="1"/>
    <col min="4614" max="4614" width="13.5703125" style="7" bestFit="1" customWidth="1"/>
    <col min="4615" max="4615" width="4.5703125" style="7" bestFit="1" customWidth="1"/>
    <col min="4616" max="4864" width="9.140625" style="7"/>
    <col min="4865" max="4865" width="32.28515625" style="7" bestFit="1" customWidth="1"/>
    <col min="4866" max="4866" width="43.5703125" style="7" customWidth="1"/>
    <col min="4867" max="4867" width="24.7109375" style="7" bestFit="1" customWidth="1"/>
    <col min="4868" max="4868" width="15.28515625" style="7" bestFit="1" customWidth="1"/>
    <col min="4869" max="4869" width="25" style="7" customWidth="1"/>
    <col min="4870" max="4870" width="13.5703125" style="7" bestFit="1" customWidth="1"/>
    <col min="4871" max="4871" width="4.5703125" style="7" bestFit="1" customWidth="1"/>
    <col min="4872" max="5120" width="9.140625" style="7"/>
    <col min="5121" max="5121" width="32.28515625" style="7" bestFit="1" customWidth="1"/>
    <col min="5122" max="5122" width="43.5703125" style="7" customWidth="1"/>
    <col min="5123" max="5123" width="24.7109375" style="7" bestFit="1" customWidth="1"/>
    <col min="5124" max="5124" width="15.28515625" style="7" bestFit="1" customWidth="1"/>
    <col min="5125" max="5125" width="25" style="7" customWidth="1"/>
    <col min="5126" max="5126" width="13.5703125" style="7" bestFit="1" customWidth="1"/>
    <col min="5127" max="5127" width="4.5703125" style="7" bestFit="1" customWidth="1"/>
    <col min="5128" max="5376" width="9.140625" style="7"/>
    <col min="5377" max="5377" width="32.28515625" style="7" bestFit="1" customWidth="1"/>
    <col min="5378" max="5378" width="43.5703125" style="7" customWidth="1"/>
    <col min="5379" max="5379" width="24.7109375" style="7" bestFit="1" customWidth="1"/>
    <col min="5380" max="5380" width="15.28515625" style="7" bestFit="1" customWidth="1"/>
    <col min="5381" max="5381" width="25" style="7" customWidth="1"/>
    <col min="5382" max="5382" width="13.5703125" style="7" bestFit="1" customWidth="1"/>
    <col min="5383" max="5383" width="4.5703125" style="7" bestFit="1" customWidth="1"/>
    <col min="5384" max="5632" width="9.140625" style="7"/>
    <col min="5633" max="5633" width="32.28515625" style="7" bestFit="1" customWidth="1"/>
    <col min="5634" max="5634" width="43.5703125" style="7" customWidth="1"/>
    <col min="5635" max="5635" width="24.7109375" style="7" bestFit="1" customWidth="1"/>
    <col min="5636" max="5636" width="15.28515625" style="7" bestFit="1" customWidth="1"/>
    <col min="5637" max="5637" width="25" style="7" customWidth="1"/>
    <col min="5638" max="5638" width="13.5703125" style="7" bestFit="1" customWidth="1"/>
    <col min="5639" max="5639" width="4.5703125" style="7" bestFit="1" customWidth="1"/>
    <col min="5640" max="5888" width="9.140625" style="7"/>
    <col min="5889" max="5889" width="32.28515625" style="7" bestFit="1" customWidth="1"/>
    <col min="5890" max="5890" width="43.5703125" style="7" customWidth="1"/>
    <col min="5891" max="5891" width="24.7109375" style="7" bestFit="1" customWidth="1"/>
    <col min="5892" max="5892" width="15.28515625" style="7" bestFit="1" customWidth="1"/>
    <col min="5893" max="5893" width="25" style="7" customWidth="1"/>
    <col min="5894" max="5894" width="13.5703125" style="7" bestFit="1" customWidth="1"/>
    <col min="5895" max="5895" width="4.5703125" style="7" bestFit="1" customWidth="1"/>
    <col min="5896" max="6144" width="9.140625" style="7"/>
    <col min="6145" max="6145" width="32.28515625" style="7" bestFit="1" customWidth="1"/>
    <col min="6146" max="6146" width="43.5703125" style="7" customWidth="1"/>
    <col min="6147" max="6147" width="24.7109375" style="7" bestFit="1" customWidth="1"/>
    <col min="6148" max="6148" width="15.28515625" style="7" bestFit="1" customWidth="1"/>
    <col min="6149" max="6149" width="25" style="7" customWidth="1"/>
    <col min="6150" max="6150" width="13.5703125" style="7" bestFit="1" customWidth="1"/>
    <col min="6151" max="6151" width="4.5703125" style="7" bestFit="1" customWidth="1"/>
    <col min="6152" max="6400" width="9.140625" style="7"/>
    <col min="6401" max="6401" width="32.28515625" style="7" bestFit="1" customWidth="1"/>
    <col min="6402" max="6402" width="43.5703125" style="7" customWidth="1"/>
    <col min="6403" max="6403" width="24.7109375" style="7" bestFit="1" customWidth="1"/>
    <col min="6404" max="6404" width="15.28515625" style="7" bestFit="1" customWidth="1"/>
    <col min="6405" max="6405" width="25" style="7" customWidth="1"/>
    <col min="6406" max="6406" width="13.5703125" style="7" bestFit="1" customWidth="1"/>
    <col min="6407" max="6407" width="4.5703125" style="7" bestFit="1" customWidth="1"/>
    <col min="6408" max="6656" width="9.140625" style="7"/>
    <col min="6657" max="6657" width="32.28515625" style="7" bestFit="1" customWidth="1"/>
    <col min="6658" max="6658" width="43.5703125" style="7" customWidth="1"/>
    <col min="6659" max="6659" width="24.7109375" style="7" bestFit="1" customWidth="1"/>
    <col min="6660" max="6660" width="15.28515625" style="7" bestFit="1" customWidth="1"/>
    <col min="6661" max="6661" width="25" style="7" customWidth="1"/>
    <col min="6662" max="6662" width="13.5703125" style="7" bestFit="1" customWidth="1"/>
    <col min="6663" max="6663" width="4.5703125" style="7" bestFit="1" customWidth="1"/>
    <col min="6664" max="6912" width="9.140625" style="7"/>
    <col min="6913" max="6913" width="32.28515625" style="7" bestFit="1" customWidth="1"/>
    <col min="6914" max="6914" width="43.5703125" style="7" customWidth="1"/>
    <col min="6915" max="6915" width="24.7109375" style="7" bestFit="1" customWidth="1"/>
    <col min="6916" max="6916" width="15.28515625" style="7" bestFit="1" customWidth="1"/>
    <col min="6917" max="6917" width="25" style="7" customWidth="1"/>
    <col min="6918" max="6918" width="13.5703125" style="7" bestFit="1" customWidth="1"/>
    <col min="6919" max="6919" width="4.5703125" style="7" bestFit="1" customWidth="1"/>
    <col min="6920" max="7168" width="9.140625" style="7"/>
    <col min="7169" max="7169" width="32.28515625" style="7" bestFit="1" customWidth="1"/>
    <col min="7170" max="7170" width="43.5703125" style="7" customWidth="1"/>
    <col min="7171" max="7171" width="24.7109375" style="7" bestFit="1" customWidth="1"/>
    <col min="7172" max="7172" width="15.28515625" style="7" bestFit="1" customWidth="1"/>
    <col min="7173" max="7173" width="25" style="7" customWidth="1"/>
    <col min="7174" max="7174" width="13.5703125" style="7" bestFit="1" customWidth="1"/>
    <col min="7175" max="7175" width="4.5703125" style="7" bestFit="1" customWidth="1"/>
    <col min="7176" max="7424" width="9.140625" style="7"/>
    <col min="7425" max="7425" width="32.28515625" style="7" bestFit="1" customWidth="1"/>
    <col min="7426" max="7426" width="43.5703125" style="7" customWidth="1"/>
    <col min="7427" max="7427" width="24.7109375" style="7" bestFit="1" customWidth="1"/>
    <col min="7428" max="7428" width="15.28515625" style="7" bestFit="1" customWidth="1"/>
    <col min="7429" max="7429" width="25" style="7" customWidth="1"/>
    <col min="7430" max="7430" width="13.5703125" style="7" bestFit="1" customWidth="1"/>
    <col min="7431" max="7431" width="4.5703125" style="7" bestFit="1" customWidth="1"/>
    <col min="7432" max="7680" width="9.140625" style="7"/>
    <col min="7681" max="7681" width="32.28515625" style="7" bestFit="1" customWidth="1"/>
    <col min="7682" max="7682" width="43.5703125" style="7" customWidth="1"/>
    <col min="7683" max="7683" width="24.7109375" style="7" bestFit="1" customWidth="1"/>
    <col min="7684" max="7684" width="15.28515625" style="7" bestFit="1" customWidth="1"/>
    <col min="7685" max="7685" width="25" style="7" customWidth="1"/>
    <col min="7686" max="7686" width="13.5703125" style="7" bestFit="1" customWidth="1"/>
    <col min="7687" max="7687" width="4.5703125" style="7" bestFit="1" customWidth="1"/>
    <col min="7688" max="7936" width="9.140625" style="7"/>
    <col min="7937" max="7937" width="32.28515625" style="7" bestFit="1" customWidth="1"/>
    <col min="7938" max="7938" width="43.5703125" style="7" customWidth="1"/>
    <col min="7939" max="7939" width="24.7109375" style="7" bestFit="1" customWidth="1"/>
    <col min="7940" max="7940" width="15.28515625" style="7" bestFit="1" customWidth="1"/>
    <col min="7941" max="7941" width="25" style="7" customWidth="1"/>
    <col min="7942" max="7942" width="13.5703125" style="7" bestFit="1" customWidth="1"/>
    <col min="7943" max="7943" width="4.5703125" style="7" bestFit="1" customWidth="1"/>
    <col min="7944" max="8192" width="9.140625" style="7"/>
    <col min="8193" max="8193" width="32.28515625" style="7" bestFit="1" customWidth="1"/>
    <col min="8194" max="8194" width="43.5703125" style="7" customWidth="1"/>
    <col min="8195" max="8195" width="24.7109375" style="7" bestFit="1" customWidth="1"/>
    <col min="8196" max="8196" width="15.28515625" style="7" bestFit="1" customWidth="1"/>
    <col min="8197" max="8197" width="25" style="7" customWidth="1"/>
    <col min="8198" max="8198" width="13.5703125" style="7" bestFit="1" customWidth="1"/>
    <col min="8199" max="8199" width="4.5703125" style="7" bestFit="1" customWidth="1"/>
    <col min="8200" max="8448" width="9.140625" style="7"/>
    <col min="8449" max="8449" width="32.28515625" style="7" bestFit="1" customWidth="1"/>
    <col min="8450" max="8450" width="43.5703125" style="7" customWidth="1"/>
    <col min="8451" max="8451" width="24.7109375" style="7" bestFit="1" customWidth="1"/>
    <col min="8452" max="8452" width="15.28515625" style="7" bestFit="1" customWidth="1"/>
    <col min="8453" max="8453" width="25" style="7" customWidth="1"/>
    <col min="8454" max="8454" width="13.5703125" style="7" bestFit="1" customWidth="1"/>
    <col min="8455" max="8455" width="4.5703125" style="7" bestFit="1" customWidth="1"/>
    <col min="8456" max="8704" width="9.140625" style="7"/>
    <col min="8705" max="8705" width="32.28515625" style="7" bestFit="1" customWidth="1"/>
    <col min="8706" max="8706" width="43.5703125" style="7" customWidth="1"/>
    <col min="8707" max="8707" width="24.7109375" style="7" bestFit="1" customWidth="1"/>
    <col min="8708" max="8708" width="15.28515625" style="7" bestFit="1" customWidth="1"/>
    <col min="8709" max="8709" width="25" style="7" customWidth="1"/>
    <col min="8710" max="8710" width="13.5703125" style="7" bestFit="1" customWidth="1"/>
    <col min="8711" max="8711" width="4.5703125" style="7" bestFit="1" customWidth="1"/>
    <col min="8712" max="8960" width="9.140625" style="7"/>
    <col min="8961" max="8961" width="32.28515625" style="7" bestFit="1" customWidth="1"/>
    <col min="8962" max="8962" width="43.5703125" style="7" customWidth="1"/>
    <col min="8963" max="8963" width="24.7109375" style="7" bestFit="1" customWidth="1"/>
    <col min="8964" max="8964" width="15.28515625" style="7" bestFit="1" customWidth="1"/>
    <col min="8965" max="8965" width="25" style="7" customWidth="1"/>
    <col min="8966" max="8966" width="13.5703125" style="7" bestFit="1" customWidth="1"/>
    <col min="8967" max="8967" width="4.5703125" style="7" bestFit="1" customWidth="1"/>
    <col min="8968" max="9216" width="9.140625" style="7"/>
    <col min="9217" max="9217" width="32.28515625" style="7" bestFit="1" customWidth="1"/>
    <col min="9218" max="9218" width="43.5703125" style="7" customWidth="1"/>
    <col min="9219" max="9219" width="24.7109375" style="7" bestFit="1" customWidth="1"/>
    <col min="9220" max="9220" width="15.28515625" style="7" bestFit="1" customWidth="1"/>
    <col min="9221" max="9221" width="25" style="7" customWidth="1"/>
    <col min="9222" max="9222" width="13.5703125" style="7" bestFit="1" customWidth="1"/>
    <col min="9223" max="9223" width="4.5703125" style="7" bestFit="1" customWidth="1"/>
    <col min="9224" max="9472" width="9.140625" style="7"/>
    <col min="9473" max="9473" width="32.28515625" style="7" bestFit="1" customWidth="1"/>
    <col min="9474" max="9474" width="43.5703125" style="7" customWidth="1"/>
    <col min="9475" max="9475" width="24.7109375" style="7" bestFit="1" customWidth="1"/>
    <col min="9476" max="9476" width="15.28515625" style="7" bestFit="1" customWidth="1"/>
    <col min="9477" max="9477" width="25" style="7" customWidth="1"/>
    <col min="9478" max="9478" width="13.5703125" style="7" bestFit="1" customWidth="1"/>
    <col min="9479" max="9479" width="4.5703125" style="7" bestFit="1" customWidth="1"/>
    <col min="9480" max="9728" width="9.140625" style="7"/>
    <col min="9729" max="9729" width="32.28515625" style="7" bestFit="1" customWidth="1"/>
    <col min="9730" max="9730" width="43.5703125" style="7" customWidth="1"/>
    <col min="9731" max="9731" width="24.7109375" style="7" bestFit="1" customWidth="1"/>
    <col min="9732" max="9732" width="15.28515625" style="7" bestFit="1" customWidth="1"/>
    <col min="9733" max="9733" width="25" style="7" customWidth="1"/>
    <col min="9734" max="9734" width="13.5703125" style="7" bestFit="1" customWidth="1"/>
    <col min="9735" max="9735" width="4.5703125" style="7" bestFit="1" customWidth="1"/>
    <col min="9736" max="9984" width="9.140625" style="7"/>
    <col min="9985" max="9985" width="32.28515625" style="7" bestFit="1" customWidth="1"/>
    <col min="9986" max="9986" width="43.5703125" style="7" customWidth="1"/>
    <col min="9987" max="9987" width="24.7109375" style="7" bestFit="1" customWidth="1"/>
    <col min="9988" max="9988" width="15.28515625" style="7" bestFit="1" customWidth="1"/>
    <col min="9989" max="9989" width="25" style="7" customWidth="1"/>
    <col min="9990" max="9990" width="13.5703125" style="7" bestFit="1" customWidth="1"/>
    <col min="9991" max="9991" width="4.5703125" style="7" bestFit="1" customWidth="1"/>
    <col min="9992" max="10240" width="9.140625" style="7"/>
    <col min="10241" max="10241" width="32.28515625" style="7" bestFit="1" customWidth="1"/>
    <col min="10242" max="10242" width="43.5703125" style="7" customWidth="1"/>
    <col min="10243" max="10243" width="24.7109375" style="7" bestFit="1" customWidth="1"/>
    <col min="10244" max="10244" width="15.28515625" style="7" bestFit="1" customWidth="1"/>
    <col min="10245" max="10245" width="25" style="7" customWidth="1"/>
    <col min="10246" max="10246" width="13.5703125" style="7" bestFit="1" customWidth="1"/>
    <col min="10247" max="10247" width="4.5703125" style="7" bestFit="1" customWidth="1"/>
    <col min="10248" max="10496" width="9.140625" style="7"/>
    <col min="10497" max="10497" width="32.28515625" style="7" bestFit="1" customWidth="1"/>
    <col min="10498" max="10498" width="43.5703125" style="7" customWidth="1"/>
    <col min="10499" max="10499" width="24.7109375" style="7" bestFit="1" customWidth="1"/>
    <col min="10500" max="10500" width="15.28515625" style="7" bestFit="1" customWidth="1"/>
    <col min="10501" max="10501" width="25" style="7" customWidth="1"/>
    <col min="10502" max="10502" width="13.5703125" style="7" bestFit="1" customWidth="1"/>
    <col min="10503" max="10503" width="4.5703125" style="7" bestFit="1" customWidth="1"/>
    <col min="10504" max="10752" width="9.140625" style="7"/>
    <col min="10753" max="10753" width="32.28515625" style="7" bestFit="1" customWidth="1"/>
    <col min="10754" max="10754" width="43.5703125" style="7" customWidth="1"/>
    <col min="10755" max="10755" width="24.7109375" style="7" bestFit="1" customWidth="1"/>
    <col min="10756" max="10756" width="15.28515625" style="7" bestFit="1" customWidth="1"/>
    <col min="10757" max="10757" width="25" style="7" customWidth="1"/>
    <col min="10758" max="10758" width="13.5703125" style="7" bestFit="1" customWidth="1"/>
    <col min="10759" max="10759" width="4.5703125" style="7" bestFit="1" customWidth="1"/>
    <col min="10760" max="11008" width="9.140625" style="7"/>
    <col min="11009" max="11009" width="32.28515625" style="7" bestFit="1" customWidth="1"/>
    <col min="11010" max="11010" width="43.5703125" style="7" customWidth="1"/>
    <col min="11011" max="11011" width="24.7109375" style="7" bestFit="1" customWidth="1"/>
    <col min="11012" max="11012" width="15.28515625" style="7" bestFit="1" customWidth="1"/>
    <col min="11013" max="11013" width="25" style="7" customWidth="1"/>
    <col min="11014" max="11014" width="13.5703125" style="7" bestFit="1" customWidth="1"/>
    <col min="11015" max="11015" width="4.5703125" style="7" bestFit="1" customWidth="1"/>
    <col min="11016" max="11264" width="9.140625" style="7"/>
    <col min="11265" max="11265" width="32.28515625" style="7" bestFit="1" customWidth="1"/>
    <col min="11266" max="11266" width="43.5703125" style="7" customWidth="1"/>
    <col min="11267" max="11267" width="24.7109375" style="7" bestFit="1" customWidth="1"/>
    <col min="11268" max="11268" width="15.28515625" style="7" bestFit="1" customWidth="1"/>
    <col min="11269" max="11269" width="25" style="7" customWidth="1"/>
    <col min="11270" max="11270" width="13.5703125" style="7" bestFit="1" customWidth="1"/>
    <col min="11271" max="11271" width="4.5703125" style="7" bestFit="1" customWidth="1"/>
    <col min="11272" max="11520" width="9.140625" style="7"/>
    <col min="11521" max="11521" width="32.28515625" style="7" bestFit="1" customWidth="1"/>
    <col min="11522" max="11522" width="43.5703125" style="7" customWidth="1"/>
    <col min="11523" max="11523" width="24.7109375" style="7" bestFit="1" customWidth="1"/>
    <col min="11524" max="11524" width="15.28515625" style="7" bestFit="1" customWidth="1"/>
    <col min="11525" max="11525" width="25" style="7" customWidth="1"/>
    <col min="11526" max="11526" width="13.5703125" style="7" bestFit="1" customWidth="1"/>
    <col min="11527" max="11527" width="4.5703125" style="7" bestFit="1" customWidth="1"/>
    <col min="11528" max="11776" width="9.140625" style="7"/>
    <col min="11777" max="11777" width="32.28515625" style="7" bestFit="1" customWidth="1"/>
    <col min="11778" max="11778" width="43.5703125" style="7" customWidth="1"/>
    <col min="11779" max="11779" width="24.7109375" style="7" bestFit="1" customWidth="1"/>
    <col min="11780" max="11780" width="15.28515625" style="7" bestFit="1" customWidth="1"/>
    <col min="11781" max="11781" width="25" style="7" customWidth="1"/>
    <col min="11782" max="11782" width="13.5703125" style="7" bestFit="1" customWidth="1"/>
    <col min="11783" max="11783" width="4.5703125" style="7" bestFit="1" customWidth="1"/>
    <col min="11784" max="12032" width="9.140625" style="7"/>
    <col min="12033" max="12033" width="32.28515625" style="7" bestFit="1" customWidth="1"/>
    <col min="12034" max="12034" width="43.5703125" style="7" customWidth="1"/>
    <col min="12035" max="12035" width="24.7109375" style="7" bestFit="1" customWidth="1"/>
    <col min="12036" max="12036" width="15.28515625" style="7" bestFit="1" customWidth="1"/>
    <col min="12037" max="12037" width="25" style="7" customWidth="1"/>
    <col min="12038" max="12038" width="13.5703125" style="7" bestFit="1" customWidth="1"/>
    <col min="12039" max="12039" width="4.5703125" style="7" bestFit="1" customWidth="1"/>
    <col min="12040" max="12288" width="9.140625" style="7"/>
    <col min="12289" max="12289" width="32.28515625" style="7" bestFit="1" customWidth="1"/>
    <col min="12290" max="12290" width="43.5703125" style="7" customWidth="1"/>
    <col min="12291" max="12291" width="24.7109375" style="7" bestFit="1" customWidth="1"/>
    <col min="12292" max="12292" width="15.28515625" style="7" bestFit="1" customWidth="1"/>
    <col min="12293" max="12293" width="25" style="7" customWidth="1"/>
    <col min="12294" max="12294" width="13.5703125" style="7" bestFit="1" customWidth="1"/>
    <col min="12295" max="12295" width="4.5703125" style="7" bestFit="1" customWidth="1"/>
    <col min="12296" max="12544" width="9.140625" style="7"/>
    <col min="12545" max="12545" width="32.28515625" style="7" bestFit="1" customWidth="1"/>
    <col min="12546" max="12546" width="43.5703125" style="7" customWidth="1"/>
    <col min="12547" max="12547" width="24.7109375" style="7" bestFit="1" customWidth="1"/>
    <col min="12548" max="12548" width="15.28515625" style="7" bestFit="1" customWidth="1"/>
    <col min="12549" max="12549" width="25" style="7" customWidth="1"/>
    <col min="12550" max="12550" width="13.5703125" style="7" bestFit="1" customWidth="1"/>
    <col min="12551" max="12551" width="4.5703125" style="7" bestFit="1" customWidth="1"/>
    <col min="12552" max="12800" width="9.140625" style="7"/>
    <col min="12801" max="12801" width="32.28515625" style="7" bestFit="1" customWidth="1"/>
    <col min="12802" max="12802" width="43.5703125" style="7" customWidth="1"/>
    <col min="12803" max="12803" width="24.7109375" style="7" bestFit="1" customWidth="1"/>
    <col min="12804" max="12804" width="15.28515625" style="7" bestFit="1" customWidth="1"/>
    <col min="12805" max="12805" width="25" style="7" customWidth="1"/>
    <col min="12806" max="12806" width="13.5703125" style="7" bestFit="1" customWidth="1"/>
    <col min="12807" max="12807" width="4.5703125" style="7" bestFit="1" customWidth="1"/>
    <col min="12808" max="13056" width="9.140625" style="7"/>
    <col min="13057" max="13057" width="32.28515625" style="7" bestFit="1" customWidth="1"/>
    <col min="13058" max="13058" width="43.5703125" style="7" customWidth="1"/>
    <col min="13059" max="13059" width="24.7109375" style="7" bestFit="1" customWidth="1"/>
    <col min="13060" max="13060" width="15.28515625" style="7" bestFit="1" customWidth="1"/>
    <col min="13061" max="13061" width="25" style="7" customWidth="1"/>
    <col min="13062" max="13062" width="13.5703125" style="7" bestFit="1" customWidth="1"/>
    <col min="13063" max="13063" width="4.5703125" style="7" bestFit="1" customWidth="1"/>
    <col min="13064" max="13312" width="9.140625" style="7"/>
    <col min="13313" max="13313" width="32.28515625" style="7" bestFit="1" customWidth="1"/>
    <col min="13314" max="13314" width="43.5703125" style="7" customWidth="1"/>
    <col min="13315" max="13315" width="24.7109375" style="7" bestFit="1" customWidth="1"/>
    <col min="13316" max="13316" width="15.28515625" style="7" bestFit="1" customWidth="1"/>
    <col min="13317" max="13317" width="25" style="7" customWidth="1"/>
    <col min="13318" max="13318" width="13.5703125" style="7" bestFit="1" customWidth="1"/>
    <col min="13319" max="13319" width="4.5703125" style="7" bestFit="1" customWidth="1"/>
    <col min="13320" max="13568" width="9.140625" style="7"/>
    <col min="13569" max="13569" width="32.28515625" style="7" bestFit="1" customWidth="1"/>
    <col min="13570" max="13570" width="43.5703125" style="7" customWidth="1"/>
    <col min="13571" max="13571" width="24.7109375" style="7" bestFit="1" customWidth="1"/>
    <col min="13572" max="13572" width="15.28515625" style="7" bestFit="1" customWidth="1"/>
    <col min="13573" max="13573" width="25" style="7" customWidth="1"/>
    <col min="13574" max="13574" width="13.5703125" style="7" bestFit="1" customWidth="1"/>
    <col min="13575" max="13575" width="4.5703125" style="7" bestFit="1" customWidth="1"/>
    <col min="13576" max="13824" width="9.140625" style="7"/>
    <col min="13825" max="13825" width="32.28515625" style="7" bestFit="1" customWidth="1"/>
    <col min="13826" max="13826" width="43.5703125" style="7" customWidth="1"/>
    <col min="13827" max="13827" width="24.7109375" style="7" bestFit="1" customWidth="1"/>
    <col min="13828" max="13828" width="15.28515625" style="7" bestFit="1" customWidth="1"/>
    <col min="13829" max="13829" width="25" style="7" customWidth="1"/>
    <col min="13830" max="13830" width="13.5703125" style="7" bestFit="1" customWidth="1"/>
    <col min="13831" max="13831" width="4.5703125" style="7" bestFit="1" customWidth="1"/>
    <col min="13832" max="14080" width="9.140625" style="7"/>
    <col min="14081" max="14081" width="32.28515625" style="7" bestFit="1" customWidth="1"/>
    <col min="14082" max="14082" width="43.5703125" style="7" customWidth="1"/>
    <col min="14083" max="14083" width="24.7109375" style="7" bestFit="1" customWidth="1"/>
    <col min="14084" max="14084" width="15.28515625" style="7" bestFit="1" customWidth="1"/>
    <col min="14085" max="14085" width="25" style="7" customWidth="1"/>
    <col min="14086" max="14086" width="13.5703125" style="7" bestFit="1" customWidth="1"/>
    <col min="14087" max="14087" width="4.5703125" style="7" bestFit="1" customWidth="1"/>
    <col min="14088" max="14336" width="9.140625" style="7"/>
    <col min="14337" max="14337" width="32.28515625" style="7" bestFit="1" customWidth="1"/>
    <col min="14338" max="14338" width="43.5703125" style="7" customWidth="1"/>
    <col min="14339" max="14339" width="24.7109375" style="7" bestFit="1" customWidth="1"/>
    <col min="14340" max="14340" width="15.28515625" style="7" bestFit="1" customWidth="1"/>
    <col min="14341" max="14341" width="25" style="7" customWidth="1"/>
    <col min="14342" max="14342" width="13.5703125" style="7" bestFit="1" customWidth="1"/>
    <col min="14343" max="14343" width="4.5703125" style="7" bestFit="1" customWidth="1"/>
    <col min="14344" max="14592" width="9.140625" style="7"/>
    <col min="14593" max="14593" width="32.28515625" style="7" bestFit="1" customWidth="1"/>
    <col min="14594" max="14594" width="43.5703125" style="7" customWidth="1"/>
    <col min="14595" max="14595" width="24.7109375" style="7" bestFit="1" customWidth="1"/>
    <col min="14596" max="14596" width="15.28515625" style="7" bestFit="1" customWidth="1"/>
    <col min="14597" max="14597" width="25" style="7" customWidth="1"/>
    <col min="14598" max="14598" width="13.5703125" style="7" bestFit="1" customWidth="1"/>
    <col min="14599" max="14599" width="4.5703125" style="7" bestFit="1" customWidth="1"/>
    <col min="14600" max="14848" width="9.140625" style="7"/>
    <col min="14849" max="14849" width="32.28515625" style="7" bestFit="1" customWidth="1"/>
    <col min="14850" max="14850" width="43.5703125" style="7" customWidth="1"/>
    <col min="14851" max="14851" width="24.7109375" style="7" bestFit="1" customWidth="1"/>
    <col min="14852" max="14852" width="15.28515625" style="7" bestFit="1" customWidth="1"/>
    <col min="14853" max="14853" width="25" style="7" customWidth="1"/>
    <col min="14854" max="14854" width="13.5703125" style="7" bestFit="1" customWidth="1"/>
    <col min="14855" max="14855" width="4.5703125" style="7" bestFit="1" customWidth="1"/>
    <col min="14856" max="15104" width="9.140625" style="7"/>
    <col min="15105" max="15105" width="32.28515625" style="7" bestFit="1" customWidth="1"/>
    <col min="15106" max="15106" width="43.5703125" style="7" customWidth="1"/>
    <col min="15107" max="15107" width="24.7109375" style="7" bestFit="1" customWidth="1"/>
    <col min="15108" max="15108" width="15.28515625" style="7" bestFit="1" customWidth="1"/>
    <col min="15109" max="15109" width="25" style="7" customWidth="1"/>
    <col min="15110" max="15110" width="13.5703125" style="7" bestFit="1" customWidth="1"/>
    <col min="15111" max="15111" width="4.5703125" style="7" bestFit="1" customWidth="1"/>
    <col min="15112" max="15360" width="9.140625" style="7"/>
    <col min="15361" max="15361" width="32.28515625" style="7" bestFit="1" customWidth="1"/>
    <col min="15362" max="15362" width="43.5703125" style="7" customWidth="1"/>
    <col min="15363" max="15363" width="24.7109375" style="7" bestFit="1" customWidth="1"/>
    <col min="15364" max="15364" width="15.28515625" style="7" bestFit="1" customWidth="1"/>
    <col min="15365" max="15365" width="25" style="7" customWidth="1"/>
    <col min="15366" max="15366" width="13.5703125" style="7" bestFit="1" customWidth="1"/>
    <col min="15367" max="15367" width="4.5703125" style="7" bestFit="1" customWidth="1"/>
    <col min="15368" max="15616" width="9.140625" style="7"/>
    <col min="15617" max="15617" width="32.28515625" style="7" bestFit="1" customWidth="1"/>
    <col min="15618" max="15618" width="43.5703125" style="7" customWidth="1"/>
    <col min="15619" max="15619" width="24.7109375" style="7" bestFit="1" customWidth="1"/>
    <col min="15620" max="15620" width="15.28515625" style="7" bestFit="1" customWidth="1"/>
    <col min="15621" max="15621" width="25" style="7" customWidth="1"/>
    <col min="15622" max="15622" width="13.5703125" style="7" bestFit="1" customWidth="1"/>
    <col min="15623" max="15623" width="4.5703125" style="7" bestFit="1" customWidth="1"/>
    <col min="15624" max="15872" width="9.140625" style="7"/>
    <col min="15873" max="15873" width="32.28515625" style="7" bestFit="1" customWidth="1"/>
    <col min="15874" max="15874" width="43.5703125" style="7" customWidth="1"/>
    <col min="15875" max="15875" width="24.7109375" style="7" bestFit="1" customWidth="1"/>
    <col min="15876" max="15876" width="15.28515625" style="7" bestFit="1" customWidth="1"/>
    <col min="15877" max="15877" width="25" style="7" customWidth="1"/>
    <col min="15878" max="15878" width="13.5703125" style="7" bestFit="1" customWidth="1"/>
    <col min="15879" max="15879" width="4.5703125" style="7" bestFit="1" customWidth="1"/>
    <col min="15880" max="16128" width="9.140625" style="7"/>
    <col min="16129" max="16129" width="32.28515625" style="7" bestFit="1" customWidth="1"/>
    <col min="16130" max="16130" width="43.5703125" style="7" customWidth="1"/>
    <col min="16131" max="16131" width="24.7109375" style="7" bestFit="1" customWidth="1"/>
    <col min="16132" max="16132" width="15.28515625" style="7" bestFit="1" customWidth="1"/>
    <col min="16133" max="16133" width="25" style="7" customWidth="1"/>
    <col min="16134" max="16134" width="13.5703125" style="7" bestFit="1" customWidth="1"/>
    <col min="16135" max="16135" width="4.5703125" style="7" bestFit="1" customWidth="1"/>
    <col min="16136" max="16384" width="9.140625" style="7"/>
  </cols>
  <sheetData>
    <row r="1" spans="1:9" s="1" customFormat="1" ht="15" x14ac:dyDescent="0.2">
      <c r="A1" s="86" t="s">
        <v>920</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30</v>
      </c>
      <c r="D4" s="13" t="s">
        <v>1</v>
      </c>
      <c r="E4" s="51" t="s">
        <v>6</v>
      </c>
      <c r="F4" s="12" t="s">
        <v>3</v>
      </c>
      <c r="G4" s="12" t="s">
        <v>5</v>
      </c>
    </row>
    <row r="5" spans="1:9" x14ac:dyDescent="0.2">
      <c r="A5" s="16" t="s">
        <v>23</v>
      </c>
      <c r="B5" s="17"/>
      <c r="C5" s="17"/>
      <c r="D5" s="17"/>
      <c r="E5" s="18"/>
      <c r="F5" s="19"/>
      <c r="G5" s="18"/>
    </row>
    <row r="6" spans="1:9" x14ac:dyDescent="0.2">
      <c r="A6" s="20" t="s">
        <v>25</v>
      </c>
      <c r="B6" s="21"/>
      <c r="C6" s="21"/>
      <c r="D6" s="21"/>
      <c r="E6" s="22"/>
      <c r="F6" s="23"/>
      <c r="G6" s="22"/>
    </row>
    <row r="7" spans="1:9" x14ac:dyDescent="0.2">
      <c r="A7" s="21" t="s">
        <v>921</v>
      </c>
      <c r="B7" s="21" t="s">
        <v>922</v>
      </c>
      <c r="C7" s="21" t="s">
        <v>48</v>
      </c>
      <c r="D7" s="24">
        <v>500000</v>
      </c>
      <c r="E7" s="22">
        <v>499.90899999999999</v>
      </c>
      <c r="F7" s="23">
        <v>1.6905910684083101</v>
      </c>
      <c r="G7" s="22">
        <v>6.6624999999999996</v>
      </c>
    </row>
    <row r="8" spans="1:9" x14ac:dyDescent="0.2">
      <c r="A8" s="21" t="s">
        <v>923</v>
      </c>
      <c r="B8" s="21" t="s">
        <v>924</v>
      </c>
      <c r="C8" s="21" t="s">
        <v>48</v>
      </c>
      <c r="D8" s="24">
        <v>500000</v>
      </c>
      <c r="E8" s="22">
        <v>499.27249999999998</v>
      </c>
      <c r="F8" s="23">
        <v>1.6884385542206399</v>
      </c>
      <c r="G8" s="22">
        <v>6.6481000000000003</v>
      </c>
    </row>
    <row r="9" spans="1:9" x14ac:dyDescent="0.2">
      <c r="A9" s="21" t="s">
        <v>925</v>
      </c>
      <c r="B9" s="21" t="s">
        <v>926</v>
      </c>
      <c r="C9" s="21" t="s">
        <v>48</v>
      </c>
      <c r="D9" s="24">
        <v>500000</v>
      </c>
      <c r="E9" s="22">
        <v>498.61500000000001</v>
      </c>
      <c r="F9" s="23">
        <v>1.68621502228287</v>
      </c>
      <c r="G9" s="22">
        <v>6.7591000000000001</v>
      </c>
    </row>
    <row r="10" spans="1:9" x14ac:dyDescent="0.2">
      <c r="A10" s="21" t="s">
        <v>927</v>
      </c>
      <c r="B10" s="21" t="s">
        <v>928</v>
      </c>
      <c r="C10" s="21" t="s">
        <v>48</v>
      </c>
      <c r="D10" s="24">
        <v>500000</v>
      </c>
      <c r="E10" s="22">
        <v>497.29849999999999</v>
      </c>
      <c r="F10" s="23">
        <v>1.6817628857108999</v>
      </c>
      <c r="G10" s="22">
        <v>6.8372999999999999</v>
      </c>
    </row>
    <row r="11" spans="1:9" x14ac:dyDescent="0.2">
      <c r="A11" s="20" t="s">
        <v>24</v>
      </c>
      <c r="B11" s="20"/>
      <c r="C11" s="20"/>
      <c r="D11" s="20"/>
      <c r="E11" s="25">
        <f>SUM(E6:E10)</f>
        <v>1995.0949999999998</v>
      </c>
      <c r="F11" s="26">
        <f>SUM(F6:F10)</f>
        <v>6.74700753062272</v>
      </c>
      <c r="G11" s="25"/>
      <c r="H11" s="14"/>
      <c r="I11" s="14"/>
    </row>
    <row r="12" spans="1:9" x14ac:dyDescent="0.2">
      <c r="A12" s="21"/>
      <c r="B12" s="21"/>
      <c r="C12" s="21"/>
      <c r="D12" s="21"/>
      <c r="E12" s="22"/>
      <c r="F12" s="23"/>
      <c r="G12" s="22"/>
    </row>
    <row r="13" spans="1:9" x14ac:dyDescent="0.2">
      <c r="A13" s="20" t="s">
        <v>27</v>
      </c>
      <c r="B13" s="20"/>
      <c r="C13" s="20"/>
      <c r="D13" s="20"/>
      <c r="E13" s="25">
        <f>E11</f>
        <v>1995.0949999999998</v>
      </c>
      <c r="F13" s="26">
        <f>F11</f>
        <v>6.74700753062272</v>
      </c>
      <c r="G13" s="25"/>
      <c r="H13" s="14"/>
      <c r="I13" s="14"/>
    </row>
    <row r="14" spans="1:9" x14ac:dyDescent="0.2">
      <c r="A14" s="20"/>
      <c r="B14" s="20"/>
      <c r="C14" s="20"/>
      <c r="D14" s="20"/>
      <c r="E14" s="25"/>
      <c r="F14" s="26"/>
      <c r="G14" s="25"/>
      <c r="H14" s="14"/>
      <c r="I14" s="14"/>
    </row>
    <row r="15" spans="1:9" x14ac:dyDescent="0.2">
      <c r="A15" s="20" t="s">
        <v>29</v>
      </c>
      <c r="B15" s="20"/>
      <c r="C15" s="20"/>
      <c r="D15" s="20"/>
      <c r="E15" s="25">
        <f>E17-(E11)</f>
        <v>27574.9772275</v>
      </c>
      <c r="F15" s="26">
        <f>F17-(F11)</f>
        <v>93.252992469377276</v>
      </c>
      <c r="G15" s="25"/>
      <c r="H15" s="14"/>
      <c r="I15" s="14"/>
    </row>
    <row r="16" spans="1:9" x14ac:dyDescent="0.2">
      <c r="A16" s="20"/>
      <c r="B16" s="20"/>
      <c r="C16" s="20"/>
      <c r="D16" s="20"/>
      <c r="E16" s="25"/>
      <c r="F16" s="26"/>
      <c r="G16" s="25"/>
      <c r="H16" s="14"/>
      <c r="I16" s="14"/>
    </row>
    <row r="17" spans="1:9" x14ac:dyDescent="0.2">
      <c r="A17" s="27" t="s">
        <v>28</v>
      </c>
      <c r="B17" s="27"/>
      <c r="C17" s="27"/>
      <c r="D17" s="27"/>
      <c r="E17" s="28">
        <v>29570.072227500001</v>
      </c>
      <c r="F17" s="29">
        <v>100</v>
      </c>
      <c r="G17" s="28"/>
      <c r="H17" s="14"/>
      <c r="I17" s="14"/>
    </row>
    <row r="19" spans="1:9" x14ac:dyDescent="0.2">
      <c r="A19" s="14" t="s">
        <v>32</v>
      </c>
    </row>
    <row r="20" spans="1:9" x14ac:dyDescent="0.2">
      <c r="A20" s="14" t="s">
        <v>33</v>
      </c>
    </row>
    <row r="21" spans="1:9" x14ac:dyDescent="0.2">
      <c r="A21" s="14" t="s">
        <v>34</v>
      </c>
      <c r="B21" s="14"/>
      <c r="C21" s="30" t="s">
        <v>36</v>
      </c>
      <c r="D21" s="14" t="s">
        <v>35</v>
      </c>
    </row>
    <row r="22" spans="1:9" x14ac:dyDescent="0.2">
      <c r="A22" s="7" t="s">
        <v>56</v>
      </c>
      <c r="C22" s="31">
        <v>1212.3356000000001</v>
      </c>
      <c r="D22" s="31">
        <v>1252.46</v>
      </c>
    </row>
    <row r="23" spans="1:9" x14ac:dyDescent="0.2">
      <c r="A23" s="7" t="s">
        <v>929</v>
      </c>
      <c r="C23" s="31">
        <v>1000</v>
      </c>
      <c r="D23" s="31">
        <v>1000</v>
      </c>
    </row>
    <row r="24" spans="1:9" x14ac:dyDescent="0.2">
      <c r="A24" s="7" t="s">
        <v>930</v>
      </c>
      <c r="C24" s="31">
        <v>1000.3637</v>
      </c>
      <c r="D24" s="31">
        <v>1000.3656999999999</v>
      </c>
    </row>
    <row r="25" spans="1:9" x14ac:dyDescent="0.2">
      <c r="A25" s="7" t="s">
        <v>57</v>
      </c>
      <c r="C25" s="31">
        <v>1215.2491</v>
      </c>
      <c r="D25" s="31">
        <v>1255.7194</v>
      </c>
    </row>
    <row r="26" spans="1:9" x14ac:dyDescent="0.2">
      <c r="A26" s="7" t="s">
        <v>931</v>
      </c>
      <c r="C26" s="31">
        <v>1000.0007000000001</v>
      </c>
      <c r="D26" s="31">
        <v>1000.0008</v>
      </c>
    </row>
    <row r="27" spans="1:9" x14ac:dyDescent="0.2">
      <c r="A27" s="7" t="s">
        <v>932</v>
      </c>
      <c r="C27" s="31">
        <v>1000.3647</v>
      </c>
      <c r="D27" s="31">
        <v>1000.3607</v>
      </c>
    </row>
    <row r="28" spans="1:9" x14ac:dyDescent="0.2">
      <c r="A28" s="7" t="s">
        <v>933</v>
      </c>
      <c r="C28" s="31">
        <v>11.0298</v>
      </c>
      <c r="D28" s="31">
        <v>11.3971</v>
      </c>
    </row>
    <row r="29" spans="1:9" x14ac:dyDescent="0.2">
      <c r="A29" s="7" t="s">
        <v>934</v>
      </c>
      <c r="C29" s="31">
        <v>11.0298</v>
      </c>
      <c r="D29" s="31">
        <v>11.3971</v>
      </c>
    </row>
    <row r="30" spans="1:9" x14ac:dyDescent="0.2">
      <c r="A30" s="7" t="s">
        <v>935</v>
      </c>
      <c r="C30" s="31">
        <v>10</v>
      </c>
      <c r="D30" s="31">
        <v>10</v>
      </c>
    </row>
    <row r="31" spans="1:9" x14ac:dyDescent="0.2">
      <c r="A31" s="7" t="s">
        <v>936</v>
      </c>
      <c r="C31" s="31">
        <v>10</v>
      </c>
      <c r="D31" s="31">
        <v>10</v>
      </c>
    </row>
    <row r="33" spans="1:5" x14ac:dyDescent="0.2">
      <c r="A33" s="14" t="s">
        <v>37</v>
      </c>
    </row>
    <row r="34" spans="1:5" x14ac:dyDescent="0.2">
      <c r="A34" s="88" t="s">
        <v>38</v>
      </c>
      <c r="B34" s="89"/>
      <c r="C34" s="32" t="s">
        <v>39</v>
      </c>
    </row>
    <row r="35" spans="1:5" x14ac:dyDescent="0.2">
      <c r="A35" s="84" t="s">
        <v>929</v>
      </c>
      <c r="B35" s="85"/>
      <c r="C35" s="33">
        <v>32.536254569999997</v>
      </c>
    </row>
    <row r="36" spans="1:5" x14ac:dyDescent="0.2">
      <c r="A36" s="84" t="s">
        <v>930</v>
      </c>
      <c r="B36" s="85"/>
      <c r="C36" s="33">
        <v>32.702917030000002</v>
      </c>
    </row>
    <row r="37" spans="1:5" x14ac:dyDescent="0.2">
      <c r="A37" s="84" t="s">
        <v>931</v>
      </c>
      <c r="B37" s="85"/>
      <c r="C37" s="33">
        <v>32.819571750000001</v>
      </c>
    </row>
    <row r="38" spans="1:5" x14ac:dyDescent="0.2">
      <c r="A38" s="84" t="s">
        <v>932</v>
      </c>
      <c r="B38" s="85"/>
      <c r="C38" s="33">
        <v>32.804966129999997</v>
      </c>
    </row>
    <row r="39" spans="1:5" x14ac:dyDescent="0.2">
      <c r="A39" s="7" t="s">
        <v>40</v>
      </c>
    </row>
    <row r="40" spans="1:5" x14ac:dyDescent="0.2">
      <c r="A40" s="7" t="s">
        <v>41</v>
      </c>
    </row>
    <row r="42" spans="1:5" x14ac:dyDescent="0.2">
      <c r="A42" s="14" t="s">
        <v>916</v>
      </c>
      <c r="D42" s="66">
        <v>2.6303960562371301E-3</v>
      </c>
      <c r="E42" s="10" t="s">
        <v>42</v>
      </c>
    </row>
    <row r="44" spans="1:5" x14ac:dyDescent="0.2">
      <c r="A44" s="14" t="s">
        <v>43</v>
      </c>
      <c r="D44" s="30" t="s">
        <v>44</v>
      </c>
    </row>
    <row r="46" spans="1:5" x14ac:dyDescent="0.2">
      <c r="A46" s="14" t="s">
        <v>917</v>
      </c>
    </row>
    <row r="48" spans="1:5" x14ac:dyDescent="0.2">
      <c r="A48" s="63" t="s">
        <v>803</v>
      </c>
    </row>
    <row r="49" spans="1:1" x14ac:dyDescent="0.2">
      <c r="A49" s="64"/>
    </row>
    <row r="50" spans="1:1" x14ac:dyDescent="0.2">
      <c r="A50" s="65"/>
    </row>
    <row r="51" spans="1:1" x14ac:dyDescent="0.2">
      <c r="A51" s="65"/>
    </row>
    <row r="52" spans="1:1" x14ac:dyDescent="0.2">
      <c r="A52" s="65"/>
    </row>
    <row r="53" spans="1:1" x14ac:dyDescent="0.2">
      <c r="A53" s="65"/>
    </row>
    <row r="54" spans="1:1" x14ac:dyDescent="0.2">
      <c r="A54" s="65"/>
    </row>
    <row r="55" spans="1:1" x14ac:dyDescent="0.2">
      <c r="A55" s="65"/>
    </row>
    <row r="56" spans="1:1" x14ac:dyDescent="0.2">
      <c r="A56" s="65"/>
    </row>
    <row r="57" spans="1:1" x14ac:dyDescent="0.2">
      <c r="A57" s="65"/>
    </row>
    <row r="58" spans="1:1" x14ac:dyDescent="0.2">
      <c r="A58" s="65"/>
    </row>
    <row r="59" spans="1:1" x14ac:dyDescent="0.2">
      <c r="A59" s="65"/>
    </row>
    <row r="60" spans="1:1" x14ac:dyDescent="0.2">
      <c r="A60" s="65"/>
    </row>
    <row r="61" spans="1:1" x14ac:dyDescent="0.2">
      <c r="A61" s="65"/>
    </row>
    <row r="62" spans="1:1" x14ac:dyDescent="0.2">
      <c r="A62" s="63" t="s">
        <v>1211</v>
      </c>
    </row>
    <row r="63" spans="1:1" x14ac:dyDescent="0.2">
      <c r="A63" s="65"/>
    </row>
    <row r="64" spans="1:1" x14ac:dyDescent="0.2">
      <c r="A64" s="63" t="s">
        <v>804</v>
      </c>
    </row>
    <row r="65" spans="1:1" x14ac:dyDescent="0.2">
      <c r="A65" s="65"/>
    </row>
    <row r="66" spans="1:1" x14ac:dyDescent="0.2">
      <c r="A66" s="65"/>
    </row>
    <row r="67" spans="1:1" x14ac:dyDescent="0.2">
      <c r="A67" s="65"/>
    </row>
    <row r="68" spans="1:1" x14ac:dyDescent="0.2">
      <c r="A68" s="65"/>
    </row>
    <row r="69" spans="1:1" x14ac:dyDescent="0.2">
      <c r="A69" s="65"/>
    </row>
    <row r="70" spans="1:1" x14ac:dyDescent="0.2">
      <c r="A70" s="65"/>
    </row>
    <row r="71" spans="1:1" x14ac:dyDescent="0.2">
      <c r="A71" s="65"/>
    </row>
    <row r="72" spans="1:1" x14ac:dyDescent="0.2">
      <c r="A72" s="65"/>
    </row>
    <row r="73" spans="1:1" x14ac:dyDescent="0.2">
      <c r="A73" s="65"/>
    </row>
    <row r="74" spans="1:1" x14ac:dyDescent="0.2">
      <c r="A74" s="65"/>
    </row>
    <row r="75" spans="1:1" x14ac:dyDescent="0.2">
      <c r="A75" s="65"/>
    </row>
    <row r="76" spans="1:1" x14ac:dyDescent="0.2">
      <c r="A76" s="65"/>
    </row>
    <row r="77" spans="1:1" x14ac:dyDescent="0.2">
      <c r="A77" s="65"/>
    </row>
    <row r="78" spans="1:1" x14ac:dyDescent="0.2">
      <c r="A78" s="65"/>
    </row>
    <row r="79" spans="1:1" x14ac:dyDescent="0.2">
      <c r="A79" s="64"/>
    </row>
    <row r="80" spans="1:1" x14ac:dyDescent="0.2">
      <c r="A80" s="65"/>
    </row>
    <row r="81" spans="1:1" x14ac:dyDescent="0.2">
      <c r="A81" s="64"/>
    </row>
  </sheetData>
  <mergeCells count="6">
    <mergeCell ref="A38:B38"/>
    <mergeCell ref="A1:G1"/>
    <mergeCell ref="A34:B34"/>
    <mergeCell ref="A35:B35"/>
    <mergeCell ref="A36:B36"/>
    <mergeCell ref="A37:B37"/>
  </mergeCells>
  <conditionalFormatting sqref="F2:F3">
    <cfRule type="cellIs" dxfId="81" priority="2" stopIfTrue="1" operator="between">
      <formula>0.009</formula>
      <formula>-0.009</formula>
    </cfRule>
  </conditionalFormatting>
  <conditionalFormatting sqref="F5:F65536">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8"/>
  <sheetViews>
    <sheetView workbookViewId="0">
      <selection sqref="A1:G1"/>
    </sheetView>
  </sheetViews>
  <sheetFormatPr defaultColWidth="9.140625" defaultRowHeight="11.25" x14ac:dyDescent="0.2"/>
  <cols>
    <col min="1" max="1" width="38.7109375" style="7" bestFit="1" customWidth="1"/>
    <col min="2" max="2" width="39.42578125" style="7" customWidth="1"/>
    <col min="3" max="3" width="25.5703125" style="7" bestFit="1" customWidth="1"/>
    <col min="4" max="4" width="15.28515625" style="7" bestFit="1" customWidth="1"/>
    <col min="5" max="5" width="27" style="10" customWidth="1"/>
    <col min="6" max="6" width="13.5703125" style="11" bestFit="1" customWidth="1"/>
    <col min="7" max="16384" width="9.140625" style="7"/>
  </cols>
  <sheetData>
    <row r="1" spans="1:7" s="1" customFormat="1" ht="15" customHeight="1" x14ac:dyDescent="0.2">
      <c r="A1" s="86" t="s">
        <v>1204</v>
      </c>
      <c r="B1" s="87"/>
      <c r="C1" s="87"/>
      <c r="D1" s="87"/>
      <c r="E1" s="87"/>
      <c r="F1" s="87"/>
      <c r="G1" s="87"/>
    </row>
    <row r="2" spans="1:7" s="1" customFormat="1" ht="12" x14ac:dyDescent="0.2">
      <c r="E2" s="5"/>
      <c r="F2" s="9"/>
    </row>
    <row r="3" spans="1:7" s="1" customFormat="1" ht="12" x14ac:dyDescent="0.2">
      <c r="A3" s="8" t="s">
        <v>7</v>
      </c>
      <c r="B3" s="2"/>
      <c r="C3" s="3"/>
      <c r="D3" s="3"/>
      <c r="E3" s="4"/>
      <c r="F3" s="9"/>
    </row>
    <row r="4" spans="1:7" s="1" customFormat="1" ht="30.75" customHeight="1" x14ac:dyDescent="0.2">
      <c r="A4" s="6" t="s">
        <v>2</v>
      </c>
      <c r="B4" s="6" t="s">
        <v>0</v>
      </c>
      <c r="C4" s="13" t="s">
        <v>4</v>
      </c>
      <c r="D4" s="13" t="s">
        <v>1</v>
      </c>
      <c r="E4" s="51" t="s">
        <v>6</v>
      </c>
      <c r="F4" s="12" t="s">
        <v>3</v>
      </c>
      <c r="G4" s="12" t="s">
        <v>5</v>
      </c>
    </row>
    <row r="5" spans="1:7" x14ac:dyDescent="0.2">
      <c r="A5" s="16" t="s">
        <v>76</v>
      </c>
      <c r="B5" s="17"/>
      <c r="C5" s="17"/>
      <c r="D5" s="17"/>
      <c r="E5" s="18"/>
      <c r="F5" s="19"/>
      <c r="G5" s="18"/>
    </row>
    <row r="6" spans="1:7" x14ac:dyDescent="0.2">
      <c r="A6" s="20" t="s">
        <v>52</v>
      </c>
      <c r="B6" s="21"/>
      <c r="C6" s="21"/>
      <c r="D6" s="21"/>
      <c r="E6" s="22"/>
      <c r="F6" s="23"/>
      <c r="G6" s="22"/>
    </row>
    <row r="7" spans="1:7" x14ac:dyDescent="0.2">
      <c r="A7" s="21" t="s">
        <v>78</v>
      </c>
      <c r="B7" s="21" t="s">
        <v>77</v>
      </c>
      <c r="C7" s="21" t="s">
        <v>79</v>
      </c>
      <c r="D7" s="24">
        <v>10500000</v>
      </c>
      <c r="E7" s="22">
        <v>120792</v>
      </c>
      <c r="F7" s="23">
        <v>7.9119176125281401</v>
      </c>
      <c r="G7" s="22"/>
    </row>
    <row r="8" spans="1:7" x14ac:dyDescent="0.2">
      <c r="A8" s="21" t="s">
        <v>81</v>
      </c>
      <c r="B8" s="21" t="s">
        <v>80</v>
      </c>
      <c r="C8" s="21" t="s">
        <v>79</v>
      </c>
      <c r="D8" s="24">
        <v>7093618</v>
      </c>
      <c r="E8" s="22">
        <v>107830.08722</v>
      </c>
      <c r="F8" s="23">
        <v>7.0629078600930804</v>
      </c>
      <c r="G8" s="22"/>
    </row>
    <row r="9" spans="1:7" x14ac:dyDescent="0.2">
      <c r="A9" s="21" t="s">
        <v>94</v>
      </c>
      <c r="B9" s="21" t="s">
        <v>93</v>
      </c>
      <c r="C9" s="21" t="s">
        <v>95</v>
      </c>
      <c r="D9" s="24">
        <v>6000000</v>
      </c>
      <c r="E9" s="22">
        <v>79338</v>
      </c>
      <c r="F9" s="23">
        <v>5.1966663317335398</v>
      </c>
      <c r="G9" s="22"/>
    </row>
    <row r="10" spans="1:7" x14ac:dyDescent="0.2">
      <c r="A10" s="21" t="s">
        <v>83</v>
      </c>
      <c r="B10" s="21" t="s">
        <v>82</v>
      </c>
      <c r="C10" s="21" t="s">
        <v>84</v>
      </c>
      <c r="D10" s="24">
        <v>2206575</v>
      </c>
      <c r="E10" s="22">
        <v>79310.925229999993</v>
      </c>
      <c r="F10" s="23">
        <v>5.1948929249713496</v>
      </c>
      <c r="G10" s="22"/>
    </row>
    <row r="11" spans="1:7" x14ac:dyDescent="0.2">
      <c r="A11" s="21" t="s">
        <v>86</v>
      </c>
      <c r="B11" s="21" t="s">
        <v>85</v>
      </c>
      <c r="C11" s="21" t="s">
        <v>87</v>
      </c>
      <c r="D11" s="24">
        <v>4627000</v>
      </c>
      <c r="E11" s="22">
        <v>65728.848499999993</v>
      </c>
      <c r="F11" s="23">
        <v>4.3052622201664299</v>
      </c>
      <c r="G11" s="22"/>
    </row>
    <row r="12" spans="1:7" x14ac:dyDescent="0.2">
      <c r="A12" s="21" t="s">
        <v>100</v>
      </c>
      <c r="B12" s="21" t="s">
        <v>99</v>
      </c>
      <c r="C12" s="21" t="s">
        <v>79</v>
      </c>
      <c r="D12" s="24">
        <v>7663341</v>
      </c>
      <c r="E12" s="22">
        <v>63318.355009999999</v>
      </c>
      <c r="F12" s="23">
        <v>4.1473740661627296</v>
      </c>
      <c r="G12" s="22"/>
    </row>
    <row r="13" spans="1:7" x14ac:dyDescent="0.2">
      <c r="A13" s="21" t="s">
        <v>89</v>
      </c>
      <c r="B13" s="21" t="s">
        <v>88</v>
      </c>
      <c r="C13" s="21" t="s">
        <v>79</v>
      </c>
      <c r="D13" s="24">
        <v>5311448</v>
      </c>
      <c r="E13" s="22">
        <v>61926.172229999996</v>
      </c>
      <c r="F13" s="23">
        <v>4.0561856144694</v>
      </c>
      <c r="G13" s="22"/>
    </row>
    <row r="14" spans="1:7" x14ac:dyDescent="0.2">
      <c r="A14" s="21" t="s">
        <v>111</v>
      </c>
      <c r="B14" s="21" t="s">
        <v>110</v>
      </c>
      <c r="C14" s="21" t="s">
        <v>112</v>
      </c>
      <c r="D14" s="24">
        <v>13791570</v>
      </c>
      <c r="E14" s="22">
        <v>50090.982239999998</v>
      </c>
      <c r="F14" s="23">
        <v>3.2809765929324</v>
      </c>
      <c r="G14" s="22"/>
    </row>
    <row r="15" spans="1:7" x14ac:dyDescent="0.2">
      <c r="A15" s="21" t="s">
        <v>97</v>
      </c>
      <c r="B15" s="21" t="s">
        <v>96</v>
      </c>
      <c r="C15" s="21" t="s">
        <v>98</v>
      </c>
      <c r="D15" s="24">
        <v>1702201</v>
      </c>
      <c r="E15" s="22">
        <v>49942.577340000003</v>
      </c>
      <c r="F15" s="23">
        <v>3.2712560208573001</v>
      </c>
      <c r="G15" s="22"/>
    </row>
    <row r="16" spans="1:7" x14ac:dyDescent="0.2">
      <c r="A16" s="21" t="s">
        <v>114</v>
      </c>
      <c r="B16" s="21" t="s">
        <v>113</v>
      </c>
      <c r="C16" s="21" t="s">
        <v>87</v>
      </c>
      <c r="D16" s="24">
        <v>3243000</v>
      </c>
      <c r="E16" s="22">
        <v>44318.838000000003</v>
      </c>
      <c r="F16" s="23">
        <v>2.9028991567237998</v>
      </c>
      <c r="G16" s="22"/>
    </row>
    <row r="17" spans="1:7" x14ac:dyDescent="0.2">
      <c r="A17" s="21" t="s">
        <v>108</v>
      </c>
      <c r="B17" s="21" t="s">
        <v>107</v>
      </c>
      <c r="C17" s="21" t="s">
        <v>109</v>
      </c>
      <c r="D17" s="24">
        <v>18800000</v>
      </c>
      <c r="E17" s="22">
        <v>43945</v>
      </c>
      <c r="F17" s="23">
        <v>2.8784126389375899</v>
      </c>
      <c r="G17" s="22"/>
    </row>
    <row r="18" spans="1:7" x14ac:dyDescent="0.2">
      <c r="A18" s="21" t="s">
        <v>127</v>
      </c>
      <c r="B18" s="21" t="s">
        <v>126</v>
      </c>
      <c r="C18" s="21" t="s">
        <v>128</v>
      </c>
      <c r="D18" s="24">
        <v>3600000</v>
      </c>
      <c r="E18" s="22">
        <v>42372</v>
      </c>
      <c r="F18" s="23">
        <v>2.7753805970431999</v>
      </c>
      <c r="G18" s="22"/>
    </row>
    <row r="19" spans="1:7" x14ac:dyDescent="0.2">
      <c r="A19" s="21" t="s">
        <v>294</v>
      </c>
      <c r="B19" s="21" t="s">
        <v>293</v>
      </c>
      <c r="C19" s="21" t="s">
        <v>181</v>
      </c>
      <c r="D19" s="24">
        <v>1720000</v>
      </c>
      <c r="E19" s="22">
        <v>41480.379999999997</v>
      </c>
      <c r="F19" s="23">
        <v>2.7169791798824399</v>
      </c>
      <c r="G19" s="22"/>
    </row>
    <row r="20" spans="1:7" x14ac:dyDescent="0.2">
      <c r="A20" s="21" t="s">
        <v>121</v>
      </c>
      <c r="B20" s="21" t="s">
        <v>120</v>
      </c>
      <c r="C20" s="21" t="s">
        <v>122</v>
      </c>
      <c r="D20" s="24">
        <v>3420629</v>
      </c>
      <c r="E20" s="22">
        <v>34970.800580000003</v>
      </c>
      <c r="F20" s="23">
        <v>2.2905994853393499</v>
      </c>
      <c r="G20" s="22"/>
    </row>
    <row r="21" spans="1:7" x14ac:dyDescent="0.2">
      <c r="A21" s="21" t="s">
        <v>102</v>
      </c>
      <c r="B21" s="21" t="s">
        <v>101</v>
      </c>
      <c r="C21" s="21" t="s">
        <v>103</v>
      </c>
      <c r="D21" s="24">
        <v>17000000</v>
      </c>
      <c r="E21" s="22">
        <v>32835.5</v>
      </c>
      <c r="F21" s="23">
        <v>2.1507365617438898</v>
      </c>
      <c r="G21" s="22"/>
    </row>
    <row r="22" spans="1:7" x14ac:dyDescent="0.2">
      <c r="A22" s="21" t="s">
        <v>289</v>
      </c>
      <c r="B22" s="21" t="s">
        <v>288</v>
      </c>
      <c r="C22" s="21" t="s">
        <v>92</v>
      </c>
      <c r="D22" s="24">
        <v>4500000</v>
      </c>
      <c r="E22" s="22">
        <v>30701.25</v>
      </c>
      <c r="F22" s="23">
        <v>2.0109424515003398</v>
      </c>
      <c r="G22" s="22"/>
    </row>
    <row r="23" spans="1:7" x14ac:dyDescent="0.2">
      <c r="A23" s="21" t="s">
        <v>91</v>
      </c>
      <c r="B23" s="21" t="s">
        <v>90</v>
      </c>
      <c r="C23" s="21" t="s">
        <v>92</v>
      </c>
      <c r="D23" s="24">
        <v>3000000</v>
      </c>
      <c r="E23" s="22">
        <v>30237</v>
      </c>
      <c r="F23" s="23">
        <v>1.9805339165674301</v>
      </c>
      <c r="G23" s="22"/>
    </row>
    <row r="24" spans="1:7" x14ac:dyDescent="0.2">
      <c r="A24" s="21" t="s">
        <v>460</v>
      </c>
      <c r="B24" s="21" t="s">
        <v>459</v>
      </c>
      <c r="C24" s="21" t="s">
        <v>145</v>
      </c>
      <c r="D24" s="24">
        <v>6800000</v>
      </c>
      <c r="E24" s="22">
        <v>28158.799999999999</v>
      </c>
      <c r="F24" s="23">
        <v>1.84441110063297</v>
      </c>
      <c r="G24" s="22"/>
    </row>
    <row r="25" spans="1:7" x14ac:dyDescent="0.2">
      <c r="A25" s="21" t="s">
        <v>136</v>
      </c>
      <c r="B25" s="21" t="s">
        <v>135</v>
      </c>
      <c r="C25" s="21" t="s">
        <v>137</v>
      </c>
      <c r="D25" s="24">
        <v>439337</v>
      </c>
      <c r="E25" s="22">
        <v>26127.810730000001</v>
      </c>
      <c r="F25" s="23">
        <v>1.7113806037774699</v>
      </c>
      <c r="G25" s="22"/>
    </row>
    <row r="26" spans="1:7" x14ac:dyDescent="0.2">
      <c r="A26" s="21" t="s">
        <v>116</v>
      </c>
      <c r="B26" s="21" t="s">
        <v>115</v>
      </c>
      <c r="C26" s="21" t="s">
        <v>117</v>
      </c>
      <c r="D26" s="24">
        <v>12262245</v>
      </c>
      <c r="E26" s="22">
        <v>25640.354299999999</v>
      </c>
      <c r="F26" s="23">
        <v>1.6794520396850099</v>
      </c>
      <c r="G26" s="22"/>
    </row>
    <row r="27" spans="1:7" x14ac:dyDescent="0.2">
      <c r="A27" s="21" t="s">
        <v>601</v>
      </c>
      <c r="B27" s="21" t="s">
        <v>600</v>
      </c>
      <c r="C27" s="21" t="s">
        <v>128</v>
      </c>
      <c r="D27" s="24">
        <v>1200000</v>
      </c>
      <c r="E27" s="22">
        <v>24454.799999999999</v>
      </c>
      <c r="F27" s="23">
        <v>1.60179782461465</v>
      </c>
      <c r="G27" s="22"/>
    </row>
    <row r="28" spans="1:7" x14ac:dyDescent="0.2">
      <c r="A28" s="21" t="s">
        <v>159</v>
      </c>
      <c r="B28" s="21" t="s">
        <v>158</v>
      </c>
      <c r="C28" s="21" t="s">
        <v>145</v>
      </c>
      <c r="D28" s="24">
        <v>1568452</v>
      </c>
      <c r="E28" s="22">
        <v>23130.745869999999</v>
      </c>
      <c r="F28" s="23">
        <v>1.5150718229664699</v>
      </c>
      <c r="G28" s="22"/>
    </row>
    <row r="29" spans="1:7" x14ac:dyDescent="0.2">
      <c r="A29" s="21" t="s">
        <v>614</v>
      </c>
      <c r="B29" s="21" t="s">
        <v>613</v>
      </c>
      <c r="C29" s="21" t="s">
        <v>488</v>
      </c>
      <c r="D29" s="24">
        <v>63253</v>
      </c>
      <c r="E29" s="22">
        <v>22001.955150000002</v>
      </c>
      <c r="F29" s="23">
        <v>1.44113564194102</v>
      </c>
      <c r="G29" s="22"/>
    </row>
    <row r="30" spans="1:7" x14ac:dyDescent="0.2">
      <c r="A30" s="21" t="s">
        <v>133</v>
      </c>
      <c r="B30" s="21" t="s">
        <v>132</v>
      </c>
      <c r="C30" s="21" t="s">
        <v>134</v>
      </c>
      <c r="D30" s="24">
        <v>4100000</v>
      </c>
      <c r="E30" s="22">
        <v>21238</v>
      </c>
      <c r="F30" s="23">
        <v>1.3910963164354599</v>
      </c>
      <c r="G30" s="22"/>
    </row>
    <row r="31" spans="1:7" x14ac:dyDescent="0.2">
      <c r="A31" s="21" t="s">
        <v>147</v>
      </c>
      <c r="B31" s="21" t="s">
        <v>146</v>
      </c>
      <c r="C31" s="21" t="s">
        <v>109</v>
      </c>
      <c r="D31" s="24">
        <v>530000</v>
      </c>
      <c r="E31" s="22">
        <v>20878.555</v>
      </c>
      <c r="F31" s="23">
        <v>1.3675525451076</v>
      </c>
      <c r="G31" s="22"/>
    </row>
    <row r="32" spans="1:7" x14ac:dyDescent="0.2">
      <c r="A32" s="21" t="s">
        <v>154</v>
      </c>
      <c r="B32" s="21" t="s">
        <v>153</v>
      </c>
      <c r="C32" s="21" t="s">
        <v>87</v>
      </c>
      <c r="D32" s="24">
        <v>1620000</v>
      </c>
      <c r="E32" s="22">
        <v>20468.7</v>
      </c>
      <c r="F32" s="23">
        <v>1.3407069014136299</v>
      </c>
      <c r="G32" s="22"/>
    </row>
    <row r="33" spans="1:7" x14ac:dyDescent="0.2">
      <c r="A33" s="21" t="s">
        <v>245</v>
      </c>
      <c r="B33" s="21" t="s">
        <v>244</v>
      </c>
      <c r="C33" s="21" t="s">
        <v>98</v>
      </c>
      <c r="D33" s="24">
        <v>12000000</v>
      </c>
      <c r="E33" s="22">
        <v>20262</v>
      </c>
      <c r="F33" s="23">
        <v>1.3271679802060199</v>
      </c>
      <c r="G33" s="22"/>
    </row>
    <row r="34" spans="1:7" x14ac:dyDescent="0.2">
      <c r="A34" s="21" t="s">
        <v>191</v>
      </c>
      <c r="B34" s="21" t="s">
        <v>190</v>
      </c>
      <c r="C34" s="21" t="s">
        <v>192</v>
      </c>
      <c r="D34" s="24">
        <v>4612112</v>
      </c>
      <c r="E34" s="22">
        <v>20032.708470000001</v>
      </c>
      <c r="F34" s="23">
        <v>1.3121493060006799</v>
      </c>
      <c r="G34" s="22"/>
    </row>
    <row r="35" spans="1:7" x14ac:dyDescent="0.2">
      <c r="A35" s="21" t="s">
        <v>306</v>
      </c>
      <c r="B35" s="21" t="s">
        <v>305</v>
      </c>
      <c r="C35" s="21" t="s">
        <v>157</v>
      </c>
      <c r="D35" s="24">
        <v>3100000</v>
      </c>
      <c r="E35" s="22">
        <v>17759.900000000001</v>
      </c>
      <c r="F35" s="23">
        <v>1.1632795682391099</v>
      </c>
      <c r="G35" s="22"/>
    </row>
    <row r="36" spans="1:7" x14ac:dyDescent="0.2">
      <c r="A36" s="21" t="s">
        <v>251</v>
      </c>
      <c r="B36" s="21" t="s">
        <v>250</v>
      </c>
      <c r="C36" s="21" t="s">
        <v>181</v>
      </c>
      <c r="D36" s="24">
        <v>700000</v>
      </c>
      <c r="E36" s="22">
        <v>17722.599999999999</v>
      </c>
      <c r="F36" s="23">
        <v>1.1608364053893601</v>
      </c>
      <c r="G36" s="22"/>
    </row>
    <row r="37" spans="1:7" x14ac:dyDescent="0.2">
      <c r="A37" s="21" t="s">
        <v>233</v>
      </c>
      <c r="B37" s="21" t="s">
        <v>232</v>
      </c>
      <c r="C37" s="21" t="s">
        <v>106</v>
      </c>
      <c r="D37" s="24">
        <v>1000000</v>
      </c>
      <c r="E37" s="22">
        <v>16459</v>
      </c>
      <c r="F37" s="23">
        <v>1.07807017008246</v>
      </c>
      <c r="G37" s="22"/>
    </row>
    <row r="38" spans="1:7" x14ac:dyDescent="0.2">
      <c r="A38" s="21" t="s">
        <v>105</v>
      </c>
      <c r="B38" s="21" t="s">
        <v>104</v>
      </c>
      <c r="C38" s="21" t="s">
        <v>106</v>
      </c>
      <c r="D38" s="24">
        <v>1071222</v>
      </c>
      <c r="E38" s="22">
        <v>16090.82566</v>
      </c>
      <c r="F38" s="23">
        <v>1.0539546239773601</v>
      </c>
      <c r="G38" s="22"/>
    </row>
    <row r="39" spans="1:7" x14ac:dyDescent="0.2">
      <c r="A39" s="21" t="s">
        <v>119</v>
      </c>
      <c r="B39" s="21" t="s">
        <v>118</v>
      </c>
      <c r="C39" s="21" t="s">
        <v>79</v>
      </c>
      <c r="D39" s="24">
        <v>1050000</v>
      </c>
      <c r="E39" s="22">
        <v>15914.85</v>
      </c>
      <c r="F39" s="23">
        <v>1.04242815762421</v>
      </c>
      <c r="G39" s="22"/>
    </row>
    <row r="40" spans="1:7" x14ac:dyDescent="0.2">
      <c r="A40" s="21" t="s">
        <v>177</v>
      </c>
      <c r="B40" s="21" t="s">
        <v>176</v>
      </c>
      <c r="C40" s="21" t="s">
        <v>178</v>
      </c>
      <c r="D40" s="24">
        <v>1144894</v>
      </c>
      <c r="E40" s="22">
        <v>15802.399439999999</v>
      </c>
      <c r="F40" s="23">
        <v>1.03506260720528</v>
      </c>
      <c r="G40" s="22"/>
    </row>
    <row r="41" spans="1:7" x14ac:dyDescent="0.2">
      <c r="A41" s="21" t="s">
        <v>563</v>
      </c>
      <c r="B41" s="21" t="s">
        <v>562</v>
      </c>
      <c r="C41" s="21" t="s">
        <v>131</v>
      </c>
      <c r="D41" s="24">
        <v>8596201</v>
      </c>
      <c r="E41" s="22">
        <v>14299.780360000001</v>
      </c>
      <c r="F41" s="23">
        <v>0.93664053981694095</v>
      </c>
      <c r="G41" s="22"/>
    </row>
    <row r="42" spans="1:7" x14ac:dyDescent="0.2">
      <c r="A42" s="21" t="s">
        <v>152</v>
      </c>
      <c r="B42" s="21" t="s">
        <v>151</v>
      </c>
      <c r="C42" s="21" t="s">
        <v>131</v>
      </c>
      <c r="D42" s="24">
        <v>3000000</v>
      </c>
      <c r="E42" s="22">
        <v>13896</v>
      </c>
      <c r="F42" s="23">
        <v>0.91019278713566298</v>
      </c>
      <c r="G42" s="22"/>
    </row>
    <row r="43" spans="1:7" x14ac:dyDescent="0.2">
      <c r="A43" s="21" t="s">
        <v>258</v>
      </c>
      <c r="B43" s="21" t="s">
        <v>257</v>
      </c>
      <c r="C43" s="21" t="s">
        <v>181</v>
      </c>
      <c r="D43" s="24">
        <v>1500000</v>
      </c>
      <c r="E43" s="22">
        <v>11940.75</v>
      </c>
      <c r="F43" s="23">
        <v>0.78212323855715105</v>
      </c>
      <c r="G43" s="22"/>
    </row>
    <row r="44" spans="1:7" x14ac:dyDescent="0.2">
      <c r="A44" s="21" t="s">
        <v>161</v>
      </c>
      <c r="B44" s="21" t="s">
        <v>160</v>
      </c>
      <c r="C44" s="21" t="s">
        <v>162</v>
      </c>
      <c r="D44" s="24">
        <v>1600000</v>
      </c>
      <c r="E44" s="22">
        <v>11652.8</v>
      </c>
      <c r="F44" s="23">
        <v>0.763262414359129</v>
      </c>
      <c r="G44" s="22"/>
    </row>
    <row r="45" spans="1:7" x14ac:dyDescent="0.2">
      <c r="A45" s="21" t="s">
        <v>620</v>
      </c>
      <c r="B45" s="21" t="s">
        <v>619</v>
      </c>
      <c r="C45" s="21" t="s">
        <v>122</v>
      </c>
      <c r="D45" s="24">
        <v>250418</v>
      </c>
      <c r="E45" s="22">
        <v>11585.71398</v>
      </c>
      <c r="F45" s="23">
        <v>0.75886825693816995</v>
      </c>
      <c r="G45" s="22"/>
    </row>
    <row r="46" spans="1:7" x14ac:dyDescent="0.2">
      <c r="A46" s="21" t="s">
        <v>237</v>
      </c>
      <c r="B46" s="21" t="s">
        <v>236</v>
      </c>
      <c r="C46" s="21" t="s">
        <v>79</v>
      </c>
      <c r="D46" s="24">
        <v>700000</v>
      </c>
      <c r="E46" s="22">
        <v>11367.65</v>
      </c>
      <c r="F46" s="23">
        <v>0.74458499112569898</v>
      </c>
      <c r="G46" s="22"/>
    </row>
    <row r="47" spans="1:7" x14ac:dyDescent="0.2">
      <c r="A47" s="21" t="s">
        <v>149</v>
      </c>
      <c r="B47" s="21" t="s">
        <v>148</v>
      </c>
      <c r="C47" s="21" t="s">
        <v>150</v>
      </c>
      <c r="D47" s="24">
        <v>1050000</v>
      </c>
      <c r="E47" s="22">
        <v>10794</v>
      </c>
      <c r="F47" s="23">
        <v>0.70701071850477404</v>
      </c>
      <c r="G47" s="22"/>
    </row>
    <row r="48" spans="1:7" x14ac:dyDescent="0.2">
      <c r="A48" s="21" t="s">
        <v>672</v>
      </c>
      <c r="B48" s="21" t="s">
        <v>671</v>
      </c>
      <c r="C48" s="21" t="s">
        <v>145</v>
      </c>
      <c r="D48" s="24">
        <v>3565539</v>
      </c>
      <c r="E48" s="22">
        <v>9974.5953530000006</v>
      </c>
      <c r="F48" s="23">
        <v>0.65333943184351595</v>
      </c>
      <c r="G48" s="22"/>
    </row>
    <row r="49" spans="1:9" x14ac:dyDescent="0.2">
      <c r="A49" s="21" t="s">
        <v>172</v>
      </c>
      <c r="B49" s="21" t="s">
        <v>171</v>
      </c>
      <c r="C49" s="21" t="s">
        <v>173</v>
      </c>
      <c r="D49" s="24">
        <v>300000</v>
      </c>
      <c r="E49" s="22">
        <v>9957.9</v>
      </c>
      <c r="F49" s="23">
        <v>0.65224588047051102</v>
      </c>
      <c r="G49" s="22"/>
    </row>
    <row r="50" spans="1:9" x14ac:dyDescent="0.2">
      <c r="A50" s="21" t="s">
        <v>607</v>
      </c>
      <c r="B50" s="21" t="s">
        <v>606</v>
      </c>
      <c r="C50" s="21" t="s">
        <v>106</v>
      </c>
      <c r="D50" s="24">
        <v>166630</v>
      </c>
      <c r="E50" s="22">
        <v>8053.3112149999997</v>
      </c>
      <c r="F50" s="23">
        <v>0.52749465892715497</v>
      </c>
      <c r="G50" s="22"/>
    </row>
    <row r="51" spans="1:9" x14ac:dyDescent="0.2">
      <c r="A51" s="21" t="s">
        <v>189</v>
      </c>
      <c r="B51" s="21" t="s">
        <v>188</v>
      </c>
      <c r="C51" s="21" t="s">
        <v>145</v>
      </c>
      <c r="D51" s="24">
        <v>170355</v>
      </c>
      <c r="E51" s="22">
        <v>6552.9606080000003</v>
      </c>
      <c r="F51" s="23">
        <v>0.42922117730179399</v>
      </c>
      <c r="G51" s="22"/>
    </row>
    <row r="52" spans="1:9" x14ac:dyDescent="0.2">
      <c r="A52" s="21" t="s">
        <v>300</v>
      </c>
      <c r="B52" s="21" t="s">
        <v>299</v>
      </c>
      <c r="C52" s="21" t="s">
        <v>301</v>
      </c>
      <c r="D52" s="24">
        <v>474559</v>
      </c>
      <c r="E52" s="22">
        <v>5731.9608820000003</v>
      </c>
      <c r="F52" s="23">
        <v>0.37544541241653501</v>
      </c>
      <c r="G52" s="22"/>
    </row>
    <row r="53" spans="1:9" x14ac:dyDescent="0.2">
      <c r="A53" s="21" t="s">
        <v>332</v>
      </c>
      <c r="B53" s="21" t="s">
        <v>331</v>
      </c>
      <c r="C53" s="21" t="s">
        <v>112</v>
      </c>
      <c r="D53" s="24">
        <v>2915802</v>
      </c>
      <c r="E53" s="22">
        <v>4296.4342470000001</v>
      </c>
      <c r="F53" s="23">
        <v>0.281417923288863</v>
      </c>
      <c r="G53" s="22"/>
    </row>
    <row r="54" spans="1:9" x14ac:dyDescent="0.2">
      <c r="A54" s="21" t="s">
        <v>575</v>
      </c>
      <c r="B54" s="21" t="s">
        <v>574</v>
      </c>
      <c r="C54" s="21" t="s">
        <v>150</v>
      </c>
      <c r="D54" s="24">
        <v>1209268</v>
      </c>
      <c r="E54" s="22">
        <v>2156.7294780000002</v>
      </c>
      <c r="F54" s="23">
        <v>0.14126652379666499</v>
      </c>
      <c r="G54" s="22"/>
    </row>
    <row r="55" spans="1:9" x14ac:dyDescent="0.2">
      <c r="A55" s="21" t="s">
        <v>333</v>
      </c>
      <c r="B55" s="21" t="s">
        <v>293</v>
      </c>
      <c r="C55" s="21" t="s">
        <v>181</v>
      </c>
      <c r="D55" s="24">
        <v>57653</v>
      </c>
      <c r="E55" s="22">
        <v>667.88117850000003</v>
      </c>
      <c r="F55" s="23">
        <v>4.3746447275069503E-2</v>
      </c>
      <c r="G55" s="22"/>
    </row>
    <row r="56" spans="1:9" x14ac:dyDescent="0.2">
      <c r="A56" s="20" t="s">
        <v>24</v>
      </c>
      <c r="B56" s="20"/>
      <c r="C56" s="20"/>
      <c r="D56" s="20"/>
      <c r="E56" s="25">
        <f>SUM(E7:E55)</f>
        <v>1464211.1882714997</v>
      </c>
      <c r="F56" s="26">
        <f>SUM(F7:F55)</f>
        <v>95.90633724870878</v>
      </c>
      <c r="G56" s="22"/>
      <c r="H56" s="14"/>
      <c r="I56" s="14"/>
    </row>
    <row r="57" spans="1:9" x14ac:dyDescent="0.2">
      <c r="A57" s="21"/>
      <c r="B57" s="21"/>
      <c r="C57" s="21"/>
      <c r="D57" s="21"/>
      <c r="E57" s="22"/>
      <c r="F57" s="23"/>
      <c r="G57" s="22"/>
    </row>
    <row r="58" spans="1:9" x14ac:dyDescent="0.2">
      <c r="A58" s="20" t="s">
        <v>270</v>
      </c>
      <c r="B58" s="21"/>
      <c r="C58" s="21"/>
      <c r="D58" s="21"/>
      <c r="E58" s="22"/>
      <c r="F58" s="23"/>
      <c r="G58" s="22"/>
    </row>
    <row r="59" spans="1:9" x14ac:dyDescent="0.2">
      <c r="A59" s="21"/>
      <c r="B59" s="21" t="s">
        <v>271</v>
      </c>
      <c r="C59" s="21" t="s">
        <v>162</v>
      </c>
      <c r="D59" s="24">
        <v>73500</v>
      </c>
      <c r="E59" s="22">
        <v>7.3499999999999998E-3</v>
      </c>
      <c r="F59" s="23">
        <v>4.8142753205577996E-7</v>
      </c>
      <c r="G59" s="22"/>
    </row>
    <row r="60" spans="1:9" x14ac:dyDescent="0.2">
      <c r="A60" s="21"/>
      <c r="B60" s="21" t="s">
        <v>673</v>
      </c>
      <c r="C60" s="21" t="s">
        <v>173</v>
      </c>
      <c r="D60" s="24">
        <v>45000</v>
      </c>
      <c r="E60" s="22">
        <v>4.4999999999999997E-3</v>
      </c>
      <c r="F60" s="23">
        <v>2.9475155023823302E-7</v>
      </c>
      <c r="G60" s="22"/>
    </row>
    <row r="61" spans="1:9" x14ac:dyDescent="0.2">
      <c r="A61" s="20" t="s">
        <v>24</v>
      </c>
      <c r="B61" s="20"/>
      <c r="C61" s="20"/>
      <c r="D61" s="20"/>
      <c r="E61" s="25">
        <f>SUM(E58:E60)</f>
        <v>1.1849999999999999E-2</v>
      </c>
      <c r="F61" s="26">
        <f>SUM(F58:F60)</f>
        <v>7.7617908229401298E-7</v>
      </c>
      <c r="G61" s="22"/>
      <c r="H61" s="14"/>
      <c r="I61" s="14"/>
    </row>
    <row r="62" spans="1:9" x14ac:dyDescent="0.2">
      <c r="A62" s="21"/>
      <c r="B62" s="21"/>
      <c r="C62" s="21"/>
      <c r="D62" s="21"/>
      <c r="E62" s="22"/>
      <c r="F62" s="23"/>
      <c r="G62" s="22"/>
    </row>
    <row r="63" spans="1:9" x14ac:dyDescent="0.2">
      <c r="A63" s="20" t="s">
        <v>23</v>
      </c>
      <c r="B63" s="21"/>
      <c r="C63" s="21"/>
      <c r="D63" s="21"/>
      <c r="E63" s="22"/>
      <c r="F63" s="23"/>
      <c r="G63" s="22"/>
    </row>
    <row r="64" spans="1:9" x14ac:dyDescent="0.2">
      <c r="A64" s="20" t="s">
        <v>25</v>
      </c>
      <c r="B64" s="21"/>
      <c r="C64" s="21"/>
      <c r="D64" s="21"/>
      <c r="E64" s="22"/>
      <c r="F64" s="23"/>
      <c r="G64" s="22"/>
    </row>
    <row r="65" spans="1:9" x14ac:dyDescent="0.2">
      <c r="A65" s="21" t="s">
        <v>577</v>
      </c>
      <c r="B65" s="21" t="s">
        <v>576</v>
      </c>
      <c r="C65" s="21" t="s">
        <v>48</v>
      </c>
      <c r="D65" s="24">
        <v>2500000</v>
      </c>
      <c r="E65" s="22">
        <v>2463.0025000000001</v>
      </c>
      <c r="F65" s="23">
        <v>0.161327512247921</v>
      </c>
      <c r="G65" s="22">
        <v>6.9402000000000008</v>
      </c>
    </row>
    <row r="66" spans="1:9" x14ac:dyDescent="0.2">
      <c r="A66" s="20" t="s">
        <v>24</v>
      </c>
      <c r="B66" s="20"/>
      <c r="C66" s="20"/>
      <c r="D66" s="20"/>
      <c r="E66" s="25">
        <f>SUM(E64:E65)</f>
        <v>2463.0025000000001</v>
      </c>
      <c r="F66" s="26">
        <f>SUM(F64:F65)</f>
        <v>0.161327512247921</v>
      </c>
      <c r="G66" s="22"/>
      <c r="H66" s="14"/>
      <c r="I66" s="14"/>
    </row>
    <row r="67" spans="1:9" x14ac:dyDescent="0.2">
      <c r="A67" s="21"/>
      <c r="B67" s="21"/>
      <c r="C67" s="21"/>
      <c r="D67" s="21"/>
      <c r="E67" s="22"/>
      <c r="F67" s="23"/>
      <c r="G67" s="22"/>
    </row>
    <row r="68" spans="1:9" x14ac:dyDescent="0.2">
      <c r="A68" s="20" t="s">
        <v>27</v>
      </c>
      <c r="B68" s="20"/>
      <c r="C68" s="20"/>
      <c r="D68" s="20"/>
      <c r="E68" s="25">
        <f>E56+E61+E66</f>
        <v>1466674.2026214995</v>
      </c>
      <c r="F68" s="26">
        <f>F56+F61+F66</f>
        <v>96.067665537135781</v>
      </c>
      <c r="G68" s="22"/>
      <c r="H68" s="14"/>
      <c r="I68" s="14"/>
    </row>
    <row r="69" spans="1:9" x14ac:dyDescent="0.2">
      <c r="A69" s="20"/>
      <c r="B69" s="20"/>
      <c r="C69" s="20"/>
      <c r="D69" s="20"/>
      <c r="E69" s="25"/>
      <c r="F69" s="26"/>
      <c r="G69" s="22"/>
      <c r="H69" s="14"/>
      <c r="I69" s="14"/>
    </row>
    <row r="70" spans="1:9" x14ac:dyDescent="0.2">
      <c r="A70" s="20" t="s">
        <v>29</v>
      </c>
      <c r="B70" s="20"/>
      <c r="C70" s="20"/>
      <c r="D70" s="20"/>
      <c r="E70" s="25">
        <f>E72-(E56+E61+E66)</f>
        <v>60035.324898500461</v>
      </c>
      <c r="F70" s="26">
        <f>F72-(F56+F61+F66)</f>
        <v>3.9323344628642189</v>
      </c>
      <c r="G70" s="22"/>
      <c r="H70" s="14"/>
      <c r="I70" s="14"/>
    </row>
    <row r="71" spans="1:9" x14ac:dyDescent="0.2">
      <c r="A71" s="20"/>
      <c r="B71" s="20"/>
      <c r="C71" s="20"/>
      <c r="D71" s="20"/>
      <c r="E71" s="25"/>
      <c r="F71" s="26"/>
      <c r="G71" s="22"/>
      <c r="H71" s="14"/>
      <c r="I71" s="14"/>
    </row>
    <row r="72" spans="1:9" x14ac:dyDescent="0.2">
      <c r="A72" s="27" t="s">
        <v>28</v>
      </c>
      <c r="B72" s="27"/>
      <c r="C72" s="27"/>
      <c r="D72" s="27"/>
      <c r="E72" s="28">
        <v>1526709.52752</v>
      </c>
      <c r="F72" s="29">
        <v>100</v>
      </c>
      <c r="G72" s="27"/>
      <c r="H72" s="14"/>
      <c r="I72" s="14"/>
    </row>
    <row r="73" spans="1:9" x14ac:dyDescent="0.2">
      <c r="F73" s="15" t="s">
        <v>647</v>
      </c>
      <c r="G73" s="11"/>
    </row>
    <row r="74" spans="1:9" x14ac:dyDescent="0.2">
      <c r="A74" s="14" t="s">
        <v>31</v>
      </c>
      <c r="G74" s="14"/>
    </row>
    <row r="75" spans="1:9" x14ac:dyDescent="0.2">
      <c r="A75" s="14" t="s">
        <v>280</v>
      </c>
    </row>
    <row r="77" spans="1:9" x14ac:dyDescent="0.2">
      <c r="A77" s="14" t="s">
        <v>32</v>
      </c>
    </row>
    <row r="78" spans="1:9" x14ac:dyDescent="0.2">
      <c r="A78" s="14" t="s">
        <v>33</v>
      </c>
    </row>
    <row r="79" spans="1:9" x14ac:dyDescent="0.2">
      <c r="A79" s="14" t="s">
        <v>34</v>
      </c>
      <c r="B79" s="14"/>
      <c r="C79" s="30" t="s">
        <v>36</v>
      </c>
      <c r="D79" s="14" t="s">
        <v>35</v>
      </c>
    </row>
    <row r="80" spans="1:9" x14ac:dyDescent="0.2">
      <c r="A80" s="7" t="s">
        <v>56</v>
      </c>
      <c r="C80" s="31">
        <v>1151.8105</v>
      </c>
      <c r="D80" s="31">
        <v>1449.2854</v>
      </c>
    </row>
    <row r="81" spans="1:4" x14ac:dyDescent="0.2">
      <c r="A81" s="7" t="s">
        <v>74</v>
      </c>
      <c r="C81" s="31">
        <v>53.127800000000001</v>
      </c>
      <c r="D81" s="31">
        <v>63.721899999999998</v>
      </c>
    </row>
    <row r="82" spans="1:4" x14ac:dyDescent="0.2">
      <c r="A82" s="7" t="s">
        <v>57</v>
      </c>
      <c r="C82" s="31">
        <v>1265.5556999999999</v>
      </c>
      <c r="D82" s="31">
        <v>1598.1622</v>
      </c>
    </row>
    <row r="83" spans="1:4" x14ac:dyDescent="0.2">
      <c r="A83" s="7" t="s">
        <v>75</v>
      </c>
      <c r="C83" s="31">
        <v>59.910499999999999</v>
      </c>
      <c r="D83" s="31">
        <v>71.478300000000004</v>
      </c>
    </row>
    <row r="85" spans="1:4" x14ac:dyDescent="0.2">
      <c r="A85" s="14" t="s">
        <v>37</v>
      </c>
    </row>
    <row r="86" spans="1:4" x14ac:dyDescent="0.2">
      <c r="A86" s="88" t="s">
        <v>38</v>
      </c>
      <c r="B86" s="89"/>
      <c r="C86" s="32" t="s">
        <v>39</v>
      </c>
    </row>
    <row r="87" spans="1:4" x14ac:dyDescent="0.2">
      <c r="A87" s="84" t="s">
        <v>74</v>
      </c>
      <c r="B87" s="85"/>
      <c r="C87" s="33">
        <v>3</v>
      </c>
    </row>
    <row r="88" spans="1:4" x14ac:dyDescent="0.2">
      <c r="A88" s="84" t="s">
        <v>75</v>
      </c>
      <c r="B88" s="85"/>
      <c r="C88" s="33">
        <v>4</v>
      </c>
    </row>
    <row r="89" spans="1:4" x14ac:dyDescent="0.2">
      <c r="A89" s="7" t="s">
        <v>40</v>
      </c>
    </row>
    <row r="90" spans="1:4" x14ac:dyDescent="0.2">
      <c r="A90" s="7" t="s">
        <v>41</v>
      </c>
    </row>
    <row r="92" spans="1:4" x14ac:dyDescent="0.2">
      <c r="A92" s="14" t="s">
        <v>281</v>
      </c>
      <c r="D92" s="50">
        <v>8.4099999999999994E-2</v>
      </c>
    </row>
    <row r="94" spans="1:4" x14ac:dyDescent="0.2">
      <c r="A94" s="91" t="s">
        <v>43</v>
      </c>
      <c r="B94" s="91"/>
      <c r="C94" s="91"/>
      <c r="D94" s="30" t="s">
        <v>44</v>
      </c>
    </row>
    <row r="96" spans="1:4" x14ac:dyDescent="0.2">
      <c r="A96" s="14" t="s">
        <v>795</v>
      </c>
    </row>
    <row r="97" spans="1:1" x14ac:dyDescent="0.2">
      <c r="A97" s="14"/>
    </row>
    <row r="98" spans="1:1" x14ac:dyDescent="0.2">
      <c r="A98" s="63" t="s">
        <v>803</v>
      </c>
    </row>
    <row r="99" spans="1:1" x14ac:dyDescent="0.2">
      <c r="A99" s="64"/>
    </row>
    <row r="100" spans="1:1" x14ac:dyDescent="0.2">
      <c r="A100" s="65"/>
    </row>
    <row r="101" spans="1:1" x14ac:dyDescent="0.2">
      <c r="A101" s="65"/>
    </row>
    <row r="102" spans="1:1" x14ac:dyDescent="0.2">
      <c r="A102" s="65"/>
    </row>
    <row r="103" spans="1:1" x14ac:dyDescent="0.2">
      <c r="A103" s="65"/>
    </row>
    <row r="104" spans="1:1" x14ac:dyDescent="0.2">
      <c r="A104" s="65"/>
    </row>
    <row r="105" spans="1:1" x14ac:dyDescent="0.2">
      <c r="A105" s="65"/>
    </row>
    <row r="106" spans="1:1" x14ac:dyDescent="0.2">
      <c r="A106" s="65"/>
    </row>
    <row r="107" spans="1:1" x14ac:dyDescent="0.2">
      <c r="A107" s="65"/>
    </row>
    <row r="108" spans="1:1" x14ac:dyDescent="0.2">
      <c r="A108" s="65"/>
    </row>
    <row r="109" spans="1:1" x14ac:dyDescent="0.2">
      <c r="A109" s="65"/>
    </row>
    <row r="110" spans="1:1" x14ac:dyDescent="0.2">
      <c r="A110" s="65"/>
    </row>
    <row r="111" spans="1:1" x14ac:dyDescent="0.2">
      <c r="A111" s="65"/>
    </row>
    <row r="112" spans="1:1" x14ac:dyDescent="0.2">
      <c r="A112" s="63" t="s">
        <v>814</v>
      </c>
    </row>
    <row r="113" spans="1:1" x14ac:dyDescent="0.2">
      <c r="A113" s="65"/>
    </row>
    <row r="114" spans="1:1" x14ac:dyDescent="0.2">
      <c r="A114" s="63" t="s">
        <v>804</v>
      </c>
    </row>
    <row r="115" spans="1:1" x14ac:dyDescent="0.2">
      <c r="A115" s="65"/>
    </row>
    <row r="116" spans="1:1" x14ac:dyDescent="0.2">
      <c r="A116" s="65"/>
    </row>
    <row r="117" spans="1:1" x14ac:dyDescent="0.2">
      <c r="A117" s="65"/>
    </row>
    <row r="118" spans="1:1" x14ac:dyDescent="0.2">
      <c r="A118" s="65"/>
    </row>
    <row r="119" spans="1:1" x14ac:dyDescent="0.2">
      <c r="A119" s="65"/>
    </row>
    <row r="120" spans="1:1" x14ac:dyDescent="0.2">
      <c r="A120" s="65"/>
    </row>
    <row r="121" spans="1:1" x14ac:dyDescent="0.2">
      <c r="A121" s="65"/>
    </row>
    <row r="122" spans="1:1" x14ac:dyDescent="0.2">
      <c r="A122" s="65"/>
    </row>
    <row r="123" spans="1:1" x14ac:dyDescent="0.2">
      <c r="A123" s="65"/>
    </row>
    <row r="124" spans="1:1" x14ac:dyDescent="0.2">
      <c r="A124" s="65"/>
    </row>
    <row r="125" spans="1:1" x14ac:dyDescent="0.2">
      <c r="A125" s="65"/>
    </row>
    <row r="126" spans="1:1" x14ac:dyDescent="0.2">
      <c r="A126" s="65"/>
    </row>
    <row r="128" spans="1:1" x14ac:dyDescent="0.2">
      <c r="A128" s="14" t="s">
        <v>815</v>
      </c>
    </row>
  </sheetData>
  <mergeCells count="5">
    <mergeCell ref="A86:B86"/>
    <mergeCell ref="A87:B87"/>
    <mergeCell ref="A88:B88"/>
    <mergeCell ref="A94:C94"/>
    <mergeCell ref="A1:G1"/>
  </mergeCells>
  <conditionalFormatting sqref="F2:F3 F231:F65531">
    <cfRule type="cellIs" dxfId="42" priority="4" stopIfTrue="1" operator="between">
      <formula>0.009</formula>
      <formula>-0.009</formula>
    </cfRule>
  </conditionalFormatting>
  <conditionalFormatting sqref="F5:F129">
    <cfRule type="cellIs" dxfId="41" priority="1" stopIfTrue="1" operator="between">
      <formula>0.009</formula>
      <formula>-0.009</formula>
    </cfRule>
  </conditionalFormatting>
  <conditionalFormatting sqref="G73">
    <cfRule type="cellIs" dxfId="40"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3"/>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35.42578125" style="7" bestFit="1" customWidth="1"/>
    <col min="4" max="4" width="15.28515625" style="7" bestFit="1" customWidth="1"/>
    <col min="5" max="5" width="27" style="10" customWidth="1"/>
    <col min="6" max="6" width="13.5703125" style="11" bestFit="1" customWidth="1"/>
    <col min="7" max="16384" width="9.140625" style="7"/>
  </cols>
  <sheetData>
    <row r="1" spans="1:6" s="1" customFormat="1" ht="15" x14ac:dyDescent="0.2">
      <c r="A1" s="86" t="s">
        <v>18</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78</v>
      </c>
      <c r="B7" s="21" t="s">
        <v>77</v>
      </c>
      <c r="C7" s="21" t="s">
        <v>79</v>
      </c>
      <c r="D7" s="24">
        <v>1515729</v>
      </c>
      <c r="E7" s="22">
        <v>17436.94642</v>
      </c>
      <c r="F7" s="23">
        <v>5.4216343643677796</v>
      </c>
    </row>
    <row r="8" spans="1:6" x14ac:dyDescent="0.2">
      <c r="A8" s="21" t="s">
        <v>81</v>
      </c>
      <c r="B8" s="21" t="s">
        <v>80</v>
      </c>
      <c r="C8" s="21" t="s">
        <v>79</v>
      </c>
      <c r="D8" s="24">
        <v>858176</v>
      </c>
      <c r="E8" s="22">
        <v>13045.133379999999</v>
      </c>
      <c r="F8" s="23">
        <v>4.0560968484508999</v>
      </c>
    </row>
    <row r="9" spans="1:6" x14ac:dyDescent="0.2">
      <c r="A9" s="21" t="s">
        <v>102</v>
      </c>
      <c r="B9" s="21" t="s">
        <v>101</v>
      </c>
      <c r="C9" s="21" t="s">
        <v>103</v>
      </c>
      <c r="D9" s="24">
        <v>6736451</v>
      </c>
      <c r="E9" s="22">
        <v>13011.455110000001</v>
      </c>
      <c r="F9" s="23">
        <v>4.0456253323054501</v>
      </c>
    </row>
    <row r="10" spans="1:6" x14ac:dyDescent="0.2">
      <c r="A10" s="21" t="s">
        <v>212</v>
      </c>
      <c r="B10" s="21" t="s">
        <v>211</v>
      </c>
      <c r="C10" s="21" t="s">
        <v>92</v>
      </c>
      <c r="D10" s="24">
        <v>566237</v>
      </c>
      <c r="E10" s="22">
        <v>12210.05155</v>
      </c>
      <c r="F10" s="23">
        <v>3.7964465497383899</v>
      </c>
    </row>
    <row r="11" spans="1:6" x14ac:dyDescent="0.2">
      <c r="A11" s="21" t="s">
        <v>624</v>
      </c>
      <c r="B11" s="21" t="s">
        <v>623</v>
      </c>
      <c r="C11" s="21" t="s">
        <v>328</v>
      </c>
      <c r="D11" s="24">
        <v>594008</v>
      </c>
      <c r="E11" s="22">
        <v>11752.15128</v>
      </c>
      <c r="F11" s="23">
        <v>3.6540725480360101</v>
      </c>
    </row>
    <row r="12" spans="1:6" x14ac:dyDescent="0.2">
      <c r="A12" s="21" t="s">
        <v>618</v>
      </c>
      <c r="B12" s="21" t="s">
        <v>617</v>
      </c>
      <c r="C12" s="21" t="s">
        <v>328</v>
      </c>
      <c r="D12" s="24">
        <v>17006598</v>
      </c>
      <c r="E12" s="22">
        <v>11743.055920000001</v>
      </c>
      <c r="F12" s="23">
        <v>3.6512445462090599</v>
      </c>
    </row>
    <row r="13" spans="1:6" x14ac:dyDescent="0.2">
      <c r="A13" s="21" t="s">
        <v>97</v>
      </c>
      <c r="B13" s="21" t="s">
        <v>96</v>
      </c>
      <c r="C13" s="21" t="s">
        <v>98</v>
      </c>
      <c r="D13" s="24">
        <v>381260</v>
      </c>
      <c r="E13" s="22">
        <v>11186.1684</v>
      </c>
      <c r="F13" s="23">
        <v>3.47809263974586</v>
      </c>
    </row>
    <row r="14" spans="1:6" x14ac:dyDescent="0.2">
      <c r="A14" s="21" t="s">
        <v>670</v>
      </c>
      <c r="B14" s="21" t="s">
        <v>669</v>
      </c>
      <c r="C14" s="21" t="s">
        <v>150</v>
      </c>
      <c r="D14" s="24">
        <v>262205</v>
      </c>
      <c r="E14" s="22">
        <v>10441.789720000001</v>
      </c>
      <c r="F14" s="23">
        <v>3.2466444873926599</v>
      </c>
    </row>
    <row r="15" spans="1:6" x14ac:dyDescent="0.2">
      <c r="A15" s="21" t="s">
        <v>119</v>
      </c>
      <c r="B15" s="21" t="s">
        <v>118</v>
      </c>
      <c r="C15" s="21" t="s">
        <v>79</v>
      </c>
      <c r="D15" s="24">
        <v>639749</v>
      </c>
      <c r="E15" s="22">
        <v>9696.6755929999999</v>
      </c>
      <c r="F15" s="23">
        <v>3.0149676639962499</v>
      </c>
    </row>
    <row r="16" spans="1:6" x14ac:dyDescent="0.2">
      <c r="A16" s="21" t="s">
        <v>406</v>
      </c>
      <c r="B16" s="21" t="s">
        <v>405</v>
      </c>
      <c r="C16" s="21" t="s">
        <v>87</v>
      </c>
      <c r="D16" s="24">
        <v>174899</v>
      </c>
      <c r="E16" s="22">
        <v>8925.5332180000005</v>
      </c>
      <c r="F16" s="23">
        <v>2.77519793027012</v>
      </c>
    </row>
    <row r="17" spans="1:6" x14ac:dyDescent="0.2">
      <c r="A17" s="21" t="s">
        <v>91</v>
      </c>
      <c r="B17" s="21" t="s">
        <v>90</v>
      </c>
      <c r="C17" s="21" t="s">
        <v>92</v>
      </c>
      <c r="D17" s="24">
        <v>878700</v>
      </c>
      <c r="E17" s="22">
        <v>8856.4172999999992</v>
      </c>
      <c r="F17" s="23">
        <v>2.7537078581481</v>
      </c>
    </row>
    <row r="18" spans="1:6" x14ac:dyDescent="0.2">
      <c r="A18" s="21" t="s">
        <v>675</v>
      </c>
      <c r="B18" s="21" t="s">
        <v>674</v>
      </c>
      <c r="C18" s="21" t="s">
        <v>304</v>
      </c>
      <c r="D18" s="24">
        <v>725000</v>
      </c>
      <c r="E18" s="22">
        <v>8841.375</v>
      </c>
      <c r="F18" s="23">
        <v>2.7490307863354801</v>
      </c>
    </row>
    <row r="19" spans="1:6" x14ac:dyDescent="0.2">
      <c r="A19" s="21" t="s">
        <v>591</v>
      </c>
      <c r="B19" s="21" t="s">
        <v>590</v>
      </c>
      <c r="C19" s="21" t="s">
        <v>137</v>
      </c>
      <c r="D19" s="24">
        <v>1041373</v>
      </c>
      <c r="E19" s="22">
        <v>8750.6573189999999</v>
      </c>
      <c r="F19" s="23">
        <v>2.7208241218818201</v>
      </c>
    </row>
    <row r="20" spans="1:6" x14ac:dyDescent="0.2">
      <c r="A20" s="21" t="s">
        <v>312</v>
      </c>
      <c r="B20" s="21" t="s">
        <v>311</v>
      </c>
      <c r="C20" s="21" t="s">
        <v>162</v>
      </c>
      <c r="D20" s="24">
        <v>3346754</v>
      </c>
      <c r="E20" s="22">
        <v>8740.0480709999993</v>
      </c>
      <c r="F20" s="23">
        <v>2.7175254099312598</v>
      </c>
    </row>
    <row r="21" spans="1:6" x14ac:dyDescent="0.2">
      <c r="A21" s="21" t="s">
        <v>396</v>
      </c>
      <c r="B21" s="21" t="s">
        <v>395</v>
      </c>
      <c r="C21" s="21" t="s">
        <v>103</v>
      </c>
      <c r="D21" s="24">
        <v>140432</v>
      </c>
      <c r="E21" s="22">
        <v>8501.4022000000004</v>
      </c>
      <c r="F21" s="23">
        <v>2.6433237335618198</v>
      </c>
    </row>
    <row r="22" spans="1:6" x14ac:dyDescent="0.2">
      <c r="A22" s="21" t="s">
        <v>607</v>
      </c>
      <c r="B22" s="21" t="s">
        <v>606</v>
      </c>
      <c r="C22" s="21" t="s">
        <v>106</v>
      </c>
      <c r="D22" s="24">
        <v>156324</v>
      </c>
      <c r="E22" s="22">
        <v>7555.2170820000001</v>
      </c>
      <c r="F22" s="23">
        <v>2.3491283149810598</v>
      </c>
    </row>
    <row r="23" spans="1:6" x14ac:dyDescent="0.2">
      <c r="A23" s="21" t="s">
        <v>316</v>
      </c>
      <c r="B23" s="21" t="s">
        <v>315</v>
      </c>
      <c r="C23" s="21" t="s">
        <v>317</v>
      </c>
      <c r="D23" s="24">
        <v>1150000</v>
      </c>
      <c r="E23" s="22">
        <v>7410.6</v>
      </c>
      <c r="F23" s="23">
        <v>2.30416281915626</v>
      </c>
    </row>
    <row r="24" spans="1:6" x14ac:dyDescent="0.2">
      <c r="A24" s="21" t="s">
        <v>677</v>
      </c>
      <c r="B24" s="21" t="s">
        <v>676</v>
      </c>
      <c r="C24" s="21" t="s">
        <v>150</v>
      </c>
      <c r="D24" s="24">
        <v>1597288</v>
      </c>
      <c r="E24" s="22">
        <v>7171.82312</v>
      </c>
      <c r="F24" s="23">
        <v>2.22992040842432</v>
      </c>
    </row>
    <row r="25" spans="1:6" x14ac:dyDescent="0.2">
      <c r="A25" s="21" t="s">
        <v>159</v>
      </c>
      <c r="B25" s="21" t="s">
        <v>158</v>
      </c>
      <c r="C25" s="21" t="s">
        <v>145</v>
      </c>
      <c r="D25" s="24">
        <v>482915</v>
      </c>
      <c r="E25" s="22">
        <v>7121.788963</v>
      </c>
      <c r="F25" s="23">
        <v>2.2143633895260901</v>
      </c>
    </row>
    <row r="26" spans="1:6" x14ac:dyDescent="0.2">
      <c r="A26" s="21" t="s">
        <v>679</v>
      </c>
      <c r="B26" s="21" t="s">
        <v>678</v>
      </c>
      <c r="C26" s="21" t="s">
        <v>612</v>
      </c>
      <c r="D26" s="24">
        <v>3623742</v>
      </c>
      <c r="E26" s="22">
        <v>6981.1389630000003</v>
      </c>
      <c r="F26" s="23">
        <v>2.1706313704568698</v>
      </c>
    </row>
    <row r="27" spans="1:6" x14ac:dyDescent="0.2">
      <c r="A27" s="21" t="s">
        <v>86</v>
      </c>
      <c r="B27" s="21" t="s">
        <v>85</v>
      </c>
      <c r="C27" s="21" t="s">
        <v>87</v>
      </c>
      <c r="D27" s="24">
        <v>490293</v>
      </c>
      <c r="E27" s="22">
        <v>6964.8572119999999</v>
      </c>
      <c r="F27" s="23">
        <v>2.1655689186601301</v>
      </c>
    </row>
    <row r="28" spans="1:6" x14ac:dyDescent="0.2">
      <c r="A28" s="21" t="s">
        <v>681</v>
      </c>
      <c r="B28" s="21" t="s">
        <v>680</v>
      </c>
      <c r="C28" s="21" t="s">
        <v>162</v>
      </c>
      <c r="D28" s="24">
        <v>1031091</v>
      </c>
      <c r="E28" s="22">
        <v>6948.0067040000004</v>
      </c>
      <c r="F28" s="23">
        <v>2.1603296244035901</v>
      </c>
    </row>
    <row r="29" spans="1:6" x14ac:dyDescent="0.2">
      <c r="A29" s="21" t="s">
        <v>83</v>
      </c>
      <c r="B29" s="21" t="s">
        <v>82</v>
      </c>
      <c r="C29" s="21" t="s">
        <v>84</v>
      </c>
      <c r="D29" s="24">
        <v>190000</v>
      </c>
      <c r="E29" s="22">
        <v>6829.17</v>
      </c>
      <c r="F29" s="23">
        <v>2.12337996919242</v>
      </c>
    </row>
    <row r="30" spans="1:6" x14ac:dyDescent="0.2">
      <c r="A30" s="21" t="s">
        <v>114</v>
      </c>
      <c r="B30" s="21" t="s">
        <v>113</v>
      </c>
      <c r="C30" s="21" t="s">
        <v>87</v>
      </c>
      <c r="D30" s="24">
        <v>477610</v>
      </c>
      <c r="E30" s="22">
        <v>6527.0182599999998</v>
      </c>
      <c r="F30" s="23">
        <v>2.0294325418516701</v>
      </c>
    </row>
    <row r="31" spans="1:6" x14ac:dyDescent="0.2">
      <c r="A31" s="21" t="s">
        <v>253</v>
      </c>
      <c r="B31" s="21" t="s">
        <v>252</v>
      </c>
      <c r="C31" s="21" t="s">
        <v>181</v>
      </c>
      <c r="D31" s="24">
        <v>354314</v>
      </c>
      <c r="E31" s="22">
        <v>6512.8227909999996</v>
      </c>
      <c r="F31" s="23">
        <v>2.02501877348335</v>
      </c>
    </row>
    <row r="32" spans="1:6" x14ac:dyDescent="0.2">
      <c r="A32" s="21" t="s">
        <v>614</v>
      </c>
      <c r="B32" s="21" t="s">
        <v>613</v>
      </c>
      <c r="C32" s="21" t="s">
        <v>488</v>
      </c>
      <c r="D32" s="24">
        <v>18248</v>
      </c>
      <c r="E32" s="22">
        <v>6347.3934440000003</v>
      </c>
      <c r="F32" s="23">
        <v>1.97358216233787</v>
      </c>
    </row>
    <row r="33" spans="1:6" x14ac:dyDescent="0.2">
      <c r="A33" s="21" t="s">
        <v>683</v>
      </c>
      <c r="B33" s="21" t="s">
        <v>682</v>
      </c>
      <c r="C33" s="21" t="s">
        <v>157</v>
      </c>
      <c r="D33" s="24">
        <v>437949</v>
      </c>
      <c r="E33" s="22">
        <v>6291.3563599999998</v>
      </c>
      <c r="F33" s="23">
        <v>1.9561586655296801</v>
      </c>
    </row>
    <row r="34" spans="1:6" x14ac:dyDescent="0.2">
      <c r="A34" s="21" t="s">
        <v>237</v>
      </c>
      <c r="B34" s="21" t="s">
        <v>236</v>
      </c>
      <c r="C34" s="21" t="s">
        <v>79</v>
      </c>
      <c r="D34" s="24">
        <v>375000</v>
      </c>
      <c r="E34" s="22">
        <v>6089.8125</v>
      </c>
      <c r="F34" s="23">
        <v>1.8934930421467999</v>
      </c>
    </row>
    <row r="35" spans="1:6" x14ac:dyDescent="0.2">
      <c r="A35" s="21" t="s">
        <v>464</v>
      </c>
      <c r="B35" s="21" t="s">
        <v>463</v>
      </c>
      <c r="C35" s="21" t="s">
        <v>465</v>
      </c>
      <c r="D35" s="24">
        <v>245000</v>
      </c>
      <c r="E35" s="22">
        <v>5954.8474999999999</v>
      </c>
      <c r="F35" s="23">
        <v>1.8515286485906199</v>
      </c>
    </row>
    <row r="36" spans="1:6" x14ac:dyDescent="0.2">
      <c r="A36" s="21" t="s">
        <v>136</v>
      </c>
      <c r="B36" s="21" t="s">
        <v>135</v>
      </c>
      <c r="C36" s="21" t="s">
        <v>137</v>
      </c>
      <c r="D36" s="24">
        <v>100000</v>
      </c>
      <c r="E36" s="22">
        <v>5947.1</v>
      </c>
      <c r="F36" s="23">
        <v>1.84911973413815</v>
      </c>
    </row>
    <row r="37" spans="1:6" x14ac:dyDescent="0.2">
      <c r="A37" s="21" t="s">
        <v>89</v>
      </c>
      <c r="B37" s="21" t="s">
        <v>88</v>
      </c>
      <c r="C37" s="21" t="s">
        <v>79</v>
      </c>
      <c r="D37" s="24">
        <v>450813</v>
      </c>
      <c r="E37" s="22">
        <v>5256.0287669999998</v>
      </c>
      <c r="F37" s="23">
        <v>1.63424635810017</v>
      </c>
    </row>
    <row r="38" spans="1:6" x14ac:dyDescent="0.2">
      <c r="A38" s="21" t="s">
        <v>685</v>
      </c>
      <c r="B38" s="21" t="s">
        <v>684</v>
      </c>
      <c r="C38" s="21" t="s">
        <v>256</v>
      </c>
      <c r="D38" s="24">
        <v>2100798</v>
      </c>
      <c r="E38" s="22">
        <v>5251.9949999999999</v>
      </c>
      <c r="F38" s="23">
        <v>1.6329921471128599</v>
      </c>
    </row>
    <row r="39" spans="1:6" x14ac:dyDescent="0.2">
      <c r="A39" s="21" t="s">
        <v>152</v>
      </c>
      <c r="B39" s="21" t="s">
        <v>151</v>
      </c>
      <c r="C39" s="21" t="s">
        <v>131</v>
      </c>
      <c r="D39" s="24">
        <v>1073329</v>
      </c>
      <c r="E39" s="22">
        <v>4971.659928</v>
      </c>
      <c r="F39" s="23">
        <v>1.5458281320792799</v>
      </c>
    </row>
    <row r="40" spans="1:6" x14ac:dyDescent="0.2">
      <c r="A40" s="21" t="s">
        <v>628</v>
      </c>
      <c r="B40" s="21" t="s">
        <v>627</v>
      </c>
      <c r="C40" s="21" t="s">
        <v>106</v>
      </c>
      <c r="D40" s="24">
        <v>1100000</v>
      </c>
      <c r="E40" s="22">
        <v>4950</v>
      </c>
      <c r="F40" s="23">
        <v>1.5390934546222299</v>
      </c>
    </row>
    <row r="41" spans="1:6" x14ac:dyDescent="0.2">
      <c r="A41" s="21" t="s">
        <v>687</v>
      </c>
      <c r="B41" s="21" t="s">
        <v>686</v>
      </c>
      <c r="C41" s="21" t="s">
        <v>92</v>
      </c>
      <c r="D41" s="24">
        <v>103841</v>
      </c>
      <c r="E41" s="22">
        <v>4773.9861339999998</v>
      </c>
      <c r="F41" s="23">
        <v>1.48436582046398</v>
      </c>
    </row>
    <row r="42" spans="1:6" x14ac:dyDescent="0.2">
      <c r="A42" s="21" t="s">
        <v>689</v>
      </c>
      <c r="B42" s="21" t="s">
        <v>688</v>
      </c>
      <c r="C42" s="21" t="s">
        <v>162</v>
      </c>
      <c r="D42" s="24">
        <v>752270</v>
      </c>
      <c r="E42" s="22">
        <v>4453.0622649999996</v>
      </c>
      <c r="F42" s="23">
        <v>1.38458161314884</v>
      </c>
    </row>
    <row r="43" spans="1:6" x14ac:dyDescent="0.2">
      <c r="A43" s="21" t="s">
        <v>456</v>
      </c>
      <c r="B43" s="21" t="s">
        <v>455</v>
      </c>
      <c r="C43" s="21" t="s">
        <v>178</v>
      </c>
      <c r="D43" s="24">
        <v>426507</v>
      </c>
      <c r="E43" s="22">
        <v>4405.3908030000002</v>
      </c>
      <c r="F43" s="23">
        <v>1.3697592222121799</v>
      </c>
    </row>
    <row r="44" spans="1:6" x14ac:dyDescent="0.2">
      <c r="A44" s="21" t="s">
        <v>460</v>
      </c>
      <c r="B44" s="21" t="s">
        <v>459</v>
      </c>
      <c r="C44" s="21" t="s">
        <v>145</v>
      </c>
      <c r="D44" s="24">
        <v>877865</v>
      </c>
      <c r="E44" s="22">
        <v>3635.238965</v>
      </c>
      <c r="F44" s="23">
        <v>1.13029747414529</v>
      </c>
    </row>
    <row r="45" spans="1:6" x14ac:dyDescent="0.2">
      <c r="A45" s="21" t="s">
        <v>347</v>
      </c>
      <c r="B45" s="21" t="s">
        <v>346</v>
      </c>
      <c r="C45" s="21" t="s">
        <v>348</v>
      </c>
      <c r="D45" s="24">
        <v>444318</v>
      </c>
      <c r="E45" s="22">
        <v>3483.675279</v>
      </c>
      <c r="F45" s="23">
        <v>1.08317208483599</v>
      </c>
    </row>
    <row r="46" spans="1:6" x14ac:dyDescent="0.2">
      <c r="A46" s="21" t="s">
        <v>691</v>
      </c>
      <c r="B46" s="21" t="s">
        <v>690</v>
      </c>
      <c r="C46" s="21" t="s">
        <v>162</v>
      </c>
      <c r="D46" s="24">
        <v>283809</v>
      </c>
      <c r="E46" s="22">
        <v>3386.6927970000002</v>
      </c>
      <c r="F46" s="23">
        <v>1.053017518521</v>
      </c>
    </row>
    <row r="47" spans="1:6" x14ac:dyDescent="0.2">
      <c r="A47" s="21" t="s">
        <v>563</v>
      </c>
      <c r="B47" s="21" t="s">
        <v>562</v>
      </c>
      <c r="C47" s="21" t="s">
        <v>131</v>
      </c>
      <c r="D47" s="24">
        <v>2032598</v>
      </c>
      <c r="E47" s="22">
        <v>3381.2267729999999</v>
      </c>
      <c r="F47" s="23">
        <v>1.0513179787712601</v>
      </c>
    </row>
    <row r="48" spans="1:6" x14ac:dyDescent="0.2">
      <c r="A48" s="21" t="s">
        <v>646</v>
      </c>
      <c r="B48" s="21" t="s">
        <v>645</v>
      </c>
      <c r="C48" s="21" t="s">
        <v>328</v>
      </c>
      <c r="D48" s="24">
        <v>136862</v>
      </c>
      <c r="E48" s="22">
        <v>3325.6097380000001</v>
      </c>
      <c r="F48" s="23">
        <v>1.03402508694621</v>
      </c>
    </row>
    <row r="49" spans="1:9" x14ac:dyDescent="0.2">
      <c r="A49" s="21" t="s">
        <v>611</v>
      </c>
      <c r="B49" s="21" t="s">
        <v>610</v>
      </c>
      <c r="C49" s="21" t="s">
        <v>612</v>
      </c>
      <c r="D49" s="24">
        <v>55166</v>
      </c>
      <c r="E49" s="22">
        <v>1852.777693</v>
      </c>
      <c r="F49" s="23">
        <v>0.57608040811441896</v>
      </c>
    </row>
    <row r="50" spans="1:9" x14ac:dyDescent="0.2">
      <c r="A50" s="21" t="s">
        <v>289</v>
      </c>
      <c r="B50" s="21" t="s">
        <v>288</v>
      </c>
      <c r="C50" s="21" t="s">
        <v>92</v>
      </c>
      <c r="D50" s="24">
        <v>100000</v>
      </c>
      <c r="E50" s="22">
        <v>682.25</v>
      </c>
      <c r="F50" s="23">
        <v>0.21213060796283201</v>
      </c>
    </row>
    <row r="51" spans="1:9" x14ac:dyDescent="0.2">
      <c r="A51" s="20" t="s">
        <v>24</v>
      </c>
      <c r="B51" s="20"/>
      <c r="C51" s="20"/>
      <c r="D51" s="20"/>
      <c r="E51" s="25">
        <f>SUM(E7:E50)</f>
        <v>317601.40752200008</v>
      </c>
      <c r="F51" s="26">
        <f>SUM(F7:F50)</f>
        <v>98.751161110286418</v>
      </c>
      <c r="G51" s="14"/>
      <c r="H51" s="14"/>
      <c r="I51" s="14"/>
    </row>
    <row r="52" spans="1:9" x14ac:dyDescent="0.2">
      <c r="A52" s="21"/>
      <c r="B52" s="21"/>
      <c r="C52" s="21"/>
      <c r="D52" s="21"/>
      <c r="E52" s="22"/>
      <c r="F52" s="23"/>
    </row>
    <row r="53" spans="1:9" x14ac:dyDescent="0.2">
      <c r="A53" s="20" t="s">
        <v>27</v>
      </c>
      <c r="B53" s="20"/>
      <c r="C53" s="20"/>
      <c r="D53" s="20"/>
      <c r="E53" s="25">
        <f>E51</f>
        <v>317601.40752200008</v>
      </c>
      <c r="F53" s="26">
        <f>F51</f>
        <v>98.751161110286418</v>
      </c>
      <c r="G53" s="14"/>
      <c r="H53" s="14"/>
      <c r="I53" s="14"/>
    </row>
    <row r="54" spans="1:9" x14ac:dyDescent="0.2">
      <c r="A54" s="20"/>
      <c r="B54" s="20"/>
      <c r="C54" s="20"/>
      <c r="D54" s="20"/>
      <c r="E54" s="25"/>
      <c r="F54" s="26"/>
      <c r="G54" s="14"/>
      <c r="H54" s="14"/>
      <c r="I54" s="14"/>
    </row>
    <row r="55" spans="1:9" x14ac:dyDescent="0.2">
      <c r="A55" s="20" t="s">
        <v>29</v>
      </c>
      <c r="B55" s="20"/>
      <c r="C55" s="20"/>
      <c r="D55" s="20"/>
      <c r="E55" s="25">
        <f>E57-(E51)</f>
        <v>4016.4893726999289</v>
      </c>
      <c r="F55" s="26">
        <f>F57-(F51)</f>
        <v>1.248838889713582</v>
      </c>
      <c r="G55" s="14"/>
      <c r="H55" s="14"/>
      <c r="I55" s="14"/>
    </row>
    <row r="56" spans="1:9" x14ac:dyDescent="0.2">
      <c r="A56" s="20"/>
      <c r="B56" s="20"/>
      <c r="C56" s="20"/>
      <c r="D56" s="20"/>
      <c r="E56" s="25"/>
      <c r="F56" s="26"/>
      <c r="G56" s="14"/>
      <c r="H56" s="14"/>
      <c r="I56" s="14"/>
    </row>
    <row r="57" spans="1:9" x14ac:dyDescent="0.2">
      <c r="A57" s="27" t="s">
        <v>28</v>
      </c>
      <c r="B57" s="27"/>
      <c r="C57" s="27"/>
      <c r="D57" s="27"/>
      <c r="E57" s="28">
        <v>321617.89689470001</v>
      </c>
      <c r="F57" s="29">
        <v>100</v>
      </c>
      <c r="G57" s="14"/>
      <c r="H57" s="14"/>
      <c r="I57" s="14"/>
    </row>
    <row r="59" spans="1:9" x14ac:dyDescent="0.2">
      <c r="A59" s="14" t="s">
        <v>32</v>
      </c>
    </row>
    <row r="60" spans="1:9" x14ac:dyDescent="0.2">
      <c r="A60" s="14" t="s">
        <v>33</v>
      </c>
    </row>
    <row r="61" spans="1:9" x14ac:dyDescent="0.2">
      <c r="A61" s="14" t="s">
        <v>34</v>
      </c>
      <c r="B61" s="14"/>
      <c r="C61" s="30" t="s">
        <v>36</v>
      </c>
      <c r="D61" s="14" t="s">
        <v>35</v>
      </c>
    </row>
    <row r="62" spans="1:9" x14ac:dyDescent="0.2">
      <c r="A62" s="7" t="s">
        <v>56</v>
      </c>
      <c r="C62" s="31">
        <v>134.37620000000001</v>
      </c>
      <c r="D62" s="31">
        <v>161.83969999999999</v>
      </c>
    </row>
    <row r="63" spans="1:9" x14ac:dyDescent="0.2">
      <c r="A63" s="7" t="s">
        <v>74</v>
      </c>
      <c r="C63" s="31">
        <v>18.1843</v>
      </c>
      <c r="D63" s="31">
        <v>20.0426</v>
      </c>
    </row>
    <row r="64" spans="1:9" x14ac:dyDescent="0.2">
      <c r="A64" s="7" t="s">
        <v>57</v>
      </c>
      <c r="C64" s="31">
        <v>145.8441</v>
      </c>
      <c r="D64" s="31">
        <v>176.2415</v>
      </c>
    </row>
    <row r="65" spans="1:4" x14ac:dyDescent="0.2">
      <c r="A65" s="7" t="s">
        <v>75</v>
      </c>
      <c r="C65" s="31">
        <v>20.522400000000001</v>
      </c>
      <c r="D65" s="31">
        <v>22.671099999999999</v>
      </c>
    </row>
    <row r="67" spans="1:4" x14ac:dyDescent="0.2">
      <c r="A67" s="14" t="s">
        <v>37</v>
      </c>
    </row>
    <row r="68" spans="1:4" x14ac:dyDescent="0.2">
      <c r="A68" s="88" t="s">
        <v>38</v>
      </c>
      <c r="B68" s="89"/>
      <c r="C68" s="32" t="s">
        <v>39</v>
      </c>
    </row>
    <row r="69" spans="1:4" x14ac:dyDescent="0.2">
      <c r="A69" s="84" t="s">
        <v>74</v>
      </c>
      <c r="B69" s="85"/>
      <c r="C69" s="33">
        <v>1.75</v>
      </c>
    </row>
    <row r="70" spans="1:4" x14ac:dyDescent="0.2">
      <c r="A70" s="84" t="s">
        <v>75</v>
      </c>
      <c r="B70" s="85"/>
      <c r="C70" s="33">
        <v>2</v>
      </c>
    </row>
    <row r="71" spans="1:4" x14ac:dyDescent="0.2">
      <c r="A71" s="7" t="s">
        <v>40</v>
      </c>
    </row>
    <row r="72" spans="1:4" x14ac:dyDescent="0.2">
      <c r="A72" s="7" t="s">
        <v>41</v>
      </c>
    </row>
    <row r="74" spans="1:4" x14ac:dyDescent="0.2">
      <c r="A74" s="14" t="s">
        <v>281</v>
      </c>
      <c r="D74" s="50">
        <v>0.4032</v>
      </c>
    </row>
    <row r="76" spans="1:4" x14ac:dyDescent="0.2">
      <c r="A76" s="91" t="s">
        <v>43</v>
      </c>
      <c r="B76" s="91"/>
      <c r="C76" s="91"/>
      <c r="D76" s="30" t="s">
        <v>44</v>
      </c>
    </row>
    <row r="78" spans="1:4" x14ac:dyDescent="0.2">
      <c r="A78" s="54" t="s">
        <v>790</v>
      </c>
      <c r="B78" s="61"/>
      <c r="C78" s="61"/>
      <c r="D78" s="30"/>
    </row>
    <row r="79" spans="1:4" x14ac:dyDescent="0.2">
      <c r="A79" s="61"/>
      <c r="B79" s="61"/>
      <c r="C79" s="61"/>
      <c r="D79" s="30"/>
    </row>
    <row r="80" spans="1:4" x14ac:dyDescent="0.2">
      <c r="A80" s="55" t="s">
        <v>791</v>
      </c>
      <c r="B80" s="55" t="s">
        <v>792</v>
      </c>
      <c r="C80" s="55" t="s">
        <v>793</v>
      </c>
      <c r="D80" s="56" t="s">
        <v>3</v>
      </c>
    </row>
    <row r="81" spans="1:4" x14ac:dyDescent="0.2">
      <c r="A81" s="57" t="s">
        <v>312</v>
      </c>
      <c r="B81" s="58">
        <v>200000</v>
      </c>
      <c r="C81" s="59">
        <f>B81*261.15/100000</f>
        <v>522.29999999999995</v>
      </c>
      <c r="D81" s="60">
        <f>C81/E57</f>
        <v>1.6239767906044255E-3</v>
      </c>
    </row>
    <row r="83" spans="1:4" x14ac:dyDescent="0.2">
      <c r="A83" s="14" t="s">
        <v>794</v>
      </c>
    </row>
    <row r="84" spans="1:4" x14ac:dyDescent="0.2">
      <c r="A84" s="62"/>
    </row>
    <row r="85" spans="1:4" x14ac:dyDescent="0.2">
      <c r="A85" s="63" t="s">
        <v>803</v>
      </c>
    </row>
    <row r="86" spans="1:4" x14ac:dyDescent="0.2">
      <c r="A86" s="64"/>
    </row>
    <row r="87" spans="1:4" x14ac:dyDescent="0.2">
      <c r="A87" s="65"/>
    </row>
    <row r="88" spans="1:4" x14ac:dyDescent="0.2">
      <c r="A88" s="65"/>
    </row>
    <row r="89" spans="1:4" x14ac:dyDescent="0.2">
      <c r="A89" s="65"/>
    </row>
    <row r="90" spans="1:4" x14ac:dyDescent="0.2">
      <c r="A90" s="65"/>
    </row>
    <row r="91" spans="1:4" x14ac:dyDescent="0.2">
      <c r="A91" s="65"/>
    </row>
    <row r="92" spans="1:4" x14ac:dyDescent="0.2">
      <c r="A92" s="65"/>
    </row>
    <row r="93" spans="1:4" x14ac:dyDescent="0.2">
      <c r="A93" s="65"/>
    </row>
    <row r="94" spans="1:4" x14ac:dyDescent="0.2">
      <c r="A94" s="65"/>
    </row>
    <row r="95" spans="1:4" x14ac:dyDescent="0.2">
      <c r="A95" s="65"/>
    </row>
    <row r="96" spans="1:4" x14ac:dyDescent="0.2">
      <c r="A96" s="65"/>
    </row>
    <row r="97" spans="1:1" x14ac:dyDescent="0.2">
      <c r="A97" s="65"/>
    </row>
    <row r="98" spans="1:1" x14ac:dyDescent="0.2">
      <c r="A98" s="65"/>
    </row>
    <row r="99" spans="1:1" x14ac:dyDescent="0.2">
      <c r="A99" s="63" t="s">
        <v>816</v>
      </c>
    </row>
    <row r="100" spans="1:1" x14ac:dyDescent="0.2">
      <c r="A100" s="65"/>
    </row>
    <row r="101" spans="1:1" x14ac:dyDescent="0.2">
      <c r="A101" s="63" t="s">
        <v>804</v>
      </c>
    </row>
    <row r="102" spans="1:1" x14ac:dyDescent="0.2">
      <c r="A102" s="65"/>
    </row>
    <row r="103" spans="1:1" x14ac:dyDescent="0.2">
      <c r="A103" s="65"/>
    </row>
    <row r="104" spans="1:1" x14ac:dyDescent="0.2">
      <c r="A104" s="65"/>
    </row>
    <row r="105" spans="1:1" x14ac:dyDescent="0.2">
      <c r="A105" s="65"/>
    </row>
    <row r="106" spans="1:1" x14ac:dyDescent="0.2">
      <c r="A106" s="65"/>
    </row>
    <row r="107" spans="1:1" x14ac:dyDescent="0.2">
      <c r="A107" s="65"/>
    </row>
    <row r="108" spans="1:1" x14ac:dyDescent="0.2">
      <c r="A108" s="65"/>
    </row>
    <row r="109" spans="1:1" x14ac:dyDescent="0.2">
      <c r="A109" s="65"/>
    </row>
    <row r="110" spans="1:1" x14ac:dyDescent="0.2">
      <c r="A110" s="65"/>
    </row>
    <row r="111" spans="1:1" x14ac:dyDescent="0.2">
      <c r="A111" s="65"/>
    </row>
    <row r="112" spans="1:1" x14ac:dyDescent="0.2">
      <c r="A112" s="65"/>
    </row>
    <row r="113" spans="1:1" x14ac:dyDescent="0.2">
      <c r="A113" s="65"/>
    </row>
  </sheetData>
  <mergeCells count="5">
    <mergeCell ref="A1:F1"/>
    <mergeCell ref="A68:B68"/>
    <mergeCell ref="A69:B69"/>
    <mergeCell ref="A70:B70"/>
    <mergeCell ref="A76:C76"/>
  </mergeCells>
  <conditionalFormatting sqref="F2:F3 F216:F65536">
    <cfRule type="cellIs" dxfId="39" priority="2" stopIfTrue="1" operator="between">
      <formula>0.009</formula>
      <formula>-0.009</formula>
    </cfRule>
  </conditionalFormatting>
  <conditionalFormatting sqref="F5:F115">
    <cfRule type="cellIs" dxfId="38"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7"/>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4.7109375" style="7" bestFit="1" customWidth="1"/>
    <col min="4" max="4" width="15.28515625" style="7" bestFit="1" customWidth="1"/>
    <col min="5" max="5" width="27" style="10" customWidth="1"/>
    <col min="6" max="6" width="13.5703125" style="11" bestFit="1" customWidth="1"/>
    <col min="7" max="16384" width="9.140625" style="7"/>
  </cols>
  <sheetData>
    <row r="1" spans="1:6" s="1" customFormat="1" ht="15" x14ac:dyDescent="0.2">
      <c r="A1" s="86" t="s">
        <v>19</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78</v>
      </c>
      <c r="B7" s="21" t="s">
        <v>77</v>
      </c>
      <c r="C7" s="21" t="s">
        <v>79</v>
      </c>
      <c r="D7" s="24">
        <v>5666579</v>
      </c>
      <c r="E7" s="22">
        <v>65188.324820000002</v>
      </c>
      <c r="F7" s="23">
        <v>8.4603235898215399</v>
      </c>
    </row>
    <row r="8" spans="1:6" x14ac:dyDescent="0.2">
      <c r="A8" s="21" t="s">
        <v>81</v>
      </c>
      <c r="B8" s="21" t="s">
        <v>80</v>
      </c>
      <c r="C8" s="21" t="s">
        <v>79</v>
      </c>
      <c r="D8" s="24">
        <v>4064263</v>
      </c>
      <c r="E8" s="22">
        <v>61780.861859999997</v>
      </c>
      <c r="F8" s="23">
        <v>8.0180934920006095</v>
      </c>
    </row>
    <row r="9" spans="1:6" x14ac:dyDescent="0.2">
      <c r="A9" s="21" t="s">
        <v>97</v>
      </c>
      <c r="B9" s="21" t="s">
        <v>96</v>
      </c>
      <c r="C9" s="21" t="s">
        <v>98</v>
      </c>
      <c r="D9" s="24">
        <v>1706175</v>
      </c>
      <c r="E9" s="22">
        <v>50059.174500000001</v>
      </c>
      <c r="F9" s="23">
        <v>6.4968200376182503</v>
      </c>
    </row>
    <row r="10" spans="1:6" x14ac:dyDescent="0.2">
      <c r="A10" s="21" t="s">
        <v>89</v>
      </c>
      <c r="B10" s="21" t="s">
        <v>88</v>
      </c>
      <c r="C10" s="21" t="s">
        <v>79</v>
      </c>
      <c r="D10" s="24">
        <v>3396711</v>
      </c>
      <c r="E10" s="22">
        <v>39602.253550000001</v>
      </c>
      <c r="F10" s="23">
        <v>5.1396915144591198</v>
      </c>
    </row>
    <row r="11" spans="1:6" x14ac:dyDescent="0.2">
      <c r="A11" s="21" t="s">
        <v>212</v>
      </c>
      <c r="B11" s="21" t="s">
        <v>211</v>
      </c>
      <c r="C11" s="21" t="s">
        <v>92</v>
      </c>
      <c r="D11" s="24">
        <v>1717214</v>
      </c>
      <c r="E11" s="22">
        <v>37029.144090000002</v>
      </c>
      <c r="F11" s="23">
        <v>4.8057461534801202</v>
      </c>
    </row>
    <row r="12" spans="1:6" x14ac:dyDescent="0.2">
      <c r="A12" s="21" t="s">
        <v>86</v>
      </c>
      <c r="B12" s="21" t="s">
        <v>85</v>
      </c>
      <c r="C12" s="21" t="s">
        <v>87</v>
      </c>
      <c r="D12" s="24">
        <v>2304090</v>
      </c>
      <c r="E12" s="22">
        <v>32730.750499999998</v>
      </c>
      <c r="F12" s="23">
        <v>4.2478885802378397</v>
      </c>
    </row>
    <row r="13" spans="1:6" x14ac:dyDescent="0.2">
      <c r="A13" s="21" t="s">
        <v>114</v>
      </c>
      <c r="B13" s="21" t="s">
        <v>113</v>
      </c>
      <c r="C13" s="21" t="s">
        <v>87</v>
      </c>
      <c r="D13" s="24">
        <v>2200000</v>
      </c>
      <c r="E13" s="22">
        <v>30065.200000000001</v>
      </c>
      <c r="F13" s="23">
        <v>3.9019459618735901</v>
      </c>
    </row>
    <row r="14" spans="1:6" x14ac:dyDescent="0.2">
      <c r="A14" s="21" t="s">
        <v>237</v>
      </c>
      <c r="B14" s="21" t="s">
        <v>236</v>
      </c>
      <c r="C14" s="21" t="s">
        <v>79</v>
      </c>
      <c r="D14" s="24">
        <v>1804309</v>
      </c>
      <c r="E14" s="22">
        <v>29301.076010000001</v>
      </c>
      <c r="F14" s="23">
        <v>3.8027758077701299</v>
      </c>
    </row>
    <row r="15" spans="1:6" x14ac:dyDescent="0.2">
      <c r="A15" s="21" t="s">
        <v>83</v>
      </c>
      <c r="B15" s="21" t="s">
        <v>82</v>
      </c>
      <c r="C15" s="21" t="s">
        <v>84</v>
      </c>
      <c r="D15" s="24">
        <v>801251</v>
      </c>
      <c r="E15" s="22">
        <v>28799.364689999999</v>
      </c>
      <c r="F15" s="23">
        <v>3.7376623058110399</v>
      </c>
    </row>
    <row r="16" spans="1:6" x14ac:dyDescent="0.2">
      <c r="A16" s="21" t="s">
        <v>675</v>
      </c>
      <c r="B16" s="21" t="s">
        <v>674</v>
      </c>
      <c r="C16" s="21" t="s">
        <v>304</v>
      </c>
      <c r="D16" s="24">
        <v>2000000</v>
      </c>
      <c r="E16" s="22">
        <v>24390</v>
      </c>
      <c r="F16" s="23">
        <v>3.1654025920365298</v>
      </c>
    </row>
    <row r="17" spans="1:6" x14ac:dyDescent="0.2">
      <c r="A17" s="21" t="s">
        <v>102</v>
      </c>
      <c r="B17" s="21" t="s">
        <v>101</v>
      </c>
      <c r="C17" s="21" t="s">
        <v>103</v>
      </c>
      <c r="D17" s="24">
        <v>12198932</v>
      </c>
      <c r="E17" s="22">
        <v>23562.237160000001</v>
      </c>
      <c r="F17" s="23">
        <v>3.0579732095302798</v>
      </c>
    </row>
    <row r="18" spans="1:6" x14ac:dyDescent="0.2">
      <c r="A18" s="21" t="s">
        <v>91</v>
      </c>
      <c r="B18" s="21" t="s">
        <v>90</v>
      </c>
      <c r="C18" s="21" t="s">
        <v>92</v>
      </c>
      <c r="D18" s="24">
        <v>2310432</v>
      </c>
      <c r="E18" s="22">
        <v>23286.844130000001</v>
      </c>
      <c r="F18" s="23">
        <v>3.0222319298668601</v>
      </c>
    </row>
    <row r="19" spans="1:6" x14ac:dyDescent="0.2">
      <c r="A19" s="21" t="s">
        <v>139</v>
      </c>
      <c r="B19" s="21" t="s">
        <v>138</v>
      </c>
      <c r="C19" s="21" t="s">
        <v>92</v>
      </c>
      <c r="D19" s="24">
        <v>181596</v>
      </c>
      <c r="E19" s="22">
        <v>23276.067299999999</v>
      </c>
      <c r="F19" s="23">
        <v>3.0208332826501301</v>
      </c>
    </row>
    <row r="20" spans="1:6" x14ac:dyDescent="0.2">
      <c r="A20" s="21" t="s">
        <v>670</v>
      </c>
      <c r="B20" s="21" t="s">
        <v>669</v>
      </c>
      <c r="C20" s="21" t="s">
        <v>150</v>
      </c>
      <c r="D20" s="24">
        <v>531822</v>
      </c>
      <c r="E20" s="22">
        <v>21178.747510000001</v>
      </c>
      <c r="F20" s="23">
        <v>2.7486372392062801</v>
      </c>
    </row>
    <row r="21" spans="1:6" x14ac:dyDescent="0.2">
      <c r="A21" s="21" t="s">
        <v>119</v>
      </c>
      <c r="B21" s="21" t="s">
        <v>118</v>
      </c>
      <c r="C21" s="21" t="s">
        <v>79</v>
      </c>
      <c r="D21" s="24">
        <v>1369196</v>
      </c>
      <c r="E21" s="22">
        <v>20752.903770000001</v>
      </c>
      <c r="F21" s="23">
        <v>2.69337004452</v>
      </c>
    </row>
    <row r="22" spans="1:6" x14ac:dyDescent="0.2">
      <c r="A22" s="21" t="s">
        <v>316</v>
      </c>
      <c r="B22" s="21" t="s">
        <v>315</v>
      </c>
      <c r="C22" s="21" t="s">
        <v>317</v>
      </c>
      <c r="D22" s="24">
        <v>3118465</v>
      </c>
      <c r="E22" s="22">
        <v>20095.388459999998</v>
      </c>
      <c r="F22" s="23">
        <v>2.6080358638484999</v>
      </c>
    </row>
    <row r="23" spans="1:6" x14ac:dyDescent="0.2">
      <c r="A23" s="21" t="s">
        <v>693</v>
      </c>
      <c r="B23" s="21" t="s">
        <v>692</v>
      </c>
      <c r="C23" s="21" t="s">
        <v>304</v>
      </c>
      <c r="D23" s="24">
        <v>3174631</v>
      </c>
      <c r="E23" s="22">
        <v>16119.188899999999</v>
      </c>
      <c r="F23" s="23">
        <v>2.0919935352843999</v>
      </c>
    </row>
    <row r="24" spans="1:6" x14ac:dyDescent="0.2">
      <c r="A24" s="21" t="s">
        <v>683</v>
      </c>
      <c r="B24" s="21" t="s">
        <v>682</v>
      </c>
      <c r="C24" s="21" t="s">
        <v>157</v>
      </c>
      <c r="D24" s="24">
        <v>1072527</v>
      </c>
      <c r="E24" s="22">
        <v>15407.386619999999</v>
      </c>
      <c r="F24" s="23">
        <v>1.9996138394201299</v>
      </c>
    </row>
    <row r="25" spans="1:6" x14ac:dyDescent="0.2">
      <c r="A25" s="21" t="s">
        <v>136</v>
      </c>
      <c r="B25" s="21" t="s">
        <v>135</v>
      </c>
      <c r="C25" s="21" t="s">
        <v>137</v>
      </c>
      <c r="D25" s="24">
        <v>252757</v>
      </c>
      <c r="E25" s="22">
        <v>15031.71155</v>
      </c>
      <c r="F25" s="23">
        <v>1.95085767540449</v>
      </c>
    </row>
    <row r="26" spans="1:6" x14ac:dyDescent="0.2">
      <c r="A26" s="21" t="s">
        <v>687</v>
      </c>
      <c r="B26" s="21" t="s">
        <v>686</v>
      </c>
      <c r="C26" s="21" t="s">
        <v>92</v>
      </c>
      <c r="D26" s="24">
        <v>325000</v>
      </c>
      <c r="E26" s="22">
        <v>14941.55</v>
      </c>
      <c r="F26" s="23">
        <v>1.93915625662335</v>
      </c>
    </row>
    <row r="27" spans="1:6" x14ac:dyDescent="0.2">
      <c r="A27" s="21" t="s">
        <v>618</v>
      </c>
      <c r="B27" s="21" t="s">
        <v>617</v>
      </c>
      <c r="C27" s="21" t="s">
        <v>328</v>
      </c>
      <c r="D27" s="24">
        <v>17500000</v>
      </c>
      <c r="E27" s="22">
        <v>12083.75</v>
      </c>
      <c r="F27" s="23">
        <v>1.5682629590619701</v>
      </c>
    </row>
    <row r="28" spans="1:6" x14ac:dyDescent="0.2">
      <c r="A28" s="21" t="s">
        <v>591</v>
      </c>
      <c r="B28" s="21" t="s">
        <v>590</v>
      </c>
      <c r="C28" s="21" t="s">
        <v>137</v>
      </c>
      <c r="D28" s="24">
        <v>1415597</v>
      </c>
      <c r="E28" s="22">
        <v>11895.26159</v>
      </c>
      <c r="F28" s="23">
        <v>1.5438004046715299</v>
      </c>
    </row>
    <row r="29" spans="1:6" x14ac:dyDescent="0.2">
      <c r="A29" s="21" t="s">
        <v>624</v>
      </c>
      <c r="B29" s="21" t="s">
        <v>623</v>
      </c>
      <c r="C29" s="21" t="s">
        <v>328</v>
      </c>
      <c r="D29" s="24">
        <v>600000</v>
      </c>
      <c r="E29" s="22">
        <v>11870.7</v>
      </c>
      <c r="F29" s="23">
        <v>1.54061273264814</v>
      </c>
    </row>
    <row r="30" spans="1:6" x14ac:dyDescent="0.2">
      <c r="A30" s="21" t="s">
        <v>156</v>
      </c>
      <c r="B30" s="21" t="s">
        <v>155</v>
      </c>
      <c r="C30" s="21" t="s">
        <v>157</v>
      </c>
      <c r="D30" s="24">
        <v>1929806</v>
      </c>
      <c r="E30" s="22">
        <v>11263.31272</v>
      </c>
      <c r="F30" s="23">
        <v>1.46178430827413</v>
      </c>
    </row>
    <row r="31" spans="1:6" x14ac:dyDescent="0.2">
      <c r="A31" s="21" t="s">
        <v>105</v>
      </c>
      <c r="B31" s="21" t="s">
        <v>104</v>
      </c>
      <c r="C31" s="21" t="s">
        <v>106</v>
      </c>
      <c r="D31" s="24">
        <v>732917</v>
      </c>
      <c r="E31" s="22">
        <v>11009.14626</v>
      </c>
      <c r="F31" s="23">
        <v>1.42879787238677</v>
      </c>
    </row>
    <row r="32" spans="1:6" x14ac:dyDescent="0.2">
      <c r="A32" s="21" t="s">
        <v>695</v>
      </c>
      <c r="B32" s="21" t="s">
        <v>694</v>
      </c>
      <c r="C32" s="21" t="s">
        <v>106</v>
      </c>
      <c r="D32" s="24">
        <v>426199</v>
      </c>
      <c r="E32" s="22">
        <v>10077.04916</v>
      </c>
      <c r="F32" s="23">
        <v>1.30782769705386</v>
      </c>
    </row>
    <row r="33" spans="1:9" x14ac:dyDescent="0.2">
      <c r="A33" s="21" t="s">
        <v>677</v>
      </c>
      <c r="B33" s="21" t="s">
        <v>676</v>
      </c>
      <c r="C33" s="21" t="s">
        <v>150</v>
      </c>
      <c r="D33" s="24">
        <v>2100000</v>
      </c>
      <c r="E33" s="22">
        <v>9429</v>
      </c>
      <c r="F33" s="23">
        <v>1.22372205987341</v>
      </c>
    </row>
    <row r="34" spans="1:9" x14ac:dyDescent="0.2">
      <c r="A34" s="21" t="s">
        <v>229</v>
      </c>
      <c r="B34" s="21" t="s">
        <v>228</v>
      </c>
      <c r="C34" s="21" t="s">
        <v>162</v>
      </c>
      <c r="D34" s="24">
        <v>131827</v>
      </c>
      <c r="E34" s="22">
        <v>9127.1082590000005</v>
      </c>
      <c r="F34" s="23">
        <v>1.1845417031913299</v>
      </c>
    </row>
    <row r="35" spans="1:9" x14ac:dyDescent="0.2">
      <c r="A35" s="21" t="s">
        <v>396</v>
      </c>
      <c r="B35" s="21" t="s">
        <v>395</v>
      </c>
      <c r="C35" s="21" t="s">
        <v>103</v>
      </c>
      <c r="D35" s="24">
        <v>142478</v>
      </c>
      <c r="E35" s="22">
        <v>8625.2619250000007</v>
      </c>
      <c r="F35" s="23">
        <v>1.1194106787367399</v>
      </c>
    </row>
    <row r="36" spans="1:9" x14ac:dyDescent="0.2">
      <c r="A36" s="21" t="s">
        <v>152</v>
      </c>
      <c r="B36" s="21" t="s">
        <v>151</v>
      </c>
      <c r="C36" s="21" t="s">
        <v>131</v>
      </c>
      <c r="D36" s="24">
        <v>1713763</v>
      </c>
      <c r="E36" s="22">
        <v>7938.150216</v>
      </c>
      <c r="F36" s="23">
        <v>1.03023539441172</v>
      </c>
    </row>
    <row r="37" spans="1:9" x14ac:dyDescent="0.2">
      <c r="A37" s="21" t="s">
        <v>614</v>
      </c>
      <c r="B37" s="21" t="s">
        <v>613</v>
      </c>
      <c r="C37" s="21" t="s">
        <v>488</v>
      </c>
      <c r="D37" s="24">
        <v>22673</v>
      </c>
      <c r="E37" s="22">
        <v>7886.587657</v>
      </c>
      <c r="F37" s="23">
        <v>1.02354346091805</v>
      </c>
    </row>
    <row r="38" spans="1:9" x14ac:dyDescent="0.2">
      <c r="A38" s="21" t="s">
        <v>697</v>
      </c>
      <c r="B38" s="21" t="s">
        <v>696</v>
      </c>
      <c r="C38" s="21" t="s">
        <v>106</v>
      </c>
      <c r="D38" s="24">
        <v>286368</v>
      </c>
      <c r="E38" s="22">
        <v>7567.4175839999998</v>
      </c>
      <c r="F38" s="23">
        <v>0.98212067385881197</v>
      </c>
    </row>
    <row r="39" spans="1:9" x14ac:dyDescent="0.2">
      <c r="A39" s="21" t="s">
        <v>312</v>
      </c>
      <c r="B39" s="21" t="s">
        <v>311</v>
      </c>
      <c r="C39" s="21" t="s">
        <v>162</v>
      </c>
      <c r="D39" s="24">
        <v>2691055</v>
      </c>
      <c r="E39" s="22">
        <v>7027.6901330000001</v>
      </c>
      <c r="F39" s="23">
        <v>0.91207333181745598</v>
      </c>
    </row>
    <row r="40" spans="1:9" x14ac:dyDescent="0.2">
      <c r="A40" s="21" t="s">
        <v>406</v>
      </c>
      <c r="B40" s="21" t="s">
        <v>405</v>
      </c>
      <c r="C40" s="21" t="s">
        <v>87</v>
      </c>
      <c r="D40" s="24">
        <v>118934</v>
      </c>
      <c r="E40" s="22">
        <v>6069.4993549999999</v>
      </c>
      <c r="F40" s="23">
        <v>0.78771664578438105</v>
      </c>
    </row>
    <row r="41" spans="1:9" x14ac:dyDescent="0.2">
      <c r="A41" s="21" t="s">
        <v>563</v>
      </c>
      <c r="B41" s="21" t="s">
        <v>562</v>
      </c>
      <c r="C41" s="21" t="s">
        <v>131</v>
      </c>
      <c r="D41" s="24">
        <v>3635326</v>
      </c>
      <c r="E41" s="22">
        <v>6047.3648009999997</v>
      </c>
      <c r="F41" s="23">
        <v>0.78484396129872402</v>
      </c>
    </row>
    <row r="42" spans="1:9" x14ac:dyDescent="0.2">
      <c r="A42" s="21" t="s">
        <v>253</v>
      </c>
      <c r="B42" s="21" t="s">
        <v>252</v>
      </c>
      <c r="C42" s="21" t="s">
        <v>181</v>
      </c>
      <c r="D42" s="24">
        <v>312557</v>
      </c>
      <c r="E42" s="22">
        <v>5745.2664960000002</v>
      </c>
      <c r="F42" s="23">
        <v>0.74563679616150202</v>
      </c>
    </row>
    <row r="43" spans="1:9" x14ac:dyDescent="0.2">
      <c r="A43" s="21" t="s">
        <v>347</v>
      </c>
      <c r="B43" s="21" t="s">
        <v>346</v>
      </c>
      <c r="C43" s="21" t="s">
        <v>348</v>
      </c>
      <c r="D43" s="24">
        <v>543058</v>
      </c>
      <c r="E43" s="22">
        <v>4257.8462490000002</v>
      </c>
      <c r="F43" s="23">
        <v>0.55259522562843899</v>
      </c>
    </row>
    <row r="44" spans="1:9" x14ac:dyDescent="0.2">
      <c r="A44" s="21" t="s">
        <v>691</v>
      </c>
      <c r="B44" s="21" t="s">
        <v>690</v>
      </c>
      <c r="C44" s="21" t="s">
        <v>162</v>
      </c>
      <c r="D44" s="24">
        <v>351024</v>
      </c>
      <c r="E44" s="22">
        <v>4188.7693920000002</v>
      </c>
      <c r="F44" s="23">
        <v>0.54363023742845795</v>
      </c>
    </row>
    <row r="45" spans="1:9" x14ac:dyDescent="0.2">
      <c r="A45" s="21" t="s">
        <v>456</v>
      </c>
      <c r="B45" s="21" t="s">
        <v>455</v>
      </c>
      <c r="C45" s="21" t="s">
        <v>178</v>
      </c>
      <c r="D45" s="24">
        <v>396373</v>
      </c>
      <c r="E45" s="22">
        <v>4094.1367169999999</v>
      </c>
      <c r="F45" s="23">
        <v>0.53134854350732796</v>
      </c>
    </row>
    <row r="46" spans="1:9" x14ac:dyDescent="0.2">
      <c r="A46" s="20" t="s">
        <v>24</v>
      </c>
      <c r="B46" s="20"/>
      <c r="C46" s="20"/>
      <c r="D46" s="20"/>
      <c r="E46" s="25">
        <f>SUM(E7:E45)</f>
        <v>748801.49393400038</v>
      </c>
      <c r="F46" s="26">
        <f>SUM(F7:F45)</f>
        <v>97.181557598175971</v>
      </c>
      <c r="G46" s="14"/>
      <c r="H46" s="14"/>
      <c r="I46" s="14"/>
    </row>
    <row r="47" spans="1:9" x14ac:dyDescent="0.2">
      <c r="A47" s="21"/>
      <c r="B47" s="21"/>
      <c r="C47" s="21"/>
      <c r="D47" s="21"/>
      <c r="E47" s="22"/>
      <c r="F47" s="23"/>
    </row>
    <row r="48" spans="1:9" x14ac:dyDescent="0.2">
      <c r="A48" s="20" t="s">
        <v>359</v>
      </c>
      <c r="B48" s="21"/>
      <c r="C48" s="21"/>
      <c r="D48" s="21"/>
      <c r="E48" s="22"/>
      <c r="F48" s="23"/>
    </row>
    <row r="49" spans="1:9" x14ac:dyDescent="0.2">
      <c r="A49" s="21" t="s">
        <v>377</v>
      </c>
      <c r="B49" s="21" t="s">
        <v>376</v>
      </c>
      <c r="C49" s="21" t="s">
        <v>165</v>
      </c>
      <c r="D49" s="24">
        <v>249992</v>
      </c>
      <c r="E49" s="22">
        <v>13699.93341</v>
      </c>
      <c r="F49" s="23">
        <v>1.77801577395416</v>
      </c>
    </row>
    <row r="50" spans="1:9" x14ac:dyDescent="0.2">
      <c r="A50" s="20" t="s">
        <v>24</v>
      </c>
      <c r="B50" s="20"/>
      <c r="C50" s="20"/>
      <c r="D50" s="20"/>
      <c r="E50" s="25">
        <f>SUM(E48:E49)</f>
        <v>13699.93341</v>
      </c>
      <c r="F50" s="26">
        <f>SUM(F48:F49)</f>
        <v>1.77801577395416</v>
      </c>
      <c r="G50" s="14"/>
      <c r="H50" s="14"/>
      <c r="I50" s="14"/>
    </row>
    <row r="51" spans="1:9" x14ac:dyDescent="0.2">
      <c r="A51" s="21"/>
      <c r="B51" s="21"/>
      <c r="C51" s="21"/>
      <c r="D51" s="21"/>
      <c r="E51" s="22"/>
      <c r="F51" s="23"/>
    </row>
    <row r="52" spans="1:9" x14ac:dyDescent="0.2">
      <c r="A52" s="20" t="s">
        <v>27</v>
      </c>
      <c r="B52" s="20"/>
      <c r="C52" s="20"/>
      <c r="D52" s="20"/>
      <c r="E52" s="25">
        <f>E46+E50</f>
        <v>762501.42734400043</v>
      </c>
      <c r="F52" s="26">
        <f>F46+F50</f>
        <v>98.959573372130137</v>
      </c>
      <c r="G52" s="14"/>
      <c r="H52" s="14"/>
      <c r="I52" s="14"/>
    </row>
    <row r="53" spans="1:9" x14ac:dyDescent="0.2">
      <c r="A53" s="20"/>
      <c r="B53" s="20"/>
      <c r="C53" s="20"/>
      <c r="D53" s="20"/>
      <c r="E53" s="25"/>
      <c r="F53" s="26"/>
      <c r="G53" s="14"/>
      <c r="H53" s="14"/>
      <c r="I53" s="14"/>
    </row>
    <row r="54" spans="1:9" x14ac:dyDescent="0.2">
      <c r="A54" s="20" t="s">
        <v>29</v>
      </c>
      <c r="B54" s="20"/>
      <c r="C54" s="20"/>
      <c r="D54" s="20"/>
      <c r="E54" s="25">
        <f>E56-(E46+E50)</f>
        <v>8016.675514699542</v>
      </c>
      <c r="F54" s="26">
        <f>F56-(F46+F50)</f>
        <v>1.0404266278698628</v>
      </c>
      <c r="G54" s="14"/>
      <c r="H54" s="14"/>
      <c r="I54" s="14"/>
    </row>
    <row r="55" spans="1:9" x14ac:dyDescent="0.2">
      <c r="A55" s="20"/>
      <c r="B55" s="20"/>
      <c r="C55" s="20"/>
      <c r="D55" s="20"/>
      <c r="E55" s="25"/>
      <c r="F55" s="26"/>
      <c r="G55" s="14"/>
      <c r="H55" s="14"/>
      <c r="I55" s="14"/>
    </row>
    <row r="56" spans="1:9" x14ac:dyDescent="0.2">
      <c r="A56" s="27" t="s">
        <v>28</v>
      </c>
      <c r="B56" s="27"/>
      <c r="C56" s="27"/>
      <c r="D56" s="27"/>
      <c r="E56" s="28">
        <v>770518.10285869997</v>
      </c>
      <c r="F56" s="29">
        <v>100</v>
      </c>
      <c r="G56" s="14"/>
      <c r="H56" s="14"/>
      <c r="I56" s="14"/>
    </row>
    <row r="58" spans="1:9" x14ac:dyDescent="0.2">
      <c r="A58" s="14" t="s">
        <v>32</v>
      </c>
    </row>
    <row r="59" spans="1:9" x14ac:dyDescent="0.2">
      <c r="A59" s="14" t="s">
        <v>33</v>
      </c>
    </row>
    <row r="60" spans="1:9" x14ac:dyDescent="0.2">
      <c r="A60" s="14" t="s">
        <v>34</v>
      </c>
      <c r="B60" s="14"/>
      <c r="C60" s="30" t="s">
        <v>36</v>
      </c>
      <c r="D60" s="14" t="s">
        <v>35</v>
      </c>
    </row>
    <row r="61" spans="1:9" x14ac:dyDescent="0.2">
      <c r="A61" s="7" t="s">
        <v>56</v>
      </c>
      <c r="C61" s="31">
        <v>747.57780000000002</v>
      </c>
      <c r="D61" s="31">
        <v>890.98900000000003</v>
      </c>
    </row>
    <row r="62" spans="1:9" x14ac:dyDescent="0.2">
      <c r="A62" s="7" t="s">
        <v>74</v>
      </c>
      <c r="C62" s="31">
        <v>41.427300000000002</v>
      </c>
      <c r="D62" s="31">
        <v>45.168700000000001</v>
      </c>
    </row>
    <row r="63" spans="1:9" x14ac:dyDescent="0.2">
      <c r="A63" s="7" t="s">
        <v>57</v>
      </c>
      <c r="C63" s="31">
        <v>816.62959999999998</v>
      </c>
      <c r="D63" s="31">
        <v>977.12969999999996</v>
      </c>
    </row>
    <row r="64" spans="1:9" x14ac:dyDescent="0.2">
      <c r="A64" s="7" t="s">
        <v>75</v>
      </c>
      <c r="C64" s="31">
        <v>47.430999999999997</v>
      </c>
      <c r="D64" s="31">
        <v>52.009399999999999</v>
      </c>
    </row>
    <row r="66" spans="1:4" x14ac:dyDescent="0.2">
      <c r="A66" s="14" t="s">
        <v>37</v>
      </c>
    </row>
    <row r="67" spans="1:4" x14ac:dyDescent="0.2">
      <c r="A67" s="88" t="s">
        <v>38</v>
      </c>
      <c r="B67" s="89"/>
      <c r="C67" s="32" t="s">
        <v>39</v>
      </c>
    </row>
    <row r="68" spans="1:4" x14ac:dyDescent="0.2">
      <c r="A68" s="84" t="s">
        <v>74</v>
      </c>
      <c r="B68" s="85"/>
      <c r="C68" s="33">
        <v>4</v>
      </c>
    </row>
    <row r="69" spans="1:4" x14ac:dyDescent="0.2">
      <c r="A69" s="84" t="s">
        <v>75</v>
      </c>
      <c r="B69" s="85"/>
      <c r="C69" s="33">
        <v>4.5</v>
      </c>
    </row>
    <row r="70" spans="1:4" x14ac:dyDescent="0.2">
      <c r="A70" s="7" t="s">
        <v>40</v>
      </c>
    </row>
    <row r="71" spans="1:4" x14ac:dyDescent="0.2">
      <c r="A71" s="7" t="s">
        <v>41</v>
      </c>
    </row>
    <row r="73" spans="1:4" x14ac:dyDescent="0.2">
      <c r="A73" s="14" t="s">
        <v>281</v>
      </c>
      <c r="D73" s="50">
        <v>0.31190000000000001</v>
      </c>
    </row>
    <row r="75" spans="1:4" x14ac:dyDescent="0.2">
      <c r="A75" s="91" t="s">
        <v>43</v>
      </c>
      <c r="B75" s="91"/>
      <c r="C75" s="91"/>
      <c r="D75" s="30" t="s">
        <v>44</v>
      </c>
    </row>
    <row r="77" spans="1:4" x14ac:dyDescent="0.2">
      <c r="A77" s="14" t="s">
        <v>795</v>
      </c>
    </row>
    <row r="78" spans="1:4" x14ac:dyDescent="0.2">
      <c r="A78" s="62"/>
    </row>
    <row r="79" spans="1:4" x14ac:dyDescent="0.2">
      <c r="A79" s="63" t="s">
        <v>803</v>
      </c>
    </row>
    <row r="80" spans="1:4" x14ac:dyDescent="0.2">
      <c r="A80" s="64"/>
    </row>
    <row r="81" spans="1:1" x14ac:dyDescent="0.2">
      <c r="A81" s="65"/>
    </row>
    <row r="82" spans="1:1" x14ac:dyDescent="0.2">
      <c r="A82" s="65"/>
    </row>
    <row r="83" spans="1:1" x14ac:dyDescent="0.2">
      <c r="A83" s="65"/>
    </row>
    <row r="84" spans="1:1" x14ac:dyDescent="0.2">
      <c r="A84" s="65"/>
    </row>
    <row r="85" spans="1:1" x14ac:dyDescent="0.2">
      <c r="A85" s="65"/>
    </row>
    <row r="86" spans="1:1" x14ac:dyDescent="0.2">
      <c r="A86" s="65"/>
    </row>
    <row r="87" spans="1:1" x14ac:dyDescent="0.2">
      <c r="A87" s="65"/>
    </row>
    <row r="88" spans="1:1" x14ac:dyDescent="0.2">
      <c r="A88" s="65"/>
    </row>
    <row r="89" spans="1:1" x14ac:dyDescent="0.2">
      <c r="A89" s="65"/>
    </row>
    <row r="90" spans="1:1" x14ac:dyDescent="0.2">
      <c r="A90" s="65"/>
    </row>
    <row r="91" spans="1:1" x14ac:dyDescent="0.2">
      <c r="A91" s="65"/>
    </row>
    <row r="92" spans="1:1" x14ac:dyDescent="0.2">
      <c r="A92" s="65"/>
    </row>
    <row r="93" spans="1:1" x14ac:dyDescent="0.2">
      <c r="A93" s="63" t="s">
        <v>817</v>
      </c>
    </row>
    <row r="94" spans="1:1" x14ac:dyDescent="0.2">
      <c r="A94" s="65"/>
    </row>
    <row r="95" spans="1:1" x14ac:dyDescent="0.2">
      <c r="A95" s="63" t="s">
        <v>804</v>
      </c>
    </row>
    <row r="96" spans="1:1" x14ac:dyDescent="0.2">
      <c r="A96" s="65"/>
    </row>
    <row r="97" spans="1:1" x14ac:dyDescent="0.2">
      <c r="A97" s="65"/>
    </row>
    <row r="98" spans="1:1" x14ac:dyDescent="0.2">
      <c r="A98" s="65"/>
    </row>
    <row r="99" spans="1:1" x14ac:dyDescent="0.2">
      <c r="A99" s="65"/>
    </row>
    <row r="100" spans="1:1" x14ac:dyDescent="0.2">
      <c r="A100" s="65"/>
    </row>
    <row r="101" spans="1:1" x14ac:dyDescent="0.2">
      <c r="A101" s="65"/>
    </row>
    <row r="102" spans="1:1" x14ac:dyDescent="0.2">
      <c r="A102" s="65"/>
    </row>
    <row r="103" spans="1:1" x14ac:dyDescent="0.2">
      <c r="A103" s="65"/>
    </row>
    <row r="104" spans="1:1" x14ac:dyDescent="0.2">
      <c r="A104" s="65"/>
    </row>
    <row r="105" spans="1:1" x14ac:dyDescent="0.2">
      <c r="A105" s="65"/>
    </row>
    <row r="106" spans="1:1" x14ac:dyDescent="0.2">
      <c r="A106" s="65"/>
    </row>
    <row r="107" spans="1:1" x14ac:dyDescent="0.2">
      <c r="A107" s="65"/>
    </row>
  </sheetData>
  <mergeCells count="5">
    <mergeCell ref="A1:F1"/>
    <mergeCell ref="A67:B67"/>
    <mergeCell ref="A68:B68"/>
    <mergeCell ref="A69:B69"/>
    <mergeCell ref="A75:C75"/>
  </mergeCells>
  <conditionalFormatting sqref="F2:F3 F210:F65536">
    <cfRule type="cellIs" dxfId="37" priority="2" stopIfTrue="1" operator="between">
      <formula>0.009</formula>
      <formula>-0.009</formula>
    </cfRule>
  </conditionalFormatting>
  <conditionalFormatting sqref="F5:F109">
    <cfRule type="cellIs" dxfId="36" priority="1" stopIfTrue="1" operator="between">
      <formula>0.009</formula>
      <formula>-0.009</formula>
    </cfRule>
  </conditionalFormatting>
  <hyperlinks>
    <hyperlink ref="A78"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4"/>
  <sheetViews>
    <sheetView workbookViewId="0">
      <selection sqref="A1:F1"/>
    </sheetView>
  </sheetViews>
  <sheetFormatPr defaultColWidth="9.140625" defaultRowHeight="11.25" x14ac:dyDescent="0.2"/>
  <cols>
    <col min="1" max="1" width="38.7109375" style="7" bestFit="1" customWidth="1"/>
    <col min="2" max="2" width="43.42578125" style="7" customWidth="1"/>
    <col min="3" max="3" width="24.7109375" style="7" bestFit="1" customWidth="1"/>
    <col min="4" max="4" width="15.28515625" style="7" bestFit="1" customWidth="1"/>
    <col min="5" max="5" width="27" style="10" customWidth="1"/>
    <col min="6" max="6" width="13.5703125" style="11" bestFit="1" customWidth="1"/>
    <col min="7" max="16384" width="9.140625" style="7"/>
  </cols>
  <sheetData>
    <row r="1" spans="1:6" s="1" customFormat="1" ht="15" x14ac:dyDescent="0.2">
      <c r="A1" s="86" t="s">
        <v>20</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83</v>
      </c>
      <c r="B7" s="21" t="s">
        <v>82</v>
      </c>
      <c r="C7" s="21" t="s">
        <v>84</v>
      </c>
      <c r="D7" s="24">
        <v>600000</v>
      </c>
      <c r="E7" s="22">
        <v>21565.8</v>
      </c>
      <c r="F7" s="23">
        <v>8.9639071672687702</v>
      </c>
    </row>
    <row r="8" spans="1:6" x14ac:dyDescent="0.2">
      <c r="A8" s="21" t="s">
        <v>111</v>
      </c>
      <c r="B8" s="21" t="s">
        <v>110</v>
      </c>
      <c r="C8" s="21" t="s">
        <v>112</v>
      </c>
      <c r="D8" s="24">
        <v>4250000</v>
      </c>
      <c r="E8" s="22">
        <v>15436</v>
      </c>
      <c r="F8" s="23">
        <v>6.4160323769097696</v>
      </c>
    </row>
    <row r="9" spans="1:6" x14ac:dyDescent="0.2">
      <c r="A9" s="21" t="s">
        <v>124</v>
      </c>
      <c r="B9" s="21" t="s">
        <v>123</v>
      </c>
      <c r="C9" s="21" t="s">
        <v>125</v>
      </c>
      <c r="D9" s="24">
        <v>4750000</v>
      </c>
      <c r="E9" s="22">
        <v>13435.375</v>
      </c>
      <c r="F9" s="23">
        <v>5.5844649517960701</v>
      </c>
    </row>
    <row r="10" spans="1:6" x14ac:dyDescent="0.2">
      <c r="A10" s="21" t="s">
        <v>121</v>
      </c>
      <c r="B10" s="21" t="s">
        <v>120</v>
      </c>
      <c r="C10" s="21" t="s">
        <v>122</v>
      </c>
      <c r="D10" s="24">
        <v>1119847</v>
      </c>
      <c r="E10" s="22">
        <v>11448.755800000001</v>
      </c>
      <c r="F10" s="23">
        <v>4.7587190909648598</v>
      </c>
    </row>
    <row r="11" spans="1:6" x14ac:dyDescent="0.2">
      <c r="A11" s="21" t="s">
        <v>308</v>
      </c>
      <c r="B11" s="21" t="s">
        <v>307</v>
      </c>
      <c r="C11" s="21" t="s">
        <v>112</v>
      </c>
      <c r="D11" s="24">
        <v>3725000</v>
      </c>
      <c r="E11" s="22">
        <v>11243.9125</v>
      </c>
      <c r="F11" s="23">
        <v>4.6735751906673002</v>
      </c>
    </row>
    <row r="12" spans="1:6" x14ac:dyDescent="0.2">
      <c r="A12" s="21" t="s">
        <v>97</v>
      </c>
      <c r="B12" s="21" t="s">
        <v>96</v>
      </c>
      <c r="C12" s="21" t="s">
        <v>98</v>
      </c>
      <c r="D12" s="24">
        <v>381000</v>
      </c>
      <c r="E12" s="22">
        <v>11178.54</v>
      </c>
      <c r="F12" s="23">
        <v>4.6464028612711203</v>
      </c>
    </row>
    <row r="13" spans="1:6" x14ac:dyDescent="0.2">
      <c r="A13" s="21" t="s">
        <v>94</v>
      </c>
      <c r="B13" s="21" t="s">
        <v>93</v>
      </c>
      <c r="C13" s="21" t="s">
        <v>95</v>
      </c>
      <c r="D13" s="24">
        <v>710000</v>
      </c>
      <c r="E13" s="22">
        <v>9388.33</v>
      </c>
      <c r="F13" s="23">
        <v>3.90229523484797</v>
      </c>
    </row>
    <row r="14" spans="1:6" x14ac:dyDescent="0.2">
      <c r="A14" s="21" t="s">
        <v>78</v>
      </c>
      <c r="B14" s="21" t="s">
        <v>77</v>
      </c>
      <c r="C14" s="21" t="s">
        <v>79</v>
      </c>
      <c r="D14" s="24">
        <v>800000</v>
      </c>
      <c r="E14" s="22">
        <v>9203.2000000000007</v>
      </c>
      <c r="F14" s="23">
        <v>3.8253452430147701</v>
      </c>
    </row>
    <row r="15" spans="1:6" x14ac:dyDescent="0.2">
      <c r="A15" s="21" t="s">
        <v>666</v>
      </c>
      <c r="B15" s="21" t="s">
        <v>665</v>
      </c>
      <c r="C15" s="21" t="s">
        <v>122</v>
      </c>
      <c r="D15" s="24">
        <v>229407</v>
      </c>
      <c r="E15" s="22">
        <v>9166.1860919999999</v>
      </c>
      <c r="F15" s="23">
        <v>3.80996027073413</v>
      </c>
    </row>
    <row r="16" spans="1:6" x14ac:dyDescent="0.2">
      <c r="A16" s="21" t="s">
        <v>473</v>
      </c>
      <c r="B16" s="21" t="s">
        <v>472</v>
      </c>
      <c r="C16" s="21" t="s">
        <v>178</v>
      </c>
      <c r="D16" s="24">
        <v>490000</v>
      </c>
      <c r="E16" s="22">
        <v>8706.0750000000007</v>
      </c>
      <c r="F16" s="23">
        <v>3.6187133373804601</v>
      </c>
    </row>
    <row r="17" spans="1:6" x14ac:dyDescent="0.2">
      <c r="A17" s="21" t="s">
        <v>515</v>
      </c>
      <c r="B17" s="21" t="s">
        <v>514</v>
      </c>
      <c r="C17" s="21" t="s">
        <v>122</v>
      </c>
      <c r="D17" s="24">
        <v>825000</v>
      </c>
      <c r="E17" s="22">
        <v>8628.6749999999993</v>
      </c>
      <c r="F17" s="23">
        <v>3.5865417316553501</v>
      </c>
    </row>
    <row r="18" spans="1:6" x14ac:dyDescent="0.2">
      <c r="A18" s="21" t="s">
        <v>462</v>
      </c>
      <c r="B18" s="21" t="s">
        <v>461</v>
      </c>
      <c r="C18" s="21" t="s">
        <v>348</v>
      </c>
      <c r="D18" s="24">
        <v>180000</v>
      </c>
      <c r="E18" s="22">
        <v>7396.2</v>
      </c>
      <c r="F18" s="23">
        <v>3.0742587889414401</v>
      </c>
    </row>
    <row r="19" spans="1:6" x14ac:dyDescent="0.2">
      <c r="A19" s="21" t="s">
        <v>699</v>
      </c>
      <c r="B19" s="21" t="s">
        <v>698</v>
      </c>
      <c r="C19" s="21" t="s">
        <v>84</v>
      </c>
      <c r="D19" s="24">
        <v>2500000</v>
      </c>
      <c r="E19" s="22">
        <v>6055</v>
      </c>
      <c r="F19" s="23">
        <v>2.5167838845678099</v>
      </c>
    </row>
    <row r="20" spans="1:6" x14ac:dyDescent="0.2">
      <c r="A20" s="21" t="s">
        <v>167</v>
      </c>
      <c r="B20" s="21" t="s">
        <v>166</v>
      </c>
      <c r="C20" s="21" t="s">
        <v>168</v>
      </c>
      <c r="D20" s="24">
        <v>3500000</v>
      </c>
      <c r="E20" s="22">
        <v>5775</v>
      </c>
      <c r="F20" s="23">
        <v>2.4004008147612002</v>
      </c>
    </row>
    <row r="21" spans="1:6" x14ac:dyDescent="0.2">
      <c r="A21" s="21" t="s">
        <v>149</v>
      </c>
      <c r="B21" s="21" t="s">
        <v>148</v>
      </c>
      <c r="C21" s="21" t="s">
        <v>150</v>
      </c>
      <c r="D21" s="24">
        <v>535000</v>
      </c>
      <c r="E21" s="22">
        <v>5499.8</v>
      </c>
      <c r="F21" s="23">
        <v>2.28601288329414</v>
      </c>
    </row>
    <row r="22" spans="1:6" x14ac:dyDescent="0.2">
      <c r="A22" s="21" t="s">
        <v>498</v>
      </c>
      <c r="B22" s="21" t="s">
        <v>497</v>
      </c>
      <c r="C22" s="21" t="s">
        <v>499</v>
      </c>
      <c r="D22" s="24">
        <v>950000</v>
      </c>
      <c r="E22" s="22">
        <v>5395.05</v>
      </c>
      <c r="F22" s="23">
        <v>2.2424731455718501</v>
      </c>
    </row>
    <row r="23" spans="1:6" x14ac:dyDescent="0.2">
      <c r="A23" s="21" t="s">
        <v>581</v>
      </c>
      <c r="B23" s="21" t="s">
        <v>580</v>
      </c>
      <c r="C23" s="21" t="s">
        <v>122</v>
      </c>
      <c r="D23" s="24">
        <v>135000</v>
      </c>
      <c r="E23" s="22">
        <v>4421.8575000000001</v>
      </c>
      <c r="F23" s="23">
        <v>1.83796196463341</v>
      </c>
    </row>
    <row r="24" spans="1:6" x14ac:dyDescent="0.2">
      <c r="A24" s="21" t="s">
        <v>670</v>
      </c>
      <c r="B24" s="21" t="s">
        <v>669</v>
      </c>
      <c r="C24" s="21" t="s">
        <v>150</v>
      </c>
      <c r="D24" s="24">
        <v>110000</v>
      </c>
      <c r="E24" s="22">
        <v>4380.53</v>
      </c>
      <c r="F24" s="23">
        <v>1.82078403135686</v>
      </c>
    </row>
    <row r="25" spans="1:6" x14ac:dyDescent="0.2">
      <c r="A25" s="21" t="s">
        <v>100</v>
      </c>
      <c r="B25" s="21" t="s">
        <v>99</v>
      </c>
      <c r="C25" s="21" t="s">
        <v>79</v>
      </c>
      <c r="D25" s="24">
        <v>500000</v>
      </c>
      <c r="E25" s="22">
        <v>4131.25</v>
      </c>
      <c r="F25" s="23">
        <v>1.7171698469233301</v>
      </c>
    </row>
    <row r="26" spans="1:6" x14ac:dyDescent="0.2">
      <c r="A26" s="21" t="s">
        <v>89</v>
      </c>
      <c r="B26" s="21" t="s">
        <v>88</v>
      </c>
      <c r="C26" s="21" t="s">
        <v>79</v>
      </c>
      <c r="D26" s="24">
        <v>350000</v>
      </c>
      <c r="E26" s="22">
        <v>4080.65</v>
      </c>
      <c r="F26" s="23">
        <v>1.69613776359399</v>
      </c>
    </row>
    <row r="27" spans="1:6" x14ac:dyDescent="0.2">
      <c r="A27" s="21" t="s">
        <v>108</v>
      </c>
      <c r="B27" s="21" t="s">
        <v>107</v>
      </c>
      <c r="C27" s="21" t="s">
        <v>109</v>
      </c>
      <c r="D27" s="24">
        <v>1625000</v>
      </c>
      <c r="E27" s="22">
        <v>3798.4375</v>
      </c>
      <c r="F27" s="23">
        <v>1.5788350597090099</v>
      </c>
    </row>
    <row r="28" spans="1:6" x14ac:dyDescent="0.2">
      <c r="A28" s="21" t="s">
        <v>492</v>
      </c>
      <c r="B28" s="21" t="s">
        <v>491</v>
      </c>
      <c r="C28" s="21" t="s">
        <v>84</v>
      </c>
      <c r="D28" s="24">
        <v>365000</v>
      </c>
      <c r="E28" s="22">
        <v>3703.8375000000001</v>
      </c>
      <c r="F28" s="23">
        <v>1.5395142082672</v>
      </c>
    </row>
    <row r="29" spans="1:6" x14ac:dyDescent="0.2">
      <c r="A29" s="21" t="s">
        <v>253</v>
      </c>
      <c r="B29" s="21" t="s">
        <v>252</v>
      </c>
      <c r="C29" s="21" t="s">
        <v>181</v>
      </c>
      <c r="D29" s="24">
        <v>200000</v>
      </c>
      <c r="E29" s="22">
        <v>3676.3</v>
      </c>
      <c r="F29" s="23">
        <v>1.5280681411786301</v>
      </c>
    </row>
    <row r="30" spans="1:6" x14ac:dyDescent="0.2">
      <c r="A30" s="21" t="s">
        <v>189</v>
      </c>
      <c r="B30" s="21" t="s">
        <v>188</v>
      </c>
      <c r="C30" s="21" t="s">
        <v>145</v>
      </c>
      <c r="D30" s="24">
        <v>90000</v>
      </c>
      <c r="E30" s="22">
        <v>3461.9850000000001</v>
      </c>
      <c r="F30" s="23">
        <v>1.4389872925872</v>
      </c>
    </row>
    <row r="31" spans="1:6" x14ac:dyDescent="0.2">
      <c r="A31" s="21" t="s">
        <v>325</v>
      </c>
      <c r="B31" s="21" t="s">
        <v>324</v>
      </c>
      <c r="C31" s="21" t="s">
        <v>150</v>
      </c>
      <c r="D31" s="24">
        <v>3200000</v>
      </c>
      <c r="E31" s="22">
        <v>3414.4</v>
      </c>
      <c r="F31" s="23">
        <v>1.4192084055273899</v>
      </c>
    </row>
    <row r="32" spans="1:6" x14ac:dyDescent="0.2">
      <c r="A32" s="21" t="s">
        <v>258</v>
      </c>
      <c r="B32" s="21" t="s">
        <v>257</v>
      </c>
      <c r="C32" s="21" t="s">
        <v>181</v>
      </c>
      <c r="D32" s="24">
        <v>419853</v>
      </c>
      <c r="E32" s="22">
        <v>3342.2398069999999</v>
      </c>
      <c r="F32" s="23">
        <v>1.3892147456017501</v>
      </c>
    </row>
    <row r="33" spans="1:9" x14ac:dyDescent="0.2">
      <c r="A33" s="21" t="s">
        <v>394</v>
      </c>
      <c r="B33" s="21" t="s">
        <v>393</v>
      </c>
      <c r="C33" s="21" t="s">
        <v>103</v>
      </c>
      <c r="D33" s="24">
        <v>125000</v>
      </c>
      <c r="E33" s="22">
        <v>3304.875</v>
      </c>
      <c r="F33" s="23">
        <v>1.37368392081107</v>
      </c>
    </row>
    <row r="34" spans="1:9" x14ac:dyDescent="0.2">
      <c r="A34" s="21" t="s">
        <v>139</v>
      </c>
      <c r="B34" s="21" t="s">
        <v>138</v>
      </c>
      <c r="C34" s="21" t="s">
        <v>92</v>
      </c>
      <c r="D34" s="24">
        <v>25000</v>
      </c>
      <c r="E34" s="22">
        <v>3204.375</v>
      </c>
      <c r="F34" s="23">
        <v>1.33191071182691</v>
      </c>
    </row>
    <row r="35" spans="1:9" x14ac:dyDescent="0.2">
      <c r="A35" s="21" t="s">
        <v>677</v>
      </c>
      <c r="B35" s="21" t="s">
        <v>676</v>
      </c>
      <c r="C35" s="21" t="s">
        <v>150</v>
      </c>
      <c r="D35" s="24">
        <v>700000</v>
      </c>
      <c r="E35" s="22">
        <v>3143</v>
      </c>
      <c r="F35" s="23">
        <v>1.3063999585791299</v>
      </c>
    </row>
    <row r="36" spans="1:9" x14ac:dyDescent="0.2">
      <c r="A36" s="21" t="s">
        <v>525</v>
      </c>
      <c r="B36" s="21" t="s">
        <v>524</v>
      </c>
      <c r="C36" s="21" t="s">
        <v>386</v>
      </c>
      <c r="D36" s="24">
        <v>500000</v>
      </c>
      <c r="E36" s="22">
        <v>2738.75</v>
      </c>
      <c r="F36" s="23">
        <v>1.13837190154584</v>
      </c>
    </row>
    <row r="37" spans="1:9" x14ac:dyDescent="0.2">
      <c r="A37" s="21" t="s">
        <v>147</v>
      </c>
      <c r="B37" s="21" t="s">
        <v>146</v>
      </c>
      <c r="C37" s="21" t="s">
        <v>109</v>
      </c>
      <c r="D37" s="24">
        <v>68000</v>
      </c>
      <c r="E37" s="22">
        <v>2678.7579999999998</v>
      </c>
      <c r="F37" s="23">
        <v>1.11343599753214</v>
      </c>
    </row>
    <row r="38" spans="1:9" x14ac:dyDescent="0.2">
      <c r="A38" s="21" t="s">
        <v>632</v>
      </c>
      <c r="B38" s="21" t="s">
        <v>631</v>
      </c>
      <c r="C38" s="21" t="s">
        <v>122</v>
      </c>
      <c r="D38" s="24">
        <v>153000</v>
      </c>
      <c r="E38" s="22">
        <v>2382.5925000000002</v>
      </c>
      <c r="F38" s="23">
        <v>0.99033367588639498</v>
      </c>
    </row>
    <row r="39" spans="1:9" x14ac:dyDescent="0.2">
      <c r="A39" s="21" t="s">
        <v>144</v>
      </c>
      <c r="B39" s="21" t="s">
        <v>143</v>
      </c>
      <c r="C39" s="21" t="s">
        <v>145</v>
      </c>
      <c r="D39" s="24">
        <v>725000</v>
      </c>
      <c r="E39" s="22">
        <v>2308.4</v>
      </c>
      <c r="F39" s="23">
        <v>0.9594952797913</v>
      </c>
    </row>
    <row r="40" spans="1:9" x14ac:dyDescent="0.2">
      <c r="A40" s="21" t="s">
        <v>661</v>
      </c>
      <c r="B40" s="21" t="s">
        <v>660</v>
      </c>
      <c r="C40" s="21" t="s">
        <v>145</v>
      </c>
      <c r="D40" s="24">
        <v>317957</v>
      </c>
      <c r="E40" s="22">
        <v>2005.9907129999999</v>
      </c>
      <c r="F40" s="23">
        <v>0.83379770422313504</v>
      </c>
    </row>
    <row r="41" spans="1:9" x14ac:dyDescent="0.2">
      <c r="A41" s="21" t="s">
        <v>339</v>
      </c>
      <c r="B41" s="21" t="s">
        <v>338</v>
      </c>
      <c r="C41" s="21" t="s">
        <v>112</v>
      </c>
      <c r="D41" s="24">
        <v>2000000</v>
      </c>
      <c r="E41" s="22">
        <v>1924</v>
      </c>
      <c r="F41" s="23">
        <v>0.79971795109966304</v>
      </c>
    </row>
    <row r="42" spans="1:9" x14ac:dyDescent="0.2">
      <c r="A42" s="21" t="s">
        <v>583</v>
      </c>
      <c r="B42" s="21" t="s">
        <v>582</v>
      </c>
      <c r="C42" s="21" t="s">
        <v>162</v>
      </c>
      <c r="D42" s="24">
        <v>375000</v>
      </c>
      <c r="E42" s="22">
        <v>1901.8125</v>
      </c>
      <c r="F42" s="23">
        <v>0.79049563195204198</v>
      </c>
    </row>
    <row r="43" spans="1:9" x14ac:dyDescent="0.2">
      <c r="A43" s="21" t="s">
        <v>177</v>
      </c>
      <c r="B43" s="21" t="s">
        <v>176</v>
      </c>
      <c r="C43" s="21" t="s">
        <v>178</v>
      </c>
      <c r="D43" s="24">
        <v>80012</v>
      </c>
      <c r="E43" s="22">
        <v>1104.36563</v>
      </c>
      <c r="F43" s="23">
        <v>0.45903379360108498</v>
      </c>
    </row>
    <row r="44" spans="1:9" x14ac:dyDescent="0.2">
      <c r="A44" s="21" t="s">
        <v>187</v>
      </c>
      <c r="B44" s="21" t="s">
        <v>186</v>
      </c>
      <c r="C44" s="21" t="s">
        <v>95</v>
      </c>
      <c r="D44" s="24">
        <v>101827</v>
      </c>
      <c r="E44" s="22">
        <v>882.33095500000002</v>
      </c>
      <c r="F44" s="23">
        <v>0.366744232601044</v>
      </c>
    </row>
    <row r="45" spans="1:9" x14ac:dyDescent="0.2">
      <c r="A45" s="21" t="s">
        <v>701</v>
      </c>
      <c r="B45" s="21" t="s">
        <v>700</v>
      </c>
      <c r="C45" s="21" t="s">
        <v>530</v>
      </c>
      <c r="D45" s="24">
        <v>155753</v>
      </c>
      <c r="E45" s="22">
        <v>805.78814550000004</v>
      </c>
      <c r="F45" s="23">
        <v>0.33492892138235802</v>
      </c>
    </row>
    <row r="46" spans="1:9" x14ac:dyDescent="0.2">
      <c r="A46" s="21" t="s">
        <v>332</v>
      </c>
      <c r="B46" s="21" t="s">
        <v>331</v>
      </c>
      <c r="C46" s="21" t="s">
        <v>112</v>
      </c>
      <c r="D46" s="24">
        <v>125584</v>
      </c>
      <c r="E46" s="22">
        <v>185.048024</v>
      </c>
      <c r="F46" s="23">
        <v>7.6915918195593194E-2</v>
      </c>
    </row>
    <row r="47" spans="1:9" x14ac:dyDescent="0.2">
      <c r="A47" s="20" t="s">
        <v>24</v>
      </c>
      <c r="B47" s="20"/>
      <c r="C47" s="20"/>
      <c r="D47" s="20"/>
      <c r="E47" s="25">
        <f>SUM(E7:E46)</f>
        <v>226503.47316649996</v>
      </c>
      <c r="F47" s="26">
        <f>SUM(F7:F46)</f>
        <v>94.147034032053497</v>
      </c>
      <c r="G47" s="14"/>
      <c r="H47" s="14"/>
      <c r="I47" s="14"/>
    </row>
    <row r="48" spans="1:9" x14ac:dyDescent="0.2">
      <c r="A48" s="21"/>
      <c r="B48" s="21"/>
      <c r="C48" s="21"/>
      <c r="D48" s="21"/>
      <c r="E48" s="22"/>
      <c r="F48" s="23"/>
    </row>
    <row r="49" spans="1:9" x14ac:dyDescent="0.2">
      <c r="A49" s="20" t="s">
        <v>27</v>
      </c>
      <c r="B49" s="20"/>
      <c r="C49" s="20"/>
      <c r="D49" s="20"/>
      <c r="E49" s="25">
        <f>E47</f>
        <v>226503.47316649996</v>
      </c>
      <c r="F49" s="26">
        <f>F47</f>
        <v>94.147034032053497</v>
      </c>
      <c r="G49" s="14"/>
      <c r="H49" s="14"/>
      <c r="I49" s="14"/>
    </row>
    <row r="50" spans="1:9" x14ac:dyDescent="0.2">
      <c r="A50" s="20"/>
      <c r="B50" s="20"/>
      <c r="C50" s="20"/>
      <c r="D50" s="20"/>
      <c r="E50" s="25"/>
      <c r="F50" s="26"/>
      <c r="G50" s="14"/>
      <c r="H50" s="14"/>
      <c r="I50" s="14"/>
    </row>
    <row r="51" spans="1:9" x14ac:dyDescent="0.2">
      <c r="A51" s="20" t="s">
        <v>29</v>
      </c>
      <c r="B51" s="20"/>
      <c r="C51" s="20"/>
      <c r="D51" s="20"/>
      <c r="E51" s="25">
        <f>E53-(E47)</f>
        <v>14081.347688700043</v>
      </c>
      <c r="F51" s="26">
        <f>F53-(F47)</f>
        <v>5.8529659679465027</v>
      </c>
      <c r="G51" s="14"/>
      <c r="H51" s="14"/>
      <c r="I51" s="14"/>
    </row>
    <row r="52" spans="1:9" x14ac:dyDescent="0.2">
      <c r="A52" s="20"/>
      <c r="B52" s="20"/>
      <c r="C52" s="20"/>
      <c r="D52" s="20"/>
      <c r="E52" s="25"/>
      <c r="F52" s="26"/>
      <c r="G52" s="14"/>
      <c r="H52" s="14"/>
      <c r="I52" s="14"/>
    </row>
    <row r="53" spans="1:9" x14ac:dyDescent="0.2">
      <c r="A53" s="27" t="s">
        <v>28</v>
      </c>
      <c r="B53" s="27"/>
      <c r="C53" s="27"/>
      <c r="D53" s="27"/>
      <c r="E53" s="28">
        <v>240584.8208552</v>
      </c>
      <c r="F53" s="29">
        <v>100</v>
      </c>
      <c r="G53" s="14"/>
      <c r="H53" s="14"/>
      <c r="I53" s="14"/>
    </row>
    <row r="55" spans="1:9" x14ac:dyDescent="0.2">
      <c r="A55" s="14" t="s">
        <v>32</v>
      </c>
    </row>
    <row r="56" spans="1:9" x14ac:dyDescent="0.2">
      <c r="A56" s="14" t="s">
        <v>33</v>
      </c>
    </row>
    <row r="57" spans="1:9" x14ac:dyDescent="0.2">
      <c r="A57" s="14" t="s">
        <v>34</v>
      </c>
      <c r="B57" s="14"/>
      <c r="C57" s="30" t="s">
        <v>36</v>
      </c>
      <c r="D57" s="14" t="s">
        <v>35</v>
      </c>
    </row>
    <row r="58" spans="1:9" x14ac:dyDescent="0.2">
      <c r="A58" s="7" t="s">
        <v>56</v>
      </c>
      <c r="C58" s="31">
        <v>90.758200000000002</v>
      </c>
      <c r="D58" s="31">
        <v>130.65649999999999</v>
      </c>
    </row>
    <row r="59" spans="1:9" x14ac:dyDescent="0.2">
      <c r="A59" s="7" t="s">
        <v>74</v>
      </c>
      <c r="C59" s="31">
        <v>33.658000000000001</v>
      </c>
      <c r="D59" s="31">
        <v>44.617899999999999</v>
      </c>
    </row>
    <row r="60" spans="1:9" x14ac:dyDescent="0.2">
      <c r="A60" s="7" t="s">
        <v>57</v>
      </c>
      <c r="C60" s="31">
        <v>102.54</v>
      </c>
      <c r="D60" s="31">
        <v>148.35550000000001</v>
      </c>
    </row>
    <row r="61" spans="1:9" x14ac:dyDescent="0.2">
      <c r="A61" s="7" t="s">
        <v>75</v>
      </c>
      <c r="C61" s="31">
        <v>40.058599999999998</v>
      </c>
      <c r="D61" s="31">
        <v>53.248600000000003</v>
      </c>
    </row>
    <row r="63" spans="1:9" x14ac:dyDescent="0.2">
      <c r="A63" s="14" t="s">
        <v>37</v>
      </c>
    </row>
    <row r="64" spans="1:9" x14ac:dyDescent="0.2">
      <c r="A64" s="88" t="s">
        <v>38</v>
      </c>
      <c r="B64" s="89"/>
      <c r="C64" s="32" t="s">
        <v>39</v>
      </c>
    </row>
    <row r="65" spans="1:4" x14ac:dyDescent="0.2">
      <c r="A65" s="84" t="s">
        <v>74</v>
      </c>
      <c r="B65" s="85"/>
      <c r="C65" s="33">
        <v>3.15</v>
      </c>
    </row>
    <row r="66" spans="1:4" x14ac:dyDescent="0.2">
      <c r="A66" s="84" t="s">
        <v>75</v>
      </c>
      <c r="B66" s="85"/>
      <c r="C66" s="33">
        <v>3.85</v>
      </c>
    </row>
    <row r="67" spans="1:4" x14ac:dyDescent="0.2">
      <c r="A67" s="7" t="s">
        <v>40</v>
      </c>
    </row>
    <row r="68" spans="1:4" x14ac:dyDescent="0.2">
      <c r="A68" s="7" t="s">
        <v>41</v>
      </c>
    </row>
    <row r="70" spans="1:4" x14ac:dyDescent="0.2">
      <c r="A70" s="14" t="s">
        <v>281</v>
      </c>
      <c r="D70" s="50">
        <v>8.8300000000000003E-2</v>
      </c>
    </row>
    <row r="72" spans="1:4" x14ac:dyDescent="0.2">
      <c r="A72" s="91" t="s">
        <v>43</v>
      </c>
      <c r="B72" s="91"/>
      <c r="C72" s="91"/>
      <c r="D72" s="30" t="s">
        <v>44</v>
      </c>
    </row>
    <row r="74" spans="1:4" x14ac:dyDescent="0.2">
      <c r="A74" s="14" t="s">
        <v>795</v>
      </c>
    </row>
    <row r="75" spans="1:4" x14ac:dyDescent="0.2">
      <c r="A75" s="62"/>
    </row>
    <row r="76" spans="1:4" x14ac:dyDescent="0.2">
      <c r="A76" s="63" t="s">
        <v>803</v>
      </c>
    </row>
    <row r="77" spans="1:4" x14ac:dyDescent="0.2">
      <c r="A77" s="64"/>
    </row>
    <row r="78" spans="1:4" x14ac:dyDescent="0.2">
      <c r="A78" s="65"/>
    </row>
    <row r="79" spans="1:4" x14ac:dyDescent="0.2">
      <c r="A79" s="65"/>
    </row>
    <row r="80" spans="1:4" x14ac:dyDescent="0.2">
      <c r="A80" s="65"/>
    </row>
    <row r="81" spans="1:1" x14ac:dyDescent="0.2">
      <c r="A81" s="65"/>
    </row>
    <row r="82" spans="1:1" x14ac:dyDescent="0.2">
      <c r="A82" s="65"/>
    </row>
    <row r="83" spans="1:1" x14ac:dyDescent="0.2">
      <c r="A83" s="65"/>
    </row>
    <row r="84" spans="1:1" x14ac:dyDescent="0.2">
      <c r="A84" s="65"/>
    </row>
    <row r="85" spans="1:1" x14ac:dyDescent="0.2">
      <c r="A85" s="65"/>
    </row>
    <row r="86" spans="1:1" x14ac:dyDescent="0.2">
      <c r="A86" s="65"/>
    </row>
    <row r="87" spans="1:1" x14ac:dyDescent="0.2">
      <c r="A87" s="65"/>
    </row>
    <row r="88" spans="1:1" x14ac:dyDescent="0.2">
      <c r="A88" s="65"/>
    </row>
    <row r="89" spans="1:1" x14ac:dyDescent="0.2">
      <c r="A89" s="65"/>
    </row>
    <row r="90" spans="1:1" x14ac:dyDescent="0.2">
      <c r="A90" s="63" t="s">
        <v>818</v>
      </c>
    </row>
    <row r="91" spans="1:1" x14ac:dyDescent="0.2">
      <c r="A91" s="65"/>
    </row>
    <row r="92" spans="1:1" x14ac:dyDescent="0.2">
      <c r="A92" s="63" t="s">
        <v>804</v>
      </c>
    </row>
    <row r="93" spans="1:1" x14ac:dyDescent="0.2">
      <c r="A93" s="65"/>
    </row>
    <row r="94" spans="1:1" x14ac:dyDescent="0.2">
      <c r="A94" s="65"/>
    </row>
    <row r="95" spans="1:1" x14ac:dyDescent="0.2">
      <c r="A95" s="65"/>
    </row>
    <row r="96" spans="1:1" x14ac:dyDescent="0.2">
      <c r="A96" s="65"/>
    </row>
    <row r="97" spans="1:1" x14ac:dyDescent="0.2">
      <c r="A97" s="65"/>
    </row>
    <row r="98" spans="1:1" x14ac:dyDescent="0.2">
      <c r="A98" s="65"/>
    </row>
    <row r="99" spans="1:1" x14ac:dyDescent="0.2">
      <c r="A99" s="65"/>
    </row>
    <row r="100" spans="1:1" x14ac:dyDescent="0.2">
      <c r="A100" s="65"/>
    </row>
    <row r="101" spans="1:1" x14ac:dyDescent="0.2">
      <c r="A101" s="65"/>
    </row>
    <row r="102" spans="1:1" x14ac:dyDescent="0.2">
      <c r="A102" s="65"/>
    </row>
    <row r="103" spans="1:1" x14ac:dyDescent="0.2">
      <c r="A103" s="65"/>
    </row>
    <row r="104" spans="1:1" x14ac:dyDescent="0.2">
      <c r="A104" s="65"/>
    </row>
  </sheetData>
  <mergeCells count="5">
    <mergeCell ref="A1:F1"/>
    <mergeCell ref="A64:B64"/>
    <mergeCell ref="A65:B65"/>
    <mergeCell ref="A66:B66"/>
    <mergeCell ref="A72:C72"/>
  </mergeCells>
  <conditionalFormatting sqref="F2:F3 F207:F65536">
    <cfRule type="cellIs" dxfId="35" priority="2" stopIfTrue="1" operator="between">
      <formula>0.009</formula>
      <formula>-0.009</formula>
    </cfRule>
  </conditionalFormatting>
  <conditionalFormatting sqref="F5:F106">
    <cfRule type="cellIs" dxfId="34"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3"/>
  <sheetViews>
    <sheetView workbookViewId="0">
      <selection sqref="A1:F1"/>
    </sheetView>
  </sheetViews>
  <sheetFormatPr defaultColWidth="9.140625" defaultRowHeight="11.25" x14ac:dyDescent="0.2"/>
  <cols>
    <col min="1" max="1" width="38.7109375" style="7" bestFit="1" customWidth="1"/>
    <col min="2" max="2" width="33.140625" style="7" bestFit="1" customWidth="1"/>
    <col min="3" max="3" width="25.5703125" style="7" bestFit="1" customWidth="1"/>
    <col min="4" max="4" width="15.28515625" style="7" bestFit="1" customWidth="1"/>
    <col min="5" max="5" width="27" style="10" customWidth="1"/>
    <col min="6" max="6" width="13.5703125" style="11" bestFit="1" customWidth="1"/>
    <col min="7" max="16384" width="9.140625" style="7"/>
  </cols>
  <sheetData>
    <row r="1" spans="1:6" s="1" customFormat="1" ht="15" x14ac:dyDescent="0.2">
      <c r="A1" s="86" t="s">
        <v>21</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78</v>
      </c>
      <c r="B7" s="21" t="s">
        <v>77</v>
      </c>
      <c r="C7" s="21" t="s">
        <v>79</v>
      </c>
      <c r="D7" s="24">
        <v>129196</v>
      </c>
      <c r="E7" s="22">
        <v>1486.270784</v>
      </c>
      <c r="F7" s="23">
        <v>6.4292654444399098</v>
      </c>
    </row>
    <row r="8" spans="1:6" x14ac:dyDescent="0.2">
      <c r="A8" s="21" t="s">
        <v>81</v>
      </c>
      <c r="B8" s="21" t="s">
        <v>80</v>
      </c>
      <c r="C8" s="21" t="s">
        <v>79</v>
      </c>
      <c r="D8" s="24">
        <v>64399</v>
      </c>
      <c r="E8" s="22">
        <v>978.92919900000004</v>
      </c>
      <c r="F8" s="23">
        <v>4.2346224789169602</v>
      </c>
    </row>
    <row r="9" spans="1:6" x14ac:dyDescent="0.2">
      <c r="A9" s="21" t="s">
        <v>97</v>
      </c>
      <c r="B9" s="21" t="s">
        <v>96</v>
      </c>
      <c r="C9" s="21" t="s">
        <v>98</v>
      </c>
      <c r="D9" s="24">
        <v>28303</v>
      </c>
      <c r="E9" s="22">
        <v>830.41002000000003</v>
      </c>
      <c r="F9" s="23">
        <v>3.5921626824514399</v>
      </c>
    </row>
    <row r="10" spans="1:6" x14ac:dyDescent="0.2">
      <c r="A10" s="21" t="s">
        <v>83</v>
      </c>
      <c r="B10" s="21" t="s">
        <v>82</v>
      </c>
      <c r="C10" s="21" t="s">
        <v>84</v>
      </c>
      <c r="D10" s="24">
        <v>22881</v>
      </c>
      <c r="E10" s="22">
        <v>822.41178300000001</v>
      </c>
      <c r="F10" s="23">
        <v>3.5575641494558998</v>
      </c>
    </row>
    <row r="11" spans="1:6" x14ac:dyDescent="0.2">
      <c r="A11" s="21" t="s">
        <v>102</v>
      </c>
      <c r="B11" s="21" t="s">
        <v>101</v>
      </c>
      <c r="C11" s="21" t="s">
        <v>103</v>
      </c>
      <c r="D11" s="24">
        <v>363066</v>
      </c>
      <c r="E11" s="22">
        <v>701.261979</v>
      </c>
      <c r="F11" s="23">
        <v>3.0334979719847901</v>
      </c>
    </row>
    <row r="12" spans="1:6" x14ac:dyDescent="0.2">
      <c r="A12" s="21" t="s">
        <v>589</v>
      </c>
      <c r="B12" s="21" t="s">
        <v>588</v>
      </c>
      <c r="C12" s="21" t="s">
        <v>131</v>
      </c>
      <c r="D12" s="24">
        <v>89727</v>
      </c>
      <c r="E12" s="22">
        <v>517.5004725</v>
      </c>
      <c r="F12" s="23">
        <v>2.2385879754503599</v>
      </c>
    </row>
    <row r="13" spans="1:6" x14ac:dyDescent="0.2">
      <c r="A13" s="21" t="s">
        <v>127</v>
      </c>
      <c r="B13" s="21" t="s">
        <v>126</v>
      </c>
      <c r="C13" s="21" t="s">
        <v>128</v>
      </c>
      <c r="D13" s="24">
        <v>43899</v>
      </c>
      <c r="E13" s="22">
        <v>516.69123000000002</v>
      </c>
      <c r="F13" s="23">
        <v>2.2350873785891201</v>
      </c>
    </row>
    <row r="14" spans="1:6" x14ac:dyDescent="0.2">
      <c r="A14" s="21" t="s">
        <v>156</v>
      </c>
      <c r="B14" s="21" t="s">
        <v>155</v>
      </c>
      <c r="C14" s="21" t="s">
        <v>157</v>
      </c>
      <c r="D14" s="24">
        <v>85485</v>
      </c>
      <c r="E14" s="22">
        <v>498.93320249999999</v>
      </c>
      <c r="F14" s="23">
        <v>2.1582702374623199</v>
      </c>
    </row>
    <row r="15" spans="1:6" x14ac:dyDescent="0.2">
      <c r="A15" s="21" t="s">
        <v>91</v>
      </c>
      <c r="B15" s="21" t="s">
        <v>90</v>
      </c>
      <c r="C15" s="21" t="s">
        <v>92</v>
      </c>
      <c r="D15" s="24">
        <v>47881</v>
      </c>
      <c r="E15" s="22">
        <v>482.59259900000001</v>
      </c>
      <c r="F15" s="23">
        <v>2.0875845464329199</v>
      </c>
    </row>
    <row r="16" spans="1:6" x14ac:dyDescent="0.2">
      <c r="A16" s="21" t="s">
        <v>603</v>
      </c>
      <c r="B16" s="21" t="s">
        <v>602</v>
      </c>
      <c r="C16" s="21" t="s">
        <v>178</v>
      </c>
      <c r="D16" s="24">
        <v>31199</v>
      </c>
      <c r="E16" s="22">
        <v>462.7903665</v>
      </c>
      <c r="F16" s="23">
        <v>2.0019246448150101</v>
      </c>
    </row>
    <row r="17" spans="1:9" x14ac:dyDescent="0.2">
      <c r="A17" s="21" t="s">
        <v>703</v>
      </c>
      <c r="B17" s="21" t="s">
        <v>702</v>
      </c>
      <c r="C17" s="21" t="s">
        <v>134</v>
      </c>
      <c r="D17" s="24">
        <v>40072</v>
      </c>
      <c r="E17" s="22">
        <v>444.138012</v>
      </c>
      <c r="F17" s="23">
        <v>1.9212388508565601</v>
      </c>
    </row>
    <row r="18" spans="1:9" x14ac:dyDescent="0.2">
      <c r="A18" s="21" t="s">
        <v>86</v>
      </c>
      <c r="B18" s="21" t="s">
        <v>85</v>
      </c>
      <c r="C18" s="21" t="s">
        <v>87</v>
      </c>
      <c r="D18" s="24">
        <v>30641</v>
      </c>
      <c r="E18" s="22">
        <v>435.27072550000003</v>
      </c>
      <c r="F18" s="23">
        <v>1.8828810096784101</v>
      </c>
    </row>
    <row r="19" spans="1:9" x14ac:dyDescent="0.2">
      <c r="A19" s="21" t="s">
        <v>697</v>
      </c>
      <c r="B19" s="21" t="s">
        <v>696</v>
      </c>
      <c r="C19" s="21" t="s">
        <v>106</v>
      </c>
      <c r="D19" s="24">
        <v>9805</v>
      </c>
      <c r="E19" s="22">
        <v>259.10202750000002</v>
      </c>
      <c r="F19" s="23">
        <v>1.12081575573114</v>
      </c>
    </row>
    <row r="20" spans="1:9" x14ac:dyDescent="0.2">
      <c r="A20" s="21" t="s">
        <v>624</v>
      </c>
      <c r="B20" s="21" t="s">
        <v>623</v>
      </c>
      <c r="C20" s="21" t="s">
        <v>328</v>
      </c>
      <c r="D20" s="24">
        <v>12937</v>
      </c>
      <c r="E20" s="22">
        <v>255.9520765</v>
      </c>
      <c r="F20" s="23">
        <v>1.1071897924584999</v>
      </c>
    </row>
    <row r="21" spans="1:9" x14ac:dyDescent="0.2">
      <c r="A21" s="21" t="s">
        <v>513</v>
      </c>
      <c r="B21" s="21" t="s">
        <v>512</v>
      </c>
      <c r="C21" s="21" t="s">
        <v>328</v>
      </c>
      <c r="D21" s="24">
        <v>5805</v>
      </c>
      <c r="E21" s="22">
        <v>217.25792999999999</v>
      </c>
      <c r="F21" s="23">
        <v>0.93980781760394505</v>
      </c>
    </row>
    <row r="22" spans="1:9" x14ac:dyDescent="0.2">
      <c r="A22" s="21" t="s">
        <v>316</v>
      </c>
      <c r="B22" s="21" t="s">
        <v>315</v>
      </c>
      <c r="C22" s="21" t="s">
        <v>317</v>
      </c>
      <c r="D22" s="24">
        <v>28035</v>
      </c>
      <c r="E22" s="22">
        <v>180.65754000000001</v>
      </c>
      <c r="F22" s="23">
        <v>0.78148295162849701</v>
      </c>
    </row>
    <row r="23" spans="1:9" x14ac:dyDescent="0.2">
      <c r="A23" s="21" t="s">
        <v>136</v>
      </c>
      <c r="B23" s="21" t="s">
        <v>135</v>
      </c>
      <c r="C23" s="21" t="s">
        <v>137</v>
      </c>
      <c r="D23" s="24">
        <v>2970</v>
      </c>
      <c r="E23" s="22">
        <v>176.62887000000001</v>
      </c>
      <c r="F23" s="23">
        <v>0.76405585214105098</v>
      </c>
    </row>
    <row r="24" spans="1:9" x14ac:dyDescent="0.2">
      <c r="A24" s="21" t="s">
        <v>591</v>
      </c>
      <c r="B24" s="21" t="s">
        <v>590</v>
      </c>
      <c r="C24" s="21" t="s">
        <v>137</v>
      </c>
      <c r="D24" s="24">
        <v>17543</v>
      </c>
      <c r="E24" s="22">
        <v>147.41382899999999</v>
      </c>
      <c r="F24" s="23">
        <v>0.63767830668887904</v>
      </c>
    </row>
    <row r="25" spans="1:9" x14ac:dyDescent="0.2">
      <c r="A25" s="21" t="s">
        <v>347</v>
      </c>
      <c r="B25" s="21" t="s">
        <v>346</v>
      </c>
      <c r="C25" s="21" t="s">
        <v>348</v>
      </c>
      <c r="D25" s="24">
        <v>7783</v>
      </c>
      <c r="E25" s="22">
        <v>61.022611499999996</v>
      </c>
      <c r="F25" s="23">
        <v>0.263969777021757</v>
      </c>
    </row>
    <row r="26" spans="1:9" x14ac:dyDescent="0.2">
      <c r="A26" s="20" t="s">
        <v>24</v>
      </c>
      <c r="B26" s="20"/>
      <c r="C26" s="20"/>
      <c r="D26" s="20"/>
      <c r="E26" s="25">
        <f>SUM(E7:E25)</f>
        <v>9475.2352574999986</v>
      </c>
      <c r="F26" s="26">
        <f>SUM(F7:F25)</f>
        <v>40.987687623807453</v>
      </c>
      <c r="G26" s="14"/>
      <c r="H26" s="14"/>
      <c r="I26" s="14"/>
    </row>
    <row r="27" spans="1:9" x14ac:dyDescent="0.2">
      <c r="A27" s="21"/>
      <c r="B27" s="21"/>
      <c r="C27" s="21"/>
      <c r="D27" s="21"/>
      <c r="E27" s="22"/>
      <c r="F27" s="23"/>
    </row>
    <row r="28" spans="1:9" x14ac:dyDescent="0.2">
      <c r="A28" s="20" t="s">
        <v>359</v>
      </c>
      <c r="B28" s="21"/>
      <c r="C28" s="21"/>
      <c r="D28" s="21"/>
      <c r="E28" s="22"/>
      <c r="F28" s="23"/>
    </row>
    <row r="29" spans="1:9" x14ac:dyDescent="0.2">
      <c r="A29" s="21" t="s">
        <v>705</v>
      </c>
      <c r="B29" s="21" t="s">
        <v>704</v>
      </c>
      <c r="C29" s="21" t="s">
        <v>362</v>
      </c>
      <c r="D29" s="24">
        <v>127000</v>
      </c>
      <c r="E29" s="22">
        <v>2568.3390330000002</v>
      </c>
      <c r="F29" s="23">
        <v>11.1100437230105</v>
      </c>
    </row>
    <row r="30" spans="1:9" x14ac:dyDescent="0.2">
      <c r="A30" s="21" t="s">
        <v>707</v>
      </c>
      <c r="B30" s="21" t="s">
        <v>706</v>
      </c>
      <c r="C30" s="21" t="s">
        <v>362</v>
      </c>
      <c r="D30" s="24">
        <v>35120</v>
      </c>
      <c r="E30" s="22">
        <v>1645.5144789999999</v>
      </c>
      <c r="F30" s="23">
        <v>7.11811702958176</v>
      </c>
    </row>
    <row r="31" spans="1:9" x14ac:dyDescent="0.2">
      <c r="A31" s="21" t="s">
        <v>448</v>
      </c>
      <c r="B31" s="21" t="s">
        <v>447</v>
      </c>
      <c r="C31" s="21" t="s">
        <v>87</v>
      </c>
      <c r="D31" s="24">
        <v>30700</v>
      </c>
      <c r="E31" s="22">
        <v>1137.600985</v>
      </c>
      <c r="F31" s="23">
        <v>4.9210001173119302</v>
      </c>
    </row>
    <row r="32" spans="1:9" x14ac:dyDescent="0.2">
      <c r="A32" s="21" t="s">
        <v>709</v>
      </c>
      <c r="B32" s="21" t="s">
        <v>708</v>
      </c>
      <c r="C32" s="21" t="s">
        <v>157</v>
      </c>
      <c r="D32" s="24">
        <v>111800</v>
      </c>
      <c r="E32" s="22">
        <v>689.67027719999999</v>
      </c>
      <c r="F32" s="23">
        <v>2.9833549370632402</v>
      </c>
    </row>
    <row r="33" spans="1:6" x14ac:dyDescent="0.2">
      <c r="A33" s="21" t="s">
        <v>371</v>
      </c>
      <c r="B33" s="21" t="s">
        <v>370</v>
      </c>
      <c r="C33" s="21" t="s">
        <v>92</v>
      </c>
      <c r="D33" s="24">
        <v>3755</v>
      </c>
      <c r="E33" s="22">
        <v>569.80881190000002</v>
      </c>
      <c r="F33" s="23">
        <v>2.4648618163821898</v>
      </c>
    </row>
    <row r="34" spans="1:6" x14ac:dyDescent="0.2">
      <c r="A34" s="21" t="s">
        <v>711</v>
      </c>
      <c r="B34" s="21" t="s">
        <v>710</v>
      </c>
      <c r="C34" s="21" t="s">
        <v>362</v>
      </c>
      <c r="D34" s="24">
        <v>5196</v>
      </c>
      <c r="E34" s="22">
        <v>547.22104539999998</v>
      </c>
      <c r="F34" s="23">
        <v>2.3671523355871198</v>
      </c>
    </row>
    <row r="35" spans="1:6" x14ac:dyDescent="0.2">
      <c r="A35" s="21" t="s">
        <v>450</v>
      </c>
      <c r="B35" s="21" t="s">
        <v>449</v>
      </c>
      <c r="C35" s="21" t="s">
        <v>103</v>
      </c>
      <c r="D35" s="24">
        <v>65104</v>
      </c>
      <c r="E35" s="22">
        <v>516.60726929999998</v>
      </c>
      <c r="F35" s="23">
        <v>2.2347241839189298</v>
      </c>
    </row>
    <row r="36" spans="1:6" x14ac:dyDescent="0.2">
      <c r="A36" s="21" t="s">
        <v>713</v>
      </c>
      <c r="B36" s="21" t="s">
        <v>712</v>
      </c>
      <c r="C36" s="21" t="s">
        <v>103</v>
      </c>
      <c r="D36" s="24">
        <v>3193300</v>
      </c>
      <c r="E36" s="22">
        <v>480.11580309999999</v>
      </c>
      <c r="F36" s="23">
        <v>2.0768704972406602</v>
      </c>
    </row>
    <row r="37" spans="1:6" x14ac:dyDescent="0.2">
      <c r="A37" s="21" t="s">
        <v>715</v>
      </c>
      <c r="B37" s="21" t="s">
        <v>714</v>
      </c>
      <c r="C37" s="21" t="s">
        <v>79</v>
      </c>
      <c r="D37" s="24">
        <v>885100</v>
      </c>
      <c r="E37" s="22">
        <v>445.099469</v>
      </c>
      <c r="F37" s="23">
        <v>1.92539789262267</v>
      </c>
    </row>
    <row r="38" spans="1:6" x14ac:dyDescent="0.2">
      <c r="A38" s="21" t="s">
        <v>717</v>
      </c>
      <c r="B38" s="21" t="s">
        <v>716</v>
      </c>
      <c r="C38" s="21" t="s">
        <v>128</v>
      </c>
      <c r="D38" s="24">
        <v>317900</v>
      </c>
      <c r="E38" s="22">
        <v>373.21155429999999</v>
      </c>
      <c r="F38" s="23">
        <v>1.6144273138902601</v>
      </c>
    </row>
    <row r="39" spans="1:6" x14ac:dyDescent="0.2">
      <c r="A39" s="21" t="s">
        <v>361</v>
      </c>
      <c r="B39" s="21" t="s">
        <v>360</v>
      </c>
      <c r="C39" s="21" t="s">
        <v>362</v>
      </c>
      <c r="D39" s="24">
        <v>14000</v>
      </c>
      <c r="E39" s="22">
        <v>355.51771639999998</v>
      </c>
      <c r="F39" s="23">
        <v>1.53788784220407</v>
      </c>
    </row>
    <row r="40" spans="1:6" x14ac:dyDescent="0.2">
      <c r="A40" s="21" t="s">
        <v>719</v>
      </c>
      <c r="B40" s="21" t="s">
        <v>718</v>
      </c>
      <c r="C40" s="21" t="s">
        <v>131</v>
      </c>
      <c r="D40" s="24">
        <v>467287</v>
      </c>
      <c r="E40" s="22">
        <v>347.13054929999998</v>
      </c>
      <c r="F40" s="23">
        <v>1.5016068870825201</v>
      </c>
    </row>
    <row r="41" spans="1:6" x14ac:dyDescent="0.2">
      <c r="A41" s="21" t="s">
        <v>721</v>
      </c>
      <c r="B41" s="21" t="s">
        <v>720</v>
      </c>
      <c r="C41" s="21" t="s">
        <v>362</v>
      </c>
      <c r="D41" s="24">
        <v>1159</v>
      </c>
      <c r="E41" s="22">
        <v>304.1015711</v>
      </c>
      <c r="F41" s="23">
        <v>1.3154734276692299</v>
      </c>
    </row>
    <row r="42" spans="1:6" x14ac:dyDescent="0.2">
      <c r="A42" s="21" t="s">
        <v>723</v>
      </c>
      <c r="B42" s="21" t="s">
        <v>722</v>
      </c>
      <c r="C42" s="21" t="s">
        <v>162</v>
      </c>
      <c r="D42" s="24">
        <v>22075</v>
      </c>
      <c r="E42" s="22">
        <v>303.3073814</v>
      </c>
      <c r="F42" s="23">
        <v>1.3120379457573801</v>
      </c>
    </row>
    <row r="43" spans="1:6" x14ac:dyDescent="0.2">
      <c r="A43" s="21" t="s">
        <v>725</v>
      </c>
      <c r="B43" s="21" t="s">
        <v>724</v>
      </c>
      <c r="C43" s="21" t="s">
        <v>79</v>
      </c>
      <c r="D43" s="24">
        <v>13640</v>
      </c>
      <c r="E43" s="22">
        <v>291.85879440000002</v>
      </c>
      <c r="F43" s="23">
        <v>1.26251399253221</v>
      </c>
    </row>
    <row r="44" spans="1:6" x14ac:dyDescent="0.2">
      <c r="A44" s="21" t="s">
        <v>727</v>
      </c>
      <c r="B44" s="21" t="s">
        <v>726</v>
      </c>
      <c r="C44" s="21" t="s">
        <v>103</v>
      </c>
      <c r="D44" s="24">
        <v>24190</v>
      </c>
      <c r="E44" s="22">
        <v>282.69742659999997</v>
      </c>
      <c r="F44" s="23">
        <v>1.22288402331366</v>
      </c>
    </row>
    <row r="45" spans="1:6" x14ac:dyDescent="0.2">
      <c r="A45" s="21" t="s">
        <v>729</v>
      </c>
      <c r="B45" s="21" t="s">
        <v>728</v>
      </c>
      <c r="C45" s="21" t="s">
        <v>79</v>
      </c>
      <c r="D45" s="24">
        <v>76000</v>
      </c>
      <c r="E45" s="22">
        <v>278.61994440000001</v>
      </c>
      <c r="F45" s="23">
        <v>1.20524577347992</v>
      </c>
    </row>
    <row r="46" spans="1:6" x14ac:dyDescent="0.2">
      <c r="A46" s="21" t="s">
        <v>731</v>
      </c>
      <c r="B46" s="21" t="s">
        <v>730</v>
      </c>
      <c r="C46" s="21" t="s">
        <v>365</v>
      </c>
      <c r="D46" s="24">
        <v>8735</v>
      </c>
      <c r="E46" s="22">
        <v>266.0933023</v>
      </c>
      <c r="F46" s="23">
        <v>1.15105840193539</v>
      </c>
    </row>
    <row r="47" spans="1:6" x14ac:dyDescent="0.2">
      <c r="A47" s="21" t="s">
        <v>733</v>
      </c>
      <c r="B47" s="21" t="s">
        <v>732</v>
      </c>
      <c r="C47" s="21" t="s">
        <v>145</v>
      </c>
      <c r="D47" s="24">
        <v>31300</v>
      </c>
      <c r="E47" s="22">
        <v>251.71954199999999</v>
      </c>
      <c r="F47" s="23">
        <v>1.0888808220500099</v>
      </c>
    </row>
    <row r="48" spans="1:6" x14ac:dyDescent="0.2">
      <c r="A48" s="21" t="s">
        <v>735</v>
      </c>
      <c r="B48" s="21" t="s">
        <v>734</v>
      </c>
      <c r="C48" s="21" t="s">
        <v>131</v>
      </c>
      <c r="D48" s="24">
        <v>4304</v>
      </c>
      <c r="E48" s="22">
        <v>237.76890159999999</v>
      </c>
      <c r="F48" s="23">
        <v>1.0285335614989199</v>
      </c>
    </row>
    <row r="49" spans="1:9" x14ac:dyDescent="0.2">
      <c r="A49" s="21" t="s">
        <v>737</v>
      </c>
      <c r="B49" s="21" t="s">
        <v>736</v>
      </c>
      <c r="C49" s="21" t="s">
        <v>103</v>
      </c>
      <c r="D49" s="24">
        <v>20000</v>
      </c>
      <c r="E49" s="22">
        <v>233.5173671</v>
      </c>
      <c r="F49" s="23">
        <v>1.0101424014620299</v>
      </c>
    </row>
    <row r="50" spans="1:9" x14ac:dyDescent="0.2">
      <c r="A50" s="21" t="s">
        <v>739</v>
      </c>
      <c r="B50" s="21" t="s">
        <v>738</v>
      </c>
      <c r="C50" s="21" t="s">
        <v>137</v>
      </c>
      <c r="D50" s="24">
        <v>351800</v>
      </c>
      <c r="E50" s="22">
        <v>229.6619403</v>
      </c>
      <c r="F50" s="23">
        <v>0.99346471219729704</v>
      </c>
    </row>
    <row r="51" spans="1:9" x14ac:dyDescent="0.2">
      <c r="A51" s="21" t="s">
        <v>741</v>
      </c>
      <c r="B51" s="21" t="s">
        <v>740</v>
      </c>
      <c r="C51" s="21" t="s">
        <v>79</v>
      </c>
      <c r="D51" s="24">
        <v>853200</v>
      </c>
      <c r="E51" s="22">
        <v>216.28004709999999</v>
      </c>
      <c r="F51" s="23">
        <v>0.93557772117376503</v>
      </c>
    </row>
    <row r="52" spans="1:9" x14ac:dyDescent="0.2">
      <c r="A52" s="21" t="s">
        <v>743</v>
      </c>
      <c r="B52" s="21" t="s">
        <v>742</v>
      </c>
      <c r="C52" s="21" t="s">
        <v>530</v>
      </c>
      <c r="D52" s="24">
        <v>30900</v>
      </c>
      <c r="E52" s="22">
        <v>211.89322720000001</v>
      </c>
      <c r="F52" s="23">
        <v>0.916601347623485</v>
      </c>
    </row>
    <row r="53" spans="1:9" x14ac:dyDescent="0.2">
      <c r="A53" s="21" t="s">
        <v>745</v>
      </c>
      <c r="B53" s="21" t="s">
        <v>744</v>
      </c>
      <c r="C53" s="21" t="s">
        <v>328</v>
      </c>
      <c r="D53" s="24">
        <v>8600</v>
      </c>
      <c r="E53" s="22">
        <v>200.8073119</v>
      </c>
      <c r="F53" s="23">
        <v>0.86864622872754804</v>
      </c>
    </row>
    <row r="54" spans="1:9" x14ac:dyDescent="0.2">
      <c r="A54" s="21" t="s">
        <v>747</v>
      </c>
      <c r="B54" s="21" t="s">
        <v>746</v>
      </c>
      <c r="C54" s="21" t="s">
        <v>748</v>
      </c>
      <c r="D54" s="24">
        <v>109000</v>
      </c>
      <c r="E54" s="22">
        <v>191.0167793</v>
      </c>
      <c r="F54" s="23">
        <v>0.826294637344963</v>
      </c>
    </row>
    <row r="55" spans="1:9" x14ac:dyDescent="0.2">
      <c r="A55" s="21" t="s">
        <v>385</v>
      </c>
      <c r="B55" s="21" t="s">
        <v>384</v>
      </c>
      <c r="C55" s="21" t="s">
        <v>386</v>
      </c>
      <c r="D55" s="24">
        <v>17000</v>
      </c>
      <c r="E55" s="22">
        <v>67.888319699999997</v>
      </c>
      <c r="F55" s="23">
        <v>0.29366925100527203</v>
      </c>
    </row>
    <row r="56" spans="1:9" x14ac:dyDescent="0.2">
      <c r="A56" s="20" t="s">
        <v>24</v>
      </c>
      <c r="B56" s="20"/>
      <c r="C56" s="20"/>
      <c r="D56" s="20"/>
      <c r="E56" s="25">
        <f>SUM(E28:E55)</f>
        <v>13243.068849299998</v>
      </c>
      <c r="F56" s="26">
        <f>SUM(F28:F55)</f>
        <v>57.286468823666929</v>
      </c>
      <c r="G56" s="14"/>
      <c r="H56" s="14"/>
      <c r="I56" s="14"/>
    </row>
    <row r="57" spans="1:9" x14ac:dyDescent="0.2">
      <c r="A57" s="21"/>
      <c r="B57" s="21"/>
      <c r="C57" s="21"/>
      <c r="D57" s="21"/>
      <c r="E57" s="22"/>
      <c r="F57" s="23"/>
    </row>
    <row r="58" spans="1:9" x14ac:dyDescent="0.2">
      <c r="A58" s="20" t="s">
        <v>27</v>
      </c>
      <c r="B58" s="20"/>
      <c r="C58" s="20"/>
      <c r="D58" s="20"/>
      <c r="E58" s="25">
        <f>E26+E56</f>
        <v>22718.304106799995</v>
      </c>
      <c r="F58" s="26">
        <f>F26+F56</f>
        <v>98.274156447474383</v>
      </c>
      <c r="G58" s="14"/>
      <c r="H58" s="14"/>
      <c r="I58" s="14"/>
    </row>
    <row r="59" spans="1:9" x14ac:dyDescent="0.2">
      <c r="A59" s="20"/>
      <c r="B59" s="20"/>
      <c r="C59" s="20"/>
      <c r="D59" s="20"/>
      <c r="E59" s="25"/>
      <c r="F59" s="26"/>
      <c r="G59" s="14"/>
      <c r="H59" s="14"/>
      <c r="I59" s="14"/>
    </row>
    <row r="60" spans="1:9" x14ac:dyDescent="0.2">
      <c r="A60" s="20" t="s">
        <v>29</v>
      </c>
      <c r="B60" s="20"/>
      <c r="C60" s="20"/>
      <c r="D60" s="20"/>
      <c r="E60" s="25">
        <f>E62-(E26+E56)</f>
        <v>398.96794930000397</v>
      </c>
      <c r="F60" s="26">
        <f>F62-(F26+F56)</f>
        <v>1.7258435525256175</v>
      </c>
      <c r="G60" s="14"/>
      <c r="H60" s="14"/>
      <c r="I60" s="14"/>
    </row>
    <row r="61" spans="1:9" x14ac:dyDescent="0.2">
      <c r="A61" s="20"/>
      <c r="B61" s="20"/>
      <c r="C61" s="20"/>
      <c r="D61" s="20"/>
      <c r="E61" s="25"/>
      <c r="F61" s="26"/>
      <c r="G61" s="14"/>
      <c r="H61" s="14"/>
      <c r="I61" s="14"/>
    </row>
    <row r="62" spans="1:9" x14ac:dyDescent="0.2">
      <c r="A62" s="27" t="s">
        <v>28</v>
      </c>
      <c r="B62" s="27"/>
      <c r="C62" s="27"/>
      <c r="D62" s="27"/>
      <c r="E62" s="28">
        <v>23117.272056099999</v>
      </c>
      <c r="F62" s="29">
        <v>100</v>
      </c>
      <c r="G62" s="14"/>
      <c r="H62" s="14"/>
      <c r="I62" s="14"/>
    </row>
    <row r="64" spans="1:9" x14ac:dyDescent="0.2">
      <c r="A64" s="14" t="s">
        <v>32</v>
      </c>
    </row>
    <row r="65" spans="1:4" x14ac:dyDescent="0.2">
      <c r="A65" s="14" t="s">
        <v>33</v>
      </c>
    </row>
    <row r="66" spans="1:4" x14ac:dyDescent="0.2">
      <c r="A66" s="14" t="s">
        <v>34</v>
      </c>
      <c r="B66" s="14"/>
      <c r="C66" s="30" t="s">
        <v>36</v>
      </c>
      <c r="D66" s="14" t="s">
        <v>35</v>
      </c>
    </row>
    <row r="67" spans="1:4" x14ac:dyDescent="0.2">
      <c r="A67" s="7" t="s">
        <v>56</v>
      </c>
      <c r="C67" s="31">
        <v>23.201899999999998</v>
      </c>
      <c r="D67" s="31">
        <v>25.9605</v>
      </c>
    </row>
    <row r="68" spans="1:4" x14ac:dyDescent="0.2">
      <c r="A68" s="7" t="s">
        <v>74</v>
      </c>
      <c r="C68" s="31">
        <v>11.278499999999999</v>
      </c>
      <c r="D68" s="31">
        <v>12.2539</v>
      </c>
    </row>
    <row r="69" spans="1:4" x14ac:dyDescent="0.2">
      <c r="A69" s="7" t="s">
        <v>57</v>
      </c>
      <c r="C69" s="31">
        <v>24.995999999999999</v>
      </c>
      <c r="D69" s="31">
        <v>28.089600000000001</v>
      </c>
    </row>
    <row r="70" spans="1:4" x14ac:dyDescent="0.2">
      <c r="A70" s="7" t="s">
        <v>75</v>
      </c>
      <c r="C70" s="31">
        <v>12.055</v>
      </c>
      <c r="D70" s="31">
        <v>12.8649</v>
      </c>
    </row>
    <row r="72" spans="1:4" x14ac:dyDescent="0.2">
      <c r="A72" s="14" t="s">
        <v>37</v>
      </c>
    </row>
    <row r="73" spans="1:4" x14ac:dyDescent="0.2">
      <c r="A73" s="88" t="s">
        <v>38</v>
      </c>
      <c r="B73" s="89"/>
      <c r="C73" s="32" t="s">
        <v>39</v>
      </c>
    </row>
    <row r="74" spans="1:4" x14ac:dyDescent="0.2">
      <c r="A74" s="84" t="s">
        <v>74</v>
      </c>
      <c r="B74" s="85"/>
      <c r="C74" s="33">
        <v>0.35</v>
      </c>
    </row>
    <row r="75" spans="1:4" x14ac:dyDescent="0.2">
      <c r="A75" s="84" t="s">
        <v>75</v>
      </c>
      <c r="B75" s="85"/>
      <c r="C75" s="33">
        <v>0.65</v>
      </c>
    </row>
    <row r="76" spans="1:4" x14ac:dyDescent="0.2">
      <c r="A76" s="7" t="s">
        <v>40</v>
      </c>
    </row>
    <row r="77" spans="1:4" x14ac:dyDescent="0.2">
      <c r="A77" s="7" t="s">
        <v>41</v>
      </c>
    </row>
    <row r="79" spans="1:4" x14ac:dyDescent="0.2">
      <c r="A79" s="14" t="s">
        <v>281</v>
      </c>
      <c r="D79" s="50">
        <v>0.50249999999999995</v>
      </c>
    </row>
    <row r="81" spans="1:4" x14ac:dyDescent="0.2">
      <c r="A81" s="91" t="s">
        <v>43</v>
      </c>
      <c r="B81" s="91"/>
      <c r="C81" s="91"/>
      <c r="D81" s="30" t="s">
        <v>44</v>
      </c>
    </row>
    <row r="83" spans="1:4" x14ac:dyDescent="0.2">
      <c r="A83" s="14" t="s">
        <v>795</v>
      </c>
    </row>
    <row r="84" spans="1:4" x14ac:dyDescent="0.2">
      <c r="A84" s="62"/>
    </row>
    <row r="85" spans="1:4" x14ac:dyDescent="0.2">
      <c r="A85" s="63" t="s">
        <v>803</v>
      </c>
    </row>
    <row r="86" spans="1:4" x14ac:dyDescent="0.2">
      <c r="A86" s="64"/>
    </row>
    <row r="87" spans="1:4" x14ac:dyDescent="0.2">
      <c r="A87" s="65"/>
    </row>
    <row r="88" spans="1:4" x14ac:dyDescent="0.2">
      <c r="A88" s="65"/>
    </row>
    <row r="89" spans="1:4" x14ac:dyDescent="0.2">
      <c r="A89" s="65"/>
    </row>
    <row r="90" spans="1:4" x14ac:dyDescent="0.2">
      <c r="A90" s="65"/>
    </row>
    <row r="91" spans="1:4" x14ac:dyDescent="0.2">
      <c r="A91" s="65"/>
    </row>
    <row r="92" spans="1:4" x14ac:dyDescent="0.2">
      <c r="A92" s="65"/>
    </row>
    <row r="93" spans="1:4" x14ac:dyDescent="0.2">
      <c r="A93" s="65"/>
    </row>
    <row r="94" spans="1:4" x14ac:dyDescent="0.2">
      <c r="A94" s="65"/>
    </row>
    <row r="95" spans="1:4" x14ac:dyDescent="0.2">
      <c r="A95" s="65"/>
    </row>
    <row r="96" spans="1:4" x14ac:dyDescent="0.2">
      <c r="A96" s="65"/>
    </row>
    <row r="97" spans="1:1" x14ac:dyDescent="0.2">
      <c r="A97" s="65"/>
    </row>
    <row r="98" spans="1:1" x14ac:dyDescent="0.2">
      <c r="A98" s="65"/>
    </row>
    <row r="99" spans="1:1" x14ac:dyDescent="0.2">
      <c r="A99" s="63" t="s">
        <v>819</v>
      </c>
    </row>
    <row r="100" spans="1:1" x14ac:dyDescent="0.2">
      <c r="A100" s="65"/>
    </row>
    <row r="101" spans="1:1" x14ac:dyDescent="0.2">
      <c r="A101" s="63" t="s">
        <v>804</v>
      </c>
    </row>
    <row r="102" spans="1:1" x14ac:dyDescent="0.2">
      <c r="A102" s="65"/>
    </row>
    <row r="103" spans="1:1" x14ac:dyDescent="0.2">
      <c r="A103" s="65"/>
    </row>
    <row r="104" spans="1:1" x14ac:dyDescent="0.2">
      <c r="A104" s="65"/>
    </row>
    <row r="105" spans="1:1" x14ac:dyDescent="0.2">
      <c r="A105" s="65"/>
    </row>
    <row r="106" spans="1:1" x14ac:dyDescent="0.2">
      <c r="A106" s="65"/>
    </row>
    <row r="107" spans="1:1" x14ac:dyDescent="0.2">
      <c r="A107" s="65"/>
    </row>
    <row r="108" spans="1:1" x14ac:dyDescent="0.2">
      <c r="A108" s="65"/>
    </row>
    <row r="109" spans="1:1" x14ac:dyDescent="0.2">
      <c r="A109" s="65"/>
    </row>
    <row r="110" spans="1:1" x14ac:dyDescent="0.2">
      <c r="A110" s="65"/>
    </row>
    <row r="111" spans="1:1" x14ac:dyDescent="0.2">
      <c r="A111" s="65"/>
    </row>
    <row r="112" spans="1:1" x14ac:dyDescent="0.2">
      <c r="A112" s="65"/>
    </row>
    <row r="113" spans="1:1" x14ac:dyDescent="0.2">
      <c r="A113" s="65"/>
    </row>
  </sheetData>
  <mergeCells count="5">
    <mergeCell ref="A1:F1"/>
    <mergeCell ref="A73:B73"/>
    <mergeCell ref="A74:B74"/>
    <mergeCell ref="A75:B75"/>
    <mergeCell ref="A81:C81"/>
  </mergeCells>
  <conditionalFormatting sqref="F2:F3 F216:F65536">
    <cfRule type="cellIs" dxfId="33" priority="2" stopIfTrue="1" operator="between">
      <formula>0.009</formula>
      <formula>-0.009</formula>
    </cfRule>
  </conditionalFormatting>
  <conditionalFormatting sqref="F5:F115">
    <cfRule type="cellIs" dxfId="32" priority="1"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4"/>
  <sheetViews>
    <sheetView workbookViewId="0">
      <selection sqref="A1:F1"/>
    </sheetView>
  </sheetViews>
  <sheetFormatPr defaultColWidth="9.140625" defaultRowHeight="11.25" x14ac:dyDescent="0.2"/>
  <cols>
    <col min="1" max="1" width="38.7109375" style="7" bestFit="1" customWidth="1"/>
    <col min="2" max="2" width="51.5703125" style="7" customWidth="1"/>
    <col min="3" max="3" width="25.5703125" style="7" bestFit="1" customWidth="1"/>
    <col min="4" max="4" width="15.28515625" style="7" bestFit="1" customWidth="1"/>
    <col min="5" max="5" width="27" style="10" customWidth="1"/>
    <col min="6" max="6" width="13.5703125" style="11" bestFit="1" customWidth="1"/>
    <col min="7" max="16384" width="9.140625" style="7"/>
  </cols>
  <sheetData>
    <row r="1" spans="1:6" s="1" customFormat="1" ht="15" customHeight="1" x14ac:dyDescent="0.2">
      <c r="A1" s="86" t="s">
        <v>1205</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81</v>
      </c>
      <c r="B7" s="21" t="s">
        <v>80</v>
      </c>
      <c r="C7" s="21" t="s">
        <v>79</v>
      </c>
      <c r="D7" s="24">
        <v>495944</v>
      </c>
      <c r="E7" s="22">
        <v>7538.844744</v>
      </c>
      <c r="F7" s="23">
        <v>11.448230610042099</v>
      </c>
    </row>
    <row r="8" spans="1:6" x14ac:dyDescent="0.2">
      <c r="A8" s="21" t="s">
        <v>97</v>
      </c>
      <c r="B8" s="21" t="s">
        <v>96</v>
      </c>
      <c r="C8" s="21" t="s">
        <v>98</v>
      </c>
      <c r="D8" s="24">
        <v>223079</v>
      </c>
      <c r="E8" s="22">
        <v>6545.1378599999998</v>
      </c>
      <c r="F8" s="23">
        <v>9.9392214775921701</v>
      </c>
    </row>
    <row r="9" spans="1:6" x14ac:dyDescent="0.2">
      <c r="A9" s="21" t="s">
        <v>78</v>
      </c>
      <c r="B9" s="21" t="s">
        <v>77</v>
      </c>
      <c r="C9" s="21" t="s">
        <v>79</v>
      </c>
      <c r="D9" s="24">
        <v>461126</v>
      </c>
      <c r="E9" s="22">
        <v>5304.7935040000002</v>
      </c>
      <c r="F9" s="23">
        <v>8.0556771540864407</v>
      </c>
    </row>
    <row r="10" spans="1:6" x14ac:dyDescent="0.2">
      <c r="A10" s="21" t="s">
        <v>86</v>
      </c>
      <c r="B10" s="21" t="s">
        <v>85</v>
      </c>
      <c r="C10" s="21" t="s">
        <v>87</v>
      </c>
      <c r="D10" s="24">
        <v>235404</v>
      </c>
      <c r="E10" s="22">
        <v>3344.0315220000002</v>
      </c>
      <c r="F10" s="23">
        <v>5.0781313757091198</v>
      </c>
    </row>
    <row r="11" spans="1:6" x14ac:dyDescent="0.2">
      <c r="A11" s="21" t="s">
        <v>83</v>
      </c>
      <c r="B11" s="21" t="s">
        <v>82</v>
      </c>
      <c r="C11" s="21" t="s">
        <v>84</v>
      </c>
      <c r="D11" s="24">
        <v>77952</v>
      </c>
      <c r="E11" s="22">
        <v>2801.8287359999999</v>
      </c>
      <c r="F11" s="23">
        <v>4.2547608537898904</v>
      </c>
    </row>
    <row r="12" spans="1:6" x14ac:dyDescent="0.2">
      <c r="A12" s="21" t="s">
        <v>214</v>
      </c>
      <c r="B12" s="21" t="s">
        <v>213</v>
      </c>
      <c r="C12" s="21" t="s">
        <v>215</v>
      </c>
      <c r="D12" s="24">
        <v>584452</v>
      </c>
      <c r="E12" s="22">
        <v>2546.1651379999998</v>
      </c>
      <c r="F12" s="23">
        <v>3.8665188979084499</v>
      </c>
    </row>
    <row r="13" spans="1:6" x14ac:dyDescent="0.2">
      <c r="A13" s="21" t="s">
        <v>343</v>
      </c>
      <c r="B13" s="21" t="s">
        <v>342</v>
      </c>
      <c r="C13" s="21" t="s">
        <v>87</v>
      </c>
      <c r="D13" s="24">
        <v>66418</v>
      </c>
      <c r="E13" s="22">
        <v>2537.5993170000002</v>
      </c>
      <c r="F13" s="23">
        <v>3.8535111364407002</v>
      </c>
    </row>
    <row r="14" spans="1:6" x14ac:dyDescent="0.2">
      <c r="A14" s="21" t="s">
        <v>94</v>
      </c>
      <c r="B14" s="21" t="s">
        <v>93</v>
      </c>
      <c r="C14" s="21" t="s">
        <v>95</v>
      </c>
      <c r="D14" s="24">
        <v>170832</v>
      </c>
      <c r="E14" s="22">
        <v>2258.9115360000001</v>
      </c>
      <c r="F14" s="23">
        <v>3.43030544731596</v>
      </c>
    </row>
    <row r="15" spans="1:6" x14ac:dyDescent="0.2">
      <c r="A15" s="21" t="s">
        <v>89</v>
      </c>
      <c r="B15" s="21" t="s">
        <v>88</v>
      </c>
      <c r="C15" s="21" t="s">
        <v>79</v>
      </c>
      <c r="D15" s="24">
        <v>186969</v>
      </c>
      <c r="E15" s="22">
        <v>2179.8715710000001</v>
      </c>
      <c r="F15" s="23">
        <v>3.3102780721070699</v>
      </c>
    </row>
    <row r="16" spans="1:6" x14ac:dyDescent="0.2">
      <c r="A16" s="21" t="s">
        <v>100</v>
      </c>
      <c r="B16" s="21" t="s">
        <v>99</v>
      </c>
      <c r="C16" s="21" t="s">
        <v>79</v>
      </c>
      <c r="D16" s="24">
        <v>253271</v>
      </c>
      <c r="E16" s="22">
        <v>2092.6516379999998</v>
      </c>
      <c r="F16" s="23">
        <v>3.1778288785391702</v>
      </c>
    </row>
    <row r="17" spans="1:6" x14ac:dyDescent="0.2">
      <c r="A17" s="21" t="s">
        <v>237</v>
      </c>
      <c r="B17" s="21" t="s">
        <v>236</v>
      </c>
      <c r="C17" s="21" t="s">
        <v>79</v>
      </c>
      <c r="D17" s="24">
        <v>97003</v>
      </c>
      <c r="E17" s="22">
        <v>1575.280219</v>
      </c>
      <c r="F17" s="23">
        <v>2.3921664173947401</v>
      </c>
    </row>
    <row r="18" spans="1:6" x14ac:dyDescent="0.2">
      <c r="A18" s="21" t="s">
        <v>212</v>
      </c>
      <c r="B18" s="21" t="s">
        <v>211</v>
      </c>
      <c r="C18" s="21" t="s">
        <v>92</v>
      </c>
      <c r="D18" s="24">
        <v>63165</v>
      </c>
      <c r="E18" s="22">
        <v>1362.0584779999999</v>
      </c>
      <c r="F18" s="23">
        <v>2.0683752073442401</v>
      </c>
    </row>
    <row r="19" spans="1:6" x14ac:dyDescent="0.2">
      <c r="A19" s="21" t="s">
        <v>221</v>
      </c>
      <c r="B19" s="21" t="s">
        <v>220</v>
      </c>
      <c r="C19" s="21" t="s">
        <v>215</v>
      </c>
      <c r="D19" s="24">
        <v>57920</v>
      </c>
      <c r="E19" s="22">
        <v>1291.87664</v>
      </c>
      <c r="F19" s="23">
        <v>1.9617994794517</v>
      </c>
    </row>
    <row r="20" spans="1:6" x14ac:dyDescent="0.2">
      <c r="A20" s="21" t="s">
        <v>229</v>
      </c>
      <c r="B20" s="21" t="s">
        <v>228</v>
      </c>
      <c r="C20" s="21" t="s">
        <v>162</v>
      </c>
      <c r="D20" s="24">
        <v>18377</v>
      </c>
      <c r="E20" s="22">
        <v>1272.340784</v>
      </c>
      <c r="F20" s="23">
        <v>1.9321329997393299</v>
      </c>
    </row>
    <row r="21" spans="1:6" x14ac:dyDescent="0.2">
      <c r="A21" s="21" t="s">
        <v>91</v>
      </c>
      <c r="B21" s="21" t="s">
        <v>90</v>
      </c>
      <c r="C21" s="21" t="s">
        <v>92</v>
      </c>
      <c r="D21" s="24">
        <v>115883</v>
      </c>
      <c r="E21" s="22">
        <v>1167.9847569999999</v>
      </c>
      <c r="F21" s="23">
        <v>1.7736615225816901</v>
      </c>
    </row>
    <row r="22" spans="1:6" x14ac:dyDescent="0.2">
      <c r="A22" s="21" t="s">
        <v>111</v>
      </c>
      <c r="B22" s="21" t="s">
        <v>110</v>
      </c>
      <c r="C22" s="21" t="s">
        <v>112</v>
      </c>
      <c r="D22" s="24">
        <v>312118</v>
      </c>
      <c r="E22" s="22">
        <v>1133.612576</v>
      </c>
      <c r="F22" s="23">
        <v>1.7214651094679601</v>
      </c>
    </row>
    <row r="23" spans="1:6" x14ac:dyDescent="0.2">
      <c r="A23" s="21" t="s">
        <v>139</v>
      </c>
      <c r="B23" s="21" t="s">
        <v>138</v>
      </c>
      <c r="C23" s="21" t="s">
        <v>92</v>
      </c>
      <c r="D23" s="24">
        <v>8716</v>
      </c>
      <c r="E23" s="22">
        <v>1117.1732999999999</v>
      </c>
      <c r="F23" s="23">
        <v>1.6965009897518799</v>
      </c>
    </row>
    <row r="24" spans="1:6" x14ac:dyDescent="0.2">
      <c r="A24" s="21" t="s">
        <v>105</v>
      </c>
      <c r="B24" s="21" t="s">
        <v>104</v>
      </c>
      <c r="C24" s="21" t="s">
        <v>106</v>
      </c>
      <c r="D24" s="24">
        <v>70922</v>
      </c>
      <c r="E24" s="22">
        <v>1065.319362</v>
      </c>
      <c r="F24" s="23">
        <v>1.6177573810928401</v>
      </c>
    </row>
    <row r="25" spans="1:6" x14ac:dyDescent="0.2">
      <c r="A25" s="21" t="s">
        <v>243</v>
      </c>
      <c r="B25" s="21" t="s">
        <v>242</v>
      </c>
      <c r="C25" s="21" t="s">
        <v>145</v>
      </c>
      <c r="D25" s="24">
        <v>27280</v>
      </c>
      <c r="E25" s="22">
        <v>979.14739999999995</v>
      </c>
      <c r="F25" s="23">
        <v>1.48689960027955</v>
      </c>
    </row>
    <row r="26" spans="1:6" x14ac:dyDescent="0.2">
      <c r="A26" s="21" t="s">
        <v>114</v>
      </c>
      <c r="B26" s="21" t="s">
        <v>113</v>
      </c>
      <c r="C26" s="21" t="s">
        <v>87</v>
      </c>
      <c r="D26" s="24">
        <v>69607</v>
      </c>
      <c r="E26" s="22">
        <v>951.24926200000004</v>
      </c>
      <c r="F26" s="23">
        <v>1.4445344464316801</v>
      </c>
    </row>
    <row r="27" spans="1:6" x14ac:dyDescent="0.2">
      <c r="A27" s="21" t="s">
        <v>308</v>
      </c>
      <c r="B27" s="21" t="s">
        <v>307</v>
      </c>
      <c r="C27" s="21" t="s">
        <v>112</v>
      </c>
      <c r="D27" s="24">
        <v>300137</v>
      </c>
      <c r="E27" s="22">
        <v>905.96353450000004</v>
      </c>
      <c r="F27" s="23">
        <v>1.3757650965685999</v>
      </c>
    </row>
    <row r="28" spans="1:6" x14ac:dyDescent="0.2">
      <c r="A28" s="21" t="s">
        <v>167</v>
      </c>
      <c r="B28" s="21" t="s">
        <v>166</v>
      </c>
      <c r="C28" s="21" t="s">
        <v>168</v>
      </c>
      <c r="D28" s="24">
        <v>543030</v>
      </c>
      <c r="E28" s="22">
        <v>895.99950000000001</v>
      </c>
      <c r="F28" s="23">
        <v>1.36063405611931</v>
      </c>
    </row>
    <row r="29" spans="1:6" x14ac:dyDescent="0.2">
      <c r="A29" s="21" t="s">
        <v>225</v>
      </c>
      <c r="B29" s="21" t="s">
        <v>224</v>
      </c>
      <c r="C29" s="21" t="s">
        <v>145</v>
      </c>
      <c r="D29" s="24">
        <v>29673</v>
      </c>
      <c r="E29" s="22">
        <v>853.36580700000002</v>
      </c>
      <c r="F29" s="23">
        <v>1.29589199472984</v>
      </c>
    </row>
    <row r="30" spans="1:6" x14ac:dyDescent="0.2">
      <c r="A30" s="21" t="s">
        <v>180</v>
      </c>
      <c r="B30" s="21" t="s">
        <v>179</v>
      </c>
      <c r="C30" s="21" t="s">
        <v>181</v>
      </c>
      <c r="D30" s="24">
        <v>7606</v>
      </c>
      <c r="E30" s="22">
        <v>758.45891099999994</v>
      </c>
      <c r="F30" s="23">
        <v>1.1517696432573501</v>
      </c>
    </row>
    <row r="31" spans="1:6" x14ac:dyDescent="0.2">
      <c r="A31" s="21" t="s">
        <v>124</v>
      </c>
      <c r="B31" s="21" t="s">
        <v>123</v>
      </c>
      <c r="C31" s="21" t="s">
        <v>125</v>
      </c>
      <c r="D31" s="24">
        <v>256140</v>
      </c>
      <c r="E31" s="22">
        <v>724.49198999999999</v>
      </c>
      <c r="F31" s="23">
        <v>1.10018864405577</v>
      </c>
    </row>
    <row r="32" spans="1:6" x14ac:dyDescent="0.2">
      <c r="A32" s="21" t="s">
        <v>291</v>
      </c>
      <c r="B32" s="21" t="s">
        <v>290</v>
      </c>
      <c r="C32" s="21" t="s">
        <v>292</v>
      </c>
      <c r="D32" s="24">
        <v>148916</v>
      </c>
      <c r="E32" s="22">
        <v>676.52538800000002</v>
      </c>
      <c r="F32" s="23">
        <v>1.0273482102859799</v>
      </c>
    </row>
    <row r="33" spans="1:6" x14ac:dyDescent="0.2">
      <c r="A33" s="21" t="s">
        <v>750</v>
      </c>
      <c r="B33" s="21" t="s">
        <v>749</v>
      </c>
      <c r="C33" s="21" t="s">
        <v>92</v>
      </c>
      <c r="D33" s="24">
        <v>7450</v>
      </c>
      <c r="E33" s="22">
        <v>663.32192499999996</v>
      </c>
      <c r="F33" s="23">
        <v>1.0072978850162499</v>
      </c>
    </row>
    <row r="34" spans="1:6" x14ac:dyDescent="0.2">
      <c r="A34" s="21" t="s">
        <v>119</v>
      </c>
      <c r="B34" s="21" t="s">
        <v>118</v>
      </c>
      <c r="C34" s="21" t="s">
        <v>79</v>
      </c>
      <c r="D34" s="24">
        <v>42622</v>
      </c>
      <c r="E34" s="22">
        <v>646.02165400000001</v>
      </c>
      <c r="F34" s="23">
        <v>0.98102628787507595</v>
      </c>
    </row>
    <row r="35" spans="1:6" x14ac:dyDescent="0.2">
      <c r="A35" s="21" t="s">
        <v>255</v>
      </c>
      <c r="B35" s="21" t="s">
        <v>254</v>
      </c>
      <c r="C35" s="21" t="s">
        <v>256</v>
      </c>
      <c r="D35" s="24">
        <v>48385</v>
      </c>
      <c r="E35" s="22">
        <v>641.052865</v>
      </c>
      <c r="F35" s="23">
        <v>0.97348085561638498</v>
      </c>
    </row>
    <row r="36" spans="1:6" x14ac:dyDescent="0.2">
      <c r="A36" s="21" t="s">
        <v>316</v>
      </c>
      <c r="B36" s="21" t="s">
        <v>315</v>
      </c>
      <c r="C36" s="21" t="s">
        <v>317</v>
      </c>
      <c r="D36" s="24">
        <v>95394</v>
      </c>
      <c r="E36" s="22">
        <v>614.71893599999999</v>
      </c>
      <c r="F36" s="23">
        <v>0.93349105581311798</v>
      </c>
    </row>
    <row r="37" spans="1:6" x14ac:dyDescent="0.2">
      <c r="A37" s="21" t="s">
        <v>752</v>
      </c>
      <c r="B37" s="21" t="s">
        <v>751</v>
      </c>
      <c r="C37" s="21" t="s">
        <v>365</v>
      </c>
      <c r="D37" s="24">
        <v>23500</v>
      </c>
      <c r="E37" s="22">
        <v>589.23900000000003</v>
      </c>
      <c r="F37" s="23">
        <v>0.89479810043831998</v>
      </c>
    </row>
    <row r="38" spans="1:6" x14ac:dyDescent="0.2">
      <c r="A38" s="21" t="s">
        <v>294</v>
      </c>
      <c r="B38" s="21" t="s">
        <v>293</v>
      </c>
      <c r="C38" s="21" t="s">
        <v>181</v>
      </c>
      <c r="D38" s="24">
        <v>24081</v>
      </c>
      <c r="E38" s="22">
        <v>580.7494365</v>
      </c>
      <c r="F38" s="23">
        <v>0.88190614099003095</v>
      </c>
    </row>
    <row r="39" spans="1:6" x14ac:dyDescent="0.2">
      <c r="A39" s="21" t="s">
        <v>754</v>
      </c>
      <c r="B39" s="21" t="s">
        <v>753</v>
      </c>
      <c r="C39" s="21" t="s">
        <v>162</v>
      </c>
      <c r="D39" s="24">
        <v>35731</v>
      </c>
      <c r="E39" s="22">
        <v>577.05565000000001</v>
      </c>
      <c r="F39" s="23">
        <v>0.87629688372154602</v>
      </c>
    </row>
    <row r="40" spans="1:6" x14ac:dyDescent="0.2">
      <c r="A40" s="21" t="s">
        <v>756</v>
      </c>
      <c r="B40" s="21" t="s">
        <v>755</v>
      </c>
      <c r="C40" s="21" t="s">
        <v>168</v>
      </c>
      <c r="D40" s="24">
        <v>60689</v>
      </c>
      <c r="E40" s="22">
        <v>535.39835800000003</v>
      </c>
      <c r="F40" s="23">
        <v>0.81303755134367495</v>
      </c>
    </row>
    <row r="41" spans="1:6" x14ac:dyDescent="0.2">
      <c r="A41" s="21" t="s">
        <v>758</v>
      </c>
      <c r="B41" s="21" t="s">
        <v>757</v>
      </c>
      <c r="C41" s="21" t="s">
        <v>759</v>
      </c>
      <c r="D41" s="24">
        <v>17270</v>
      </c>
      <c r="E41" s="22">
        <v>527.54669000000001</v>
      </c>
      <c r="F41" s="23">
        <v>0.80111427808499402</v>
      </c>
    </row>
    <row r="42" spans="1:6" x14ac:dyDescent="0.2">
      <c r="A42" s="21" t="s">
        <v>154</v>
      </c>
      <c r="B42" s="21" t="s">
        <v>153</v>
      </c>
      <c r="C42" s="21" t="s">
        <v>87</v>
      </c>
      <c r="D42" s="24">
        <v>41687</v>
      </c>
      <c r="E42" s="22">
        <v>526.71524499999998</v>
      </c>
      <c r="F42" s="23">
        <v>0.799851674274623</v>
      </c>
    </row>
    <row r="43" spans="1:6" x14ac:dyDescent="0.2">
      <c r="A43" s="21" t="s">
        <v>217</v>
      </c>
      <c r="B43" s="21" t="s">
        <v>216</v>
      </c>
      <c r="C43" s="21" t="s">
        <v>106</v>
      </c>
      <c r="D43" s="24">
        <v>7951</v>
      </c>
      <c r="E43" s="22">
        <v>493.30389300000002</v>
      </c>
      <c r="F43" s="23">
        <v>0.74911434306831104</v>
      </c>
    </row>
    <row r="44" spans="1:6" x14ac:dyDescent="0.2">
      <c r="A44" s="21" t="s">
        <v>296</v>
      </c>
      <c r="B44" s="21" t="s">
        <v>295</v>
      </c>
      <c r="C44" s="21" t="s">
        <v>106</v>
      </c>
      <c r="D44" s="24">
        <v>34270</v>
      </c>
      <c r="E44" s="22">
        <v>479.78</v>
      </c>
      <c r="F44" s="23">
        <v>0.72857742380985901</v>
      </c>
    </row>
    <row r="45" spans="1:6" x14ac:dyDescent="0.2">
      <c r="A45" s="21" t="s">
        <v>761</v>
      </c>
      <c r="B45" s="21" t="s">
        <v>760</v>
      </c>
      <c r="C45" s="21" t="s">
        <v>162</v>
      </c>
      <c r="D45" s="24">
        <v>18331</v>
      </c>
      <c r="E45" s="22">
        <v>467.75212699999997</v>
      </c>
      <c r="F45" s="23">
        <v>0.71031230912343601</v>
      </c>
    </row>
    <row r="46" spans="1:6" x14ac:dyDescent="0.2">
      <c r="A46" s="21" t="s">
        <v>703</v>
      </c>
      <c r="B46" s="21" t="s">
        <v>702</v>
      </c>
      <c r="C46" s="21" t="s">
        <v>134</v>
      </c>
      <c r="D46" s="24">
        <v>41757</v>
      </c>
      <c r="E46" s="22">
        <v>462.81370950000002</v>
      </c>
      <c r="F46" s="23">
        <v>0.70281299798114605</v>
      </c>
    </row>
    <row r="47" spans="1:6" x14ac:dyDescent="0.2">
      <c r="A47" s="21" t="s">
        <v>763</v>
      </c>
      <c r="B47" s="21" t="s">
        <v>762</v>
      </c>
      <c r="C47" s="21" t="s">
        <v>87</v>
      </c>
      <c r="D47" s="24">
        <v>92227</v>
      </c>
      <c r="E47" s="22">
        <v>426.45764800000001</v>
      </c>
      <c r="F47" s="23">
        <v>0.64760393210190403</v>
      </c>
    </row>
    <row r="48" spans="1:6" x14ac:dyDescent="0.2">
      <c r="A48" s="21" t="s">
        <v>683</v>
      </c>
      <c r="B48" s="21" t="s">
        <v>682</v>
      </c>
      <c r="C48" s="21" t="s">
        <v>157</v>
      </c>
      <c r="D48" s="24">
        <v>29663</v>
      </c>
      <c r="E48" s="22">
        <v>426.12382650000001</v>
      </c>
      <c r="F48" s="23">
        <v>0.64709700224138</v>
      </c>
    </row>
    <row r="49" spans="1:9" x14ac:dyDescent="0.2">
      <c r="A49" s="21" t="s">
        <v>687</v>
      </c>
      <c r="B49" s="21" t="s">
        <v>686</v>
      </c>
      <c r="C49" s="21" t="s">
        <v>92</v>
      </c>
      <c r="D49" s="24">
        <v>8939</v>
      </c>
      <c r="E49" s="22">
        <v>410.96158600000001</v>
      </c>
      <c r="F49" s="23">
        <v>0.62407214475946005</v>
      </c>
    </row>
    <row r="50" spans="1:9" x14ac:dyDescent="0.2">
      <c r="A50" s="21" t="s">
        <v>156</v>
      </c>
      <c r="B50" s="21" t="s">
        <v>155</v>
      </c>
      <c r="C50" s="21" t="s">
        <v>157</v>
      </c>
      <c r="D50" s="24">
        <v>70205</v>
      </c>
      <c r="E50" s="22">
        <v>409.75148250000001</v>
      </c>
      <c r="F50" s="23">
        <v>0.62223452316086603</v>
      </c>
    </row>
    <row r="51" spans="1:9" x14ac:dyDescent="0.2">
      <c r="A51" s="21" t="s">
        <v>136</v>
      </c>
      <c r="B51" s="21" t="s">
        <v>135</v>
      </c>
      <c r="C51" s="21" t="s">
        <v>137</v>
      </c>
      <c r="D51" s="24">
        <v>6608</v>
      </c>
      <c r="E51" s="22">
        <v>392.98436800000002</v>
      </c>
      <c r="F51" s="23">
        <v>0.59677255916250305</v>
      </c>
    </row>
    <row r="52" spans="1:9" x14ac:dyDescent="0.2">
      <c r="A52" s="21" t="s">
        <v>765</v>
      </c>
      <c r="B52" s="21" t="s">
        <v>764</v>
      </c>
      <c r="C52" s="21" t="s">
        <v>92</v>
      </c>
      <c r="D52" s="24">
        <v>8484</v>
      </c>
      <c r="E52" s="22">
        <v>385.43236200000001</v>
      </c>
      <c r="F52" s="23">
        <v>0.58530434232129103</v>
      </c>
    </row>
    <row r="53" spans="1:9" x14ac:dyDescent="0.2">
      <c r="A53" s="21" t="s">
        <v>241</v>
      </c>
      <c r="B53" s="21" t="s">
        <v>240</v>
      </c>
      <c r="C53" s="21" t="s">
        <v>98</v>
      </c>
      <c r="D53" s="24">
        <v>62334</v>
      </c>
      <c r="E53" s="22">
        <v>378.58554900000001</v>
      </c>
      <c r="F53" s="23">
        <v>0.57490700734099198</v>
      </c>
    </row>
    <row r="54" spans="1:9" x14ac:dyDescent="0.2">
      <c r="A54" s="21" t="s">
        <v>767</v>
      </c>
      <c r="B54" s="21" t="s">
        <v>766</v>
      </c>
      <c r="C54" s="21" t="s">
        <v>365</v>
      </c>
      <c r="D54" s="24">
        <v>7708</v>
      </c>
      <c r="E54" s="22">
        <v>368.13022599999999</v>
      </c>
      <c r="F54" s="23">
        <v>0.55902991305519401</v>
      </c>
    </row>
    <row r="55" spans="1:9" x14ac:dyDescent="0.2">
      <c r="A55" s="21" t="s">
        <v>769</v>
      </c>
      <c r="B55" s="21" t="s">
        <v>768</v>
      </c>
      <c r="C55" s="21" t="s">
        <v>106</v>
      </c>
      <c r="D55" s="24">
        <v>8321</v>
      </c>
      <c r="E55" s="22">
        <v>333.03970399999997</v>
      </c>
      <c r="F55" s="23">
        <v>0.50574265197948598</v>
      </c>
    </row>
    <row r="56" spans="1:9" x14ac:dyDescent="0.2">
      <c r="A56" s="21" t="s">
        <v>428</v>
      </c>
      <c r="B56" s="21" t="s">
        <v>427</v>
      </c>
      <c r="C56" s="21" t="s">
        <v>87</v>
      </c>
      <c r="D56" s="24">
        <v>5990</v>
      </c>
      <c r="E56" s="22">
        <v>281.91336000000001</v>
      </c>
      <c r="F56" s="23">
        <v>0.42810394257030598</v>
      </c>
    </row>
    <row r="57" spans="1:9" x14ac:dyDescent="0.2">
      <c r="A57" s="20" t="s">
        <v>24</v>
      </c>
      <c r="B57" s="20"/>
      <c r="C57" s="20"/>
      <c r="D57" s="20"/>
      <c r="E57" s="25">
        <f>SUM(E7:E56)</f>
        <v>65499.53307550001</v>
      </c>
      <c r="F57" s="26">
        <f>SUM(F7:F56)</f>
        <v>99.465340507933703</v>
      </c>
      <c r="G57" s="14"/>
      <c r="H57" s="14"/>
      <c r="I57" s="14"/>
    </row>
    <row r="58" spans="1:9" x14ac:dyDescent="0.2">
      <c r="A58" s="21"/>
      <c r="B58" s="21"/>
      <c r="C58" s="21"/>
      <c r="D58" s="21"/>
      <c r="E58" s="22"/>
      <c r="F58" s="23"/>
    </row>
    <row r="59" spans="1:9" x14ac:dyDescent="0.2">
      <c r="A59" s="20" t="s">
        <v>27</v>
      </c>
      <c r="B59" s="20"/>
      <c r="C59" s="20"/>
      <c r="D59" s="20"/>
      <c r="E59" s="25">
        <f>E57</f>
        <v>65499.53307550001</v>
      </c>
      <c r="F59" s="26">
        <f>F57</f>
        <v>99.465340507933703</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E63-(E57)</f>
        <v>352.08191019998776</v>
      </c>
      <c r="F61" s="26">
        <f>F63-(F57)</f>
        <v>0.53465949206629659</v>
      </c>
      <c r="G61" s="14"/>
      <c r="H61" s="14"/>
      <c r="I61" s="14"/>
    </row>
    <row r="62" spans="1:9" x14ac:dyDescent="0.2">
      <c r="A62" s="20"/>
      <c r="B62" s="20"/>
      <c r="C62" s="20"/>
      <c r="D62" s="20"/>
      <c r="E62" s="25"/>
      <c r="F62" s="26"/>
      <c r="G62" s="14"/>
      <c r="H62" s="14"/>
      <c r="I62" s="14"/>
    </row>
    <row r="63" spans="1:9" x14ac:dyDescent="0.2">
      <c r="A63" s="27" t="s">
        <v>28</v>
      </c>
      <c r="B63" s="27"/>
      <c r="C63" s="27"/>
      <c r="D63" s="27"/>
      <c r="E63" s="28">
        <v>65851.614985699998</v>
      </c>
      <c r="F63" s="29">
        <v>100</v>
      </c>
      <c r="G63" s="14"/>
      <c r="H63" s="14"/>
      <c r="I63" s="14"/>
    </row>
    <row r="65" spans="1:4" x14ac:dyDescent="0.2">
      <c r="A65" s="14" t="s">
        <v>32</v>
      </c>
    </row>
    <row r="66" spans="1:4" x14ac:dyDescent="0.2">
      <c r="A66" s="14" t="s">
        <v>33</v>
      </c>
    </row>
    <row r="67" spans="1:4" x14ac:dyDescent="0.2">
      <c r="A67" s="14" t="s">
        <v>34</v>
      </c>
      <c r="B67" s="14"/>
      <c r="C67" s="30" t="s">
        <v>36</v>
      </c>
      <c r="D67" s="14" t="s">
        <v>35</v>
      </c>
    </row>
    <row r="68" spans="1:4" x14ac:dyDescent="0.2">
      <c r="A68" s="7" t="s">
        <v>56</v>
      </c>
      <c r="C68" s="31">
        <v>152.29580000000001</v>
      </c>
      <c r="D68" s="31">
        <v>180.1354</v>
      </c>
    </row>
    <row r="69" spans="1:4" x14ac:dyDescent="0.2">
      <c r="A69" s="7" t="s">
        <v>74</v>
      </c>
      <c r="C69" s="31">
        <v>152.29580000000001</v>
      </c>
      <c r="D69" s="31">
        <v>180.1354</v>
      </c>
    </row>
    <row r="70" spans="1:4" x14ac:dyDescent="0.2">
      <c r="A70" s="7" t="s">
        <v>57</v>
      </c>
      <c r="C70" s="31">
        <v>158.96430000000001</v>
      </c>
      <c r="D70" s="31">
        <v>188.3699</v>
      </c>
    </row>
    <row r="71" spans="1:4" x14ac:dyDescent="0.2">
      <c r="A71" s="7" t="s">
        <v>75</v>
      </c>
      <c r="C71" s="31">
        <v>158.96430000000001</v>
      </c>
      <c r="D71" s="31">
        <v>188.3699</v>
      </c>
    </row>
    <row r="73" spans="1:4" x14ac:dyDescent="0.2">
      <c r="A73" s="7" t="s">
        <v>41</v>
      </c>
    </row>
    <row r="75" spans="1:4" x14ac:dyDescent="0.2">
      <c r="A75" s="14" t="s">
        <v>37</v>
      </c>
      <c r="D75" s="30" t="s">
        <v>44</v>
      </c>
    </row>
    <row r="77" spans="1:4" x14ac:dyDescent="0.2">
      <c r="A77" s="14" t="s">
        <v>281</v>
      </c>
      <c r="D77" s="50">
        <v>8.8999999999999999E-3</v>
      </c>
    </row>
    <row r="79" spans="1:4" x14ac:dyDescent="0.2">
      <c r="A79" s="91" t="s">
        <v>43</v>
      </c>
      <c r="B79" s="91"/>
      <c r="C79" s="91"/>
      <c r="D79" s="30" t="s">
        <v>44</v>
      </c>
    </row>
    <row r="81" spans="1:1" x14ac:dyDescent="0.2">
      <c r="A81" s="14" t="s">
        <v>795</v>
      </c>
    </row>
    <row r="82" spans="1:1" x14ac:dyDescent="0.2">
      <c r="A82" s="14"/>
    </row>
    <row r="83" spans="1:1" x14ac:dyDescent="0.2">
      <c r="A83" s="63" t="s">
        <v>803</v>
      </c>
    </row>
    <row r="84" spans="1:1" x14ac:dyDescent="0.2">
      <c r="A84" s="64"/>
    </row>
    <row r="85" spans="1:1" x14ac:dyDescent="0.2">
      <c r="A85" s="65"/>
    </row>
    <row r="86" spans="1:1" x14ac:dyDescent="0.2">
      <c r="A86" s="65"/>
    </row>
    <row r="87" spans="1:1" x14ac:dyDescent="0.2">
      <c r="A87" s="65"/>
    </row>
    <row r="88" spans="1:1" x14ac:dyDescent="0.2">
      <c r="A88" s="65"/>
    </row>
    <row r="89" spans="1:1" x14ac:dyDescent="0.2">
      <c r="A89" s="65"/>
    </row>
    <row r="90" spans="1:1" x14ac:dyDescent="0.2">
      <c r="A90" s="65"/>
    </row>
    <row r="91" spans="1:1" x14ac:dyDescent="0.2">
      <c r="A91" s="65"/>
    </row>
    <row r="92" spans="1:1" x14ac:dyDescent="0.2">
      <c r="A92" s="65"/>
    </row>
    <row r="93" spans="1:1" x14ac:dyDescent="0.2">
      <c r="A93" s="65"/>
    </row>
    <row r="94" spans="1:1" x14ac:dyDescent="0.2">
      <c r="A94" s="65"/>
    </row>
    <row r="95" spans="1:1" x14ac:dyDescent="0.2">
      <c r="A95" s="65"/>
    </row>
    <row r="96" spans="1:1" x14ac:dyDescent="0.2">
      <c r="A96" s="65"/>
    </row>
    <row r="97" spans="1:1" x14ac:dyDescent="0.2">
      <c r="A97" s="63" t="s">
        <v>820</v>
      </c>
    </row>
    <row r="98" spans="1:1" x14ac:dyDescent="0.2">
      <c r="A98" s="65"/>
    </row>
    <row r="99" spans="1:1" x14ac:dyDescent="0.2">
      <c r="A99" s="63" t="s">
        <v>804</v>
      </c>
    </row>
    <row r="100" spans="1:1" x14ac:dyDescent="0.2">
      <c r="A100" s="65"/>
    </row>
    <row r="101" spans="1:1" x14ac:dyDescent="0.2">
      <c r="A101" s="65"/>
    </row>
    <row r="102" spans="1:1" x14ac:dyDescent="0.2">
      <c r="A102" s="65"/>
    </row>
    <row r="103" spans="1:1" x14ac:dyDescent="0.2">
      <c r="A103" s="65"/>
    </row>
    <row r="104" spans="1:1" x14ac:dyDescent="0.2">
      <c r="A104" s="65"/>
    </row>
    <row r="105" spans="1:1" x14ac:dyDescent="0.2">
      <c r="A105" s="65"/>
    </row>
    <row r="106" spans="1:1" x14ac:dyDescent="0.2">
      <c r="A106" s="65"/>
    </row>
    <row r="107" spans="1:1" x14ac:dyDescent="0.2">
      <c r="A107" s="65"/>
    </row>
    <row r="108" spans="1:1" x14ac:dyDescent="0.2">
      <c r="A108" s="65"/>
    </row>
    <row r="109" spans="1:1" x14ac:dyDescent="0.2">
      <c r="A109" s="65"/>
    </row>
    <row r="110" spans="1:1" x14ac:dyDescent="0.2">
      <c r="A110" s="65"/>
    </row>
    <row r="111" spans="1:1" x14ac:dyDescent="0.2">
      <c r="A111" s="65"/>
    </row>
    <row r="114" spans="1:1" x14ac:dyDescent="0.2">
      <c r="A114" s="14" t="s">
        <v>821</v>
      </c>
    </row>
  </sheetData>
  <mergeCells count="2">
    <mergeCell ref="A1:F1"/>
    <mergeCell ref="A79:C79"/>
  </mergeCells>
  <conditionalFormatting sqref="F2:F3 F217:F65536">
    <cfRule type="cellIs" dxfId="31" priority="2" stopIfTrue="1" operator="between">
      <formula>0.009</formula>
      <formula>-0.009</formula>
    </cfRule>
  </conditionalFormatting>
  <conditionalFormatting sqref="F5:F116">
    <cfRule type="cellIs" dxfId="30"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3"/>
  <sheetViews>
    <sheetView workbookViewId="0">
      <selection sqref="A1:F1"/>
    </sheetView>
  </sheetViews>
  <sheetFormatPr defaultColWidth="9.140625" defaultRowHeight="11.25" x14ac:dyDescent="0.2"/>
  <cols>
    <col min="1" max="1" width="38.7109375" style="7" bestFit="1" customWidth="1"/>
    <col min="2" max="2" width="41.7109375" style="7" customWidth="1"/>
    <col min="3" max="3" width="25.5703125" style="7" bestFit="1" customWidth="1"/>
    <col min="4" max="4" width="15.28515625" style="7" bestFit="1" customWidth="1"/>
    <col min="5" max="5" width="27" style="10" customWidth="1"/>
    <col min="6" max="6" width="14.7109375" style="11" bestFit="1" customWidth="1"/>
    <col min="7" max="16384" width="9.140625" style="7"/>
  </cols>
  <sheetData>
    <row r="1" spans="1:6" s="1" customFormat="1" ht="15" x14ac:dyDescent="0.2">
      <c r="A1" s="86" t="s">
        <v>797</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337</v>
      </c>
      <c r="D4" s="13" t="s">
        <v>1</v>
      </c>
      <c r="E4" s="51" t="s">
        <v>6</v>
      </c>
      <c r="F4" s="12" t="s">
        <v>3</v>
      </c>
    </row>
    <row r="5" spans="1:6" x14ac:dyDescent="0.2">
      <c r="A5" s="16" t="s">
        <v>76</v>
      </c>
      <c r="B5" s="17"/>
      <c r="C5" s="17"/>
      <c r="D5" s="17"/>
      <c r="E5" s="18"/>
      <c r="F5" s="19"/>
    </row>
    <row r="6" spans="1:6" x14ac:dyDescent="0.2">
      <c r="A6" s="20" t="s">
        <v>52</v>
      </c>
      <c r="B6" s="21"/>
      <c r="C6" s="21"/>
      <c r="D6" s="21"/>
      <c r="E6" s="22"/>
      <c r="F6" s="23"/>
    </row>
    <row r="7" spans="1:6" x14ac:dyDescent="0.2">
      <c r="A7" s="21" t="s">
        <v>78</v>
      </c>
      <c r="B7" s="21" t="s">
        <v>77</v>
      </c>
      <c r="C7" s="21" t="s">
        <v>79</v>
      </c>
      <c r="D7" s="24">
        <v>4405000</v>
      </c>
      <c r="E7" s="22">
        <v>50675.12</v>
      </c>
      <c r="F7" s="23">
        <v>7.9386037569015704</v>
      </c>
    </row>
    <row r="8" spans="1:6" x14ac:dyDescent="0.2">
      <c r="A8" s="21" t="s">
        <v>81</v>
      </c>
      <c r="B8" s="21" t="s">
        <v>80</v>
      </c>
      <c r="C8" s="21" t="s">
        <v>79</v>
      </c>
      <c r="D8" s="24">
        <v>2848937</v>
      </c>
      <c r="E8" s="22">
        <v>43306.691339999998</v>
      </c>
      <c r="F8" s="23">
        <v>6.7842890667195297</v>
      </c>
    </row>
    <row r="9" spans="1:6" x14ac:dyDescent="0.2">
      <c r="A9" s="21" t="s">
        <v>94</v>
      </c>
      <c r="B9" s="21" t="s">
        <v>93</v>
      </c>
      <c r="C9" s="21" t="s">
        <v>95</v>
      </c>
      <c r="D9" s="24">
        <v>2520000</v>
      </c>
      <c r="E9" s="22">
        <v>33321.96</v>
      </c>
      <c r="F9" s="23">
        <v>5.2201126873172399</v>
      </c>
    </row>
    <row r="10" spans="1:6" x14ac:dyDescent="0.2">
      <c r="A10" s="21" t="s">
        <v>83</v>
      </c>
      <c r="B10" s="21" t="s">
        <v>82</v>
      </c>
      <c r="C10" s="21" t="s">
        <v>84</v>
      </c>
      <c r="D10" s="24">
        <v>925000</v>
      </c>
      <c r="E10" s="22">
        <v>33247.275000000001</v>
      </c>
      <c r="F10" s="23">
        <v>5.2084127718245101</v>
      </c>
    </row>
    <row r="11" spans="1:6" x14ac:dyDescent="0.2">
      <c r="A11" s="21" t="s">
        <v>86</v>
      </c>
      <c r="B11" s="21" t="s">
        <v>85</v>
      </c>
      <c r="C11" s="21" t="s">
        <v>87</v>
      </c>
      <c r="D11" s="24">
        <v>2084000</v>
      </c>
      <c r="E11" s="22">
        <v>29604.261999999999</v>
      </c>
      <c r="F11" s="23">
        <v>4.6377098965626198</v>
      </c>
    </row>
    <row r="12" spans="1:6" x14ac:dyDescent="0.2">
      <c r="A12" s="21" t="s">
        <v>100</v>
      </c>
      <c r="B12" s="21" t="s">
        <v>99</v>
      </c>
      <c r="C12" s="21" t="s">
        <v>79</v>
      </c>
      <c r="D12" s="24">
        <v>3251300</v>
      </c>
      <c r="E12" s="22">
        <v>26863.866249999999</v>
      </c>
      <c r="F12" s="23">
        <v>4.2084081801316104</v>
      </c>
    </row>
    <row r="13" spans="1:6" x14ac:dyDescent="0.2">
      <c r="A13" s="21" t="s">
        <v>89</v>
      </c>
      <c r="B13" s="21" t="s">
        <v>88</v>
      </c>
      <c r="C13" s="21" t="s">
        <v>79</v>
      </c>
      <c r="D13" s="24">
        <v>2252948</v>
      </c>
      <c r="E13" s="22">
        <v>26267.120729999999</v>
      </c>
      <c r="F13" s="23">
        <v>4.1149239174996497</v>
      </c>
    </row>
    <row r="14" spans="1:6" x14ac:dyDescent="0.2">
      <c r="A14" s="21" t="s">
        <v>111</v>
      </c>
      <c r="B14" s="21" t="s">
        <v>110</v>
      </c>
      <c r="C14" s="21" t="s">
        <v>112</v>
      </c>
      <c r="D14" s="24">
        <v>5867776</v>
      </c>
      <c r="E14" s="22">
        <v>21311.762429999999</v>
      </c>
      <c r="F14" s="23">
        <v>3.33863318514079</v>
      </c>
    </row>
    <row r="15" spans="1:6" x14ac:dyDescent="0.2">
      <c r="A15" s="21" t="s">
        <v>114</v>
      </c>
      <c r="B15" s="21" t="s">
        <v>113</v>
      </c>
      <c r="C15" s="21" t="s">
        <v>87</v>
      </c>
      <c r="D15" s="24">
        <v>1491000</v>
      </c>
      <c r="E15" s="22">
        <v>20376.006000000001</v>
      </c>
      <c r="F15" s="23">
        <v>3.1920405473583302</v>
      </c>
    </row>
    <row r="16" spans="1:6" x14ac:dyDescent="0.2">
      <c r="A16" s="21" t="s">
        <v>127</v>
      </c>
      <c r="B16" s="21" t="s">
        <v>126</v>
      </c>
      <c r="C16" s="21" t="s">
        <v>128</v>
      </c>
      <c r="D16" s="24">
        <v>1650000</v>
      </c>
      <c r="E16" s="22">
        <v>19420.5</v>
      </c>
      <c r="F16" s="23">
        <v>3.0423540045076698</v>
      </c>
    </row>
    <row r="17" spans="1:6" x14ac:dyDescent="0.2">
      <c r="A17" s="21" t="s">
        <v>97</v>
      </c>
      <c r="B17" s="21" t="s">
        <v>96</v>
      </c>
      <c r="C17" s="21" t="s">
        <v>98</v>
      </c>
      <c r="D17" s="24">
        <v>657087</v>
      </c>
      <c r="E17" s="22">
        <v>19278.932580000001</v>
      </c>
      <c r="F17" s="23">
        <v>3.0201765009858899</v>
      </c>
    </row>
    <row r="18" spans="1:6" x14ac:dyDescent="0.2">
      <c r="A18" s="21" t="s">
        <v>108</v>
      </c>
      <c r="B18" s="21" t="s">
        <v>107</v>
      </c>
      <c r="C18" s="21" t="s">
        <v>109</v>
      </c>
      <c r="D18" s="24">
        <v>7891400</v>
      </c>
      <c r="E18" s="22">
        <v>18446.147499999999</v>
      </c>
      <c r="F18" s="23">
        <v>2.8897150286740398</v>
      </c>
    </row>
    <row r="19" spans="1:6" x14ac:dyDescent="0.2">
      <c r="A19" s="21" t="s">
        <v>294</v>
      </c>
      <c r="B19" s="21" t="s">
        <v>293</v>
      </c>
      <c r="C19" s="21" t="s">
        <v>181</v>
      </c>
      <c r="D19" s="24">
        <v>722455</v>
      </c>
      <c r="E19" s="22">
        <v>17423.086009999999</v>
      </c>
      <c r="F19" s="23">
        <v>2.72944545678047</v>
      </c>
    </row>
    <row r="20" spans="1:6" x14ac:dyDescent="0.2">
      <c r="A20" s="21" t="s">
        <v>121</v>
      </c>
      <c r="B20" s="21" t="s">
        <v>120</v>
      </c>
      <c r="C20" s="21" t="s">
        <v>122</v>
      </c>
      <c r="D20" s="24">
        <v>1449543</v>
      </c>
      <c r="E20" s="22">
        <v>14819.40286</v>
      </c>
      <c r="F20" s="23">
        <v>2.3215607031504599</v>
      </c>
    </row>
    <row r="21" spans="1:6" x14ac:dyDescent="0.2">
      <c r="A21" s="21" t="s">
        <v>102</v>
      </c>
      <c r="B21" s="21" t="s">
        <v>101</v>
      </c>
      <c r="C21" s="21" t="s">
        <v>103</v>
      </c>
      <c r="D21" s="24">
        <v>7500000</v>
      </c>
      <c r="E21" s="22">
        <v>14486.25</v>
      </c>
      <c r="F21" s="23">
        <v>2.2693700315542502</v>
      </c>
    </row>
    <row r="22" spans="1:6" x14ac:dyDescent="0.2">
      <c r="A22" s="21" t="s">
        <v>289</v>
      </c>
      <c r="B22" s="21" t="s">
        <v>288</v>
      </c>
      <c r="C22" s="21" t="s">
        <v>92</v>
      </c>
      <c r="D22" s="24">
        <v>2000000</v>
      </c>
      <c r="E22" s="22">
        <v>13645</v>
      </c>
      <c r="F22" s="23">
        <v>2.1375824716926499</v>
      </c>
    </row>
    <row r="23" spans="1:6" x14ac:dyDescent="0.2">
      <c r="A23" s="21" t="s">
        <v>91</v>
      </c>
      <c r="B23" s="21" t="s">
        <v>90</v>
      </c>
      <c r="C23" s="21" t="s">
        <v>92</v>
      </c>
      <c r="D23" s="24">
        <v>1350000</v>
      </c>
      <c r="E23" s="22">
        <v>13606.65</v>
      </c>
      <c r="F23" s="23">
        <v>2.1315746821881199</v>
      </c>
    </row>
    <row r="24" spans="1:6" x14ac:dyDescent="0.2">
      <c r="A24" s="21" t="s">
        <v>460</v>
      </c>
      <c r="B24" s="21" t="s">
        <v>459</v>
      </c>
      <c r="C24" s="21" t="s">
        <v>145</v>
      </c>
      <c r="D24" s="24">
        <v>3000000</v>
      </c>
      <c r="E24" s="22">
        <v>12423</v>
      </c>
      <c r="F24" s="23">
        <v>1.9461478230734901</v>
      </c>
    </row>
    <row r="25" spans="1:6" x14ac:dyDescent="0.2">
      <c r="A25" s="21" t="s">
        <v>136</v>
      </c>
      <c r="B25" s="21" t="s">
        <v>135</v>
      </c>
      <c r="C25" s="21" t="s">
        <v>137</v>
      </c>
      <c r="D25" s="24">
        <v>187113</v>
      </c>
      <c r="E25" s="22">
        <v>11127.79722</v>
      </c>
      <c r="F25" s="23">
        <v>1.74324545885103</v>
      </c>
    </row>
    <row r="26" spans="1:6" x14ac:dyDescent="0.2">
      <c r="A26" s="21" t="s">
        <v>116</v>
      </c>
      <c r="B26" s="21" t="s">
        <v>115</v>
      </c>
      <c r="C26" s="21" t="s">
        <v>117</v>
      </c>
      <c r="D26" s="24">
        <v>5090619</v>
      </c>
      <c r="E26" s="22">
        <v>10644.484329999999</v>
      </c>
      <c r="F26" s="23">
        <v>1.6675311926724199</v>
      </c>
    </row>
    <row r="27" spans="1:6" x14ac:dyDescent="0.2">
      <c r="A27" s="21" t="s">
        <v>159</v>
      </c>
      <c r="B27" s="21" t="s">
        <v>158</v>
      </c>
      <c r="C27" s="21" t="s">
        <v>145</v>
      </c>
      <c r="D27" s="24">
        <v>656679</v>
      </c>
      <c r="E27" s="22">
        <v>9684.3735529999994</v>
      </c>
      <c r="F27" s="23">
        <v>1.5171232800451999</v>
      </c>
    </row>
    <row r="28" spans="1:6" x14ac:dyDescent="0.2">
      <c r="A28" s="21" t="s">
        <v>154</v>
      </c>
      <c r="B28" s="21" t="s">
        <v>153</v>
      </c>
      <c r="C28" s="21" t="s">
        <v>87</v>
      </c>
      <c r="D28" s="24">
        <v>740000</v>
      </c>
      <c r="E28" s="22">
        <v>9349.9</v>
      </c>
      <c r="F28" s="23">
        <v>1.4647257128676501</v>
      </c>
    </row>
    <row r="29" spans="1:6" x14ac:dyDescent="0.2">
      <c r="A29" s="21" t="s">
        <v>133</v>
      </c>
      <c r="B29" s="21" t="s">
        <v>132</v>
      </c>
      <c r="C29" s="21" t="s">
        <v>134</v>
      </c>
      <c r="D29" s="24">
        <v>1800000</v>
      </c>
      <c r="E29" s="22">
        <v>9324</v>
      </c>
      <c r="F29" s="23">
        <v>1.46066830092065</v>
      </c>
    </row>
    <row r="30" spans="1:6" x14ac:dyDescent="0.2">
      <c r="A30" s="21" t="s">
        <v>614</v>
      </c>
      <c r="B30" s="21" t="s">
        <v>613</v>
      </c>
      <c r="C30" s="21" t="s">
        <v>488</v>
      </c>
      <c r="D30" s="24">
        <v>26719</v>
      </c>
      <c r="E30" s="22">
        <v>9293.9503199999999</v>
      </c>
      <c r="F30" s="23">
        <v>1.45596081325133</v>
      </c>
    </row>
    <row r="31" spans="1:6" x14ac:dyDescent="0.2">
      <c r="A31" s="21" t="s">
        <v>147</v>
      </c>
      <c r="B31" s="21" t="s">
        <v>146</v>
      </c>
      <c r="C31" s="21" t="s">
        <v>109</v>
      </c>
      <c r="D31" s="24">
        <v>230000</v>
      </c>
      <c r="E31" s="22">
        <v>9060.5049999999992</v>
      </c>
      <c r="F31" s="23">
        <v>1.41939000899111</v>
      </c>
    </row>
    <row r="32" spans="1:6" x14ac:dyDescent="0.2">
      <c r="A32" s="21" t="s">
        <v>191</v>
      </c>
      <c r="B32" s="21" t="s">
        <v>190</v>
      </c>
      <c r="C32" s="21" t="s">
        <v>192</v>
      </c>
      <c r="D32" s="24">
        <v>1973096</v>
      </c>
      <c r="E32" s="22">
        <v>8570.1424760000009</v>
      </c>
      <c r="F32" s="23">
        <v>1.34257136948379</v>
      </c>
    </row>
    <row r="33" spans="1:6" x14ac:dyDescent="0.2">
      <c r="A33" s="21" t="s">
        <v>245</v>
      </c>
      <c r="B33" s="21" t="s">
        <v>244</v>
      </c>
      <c r="C33" s="21" t="s">
        <v>98</v>
      </c>
      <c r="D33" s="24">
        <v>5039457</v>
      </c>
      <c r="E33" s="22">
        <v>8509.1231449999996</v>
      </c>
      <c r="F33" s="23">
        <v>1.3330122744027999</v>
      </c>
    </row>
    <row r="34" spans="1:6" x14ac:dyDescent="0.2">
      <c r="A34" s="21" t="s">
        <v>306</v>
      </c>
      <c r="B34" s="21" t="s">
        <v>305</v>
      </c>
      <c r="C34" s="21" t="s">
        <v>157</v>
      </c>
      <c r="D34" s="24">
        <v>1350000</v>
      </c>
      <c r="E34" s="22">
        <v>7734.15</v>
      </c>
      <c r="F34" s="23">
        <v>1.21160743667583</v>
      </c>
    </row>
    <row r="35" spans="1:6" x14ac:dyDescent="0.2">
      <c r="A35" s="21" t="s">
        <v>251</v>
      </c>
      <c r="B35" s="21" t="s">
        <v>250</v>
      </c>
      <c r="C35" s="21" t="s">
        <v>181</v>
      </c>
      <c r="D35" s="24">
        <v>300000</v>
      </c>
      <c r="E35" s="22">
        <v>7595.4</v>
      </c>
      <c r="F35" s="23">
        <v>1.18987130124547</v>
      </c>
    </row>
    <row r="36" spans="1:6" x14ac:dyDescent="0.2">
      <c r="A36" s="21" t="s">
        <v>601</v>
      </c>
      <c r="B36" s="21" t="s">
        <v>600</v>
      </c>
      <c r="C36" s="21" t="s">
        <v>128</v>
      </c>
      <c r="D36" s="24">
        <v>347243</v>
      </c>
      <c r="E36" s="22">
        <v>7076.4650970000002</v>
      </c>
      <c r="F36" s="23">
        <v>1.10857660336329</v>
      </c>
    </row>
    <row r="37" spans="1:6" x14ac:dyDescent="0.2">
      <c r="A37" s="21" t="s">
        <v>233</v>
      </c>
      <c r="B37" s="21" t="s">
        <v>232</v>
      </c>
      <c r="C37" s="21" t="s">
        <v>106</v>
      </c>
      <c r="D37" s="24">
        <v>420301</v>
      </c>
      <c r="E37" s="22">
        <v>6917.7341589999996</v>
      </c>
      <c r="F37" s="23">
        <v>1.0837103174868401</v>
      </c>
    </row>
    <row r="38" spans="1:6" x14ac:dyDescent="0.2">
      <c r="A38" s="21" t="s">
        <v>119</v>
      </c>
      <c r="B38" s="21" t="s">
        <v>118</v>
      </c>
      <c r="C38" s="21" t="s">
        <v>79</v>
      </c>
      <c r="D38" s="24">
        <v>450000</v>
      </c>
      <c r="E38" s="22">
        <v>6820.65</v>
      </c>
      <c r="F38" s="23">
        <v>1.0685014207072601</v>
      </c>
    </row>
    <row r="39" spans="1:6" x14ac:dyDescent="0.2">
      <c r="A39" s="21" t="s">
        <v>105</v>
      </c>
      <c r="B39" s="21" t="s">
        <v>104</v>
      </c>
      <c r="C39" s="21" t="s">
        <v>106</v>
      </c>
      <c r="D39" s="24">
        <v>447035</v>
      </c>
      <c r="E39" s="22">
        <v>6714.9127349999999</v>
      </c>
      <c r="F39" s="23">
        <v>1.05193695575535</v>
      </c>
    </row>
    <row r="40" spans="1:6" x14ac:dyDescent="0.2">
      <c r="A40" s="21" t="s">
        <v>152</v>
      </c>
      <c r="B40" s="21" t="s">
        <v>151</v>
      </c>
      <c r="C40" s="21" t="s">
        <v>131</v>
      </c>
      <c r="D40" s="24">
        <v>1330000</v>
      </c>
      <c r="E40" s="22">
        <v>6160.56</v>
      </c>
      <c r="F40" s="23">
        <v>0.96509381251820403</v>
      </c>
    </row>
    <row r="41" spans="1:6" x14ac:dyDescent="0.2">
      <c r="A41" s="21" t="s">
        <v>563</v>
      </c>
      <c r="B41" s="21" t="s">
        <v>562</v>
      </c>
      <c r="C41" s="21" t="s">
        <v>131</v>
      </c>
      <c r="D41" s="24">
        <v>3623370</v>
      </c>
      <c r="E41" s="22">
        <v>6027.4759949999998</v>
      </c>
      <c r="F41" s="23">
        <v>0.94424529391427203</v>
      </c>
    </row>
    <row r="42" spans="1:6" x14ac:dyDescent="0.2">
      <c r="A42" s="21" t="s">
        <v>258</v>
      </c>
      <c r="B42" s="21" t="s">
        <v>257</v>
      </c>
      <c r="C42" s="21" t="s">
        <v>181</v>
      </c>
      <c r="D42" s="24">
        <v>750000</v>
      </c>
      <c r="E42" s="22">
        <v>5970.375</v>
      </c>
      <c r="F42" s="23">
        <v>0.93530003293748798</v>
      </c>
    </row>
    <row r="43" spans="1:6" x14ac:dyDescent="0.2">
      <c r="A43" s="21" t="s">
        <v>237</v>
      </c>
      <c r="B43" s="21" t="s">
        <v>236</v>
      </c>
      <c r="C43" s="21" t="s">
        <v>79</v>
      </c>
      <c r="D43" s="24">
        <v>325000</v>
      </c>
      <c r="E43" s="22">
        <v>5277.8374999999996</v>
      </c>
      <c r="F43" s="23">
        <v>0.82680930219436999</v>
      </c>
    </row>
    <row r="44" spans="1:6" x14ac:dyDescent="0.2">
      <c r="A44" s="21" t="s">
        <v>620</v>
      </c>
      <c r="B44" s="21" t="s">
        <v>619</v>
      </c>
      <c r="C44" s="21" t="s">
        <v>122</v>
      </c>
      <c r="D44" s="24">
        <v>111808</v>
      </c>
      <c r="E44" s="22">
        <v>5172.853024</v>
      </c>
      <c r="F44" s="23">
        <v>0.810362766782319</v>
      </c>
    </row>
    <row r="45" spans="1:6" x14ac:dyDescent="0.2">
      <c r="A45" s="21" t="s">
        <v>161</v>
      </c>
      <c r="B45" s="21" t="s">
        <v>160</v>
      </c>
      <c r="C45" s="21" t="s">
        <v>162</v>
      </c>
      <c r="D45" s="24">
        <v>700000</v>
      </c>
      <c r="E45" s="22">
        <v>5098.1000000000004</v>
      </c>
      <c r="F45" s="23">
        <v>0.79865219486524897</v>
      </c>
    </row>
    <row r="46" spans="1:6" x14ac:dyDescent="0.2">
      <c r="A46" s="21" t="s">
        <v>172</v>
      </c>
      <c r="B46" s="21" t="s">
        <v>171</v>
      </c>
      <c r="C46" s="21" t="s">
        <v>173</v>
      </c>
      <c r="D46" s="24">
        <v>140000</v>
      </c>
      <c r="E46" s="22">
        <v>4647.0200000000004</v>
      </c>
      <c r="F46" s="23">
        <v>0.72798743111800601</v>
      </c>
    </row>
    <row r="47" spans="1:6" x14ac:dyDescent="0.2">
      <c r="A47" s="21" t="s">
        <v>149</v>
      </c>
      <c r="B47" s="21" t="s">
        <v>148</v>
      </c>
      <c r="C47" s="21" t="s">
        <v>150</v>
      </c>
      <c r="D47" s="24">
        <v>450000</v>
      </c>
      <c r="E47" s="22">
        <v>4626</v>
      </c>
      <c r="F47" s="23">
        <v>0.72469450451082595</v>
      </c>
    </row>
    <row r="48" spans="1:6" x14ac:dyDescent="0.2">
      <c r="A48" s="21" t="s">
        <v>672</v>
      </c>
      <c r="B48" s="21" t="s">
        <v>671</v>
      </c>
      <c r="C48" s="21" t="s">
        <v>145</v>
      </c>
      <c r="D48" s="24">
        <v>1634205</v>
      </c>
      <c r="E48" s="22">
        <v>4571.6884879999998</v>
      </c>
      <c r="F48" s="23">
        <v>0.71618623510354695</v>
      </c>
    </row>
    <row r="49" spans="1:9" x14ac:dyDescent="0.2">
      <c r="A49" s="21" t="s">
        <v>177</v>
      </c>
      <c r="B49" s="21" t="s">
        <v>176</v>
      </c>
      <c r="C49" s="21" t="s">
        <v>178</v>
      </c>
      <c r="D49" s="24">
        <v>287280</v>
      </c>
      <c r="E49" s="22">
        <v>3965.1822000000002</v>
      </c>
      <c r="F49" s="23">
        <v>0.62117288147949501</v>
      </c>
    </row>
    <row r="50" spans="1:9" x14ac:dyDescent="0.2">
      <c r="A50" s="21" t="s">
        <v>607</v>
      </c>
      <c r="B50" s="21" t="s">
        <v>606</v>
      </c>
      <c r="C50" s="21" t="s">
        <v>106</v>
      </c>
      <c r="D50" s="24">
        <v>71574</v>
      </c>
      <c r="E50" s="22">
        <v>3459.2072069999999</v>
      </c>
      <c r="F50" s="23">
        <v>0.54190844204002198</v>
      </c>
    </row>
    <row r="51" spans="1:9" x14ac:dyDescent="0.2">
      <c r="A51" s="21" t="s">
        <v>189</v>
      </c>
      <c r="B51" s="21" t="s">
        <v>188</v>
      </c>
      <c r="C51" s="21" t="s">
        <v>145</v>
      </c>
      <c r="D51" s="24">
        <v>75177</v>
      </c>
      <c r="E51" s="22">
        <v>2891.7960710000002</v>
      </c>
      <c r="F51" s="23">
        <v>0.45301961107213501</v>
      </c>
    </row>
    <row r="52" spans="1:9" x14ac:dyDescent="0.2">
      <c r="A52" s="21" t="s">
        <v>332</v>
      </c>
      <c r="B52" s="21" t="s">
        <v>331</v>
      </c>
      <c r="C52" s="21" t="s">
        <v>112</v>
      </c>
      <c r="D52" s="24">
        <v>1227447</v>
      </c>
      <c r="E52" s="22">
        <v>1808.643155</v>
      </c>
      <c r="F52" s="23">
        <v>0.28333630675521398</v>
      </c>
    </row>
    <row r="53" spans="1:9" x14ac:dyDescent="0.2">
      <c r="A53" s="21" t="s">
        <v>575</v>
      </c>
      <c r="B53" s="21" t="s">
        <v>574</v>
      </c>
      <c r="C53" s="21" t="s">
        <v>150</v>
      </c>
      <c r="D53" s="24">
        <v>604634</v>
      </c>
      <c r="E53" s="22">
        <v>1078.3647390000001</v>
      </c>
      <c r="F53" s="23">
        <v>0.16893320367737799</v>
      </c>
    </row>
    <row r="54" spans="1:9" x14ac:dyDescent="0.2">
      <c r="A54" s="21" t="s">
        <v>333</v>
      </c>
      <c r="B54" s="21" t="s">
        <v>293</v>
      </c>
      <c r="C54" s="21" t="s">
        <v>181</v>
      </c>
      <c r="D54" s="24">
        <v>26815</v>
      </c>
      <c r="E54" s="22">
        <v>310.63836750000002</v>
      </c>
      <c r="F54" s="23">
        <v>4.8663622528634702E-2</v>
      </c>
    </row>
    <row r="55" spans="1:9" x14ac:dyDescent="0.2">
      <c r="A55" s="20" t="s">
        <v>24</v>
      </c>
      <c r="B55" s="20"/>
      <c r="C55" s="20"/>
      <c r="D55" s="20"/>
      <c r="E55" s="25">
        <f>SUM(E7:E54)</f>
        <v>618012.36248150025</v>
      </c>
      <c r="F55" s="26">
        <f>SUM(F7:F54)</f>
        <v>96.815858800280125</v>
      </c>
      <c r="G55" s="14"/>
      <c r="H55" s="14"/>
      <c r="I55" s="14"/>
    </row>
    <row r="56" spans="1:9" x14ac:dyDescent="0.2">
      <c r="A56" s="21"/>
      <c r="B56" s="21"/>
      <c r="C56" s="21"/>
      <c r="D56" s="21"/>
      <c r="E56" s="22"/>
      <c r="F56" s="23"/>
    </row>
    <row r="57" spans="1:9" x14ac:dyDescent="0.2">
      <c r="A57" s="20" t="s">
        <v>270</v>
      </c>
      <c r="B57" s="21"/>
      <c r="C57" s="21"/>
      <c r="D57" s="21"/>
      <c r="E57" s="22"/>
      <c r="F57" s="23"/>
    </row>
    <row r="58" spans="1:9" x14ac:dyDescent="0.2">
      <c r="A58" s="21" t="s">
        <v>273</v>
      </c>
      <c r="B58" s="21" t="s">
        <v>272</v>
      </c>
      <c r="C58" s="21" t="s">
        <v>165</v>
      </c>
      <c r="D58" s="24">
        <v>3000</v>
      </c>
      <c r="E58" s="22">
        <v>2.9999999999999997E-4</v>
      </c>
      <c r="F58" s="23">
        <v>4.6997049579171602E-8</v>
      </c>
    </row>
    <row r="59" spans="1:9" x14ac:dyDescent="0.2">
      <c r="A59" s="21"/>
      <c r="B59" s="21" t="s">
        <v>271</v>
      </c>
      <c r="C59" s="21" t="s">
        <v>162</v>
      </c>
      <c r="D59" s="24">
        <v>2900</v>
      </c>
      <c r="E59" s="22">
        <v>2.9E-4</v>
      </c>
      <c r="F59" s="23">
        <v>4.5430481259865898E-8</v>
      </c>
    </row>
    <row r="60" spans="1:9" x14ac:dyDescent="0.2">
      <c r="A60" s="20" t="s">
        <v>24</v>
      </c>
      <c r="B60" s="20"/>
      <c r="C60" s="20"/>
      <c r="D60" s="20"/>
      <c r="E60" s="25">
        <f>SUM(E57:E59)</f>
        <v>5.9000000000000003E-4</v>
      </c>
      <c r="F60" s="26">
        <f>SUM(F57:F59)</f>
        <v>9.24275308390375E-8</v>
      </c>
      <c r="G60" s="14"/>
      <c r="H60" s="14"/>
      <c r="I60" s="14"/>
    </row>
    <row r="61" spans="1:9" x14ac:dyDescent="0.2">
      <c r="A61" s="21"/>
      <c r="B61" s="21"/>
      <c r="C61" s="21"/>
      <c r="D61" s="21"/>
      <c r="E61" s="22"/>
      <c r="F61" s="23"/>
    </row>
    <row r="62" spans="1:9" x14ac:dyDescent="0.2">
      <c r="A62" s="20" t="s">
        <v>27</v>
      </c>
      <c r="B62" s="20"/>
      <c r="C62" s="20"/>
      <c r="D62" s="20"/>
      <c r="E62" s="25">
        <f>E55+E60</f>
        <v>618012.36307150021</v>
      </c>
      <c r="F62" s="26">
        <f>F55+F60</f>
        <v>96.815858892707652</v>
      </c>
      <c r="G62" s="14"/>
      <c r="H62" s="14"/>
      <c r="I62" s="14"/>
    </row>
    <row r="63" spans="1:9" x14ac:dyDescent="0.2">
      <c r="A63" s="20"/>
      <c r="B63" s="20"/>
      <c r="C63" s="20"/>
      <c r="D63" s="20"/>
      <c r="E63" s="25"/>
      <c r="F63" s="26"/>
      <c r="G63" s="14"/>
      <c r="H63" s="14"/>
      <c r="I63" s="14"/>
    </row>
    <row r="64" spans="1:9" x14ac:dyDescent="0.2">
      <c r="A64" s="20" t="s">
        <v>29</v>
      </c>
      <c r="B64" s="20"/>
      <c r="C64" s="20"/>
      <c r="D64" s="20"/>
      <c r="E64" s="25">
        <f>E66-(E55+E60)</f>
        <v>20325.580876699765</v>
      </c>
      <c r="F64" s="26">
        <f>F66-(F55+F60)</f>
        <v>3.1841411072923478</v>
      </c>
      <c r="G64" s="14"/>
      <c r="H64" s="14"/>
      <c r="I64" s="14"/>
    </row>
    <row r="65" spans="1:9" x14ac:dyDescent="0.2">
      <c r="A65" s="20"/>
      <c r="B65" s="20"/>
      <c r="C65" s="20"/>
      <c r="D65" s="20"/>
      <c r="E65" s="25"/>
      <c r="F65" s="26"/>
      <c r="G65" s="14"/>
      <c r="H65" s="14"/>
      <c r="I65" s="14"/>
    </row>
    <row r="66" spans="1:9" x14ac:dyDescent="0.2">
      <c r="A66" s="27" t="s">
        <v>28</v>
      </c>
      <c r="B66" s="27"/>
      <c r="C66" s="27"/>
      <c r="D66" s="27"/>
      <c r="E66" s="28">
        <v>638337.94394819997</v>
      </c>
      <c r="F66" s="29">
        <v>100</v>
      </c>
      <c r="G66" s="14"/>
      <c r="H66" s="14"/>
      <c r="I66" s="14"/>
    </row>
    <row r="67" spans="1:9" x14ac:dyDescent="0.2">
      <c r="F67" s="15" t="s">
        <v>647</v>
      </c>
    </row>
    <row r="68" spans="1:9" x14ac:dyDescent="0.2">
      <c r="A68" s="14" t="s">
        <v>31</v>
      </c>
    </row>
    <row r="69" spans="1:9" x14ac:dyDescent="0.2">
      <c r="A69" s="14" t="s">
        <v>280</v>
      </c>
    </row>
    <row r="71" spans="1:9" x14ac:dyDescent="0.2">
      <c r="A71" s="14" t="s">
        <v>32</v>
      </c>
    </row>
    <row r="72" spans="1:9" x14ac:dyDescent="0.2">
      <c r="A72" s="14" t="s">
        <v>33</v>
      </c>
    </row>
    <row r="73" spans="1:9" x14ac:dyDescent="0.2">
      <c r="A73" s="14" t="s">
        <v>34</v>
      </c>
      <c r="B73" s="14"/>
      <c r="C73" s="30" t="s">
        <v>36</v>
      </c>
      <c r="D73" s="14" t="s">
        <v>35</v>
      </c>
    </row>
    <row r="74" spans="1:9" x14ac:dyDescent="0.2">
      <c r="A74" s="7" t="s">
        <v>56</v>
      </c>
      <c r="C74" s="31">
        <v>1037.1438000000001</v>
      </c>
      <c r="D74" s="31">
        <v>1311.2379000000001</v>
      </c>
    </row>
    <row r="75" spans="1:9" x14ac:dyDescent="0.2">
      <c r="A75" s="7" t="s">
        <v>74</v>
      </c>
      <c r="C75" s="31">
        <v>53.653399999999998</v>
      </c>
      <c r="D75" s="31">
        <v>63.8063</v>
      </c>
    </row>
    <row r="76" spans="1:9" x14ac:dyDescent="0.2">
      <c r="A76" s="7" t="s">
        <v>57</v>
      </c>
      <c r="C76" s="31">
        <v>1140.9362000000001</v>
      </c>
      <c r="D76" s="31">
        <v>1447.9221</v>
      </c>
    </row>
    <row r="77" spans="1:9" x14ac:dyDescent="0.2">
      <c r="A77" s="7" t="s">
        <v>75</v>
      </c>
      <c r="C77" s="31">
        <v>61.5944</v>
      </c>
      <c r="D77" s="31">
        <v>73.3215</v>
      </c>
    </row>
    <row r="79" spans="1:9" x14ac:dyDescent="0.2">
      <c r="A79" s="14" t="s">
        <v>37</v>
      </c>
    </row>
    <row r="80" spans="1:9" x14ac:dyDescent="0.2">
      <c r="A80" s="88" t="s">
        <v>38</v>
      </c>
      <c r="B80" s="89"/>
      <c r="C80" s="32" t="s">
        <v>39</v>
      </c>
    </row>
    <row r="81" spans="1:4" x14ac:dyDescent="0.2">
      <c r="A81" s="84" t="s">
        <v>74</v>
      </c>
      <c r="B81" s="85"/>
      <c r="C81" s="33">
        <v>3.75</v>
      </c>
    </row>
    <row r="82" spans="1:4" x14ac:dyDescent="0.2">
      <c r="A82" s="84" t="s">
        <v>75</v>
      </c>
      <c r="B82" s="85"/>
      <c r="C82" s="33">
        <v>4.5</v>
      </c>
    </row>
    <row r="83" spans="1:4" x14ac:dyDescent="0.2">
      <c r="A83" s="7" t="s">
        <v>40</v>
      </c>
    </row>
    <row r="84" spans="1:4" x14ac:dyDescent="0.2">
      <c r="A84" s="7" t="s">
        <v>41</v>
      </c>
    </row>
    <row r="86" spans="1:4" x14ac:dyDescent="0.2">
      <c r="A86" s="14" t="s">
        <v>281</v>
      </c>
      <c r="D86" s="50">
        <v>0.1047</v>
      </c>
    </row>
    <row r="88" spans="1:4" x14ac:dyDescent="0.2">
      <c r="A88" s="91" t="s">
        <v>43</v>
      </c>
      <c r="B88" s="91"/>
      <c r="C88" s="91"/>
      <c r="D88" s="30" t="s">
        <v>798</v>
      </c>
    </row>
    <row r="90" spans="1:4" x14ac:dyDescent="0.2">
      <c r="A90" s="14" t="s">
        <v>795</v>
      </c>
    </row>
    <row r="91" spans="1:4" x14ac:dyDescent="0.2">
      <c r="A91" s="62"/>
    </row>
    <row r="92" spans="1:4" x14ac:dyDescent="0.2">
      <c r="A92" s="63" t="s">
        <v>803</v>
      </c>
    </row>
    <row r="93" spans="1:4" x14ac:dyDescent="0.2">
      <c r="A93" s="64"/>
    </row>
    <row r="94" spans="1:4" x14ac:dyDescent="0.2">
      <c r="A94" s="65"/>
    </row>
    <row r="95" spans="1:4" x14ac:dyDescent="0.2">
      <c r="A95" s="65"/>
    </row>
    <row r="96" spans="1:4" x14ac:dyDescent="0.2">
      <c r="A96" s="65"/>
    </row>
    <row r="97" spans="1:1" x14ac:dyDescent="0.2">
      <c r="A97" s="65"/>
    </row>
    <row r="98" spans="1:1" x14ac:dyDescent="0.2">
      <c r="A98" s="65"/>
    </row>
    <row r="99" spans="1:1" x14ac:dyDescent="0.2">
      <c r="A99" s="65"/>
    </row>
    <row r="100" spans="1:1" x14ac:dyDescent="0.2">
      <c r="A100" s="65"/>
    </row>
    <row r="101" spans="1:1" x14ac:dyDescent="0.2">
      <c r="A101" s="65"/>
    </row>
    <row r="102" spans="1:1" x14ac:dyDescent="0.2">
      <c r="A102" s="65"/>
    </row>
    <row r="103" spans="1:1" x14ac:dyDescent="0.2">
      <c r="A103" s="65"/>
    </row>
    <row r="104" spans="1:1" x14ac:dyDescent="0.2">
      <c r="A104" s="65"/>
    </row>
    <row r="105" spans="1:1" x14ac:dyDescent="0.2">
      <c r="A105" s="65"/>
    </row>
    <row r="106" spans="1:1" x14ac:dyDescent="0.2">
      <c r="A106" s="63" t="s">
        <v>814</v>
      </c>
    </row>
    <row r="107" spans="1:1" x14ac:dyDescent="0.2">
      <c r="A107" s="65"/>
    </row>
    <row r="108" spans="1:1" x14ac:dyDescent="0.2">
      <c r="A108" s="63" t="s">
        <v>804</v>
      </c>
    </row>
    <row r="109" spans="1:1" x14ac:dyDescent="0.2">
      <c r="A109" s="65"/>
    </row>
    <row r="110" spans="1:1" x14ac:dyDescent="0.2">
      <c r="A110" s="65"/>
    </row>
    <row r="111" spans="1:1" x14ac:dyDescent="0.2">
      <c r="A111" s="65"/>
    </row>
    <row r="112" spans="1:1" x14ac:dyDescent="0.2">
      <c r="A112" s="65"/>
    </row>
    <row r="113" spans="1:1" x14ac:dyDescent="0.2">
      <c r="A113" s="65"/>
    </row>
    <row r="114" spans="1:1" x14ac:dyDescent="0.2">
      <c r="A114" s="65"/>
    </row>
    <row r="115" spans="1:1" x14ac:dyDescent="0.2">
      <c r="A115" s="65"/>
    </row>
    <row r="116" spans="1:1" x14ac:dyDescent="0.2">
      <c r="A116" s="65"/>
    </row>
    <row r="117" spans="1:1" x14ac:dyDescent="0.2">
      <c r="A117" s="65"/>
    </row>
    <row r="118" spans="1:1" x14ac:dyDescent="0.2">
      <c r="A118" s="65"/>
    </row>
    <row r="119" spans="1:1" x14ac:dyDescent="0.2">
      <c r="A119" s="65"/>
    </row>
    <row r="120" spans="1:1" x14ac:dyDescent="0.2">
      <c r="A120" s="65"/>
    </row>
    <row r="123" spans="1:1" x14ac:dyDescent="0.2">
      <c r="A123" s="14" t="s">
        <v>822</v>
      </c>
    </row>
  </sheetData>
  <mergeCells count="5">
    <mergeCell ref="A1:F1"/>
    <mergeCell ref="A80:B80"/>
    <mergeCell ref="A81:B81"/>
    <mergeCell ref="A82:B82"/>
    <mergeCell ref="A88:C88"/>
  </mergeCells>
  <conditionalFormatting sqref="F2:F3">
    <cfRule type="cellIs" dxfId="29" priority="3" stopIfTrue="1" operator="between">
      <formula>0.009</formula>
      <formula>-0.009</formula>
    </cfRule>
  </conditionalFormatting>
  <conditionalFormatting sqref="F5:F122">
    <cfRule type="cellIs" dxfId="28" priority="1" stopIfTrue="1" operator="between">
      <formula>0.009</formula>
      <formula>-0.009</formula>
    </cfRule>
  </conditionalFormatting>
  <conditionalFormatting sqref="F223:F65532">
    <cfRule type="cellIs" dxfId="2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1"/>
  <sheetViews>
    <sheetView workbookViewId="0">
      <selection sqref="A1:E1"/>
    </sheetView>
  </sheetViews>
  <sheetFormatPr defaultColWidth="9.140625" defaultRowHeight="11.25" x14ac:dyDescent="0.2"/>
  <cols>
    <col min="1" max="1" width="32.28515625" style="7" bestFit="1" customWidth="1"/>
    <col min="2" max="2" width="57.5703125" style="7" customWidth="1"/>
    <col min="3" max="3" width="18.85546875" style="7" bestFit="1" customWidth="1"/>
    <col min="4" max="4" width="22.28515625" style="7" customWidth="1"/>
    <col min="5" max="5" width="27" style="10" customWidth="1"/>
    <col min="6" max="16384" width="9.140625" style="7"/>
  </cols>
  <sheetData>
    <row r="1" spans="1:8" s="1" customFormat="1" ht="15" x14ac:dyDescent="0.2">
      <c r="A1" s="86" t="s">
        <v>22</v>
      </c>
      <c r="B1" s="87"/>
      <c r="C1" s="87"/>
      <c r="D1" s="87"/>
      <c r="E1" s="87"/>
    </row>
    <row r="2" spans="1:8" s="1" customFormat="1" ht="12" x14ac:dyDescent="0.2">
      <c r="E2" s="5"/>
    </row>
    <row r="3" spans="1:8" s="1" customFormat="1" ht="12" x14ac:dyDescent="0.2">
      <c r="A3" s="8" t="s">
        <v>7</v>
      </c>
      <c r="B3" s="2"/>
      <c r="C3" s="3"/>
      <c r="D3" s="3"/>
      <c r="E3" s="4"/>
    </row>
    <row r="4" spans="1:8" s="1" customFormat="1" ht="33.75" x14ac:dyDescent="0.2">
      <c r="A4" s="6" t="s">
        <v>2</v>
      </c>
      <c r="B4" s="6" t="s">
        <v>0</v>
      </c>
      <c r="C4" s="13" t="s">
        <v>1</v>
      </c>
      <c r="D4" s="51" t="s">
        <v>6</v>
      </c>
      <c r="E4" s="12" t="s">
        <v>3</v>
      </c>
    </row>
    <row r="5" spans="1:8" x14ac:dyDescent="0.2">
      <c r="A5" s="16" t="s">
        <v>389</v>
      </c>
      <c r="B5" s="17"/>
      <c r="C5" s="17"/>
      <c r="D5" s="18"/>
      <c r="E5" s="19"/>
    </row>
    <row r="6" spans="1:8" x14ac:dyDescent="0.2">
      <c r="A6" s="21" t="s">
        <v>771</v>
      </c>
      <c r="B6" s="21" t="s">
        <v>770</v>
      </c>
      <c r="C6" s="24">
        <v>4886580.9409999996</v>
      </c>
      <c r="D6" s="22">
        <v>335677.64003000001</v>
      </c>
      <c r="E6" s="23">
        <v>99.1621731779302</v>
      </c>
    </row>
    <row r="7" spans="1:8" x14ac:dyDescent="0.2">
      <c r="A7" s="20" t="s">
        <v>24</v>
      </c>
      <c r="B7" s="20"/>
      <c r="C7" s="20"/>
      <c r="D7" s="25">
        <f>SUM(D6:D6)</f>
        <v>335677.64003000001</v>
      </c>
      <c r="E7" s="26">
        <f>SUM(E6:E6)</f>
        <v>99.1621731779302</v>
      </c>
      <c r="F7" s="14"/>
      <c r="G7" s="14"/>
      <c r="H7" s="14"/>
    </row>
    <row r="8" spans="1:8" x14ac:dyDescent="0.2">
      <c r="A8" s="21"/>
      <c r="B8" s="21"/>
      <c r="C8" s="21"/>
      <c r="D8" s="22"/>
      <c r="E8" s="23"/>
    </row>
    <row r="9" spans="1:8" x14ac:dyDescent="0.2">
      <c r="A9" s="20" t="s">
        <v>27</v>
      </c>
      <c r="B9" s="20"/>
      <c r="C9" s="20"/>
      <c r="D9" s="25">
        <f>D7</f>
        <v>335677.64003000001</v>
      </c>
      <c r="E9" s="26">
        <f>E7</f>
        <v>99.1621731779302</v>
      </c>
      <c r="F9" s="14"/>
      <c r="G9" s="14"/>
      <c r="H9" s="14"/>
    </row>
    <row r="10" spans="1:8" x14ac:dyDescent="0.2">
      <c r="A10" s="20"/>
      <c r="B10" s="20"/>
      <c r="C10" s="20"/>
      <c r="D10" s="25"/>
      <c r="E10" s="26"/>
      <c r="F10" s="14"/>
      <c r="G10" s="14"/>
      <c r="H10" s="14"/>
    </row>
    <row r="11" spans="1:8" x14ac:dyDescent="0.2">
      <c r="A11" s="20" t="s">
        <v>29</v>
      </c>
      <c r="B11" s="20"/>
      <c r="C11" s="20"/>
      <c r="D11" s="25">
        <f>D13-(D7)</f>
        <v>2836.1594081000076</v>
      </c>
      <c r="E11" s="26">
        <f>E13-(E7)</f>
        <v>0.83782682206980041</v>
      </c>
      <c r="F11" s="14"/>
      <c r="G11" s="14"/>
      <c r="H11" s="14"/>
    </row>
    <row r="12" spans="1:8" x14ac:dyDescent="0.2">
      <c r="A12" s="20"/>
      <c r="B12" s="20"/>
      <c r="C12" s="20"/>
      <c r="D12" s="25"/>
      <c r="E12" s="26"/>
      <c r="F12" s="14"/>
      <c r="G12" s="14"/>
      <c r="H12" s="14"/>
    </row>
    <row r="13" spans="1:8" x14ac:dyDescent="0.2">
      <c r="A13" s="27" t="s">
        <v>28</v>
      </c>
      <c r="B13" s="27"/>
      <c r="C13" s="27"/>
      <c r="D13" s="28">
        <v>338513.79943810002</v>
      </c>
      <c r="E13" s="29">
        <v>100</v>
      </c>
      <c r="F13" s="14"/>
      <c r="G13" s="14"/>
      <c r="H13" s="14"/>
    </row>
    <row r="15" spans="1:8" x14ac:dyDescent="0.2">
      <c r="A15" s="14" t="s">
        <v>32</v>
      </c>
    </row>
    <row r="16" spans="1:8" x14ac:dyDescent="0.2">
      <c r="A16" s="14" t="s">
        <v>33</v>
      </c>
    </row>
    <row r="17" spans="1:4" x14ac:dyDescent="0.2">
      <c r="A17" s="14" t="s">
        <v>34</v>
      </c>
      <c r="B17" s="14"/>
      <c r="C17" s="30" t="s">
        <v>36</v>
      </c>
      <c r="D17" s="14" t="s">
        <v>35</v>
      </c>
    </row>
    <row r="18" spans="1:4" x14ac:dyDescent="0.2">
      <c r="A18" s="7" t="s">
        <v>56</v>
      </c>
      <c r="C18" s="31">
        <v>48.221499999999999</v>
      </c>
      <c r="D18" s="31">
        <v>61.1297</v>
      </c>
    </row>
    <row r="19" spans="1:4" x14ac:dyDescent="0.2">
      <c r="A19" s="7" t="s">
        <v>74</v>
      </c>
      <c r="C19" s="31">
        <v>48.221499999999999</v>
      </c>
      <c r="D19" s="31">
        <v>61.1297</v>
      </c>
    </row>
    <row r="20" spans="1:4" x14ac:dyDescent="0.2">
      <c r="A20" s="7" t="s">
        <v>57</v>
      </c>
      <c r="C20" s="31">
        <v>53.610999999999997</v>
      </c>
      <c r="D20" s="31">
        <v>68.297899999999998</v>
      </c>
    </row>
    <row r="21" spans="1:4" x14ac:dyDescent="0.2">
      <c r="A21" s="7" t="s">
        <v>75</v>
      </c>
      <c r="C21" s="31">
        <v>53.610999999999997</v>
      </c>
      <c r="D21" s="31">
        <v>68.297899999999998</v>
      </c>
    </row>
    <row r="23" spans="1:4" x14ac:dyDescent="0.2">
      <c r="A23" s="7" t="s">
        <v>41</v>
      </c>
    </row>
    <row r="25" spans="1:4" x14ac:dyDescent="0.2">
      <c r="A25" s="14" t="s">
        <v>37</v>
      </c>
      <c r="D25" s="30" t="s">
        <v>44</v>
      </c>
    </row>
    <row r="27" spans="1:4" x14ac:dyDescent="0.2">
      <c r="A27" s="14" t="s">
        <v>281</v>
      </c>
      <c r="D27" s="50">
        <v>0</v>
      </c>
    </row>
    <row r="29" spans="1:4" x14ac:dyDescent="0.2">
      <c r="A29" s="91" t="s">
        <v>43</v>
      </c>
      <c r="B29" s="91"/>
      <c r="C29" s="91"/>
      <c r="D29" s="30" t="s">
        <v>44</v>
      </c>
    </row>
    <row r="31" spans="1:4" x14ac:dyDescent="0.2">
      <c r="A31" s="14" t="s">
        <v>795</v>
      </c>
    </row>
    <row r="32" spans="1:4" x14ac:dyDescent="0.2">
      <c r="A32" s="62"/>
    </row>
    <row r="33" spans="1:1" x14ac:dyDescent="0.2">
      <c r="A33" s="63" t="s">
        <v>803</v>
      </c>
    </row>
    <row r="34" spans="1:1" x14ac:dyDescent="0.2">
      <c r="A34" s="64"/>
    </row>
    <row r="35" spans="1:1" x14ac:dyDescent="0.2">
      <c r="A35" s="65"/>
    </row>
    <row r="36" spans="1:1" x14ac:dyDescent="0.2">
      <c r="A36" s="65"/>
    </row>
    <row r="37" spans="1:1" x14ac:dyDescent="0.2">
      <c r="A37" s="65"/>
    </row>
    <row r="38" spans="1:1" x14ac:dyDescent="0.2">
      <c r="A38" s="65"/>
    </row>
    <row r="39" spans="1:1" x14ac:dyDescent="0.2">
      <c r="A39" s="65"/>
    </row>
    <row r="40" spans="1:1" x14ac:dyDescent="0.2">
      <c r="A40" s="65"/>
    </row>
    <row r="41" spans="1:1" x14ac:dyDescent="0.2">
      <c r="A41" s="65"/>
    </row>
    <row r="42" spans="1:1" x14ac:dyDescent="0.2">
      <c r="A42" s="65"/>
    </row>
    <row r="43" spans="1:1" x14ac:dyDescent="0.2">
      <c r="A43" s="65"/>
    </row>
    <row r="44" spans="1:1" x14ac:dyDescent="0.2">
      <c r="A44" s="65"/>
    </row>
    <row r="45" spans="1:1" x14ac:dyDescent="0.2">
      <c r="A45" s="65"/>
    </row>
    <row r="46" spans="1:1" x14ac:dyDescent="0.2">
      <c r="A46" s="65"/>
    </row>
    <row r="47" spans="1:1" x14ac:dyDescent="0.2">
      <c r="A47" s="63" t="s">
        <v>823</v>
      </c>
    </row>
    <row r="48" spans="1:1" x14ac:dyDescent="0.2">
      <c r="A48" s="65"/>
    </row>
    <row r="49" spans="1:1" x14ac:dyDescent="0.2">
      <c r="A49" s="63" t="s">
        <v>804</v>
      </c>
    </row>
    <row r="50" spans="1:1" x14ac:dyDescent="0.2">
      <c r="A50" s="65"/>
    </row>
    <row r="51" spans="1:1" x14ac:dyDescent="0.2">
      <c r="A51" s="65"/>
    </row>
    <row r="52" spans="1:1" x14ac:dyDescent="0.2">
      <c r="A52" s="65"/>
    </row>
    <row r="53" spans="1:1" x14ac:dyDescent="0.2">
      <c r="A53" s="65"/>
    </row>
    <row r="54" spans="1:1" x14ac:dyDescent="0.2">
      <c r="A54" s="65"/>
    </row>
    <row r="55" spans="1:1" x14ac:dyDescent="0.2">
      <c r="A55" s="65"/>
    </row>
    <row r="56" spans="1:1" x14ac:dyDescent="0.2">
      <c r="A56" s="65"/>
    </row>
    <row r="57" spans="1:1" x14ac:dyDescent="0.2">
      <c r="A57" s="65"/>
    </row>
    <row r="58" spans="1:1" x14ac:dyDescent="0.2">
      <c r="A58" s="65"/>
    </row>
    <row r="59" spans="1:1" x14ac:dyDescent="0.2">
      <c r="A59" s="65"/>
    </row>
    <row r="60" spans="1:1" x14ac:dyDescent="0.2">
      <c r="A60" s="65"/>
    </row>
    <row r="61" spans="1:1" x14ac:dyDescent="0.2">
      <c r="A61" s="65"/>
    </row>
  </sheetData>
  <mergeCells count="2">
    <mergeCell ref="A1:E1"/>
    <mergeCell ref="A29:C29"/>
  </mergeCells>
  <conditionalFormatting sqref="E5:E13">
    <cfRule type="cellIs" dxfId="26"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1"/>
  <sheetViews>
    <sheetView workbookViewId="0">
      <selection sqref="A1:E1"/>
    </sheetView>
  </sheetViews>
  <sheetFormatPr defaultColWidth="9.140625" defaultRowHeight="11.25" x14ac:dyDescent="0.2"/>
  <cols>
    <col min="1" max="1" width="32.28515625" style="7" bestFit="1" customWidth="1"/>
    <col min="2" max="2" width="50" style="7" customWidth="1"/>
    <col min="3" max="3" width="18.85546875" style="7" bestFit="1" customWidth="1"/>
    <col min="4" max="4" width="23.85546875" style="7" customWidth="1"/>
    <col min="5" max="5" width="27" style="10" customWidth="1"/>
    <col min="6" max="16384" width="9.140625" style="7"/>
  </cols>
  <sheetData>
    <row r="1" spans="1:8" s="1" customFormat="1" ht="15" customHeight="1" x14ac:dyDescent="0.2">
      <c r="A1" s="86" t="s">
        <v>1206</v>
      </c>
      <c r="B1" s="87"/>
      <c r="C1" s="87"/>
      <c r="D1" s="87"/>
      <c r="E1" s="87"/>
    </row>
    <row r="2" spans="1:8" s="1" customFormat="1" ht="12" x14ac:dyDescent="0.2">
      <c r="E2" s="5"/>
    </row>
    <row r="3" spans="1:8" s="1" customFormat="1" ht="12" x14ac:dyDescent="0.2">
      <c r="A3" s="8" t="s">
        <v>7</v>
      </c>
      <c r="B3" s="2"/>
      <c r="C3" s="3"/>
      <c r="D3" s="3"/>
      <c r="E3" s="4"/>
    </row>
    <row r="4" spans="1:8" s="1" customFormat="1" ht="30.75" customHeight="1" x14ac:dyDescent="0.2">
      <c r="A4" s="6" t="s">
        <v>2</v>
      </c>
      <c r="B4" s="6" t="s">
        <v>0</v>
      </c>
      <c r="C4" s="13" t="s">
        <v>1</v>
      </c>
      <c r="D4" s="51" t="s">
        <v>6</v>
      </c>
      <c r="E4" s="12" t="s">
        <v>3</v>
      </c>
    </row>
    <row r="5" spans="1:8" x14ac:dyDescent="0.2">
      <c r="A5" s="16" t="s">
        <v>389</v>
      </c>
      <c r="B5" s="17"/>
      <c r="C5" s="17"/>
      <c r="D5" s="18"/>
      <c r="E5" s="19"/>
    </row>
    <row r="6" spans="1:8" x14ac:dyDescent="0.2">
      <c r="A6" s="21" t="s">
        <v>773</v>
      </c>
      <c r="B6" s="21" t="s">
        <v>772</v>
      </c>
      <c r="C6" s="24">
        <v>54299.466999999997</v>
      </c>
      <c r="D6" s="22">
        <v>1480.3450170000001</v>
      </c>
      <c r="E6" s="23">
        <v>98.496095681999904</v>
      </c>
    </row>
    <row r="7" spans="1:8" x14ac:dyDescent="0.2">
      <c r="A7" s="20" t="s">
        <v>24</v>
      </c>
      <c r="B7" s="20"/>
      <c r="C7" s="20"/>
      <c r="D7" s="25">
        <f>SUM(D6:D6)</f>
        <v>1480.3450170000001</v>
      </c>
      <c r="E7" s="26">
        <f>SUM(E6:E6)</f>
        <v>98.496095681999904</v>
      </c>
      <c r="F7" s="14"/>
      <c r="G7" s="14"/>
      <c r="H7" s="14"/>
    </row>
    <row r="8" spans="1:8" x14ac:dyDescent="0.2">
      <c r="A8" s="21"/>
      <c r="B8" s="21"/>
      <c r="C8" s="21"/>
      <c r="D8" s="22"/>
      <c r="E8" s="23"/>
    </row>
    <row r="9" spans="1:8" x14ac:dyDescent="0.2">
      <c r="A9" s="20" t="s">
        <v>27</v>
      </c>
      <c r="B9" s="20"/>
      <c r="C9" s="20"/>
      <c r="D9" s="25">
        <f>D7</f>
        <v>1480.3450170000001</v>
      </c>
      <c r="E9" s="26">
        <f>E7</f>
        <v>98.496095681999904</v>
      </c>
      <c r="F9" s="14"/>
      <c r="G9" s="14"/>
      <c r="H9" s="14"/>
    </row>
    <row r="10" spans="1:8" x14ac:dyDescent="0.2">
      <c r="A10" s="20"/>
      <c r="B10" s="20"/>
      <c r="C10" s="20"/>
      <c r="D10" s="25"/>
      <c r="E10" s="26"/>
      <c r="F10" s="14"/>
      <c r="G10" s="14"/>
      <c r="H10" s="14"/>
    </row>
    <row r="11" spans="1:8" x14ac:dyDescent="0.2">
      <c r="A11" s="20" t="s">
        <v>29</v>
      </c>
      <c r="B11" s="20"/>
      <c r="C11" s="20"/>
      <c r="D11" s="25">
        <f>D13-(D7)</f>
        <v>22.602898599999889</v>
      </c>
      <c r="E11" s="26">
        <f>E13-(E7)</f>
        <v>1.5039043180000959</v>
      </c>
      <c r="F11" s="14"/>
      <c r="G11" s="14"/>
      <c r="H11" s="14"/>
    </row>
    <row r="12" spans="1:8" x14ac:dyDescent="0.2">
      <c r="A12" s="20"/>
      <c r="B12" s="20"/>
      <c r="C12" s="20"/>
      <c r="D12" s="25"/>
      <c r="E12" s="26"/>
      <c r="F12" s="14"/>
      <c r="G12" s="14"/>
      <c r="H12" s="14"/>
    </row>
    <row r="13" spans="1:8" x14ac:dyDescent="0.2">
      <c r="A13" s="27" t="s">
        <v>28</v>
      </c>
      <c r="B13" s="27"/>
      <c r="C13" s="27"/>
      <c r="D13" s="28">
        <v>1502.9479156</v>
      </c>
      <c r="E13" s="29">
        <v>100</v>
      </c>
      <c r="F13" s="14"/>
      <c r="G13" s="14"/>
      <c r="H13" s="14"/>
    </row>
    <row r="15" spans="1:8" x14ac:dyDescent="0.2">
      <c r="A15" s="14" t="s">
        <v>32</v>
      </c>
    </row>
    <row r="16" spans="1:8" x14ac:dyDescent="0.2">
      <c r="A16" s="14" t="s">
        <v>33</v>
      </c>
    </row>
    <row r="17" spans="1:4" x14ac:dyDescent="0.2">
      <c r="A17" s="14" t="s">
        <v>34</v>
      </c>
      <c r="B17" s="14"/>
      <c r="C17" s="30" t="s">
        <v>36</v>
      </c>
      <c r="D17" s="14" t="s">
        <v>35</v>
      </c>
    </row>
    <row r="18" spans="1:4" x14ac:dyDescent="0.2">
      <c r="A18" s="7" t="s">
        <v>56</v>
      </c>
      <c r="C18" s="31">
        <v>8.8867999999999991</v>
      </c>
      <c r="D18" s="31">
        <v>9.8179999999999996</v>
      </c>
    </row>
    <row r="19" spans="1:4" x14ac:dyDescent="0.2">
      <c r="A19" s="7" t="s">
        <v>74</v>
      </c>
      <c r="C19" s="31">
        <v>8.8867999999999991</v>
      </c>
      <c r="D19" s="31">
        <v>9.8179999999999996</v>
      </c>
    </row>
    <row r="20" spans="1:4" x14ac:dyDescent="0.2">
      <c r="A20" s="7" t="s">
        <v>57</v>
      </c>
      <c r="C20" s="31">
        <v>9.8684999999999992</v>
      </c>
      <c r="D20" s="31">
        <v>10.9491</v>
      </c>
    </row>
    <row r="21" spans="1:4" x14ac:dyDescent="0.2">
      <c r="A21" s="7" t="s">
        <v>75</v>
      </c>
      <c r="C21" s="31">
        <v>9.8684999999999992</v>
      </c>
      <c r="D21" s="31">
        <v>10.9491</v>
      </c>
    </row>
    <row r="23" spans="1:4" x14ac:dyDescent="0.2">
      <c r="A23" s="7" t="s">
        <v>41</v>
      </c>
    </row>
    <row r="25" spans="1:4" x14ac:dyDescent="0.2">
      <c r="A25" s="14" t="s">
        <v>37</v>
      </c>
      <c r="D25" s="30" t="s">
        <v>44</v>
      </c>
    </row>
    <row r="27" spans="1:4" x14ac:dyDescent="0.2">
      <c r="A27" s="14" t="s">
        <v>281</v>
      </c>
      <c r="D27" s="50">
        <v>0</v>
      </c>
    </row>
    <row r="29" spans="1:4" x14ac:dyDescent="0.2">
      <c r="A29" s="91" t="s">
        <v>43</v>
      </c>
      <c r="B29" s="91"/>
      <c r="C29" s="91"/>
      <c r="D29" s="30" t="s">
        <v>44</v>
      </c>
    </row>
    <row r="31" spans="1:4" x14ac:dyDescent="0.2">
      <c r="A31" s="14" t="s">
        <v>795</v>
      </c>
    </row>
    <row r="32" spans="1:4" x14ac:dyDescent="0.2">
      <c r="A32" s="62"/>
    </row>
    <row r="33" spans="1:1" x14ac:dyDescent="0.2">
      <c r="A33" s="63" t="s">
        <v>803</v>
      </c>
    </row>
    <row r="34" spans="1:1" x14ac:dyDescent="0.2">
      <c r="A34" s="64"/>
    </row>
    <row r="35" spans="1:1" x14ac:dyDescent="0.2">
      <c r="A35" s="65"/>
    </row>
    <row r="36" spans="1:1" x14ac:dyDescent="0.2">
      <c r="A36" s="65"/>
    </row>
    <row r="37" spans="1:1" x14ac:dyDescent="0.2">
      <c r="A37" s="65"/>
    </row>
    <row r="38" spans="1:1" x14ac:dyDescent="0.2">
      <c r="A38" s="65"/>
    </row>
    <row r="39" spans="1:1" x14ac:dyDescent="0.2">
      <c r="A39" s="65"/>
    </row>
    <row r="40" spans="1:1" x14ac:dyDescent="0.2">
      <c r="A40" s="65"/>
    </row>
    <row r="41" spans="1:1" x14ac:dyDescent="0.2">
      <c r="A41" s="65"/>
    </row>
    <row r="42" spans="1:1" x14ac:dyDescent="0.2">
      <c r="A42" s="65"/>
    </row>
    <row r="43" spans="1:1" x14ac:dyDescent="0.2">
      <c r="A43" s="65"/>
    </row>
    <row r="44" spans="1:1" x14ac:dyDescent="0.2">
      <c r="A44" s="65"/>
    </row>
    <row r="45" spans="1:1" x14ac:dyDescent="0.2">
      <c r="A45" s="65"/>
    </row>
    <row r="46" spans="1:1" x14ac:dyDescent="0.2">
      <c r="A46" s="65"/>
    </row>
    <row r="47" spans="1:1" x14ac:dyDescent="0.2">
      <c r="A47" s="63" t="s">
        <v>824</v>
      </c>
    </row>
    <row r="48" spans="1:1" x14ac:dyDescent="0.2">
      <c r="A48" s="65"/>
    </row>
    <row r="49" spans="1:1" x14ac:dyDescent="0.2">
      <c r="A49" s="63" t="s">
        <v>804</v>
      </c>
    </row>
    <row r="50" spans="1:1" x14ac:dyDescent="0.2">
      <c r="A50" s="65"/>
    </row>
    <row r="51" spans="1:1" x14ac:dyDescent="0.2">
      <c r="A51" s="65"/>
    </row>
    <row r="52" spans="1:1" x14ac:dyDescent="0.2">
      <c r="A52" s="65"/>
    </row>
    <row r="53" spans="1:1" x14ac:dyDescent="0.2">
      <c r="A53" s="65"/>
    </row>
    <row r="54" spans="1:1" x14ac:dyDescent="0.2">
      <c r="A54" s="65"/>
    </row>
    <row r="55" spans="1:1" x14ac:dyDescent="0.2">
      <c r="A55" s="65"/>
    </row>
    <row r="56" spans="1:1" x14ac:dyDescent="0.2">
      <c r="A56" s="65"/>
    </row>
    <row r="57" spans="1:1" x14ac:dyDescent="0.2">
      <c r="A57" s="65"/>
    </row>
    <row r="58" spans="1:1" x14ac:dyDescent="0.2">
      <c r="A58" s="65"/>
    </row>
    <row r="59" spans="1:1" x14ac:dyDescent="0.2">
      <c r="A59" s="65"/>
    </row>
    <row r="60" spans="1:1" x14ac:dyDescent="0.2">
      <c r="A60" s="65"/>
    </row>
    <row r="61" spans="1:1" x14ac:dyDescent="0.2">
      <c r="A61" s="65"/>
    </row>
  </sheetData>
  <mergeCells count="2">
    <mergeCell ref="A1:E1"/>
    <mergeCell ref="A29:C29"/>
  </mergeCells>
  <conditionalFormatting sqref="E5:E13">
    <cfRule type="cellIs" dxfId="2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2"/>
  <sheetViews>
    <sheetView workbookViewId="0">
      <selection sqref="A1:E1"/>
    </sheetView>
  </sheetViews>
  <sheetFormatPr defaultColWidth="9.140625" defaultRowHeight="11.25" x14ac:dyDescent="0.2"/>
  <cols>
    <col min="1" max="1" width="32.28515625" style="7" bestFit="1" customWidth="1"/>
    <col min="2" max="2" width="70.7109375" style="7" customWidth="1"/>
    <col min="3" max="3" width="15" style="7" bestFit="1" customWidth="1"/>
    <col min="4" max="4" width="17.140625" style="7" customWidth="1"/>
    <col min="5" max="5" width="13.5703125" style="10" customWidth="1"/>
    <col min="6" max="16384" width="9.140625" style="7"/>
  </cols>
  <sheetData>
    <row r="1" spans="1:8" s="1" customFormat="1" ht="15" customHeight="1" x14ac:dyDescent="0.2">
      <c r="A1" s="86" t="s">
        <v>1209</v>
      </c>
      <c r="B1" s="87"/>
      <c r="C1" s="87"/>
      <c r="D1" s="87"/>
      <c r="E1" s="87"/>
    </row>
    <row r="2" spans="1:8" s="1" customFormat="1" ht="12" x14ac:dyDescent="0.2">
      <c r="E2" s="5"/>
    </row>
    <row r="3" spans="1:8" s="1" customFormat="1" ht="12" x14ac:dyDescent="0.2">
      <c r="A3" s="8" t="s">
        <v>7</v>
      </c>
      <c r="B3" s="2"/>
      <c r="C3" s="3"/>
      <c r="D3" s="3"/>
      <c r="E3" s="4"/>
    </row>
    <row r="4" spans="1:8" s="1" customFormat="1" ht="45" x14ac:dyDescent="0.2">
      <c r="A4" s="6" t="s">
        <v>2</v>
      </c>
      <c r="B4" s="6" t="s">
        <v>0</v>
      </c>
      <c r="C4" s="13" t="s">
        <v>1</v>
      </c>
      <c r="D4" s="51" t="s">
        <v>6</v>
      </c>
      <c r="E4" s="12" t="s">
        <v>3</v>
      </c>
    </row>
    <row r="5" spans="1:8" x14ac:dyDescent="0.2">
      <c r="A5" s="16" t="s">
        <v>26</v>
      </c>
      <c r="B5" s="17"/>
      <c r="C5" s="17"/>
      <c r="D5" s="18"/>
      <c r="E5" s="19"/>
    </row>
    <row r="6" spans="1:8" x14ac:dyDescent="0.2">
      <c r="A6" s="21" t="s">
        <v>775</v>
      </c>
      <c r="B6" s="74" t="s">
        <v>774</v>
      </c>
      <c r="C6" s="24">
        <v>260210.272</v>
      </c>
      <c r="D6" s="22">
        <v>2542.5918499999998</v>
      </c>
      <c r="E6" s="23">
        <v>47.597296476440803</v>
      </c>
    </row>
    <row r="7" spans="1:8" x14ac:dyDescent="0.2">
      <c r="A7" s="21" t="s">
        <v>777</v>
      </c>
      <c r="B7" s="74" t="s">
        <v>776</v>
      </c>
      <c r="C7" s="24">
        <v>2200821</v>
      </c>
      <c r="D7" s="22">
        <v>1339.859825</v>
      </c>
      <c r="E7" s="23">
        <v>25.082163827197501</v>
      </c>
    </row>
    <row r="8" spans="1:8" x14ac:dyDescent="0.2">
      <c r="A8" s="21" t="s">
        <v>778</v>
      </c>
      <c r="B8" s="74" t="s">
        <v>1207</v>
      </c>
      <c r="C8" s="24">
        <v>1041066.443</v>
      </c>
      <c r="D8" s="22">
        <v>616.07605320000005</v>
      </c>
      <c r="E8" s="23">
        <v>11.532938153717399</v>
      </c>
    </row>
    <row r="9" spans="1:8" x14ac:dyDescent="0.2">
      <c r="A9" s="21" t="s">
        <v>779</v>
      </c>
      <c r="B9" s="74" t="s">
        <v>1208</v>
      </c>
      <c r="C9" s="24">
        <v>1997682.882</v>
      </c>
      <c r="D9" s="22">
        <v>614.84084440000004</v>
      </c>
      <c r="E9" s="23">
        <v>11.5098150561334</v>
      </c>
    </row>
    <row r="10" spans="1:8" ht="22.5" x14ac:dyDescent="0.2">
      <c r="A10" s="21" t="s">
        <v>781</v>
      </c>
      <c r="B10" s="74" t="s">
        <v>780</v>
      </c>
      <c r="C10" s="24">
        <v>48.798999999999999</v>
      </c>
      <c r="D10" s="22">
        <v>1.2611296000000001</v>
      </c>
      <c r="E10" s="23">
        <v>2.3608334726006101E-2</v>
      </c>
    </row>
    <row r="11" spans="1:8" x14ac:dyDescent="0.2">
      <c r="A11" s="21" t="s">
        <v>783</v>
      </c>
      <c r="B11" s="74" t="s">
        <v>782</v>
      </c>
      <c r="C11" s="24">
        <v>13.571999999999999</v>
      </c>
      <c r="D11" s="22">
        <v>0.49531629999999999</v>
      </c>
      <c r="E11" s="23">
        <v>9.2723166640818408E-3</v>
      </c>
    </row>
    <row r="12" spans="1:8" ht="22.5" x14ac:dyDescent="0.2">
      <c r="A12" s="21" t="s">
        <v>785</v>
      </c>
      <c r="B12" s="74" t="s">
        <v>784</v>
      </c>
      <c r="C12" s="24">
        <v>23973.544999999998</v>
      </c>
      <c r="D12" s="22">
        <v>0</v>
      </c>
      <c r="E12" s="22">
        <v>0</v>
      </c>
    </row>
    <row r="13" spans="1:8" x14ac:dyDescent="0.2">
      <c r="A13" s="20" t="s">
        <v>24</v>
      </c>
      <c r="B13" s="20"/>
      <c r="C13" s="20"/>
      <c r="D13" s="25">
        <f>SUM(D6:D12)</f>
        <v>5115.125018499999</v>
      </c>
      <c r="E13" s="26">
        <f>SUM(E6:E12)</f>
        <v>95.755094164879196</v>
      </c>
      <c r="F13" s="14"/>
      <c r="G13" s="14"/>
      <c r="H13" s="14"/>
    </row>
    <row r="14" spans="1:8" x14ac:dyDescent="0.2">
      <c r="A14" s="21"/>
      <c r="B14" s="21"/>
      <c r="C14" s="21"/>
      <c r="D14" s="22"/>
      <c r="E14" s="23"/>
    </row>
    <row r="15" spans="1:8" x14ac:dyDescent="0.2">
      <c r="A15" s="20" t="s">
        <v>27</v>
      </c>
      <c r="B15" s="20"/>
      <c r="C15" s="20"/>
      <c r="D15" s="25">
        <f>D13</f>
        <v>5115.125018499999</v>
      </c>
      <c r="E15" s="26">
        <f>E13</f>
        <v>95.755094164879196</v>
      </c>
      <c r="F15" s="14"/>
      <c r="G15" s="14"/>
      <c r="H15" s="14"/>
    </row>
    <row r="16" spans="1:8" x14ac:dyDescent="0.2">
      <c r="A16" s="20"/>
      <c r="B16" s="20"/>
      <c r="C16" s="20"/>
      <c r="D16" s="25"/>
      <c r="E16" s="26"/>
      <c r="F16" s="14"/>
      <c r="G16" s="14"/>
      <c r="H16" s="14"/>
    </row>
    <row r="17" spans="1:8" x14ac:dyDescent="0.2">
      <c r="A17" s="20" t="s">
        <v>29</v>
      </c>
      <c r="B17" s="20"/>
      <c r="C17" s="20"/>
      <c r="D17" s="25">
        <f>D19-(D13)</f>
        <v>226.75789970000096</v>
      </c>
      <c r="E17" s="26">
        <f>E19-(E13)</f>
        <v>4.2449058351208038</v>
      </c>
      <c r="F17" s="14"/>
      <c r="G17" s="14"/>
      <c r="H17" s="14"/>
    </row>
    <row r="18" spans="1:8" x14ac:dyDescent="0.2">
      <c r="A18" s="20"/>
      <c r="B18" s="20"/>
      <c r="C18" s="20"/>
      <c r="D18" s="25"/>
      <c r="E18" s="26"/>
      <c r="F18" s="14"/>
      <c r="G18" s="14"/>
      <c r="H18" s="14"/>
    </row>
    <row r="19" spans="1:8" x14ac:dyDescent="0.2">
      <c r="A19" s="27" t="s">
        <v>28</v>
      </c>
      <c r="B19" s="27"/>
      <c r="C19" s="27"/>
      <c r="D19" s="28">
        <v>5341.8829181999999</v>
      </c>
      <c r="E19" s="29">
        <v>100</v>
      </c>
      <c r="F19" s="14"/>
      <c r="G19" s="14"/>
      <c r="H19" s="14"/>
    </row>
    <row r="21" spans="1:8" x14ac:dyDescent="0.2">
      <c r="A21" s="14" t="s">
        <v>280</v>
      </c>
    </row>
    <row r="22" spans="1:8" ht="15" x14ac:dyDescent="0.25">
      <c r="A22" s="92" t="s">
        <v>799</v>
      </c>
      <c r="B22" s="93"/>
      <c r="C22" s="93"/>
      <c r="D22" s="93"/>
      <c r="E22" s="93"/>
    </row>
    <row r="24" spans="1:8" x14ac:dyDescent="0.2">
      <c r="A24" s="14" t="s">
        <v>32</v>
      </c>
    </row>
    <row r="25" spans="1:8" x14ac:dyDescent="0.2">
      <c r="A25" s="14" t="s">
        <v>33</v>
      </c>
    </row>
    <row r="26" spans="1:8" x14ac:dyDescent="0.2">
      <c r="A26" s="14" t="s">
        <v>34</v>
      </c>
      <c r="B26" s="14"/>
      <c r="C26" s="30" t="s">
        <v>36</v>
      </c>
      <c r="D26" s="14" t="s">
        <v>35</v>
      </c>
    </row>
    <row r="27" spans="1:8" x14ac:dyDescent="0.2">
      <c r="A27" s="7" t="s">
        <v>56</v>
      </c>
      <c r="C27" s="31">
        <v>15.937200000000001</v>
      </c>
      <c r="D27" s="31">
        <v>17.913699999999999</v>
      </c>
    </row>
    <row r="28" spans="1:8" x14ac:dyDescent="0.2">
      <c r="A28" s="7" t="s">
        <v>74</v>
      </c>
      <c r="C28" s="31">
        <v>15.937200000000001</v>
      </c>
      <c r="D28" s="31">
        <v>17.913699999999999</v>
      </c>
    </row>
    <row r="29" spans="1:8" x14ac:dyDescent="0.2">
      <c r="A29" s="7" t="s">
        <v>57</v>
      </c>
      <c r="C29" s="31">
        <v>17.685400000000001</v>
      </c>
      <c r="D29" s="31">
        <v>19.973600000000001</v>
      </c>
    </row>
    <row r="30" spans="1:8" x14ac:dyDescent="0.2">
      <c r="A30" s="7" t="s">
        <v>75</v>
      </c>
      <c r="C30" s="31">
        <v>17.685400000000001</v>
      </c>
      <c r="D30" s="31">
        <v>19.973600000000001</v>
      </c>
    </row>
    <row r="32" spans="1:8" x14ac:dyDescent="0.2">
      <c r="A32" s="7" t="s">
        <v>41</v>
      </c>
    </row>
    <row r="34" spans="1:4" x14ac:dyDescent="0.2">
      <c r="A34" s="14" t="s">
        <v>37</v>
      </c>
      <c r="D34" s="30" t="s">
        <v>44</v>
      </c>
    </row>
    <row r="36" spans="1:4" x14ac:dyDescent="0.2">
      <c r="A36" s="14" t="s">
        <v>281</v>
      </c>
      <c r="D36" s="50">
        <v>0.33079999999999998</v>
      </c>
    </row>
    <row r="38" spans="1:4" x14ac:dyDescent="0.2">
      <c r="A38" s="14" t="s">
        <v>43</v>
      </c>
      <c r="D38" s="30" t="s">
        <v>44</v>
      </c>
    </row>
    <row r="39" spans="1:4" x14ac:dyDescent="0.2">
      <c r="A39" s="53"/>
      <c r="D39" s="30"/>
    </row>
    <row r="40" spans="1:4" x14ac:dyDescent="0.2">
      <c r="A40" s="14" t="s">
        <v>795</v>
      </c>
    </row>
    <row r="41" spans="1:4" x14ac:dyDescent="0.2">
      <c r="A41" s="14"/>
    </row>
    <row r="42" spans="1:4" x14ac:dyDescent="0.2">
      <c r="A42" s="63" t="s">
        <v>803</v>
      </c>
    </row>
    <row r="43" spans="1:4" x14ac:dyDescent="0.2">
      <c r="A43" s="64"/>
    </row>
    <row r="44" spans="1:4" x14ac:dyDescent="0.2">
      <c r="A44" s="65"/>
    </row>
    <row r="45" spans="1:4" x14ac:dyDescent="0.2">
      <c r="A45" s="65"/>
    </row>
    <row r="46" spans="1:4" x14ac:dyDescent="0.2">
      <c r="A46" s="65"/>
    </row>
    <row r="47" spans="1:4" x14ac:dyDescent="0.2">
      <c r="A47" s="65"/>
    </row>
    <row r="48" spans="1:4" x14ac:dyDescent="0.2">
      <c r="A48" s="65"/>
    </row>
    <row r="49" spans="1:5" x14ac:dyDescent="0.2">
      <c r="A49" s="65"/>
    </row>
    <row r="50" spans="1:5" x14ac:dyDescent="0.2">
      <c r="A50" s="65"/>
    </row>
    <row r="51" spans="1:5" x14ac:dyDescent="0.2">
      <c r="A51" s="65"/>
    </row>
    <row r="52" spans="1:5" x14ac:dyDescent="0.2">
      <c r="A52" s="65"/>
    </row>
    <row r="53" spans="1:5" x14ac:dyDescent="0.2">
      <c r="A53" s="65"/>
    </row>
    <row r="54" spans="1:5" x14ac:dyDescent="0.2">
      <c r="A54" s="65"/>
    </row>
    <row r="55" spans="1:5" x14ac:dyDescent="0.2">
      <c r="A55" s="65"/>
    </row>
    <row r="56" spans="1:5" x14ac:dyDescent="0.2">
      <c r="A56" s="94" t="s">
        <v>1216</v>
      </c>
      <c r="B56" s="94"/>
      <c r="C56" s="94"/>
      <c r="D56" s="94"/>
      <c r="E56" s="94"/>
    </row>
    <row r="57" spans="1:5" x14ac:dyDescent="0.2">
      <c r="A57" s="65"/>
    </row>
    <row r="58" spans="1:5" x14ac:dyDescent="0.2">
      <c r="A58" s="63" t="s">
        <v>804</v>
      </c>
    </row>
    <row r="59" spans="1:5" x14ac:dyDescent="0.2">
      <c r="A59" s="65"/>
    </row>
    <row r="60" spans="1:5" x14ac:dyDescent="0.2">
      <c r="A60" s="65"/>
    </row>
    <row r="61" spans="1:5" x14ac:dyDescent="0.2">
      <c r="A61" s="65"/>
    </row>
    <row r="62" spans="1:5" x14ac:dyDescent="0.2">
      <c r="A62" s="65"/>
    </row>
    <row r="63" spans="1:5" x14ac:dyDescent="0.2">
      <c r="A63" s="65"/>
    </row>
    <row r="64" spans="1:5" x14ac:dyDescent="0.2">
      <c r="A64" s="65"/>
    </row>
    <row r="65" spans="1:1" x14ac:dyDescent="0.2">
      <c r="A65" s="65"/>
    </row>
    <row r="66" spans="1:1" x14ac:dyDescent="0.2">
      <c r="A66" s="65"/>
    </row>
    <row r="67" spans="1:1" x14ac:dyDescent="0.2">
      <c r="A67" s="65"/>
    </row>
    <row r="68" spans="1:1" x14ac:dyDescent="0.2">
      <c r="A68" s="65"/>
    </row>
    <row r="69" spans="1:1" x14ac:dyDescent="0.2">
      <c r="A69" s="65"/>
    </row>
    <row r="70" spans="1:1" x14ac:dyDescent="0.2">
      <c r="A70" s="65"/>
    </row>
    <row r="72" spans="1:1" x14ac:dyDescent="0.2">
      <c r="A72" s="14" t="s">
        <v>825</v>
      </c>
    </row>
  </sheetData>
  <mergeCells count="3">
    <mergeCell ref="A1:E1"/>
    <mergeCell ref="A22:E22"/>
    <mergeCell ref="A56:E56"/>
  </mergeCells>
  <conditionalFormatting sqref="E5:E11 E13:E19">
    <cfRule type="cellIs" dxfId="2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44"/>
  <sheetViews>
    <sheetView workbookViewId="0">
      <selection sqref="A1:G1"/>
    </sheetView>
  </sheetViews>
  <sheetFormatPr defaultRowHeight="11.25" x14ac:dyDescent="0.2"/>
  <cols>
    <col min="1" max="1" width="32.28515625" style="7" bestFit="1" customWidth="1"/>
    <col min="2" max="2" width="49" style="7" bestFit="1" customWidth="1"/>
    <col min="3" max="3" width="24.7109375" style="7" bestFit="1" customWidth="1"/>
    <col min="4" max="4" width="15.28515625" style="7" bestFit="1" customWidth="1"/>
    <col min="5" max="5" width="25" style="10" customWidth="1"/>
    <col min="6" max="6" width="13.5703125" style="11" bestFit="1" customWidth="1"/>
    <col min="7" max="7" width="4.5703125" style="10" bestFit="1" customWidth="1"/>
    <col min="8" max="256" width="9.140625" style="7"/>
    <col min="257" max="257" width="32.28515625" style="7" bestFit="1" customWidth="1"/>
    <col min="258" max="258" width="49" style="7" bestFit="1" customWidth="1"/>
    <col min="259" max="259" width="24.7109375" style="7" bestFit="1" customWidth="1"/>
    <col min="260" max="260" width="15.28515625" style="7" bestFit="1" customWidth="1"/>
    <col min="261" max="261" width="25" style="7" customWidth="1"/>
    <col min="262" max="262" width="13.5703125" style="7" bestFit="1" customWidth="1"/>
    <col min="263" max="263" width="4.5703125" style="7" bestFit="1" customWidth="1"/>
    <col min="264" max="512" width="9.140625" style="7"/>
    <col min="513" max="513" width="32.28515625" style="7" bestFit="1" customWidth="1"/>
    <col min="514" max="514" width="49" style="7" bestFit="1" customWidth="1"/>
    <col min="515" max="515" width="24.7109375" style="7" bestFit="1" customWidth="1"/>
    <col min="516" max="516" width="15.28515625" style="7" bestFit="1" customWidth="1"/>
    <col min="517" max="517" width="25" style="7" customWidth="1"/>
    <col min="518" max="518" width="13.5703125" style="7" bestFit="1" customWidth="1"/>
    <col min="519" max="519" width="4.5703125" style="7" bestFit="1" customWidth="1"/>
    <col min="520" max="768" width="9.140625" style="7"/>
    <col min="769" max="769" width="32.28515625" style="7" bestFit="1" customWidth="1"/>
    <col min="770" max="770" width="49" style="7" bestFit="1" customWidth="1"/>
    <col min="771" max="771" width="24.7109375" style="7" bestFit="1" customWidth="1"/>
    <col min="772" max="772" width="15.28515625" style="7" bestFit="1" customWidth="1"/>
    <col min="773" max="773" width="25" style="7" customWidth="1"/>
    <col min="774" max="774" width="13.5703125" style="7" bestFit="1" customWidth="1"/>
    <col min="775" max="775" width="4.5703125" style="7" bestFit="1" customWidth="1"/>
    <col min="776" max="1024" width="9.140625" style="7"/>
    <col min="1025" max="1025" width="32.28515625" style="7" bestFit="1" customWidth="1"/>
    <col min="1026" max="1026" width="49" style="7" bestFit="1" customWidth="1"/>
    <col min="1027" max="1027" width="24.7109375" style="7" bestFit="1" customWidth="1"/>
    <col min="1028" max="1028" width="15.28515625" style="7" bestFit="1" customWidth="1"/>
    <col min="1029" max="1029" width="25" style="7" customWidth="1"/>
    <col min="1030" max="1030" width="13.5703125" style="7" bestFit="1" customWidth="1"/>
    <col min="1031" max="1031" width="4.5703125" style="7" bestFit="1" customWidth="1"/>
    <col min="1032" max="1280" width="9.140625" style="7"/>
    <col min="1281" max="1281" width="32.28515625" style="7" bestFit="1" customWidth="1"/>
    <col min="1282" max="1282" width="49" style="7" bestFit="1" customWidth="1"/>
    <col min="1283" max="1283" width="24.7109375" style="7" bestFit="1" customWidth="1"/>
    <col min="1284" max="1284" width="15.28515625" style="7" bestFit="1" customWidth="1"/>
    <col min="1285" max="1285" width="25" style="7" customWidth="1"/>
    <col min="1286" max="1286" width="13.5703125" style="7" bestFit="1" customWidth="1"/>
    <col min="1287" max="1287" width="4.5703125" style="7" bestFit="1" customWidth="1"/>
    <col min="1288" max="1536" width="9.140625" style="7"/>
    <col min="1537" max="1537" width="32.28515625" style="7" bestFit="1" customWidth="1"/>
    <col min="1538" max="1538" width="49" style="7" bestFit="1" customWidth="1"/>
    <col min="1539" max="1539" width="24.7109375" style="7" bestFit="1" customWidth="1"/>
    <col min="1540" max="1540" width="15.28515625" style="7" bestFit="1" customWidth="1"/>
    <col min="1541" max="1541" width="25" style="7" customWidth="1"/>
    <col min="1542" max="1542" width="13.5703125" style="7" bestFit="1" customWidth="1"/>
    <col min="1543" max="1543" width="4.5703125" style="7" bestFit="1" customWidth="1"/>
    <col min="1544" max="1792" width="9.140625" style="7"/>
    <col min="1793" max="1793" width="32.28515625" style="7" bestFit="1" customWidth="1"/>
    <col min="1794" max="1794" width="49" style="7" bestFit="1" customWidth="1"/>
    <col min="1795" max="1795" width="24.7109375" style="7" bestFit="1" customWidth="1"/>
    <col min="1796" max="1796" width="15.28515625" style="7" bestFit="1" customWidth="1"/>
    <col min="1797" max="1797" width="25" style="7" customWidth="1"/>
    <col min="1798" max="1798" width="13.5703125" style="7" bestFit="1" customWidth="1"/>
    <col min="1799" max="1799" width="4.5703125" style="7" bestFit="1" customWidth="1"/>
    <col min="1800" max="2048" width="9.140625" style="7"/>
    <col min="2049" max="2049" width="32.28515625" style="7" bestFit="1" customWidth="1"/>
    <col min="2050" max="2050" width="49" style="7" bestFit="1" customWidth="1"/>
    <col min="2051" max="2051" width="24.7109375" style="7" bestFit="1" customWidth="1"/>
    <col min="2052" max="2052" width="15.28515625" style="7" bestFit="1" customWidth="1"/>
    <col min="2053" max="2053" width="25" style="7" customWidth="1"/>
    <col min="2054" max="2054" width="13.5703125" style="7" bestFit="1" customWidth="1"/>
    <col min="2055" max="2055" width="4.5703125" style="7" bestFit="1" customWidth="1"/>
    <col min="2056" max="2304" width="9.140625" style="7"/>
    <col min="2305" max="2305" width="32.28515625" style="7" bestFit="1" customWidth="1"/>
    <col min="2306" max="2306" width="49" style="7" bestFit="1" customWidth="1"/>
    <col min="2307" max="2307" width="24.7109375" style="7" bestFit="1" customWidth="1"/>
    <col min="2308" max="2308" width="15.28515625" style="7" bestFit="1" customWidth="1"/>
    <col min="2309" max="2309" width="25" style="7" customWidth="1"/>
    <col min="2310" max="2310" width="13.5703125" style="7" bestFit="1" customWidth="1"/>
    <col min="2311" max="2311" width="4.5703125" style="7" bestFit="1" customWidth="1"/>
    <col min="2312" max="2560" width="9.140625" style="7"/>
    <col min="2561" max="2561" width="32.28515625" style="7" bestFit="1" customWidth="1"/>
    <col min="2562" max="2562" width="49" style="7" bestFit="1" customWidth="1"/>
    <col min="2563" max="2563" width="24.7109375" style="7" bestFit="1" customWidth="1"/>
    <col min="2564" max="2564" width="15.28515625" style="7" bestFit="1" customWidth="1"/>
    <col min="2565" max="2565" width="25" style="7" customWidth="1"/>
    <col min="2566" max="2566" width="13.5703125" style="7" bestFit="1" customWidth="1"/>
    <col min="2567" max="2567" width="4.5703125" style="7" bestFit="1" customWidth="1"/>
    <col min="2568" max="2816" width="9.140625" style="7"/>
    <col min="2817" max="2817" width="32.28515625" style="7" bestFit="1" customWidth="1"/>
    <col min="2818" max="2818" width="49" style="7" bestFit="1" customWidth="1"/>
    <col min="2819" max="2819" width="24.7109375" style="7" bestFit="1" customWidth="1"/>
    <col min="2820" max="2820" width="15.28515625" style="7" bestFit="1" customWidth="1"/>
    <col min="2821" max="2821" width="25" style="7" customWidth="1"/>
    <col min="2822" max="2822" width="13.5703125" style="7" bestFit="1" customWidth="1"/>
    <col min="2823" max="2823" width="4.5703125" style="7" bestFit="1" customWidth="1"/>
    <col min="2824" max="3072" width="9.140625" style="7"/>
    <col min="3073" max="3073" width="32.28515625" style="7" bestFit="1" customWidth="1"/>
    <col min="3074" max="3074" width="49" style="7" bestFit="1" customWidth="1"/>
    <col min="3075" max="3075" width="24.7109375" style="7" bestFit="1" customWidth="1"/>
    <col min="3076" max="3076" width="15.28515625" style="7" bestFit="1" customWidth="1"/>
    <col min="3077" max="3077" width="25" style="7" customWidth="1"/>
    <col min="3078" max="3078" width="13.5703125" style="7" bestFit="1" customWidth="1"/>
    <col min="3079" max="3079" width="4.5703125" style="7" bestFit="1" customWidth="1"/>
    <col min="3080" max="3328" width="9.140625" style="7"/>
    <col min="3329" max="3329" width="32.28515625" style="7" bestFit="1" customWidth="1"/>
    <col min="3330" max="3330" width="49" style="7" bestFit="1" customWidth="1"/>
    <col min="3331" max="3331" width="24.7109375" style="7" bestFit="1" customWidth="1"/>
    <col min="3332" max="3332" width="15.28515625" style="7" bestFit="1" customWidth="1"/>
    <col min="3333" max="3333" width="25" style="7" customWidth="1"/>
    <col min="3334" max="3334" width="13.5703125" style="7" bestFit="1" customWidth="1"/>
    <col min="3335" max="3335" width="4.5703125" style="7" bestFit="1" customWidth="1"/>
    <col min="3336" max="3584" width="9.140625" style="7"/>
    <col min="3585" max="3585" width="32.28515625" style="7" bestFit="1" customWidth="1"/>
    <col min="3586" max="3586" width="49" style="7" bestFit="1" customWidth="1"/>
    <col min="3587" max="3587" width="24.7109375" style="7" bestFit="1" customWidth="1"/>
    <col min="3588" max="3588" width="15.28515625" style="7" bestFit="1" customWidth="1"/>
    <col min="3589" max="3589" width="25" style="7" customWidth="1"/>
    <col min="3590" max="3590" width="13.5703125" style="7" bestFit="1" customWidth="1"/>
    <col min="3591" max="3591" width="4.5703125" style="7" bestFit="1" customWidth="1"/>
    <col min="3592" max="3840" width="9.140625" style="7"/>
    <col min="3841" max="3841" width="32.28515625" style="7" bestFit="1" customWidth="1"/>
    <col min="3842" max="3842" width="49" style="7" bestFit="1" customWidth="1"/>
    <col min="3843" max="3843" width="24.7109375" style="7" bestFit="1" customWidth="1"/>
    <col min="3844" max="3844" width="15.28515625" style="7" bestFit="1" customWidth="1"/>
    <col min="3845" max="3845" width="25" style="7" customWidth="1"/>
    <col min="3846" max="3846" width="13.5703125" style="7" bestFit="1" customWidth="1"/>
    <col min="3847" max="3847" width="4.5703125" style="7" bestFit="1" customWidth="1"/>
    <col min="3848" max="4096" width="9.140625" style="7"/>
    <col min="4097" max="4097" width="32.28515625" style="7" bestFit="1" customWidth="1"/>
    <col min="4098" max="4098" width="49" style="7" bestFit="1" customWidth="1"/>
    <col min="4099" max="4099" width="24.7109375" style="7" bestFit="1" customWidth="1"/>
    <col min="4100" max="4100" width="15.28515625" style="7" bestFit="1" customWidth="1"/>
    <col min="4101" max="4101" width="25" style="7" customWidth="1"/>
    <col min="4102" max="4102" width="13.5703125" style="7" bestFit="1" customWidth="1"/>
    <col min="4103" max="4103" width="4.5703125" style="7" bestFit="1" customWidth="1"/>
    <col min="4104" max="4352" width="9.140625" style="7"/>
    <col min="4353" max="4353" width="32.28515625" style="7" bestFit="1" customWidth="1"/>
    <col min="4354" max="4354" width="49" style="7" bestFit="1" customWidth="1"/>
    <col min="4355" max="4355" width="24.7109375" style="7" bestFit="1" customWidth="1"/>
    <col min="4356" max="4356" width="15.28515625" style="7" bestFit="1" customWidth="1"/>
    <col min="4357" max="4357" width="25" style="7" customWidth="1"/>
    <col min="4358" max="4358" width="13.5703125" style="7" bestFit="1" customWidth="1"/>
    <col min="4359" max="4359" width="4.5703125" style="7" bestFit="1" customWidth="1"/>
    <col min="4360" max="4608" width="9.140625" style="7"/>
    <col min="4609" max="4609" width="32.28515625" style="7" bestFit="1" customWidth="1"/>
    <col min="4610" max="4610" width="49" style="7" bestFit="1" customWidth="1"/>
    <col min="4611" max="4611" width="24.7109375" style="7" bestFit="1" customWidth="1"/>
    <col min="4612" max="4612" width="15.28515625" style="7" bestFit="1" customWidth="1"/>
    <col min="4613" max="4613" width="25" style="7" customWidth="1"/>
    <col min="4614" max="4614" width="13.5703125" style="7" bestFit="1" customWidth="1"/>
    <col min="4615" max="4615" width="4.5703125" style="7" bestFit="1" customWidth="1"/>
    <col min="4616" max="4864" width="9.140625" style="7"/>
    <col min="4865" max="4865" width="32.28515625" style="7" bestFit="1" customWidth="1"/>
    <col min="4866" max="4866" width="49" style="7" bestFit="1" customWidth="1"/>
    <col min="4867" max="4867" width="24.7109375" style="7" bestFit="1" customWidth="1"/>
    <col min="4868" max="4868" width="15.28515625" style="7" bestFit="1" customWidth="1"/>
    <col min="4869" max="4869" width="25" style="7" customWidth="1"/>
    <col min="4870" max="4870" width="13.5703125" style="7" bestFit="1" customWidth="1"/>
    <col min="4871" max="4871" width="4.5703125" style="7" bestFit="1" customWidth="1"/>
    <col min="4872" max="5120" width="9.140625" style="7"/>
    <col min="5121" max="5121" width="32.28515625" style="7" bestFit="1" customWidth="1"/>
    <col min="5122" max="5122" width="49" style="7" bestFit="1" customWidth="1"/>
    <col min="5123" max="5123" width="24.7109375" style="7" bestFit="1" customWidth="1"/>
    <col min="5124" max="5124" width="15.28515625" style="7" bestFit="1" customWidth="1"/>
    <col min="5125" max="5125" width="25" style="7" customWidth="1"/>
    <col min="5126" max="5126" width="13.5703125" style="7" bestFit="1" customWidth="1"/>
    <col min="5127" max="5127" width="4.5703125" style="7" bestFit="1" customWidth="1"/>
    <col min="5128" max="5376" width="9.140625" style="7"/>
    <col min="5377" max="5377" width="32.28515625" style="7" bestFit="1" customWidth="1"/>
    <col min="5378" max="5378" width="49" style="7" bestFit="1" customWidth="1"/>
    <col min="5379" max="5379" width="24.7109375" style="7" bestFit="1" customWidth="1"/>
    <col min="5380" max="5380" width="15.28515625" style="7" bestFit="1" customWidth="1"/>
    <col min="5381" max="5381" width="25" style="7" customWidth="1"/>
    <col min="5382" max="5382" width="13.5703125" style="7" bestFit="1" customWidth="1"/>
    <col min="5383" max="5383" width="4.5703125" style="7" bestFit="1" customWidth="1"/>
    <col min="5384" max="5632" width="9.140625" style="7"/>
    <col min="5633" max="5633" width="32.28515625" style="7" bestFit="1" customWidth="1"/>
    <col min="5634" max="5634" width="49" style="7" bestFit="1" customWidth="1"/>
    <col min="5635" max="5635" width="24.7109375" style="7" bestFit="1" customWidth="1"/>
    <col min="5636" max="5636" width="15.28515625" style="7" bestFit="1" customWidth="1"/>
    <col min="5637" max="5637" width="25" style="7" customWidth="1"/>
    <col min="5638" max="5638" width="13.5703125" style="7" bestFit="1" customWidth="1"/>
    <col min="5639" max="5639" width="4.5703125" style="7" bestFit="1" customWidth="1"/>
    <col min="5640" max="5888" width="9.140625" style="7"/>
    <col min="5889" max="5889" width="32.28515625" style="7" bestFit="1" customWidth="1"/>
    <col min="5890" max="5890" width="49" style="7" bestFit="1" customWidth="1"/>
    <col min="5891" max="5891" width="24.7109375" style="7" bestFit="1" customWidth="1"/>
    <col min="5892" max="5892" width="15.28515625" style="7" bestFit="1" customWidth="1"/>
    <col min="5893" max="5893" width="25" style="7" customWidth="1"/>
    <col min="5894" max="5894" width="13.5703125" style="7" bestFit="1" customWidth="1"/>
    <col min="5895" max="5895" width="4.5703125" style="7" bestFit="1" customWidth="1"/>
    <col min="5896" max="6144" width="9.140625" style="7"/>
    <col min="6145" max="6145" width="32.28515625" style="7" bestFit="1" customWidth="1"/>
    <col min="6146" max="6146" width="49" style="7" bestFit="1" customWidth="1"/>
    <col min="6147" max="6147" width="24.7109375" style="7" bestFit="1" customWidth="1"/>
    <col min="6148" max="6148" width="15.28515625" style="7" bestFit="1" customWidth="1"/>
    <col min="6149" max="6149" width="25" style="7" customWidth="1"/>
    <col min="6150" max="6150" width="13.5703125" style="7" bestFit="1" customWidth="1"/>
    <col min="6151" max="6151" width="4.5703125" style="7" bestFit="1" customWidth="1"/>
    <col min="6152" max="6400" width="9.140625" style="7"/>
    <col min="6401" max="6401" width="32.28515625" style="7" bestFit="1" customWidth="1"/>
    <col min="6402" max="6402" width="49" style="7" bestFit="1" customWidth="1"/>
    <col min="6403" max="6403" width="24.7109375" style="7" bestFit="1" customWidth="1"/>
    <col min="6404" max="6404" width="15.28515625" style="7" bestFit="1" customWidth="1"/>
    <col min="6405" max="6405" width="25" style="7" customWidth="1"/>
    <col min="6406" max="6406" width="13.5703125" style="7" bestFit="1" customWidth="1"/>
    <col min="6407" max="6407" width="4.5703125" style="7" bestFit="1" customWidth="1"/>
    <col min="6408" max="6656" width="9.140625" style="7"/>
    <col min="6657" max="6657" width="32.28515625" style="7" bestFit="1" customWidth="1"/>
    <col min="6658" max="6658" width="49" style="7" bestFit="1" customWidth="1"/>
    <col min="6659" max="6659" width="24.7109375" style="7" bestFit="1" customWidth="1"/>
    <col min="6660" max="6660" width="15.28515625" style="7" bestFit="1" customWidth="1"/>
    <col min="6661" max="6661" width="25" style="7" customWidth="1"/>
    <col min="6662" max="6662" width="13.5703125" style="7" bestFit="1" customWidth="1"/>
    <col min="6663" max="6663" width="4.5703125" style="7" bestFit="1" customWidth="1"/>
    <col min="6664" max="6912" width="9.140625" style="7"/>
    <col min="6913" max="6913" width="32.28515625" style="7" bestFit="1" customWidth="1"/>
    <col min="6914" max="6914" width="49" style="7" bestFit="1" customWidth="1"/>
    <col min="6915" max="6915" width="24.7109375" style="7" bestFit="1" customWidth="1"/>
    <col min="6916" max="6916" width="15.28515625" style="7" bestFit="1" customWidth="1"/>
    <col min="6917" max="6917" width="25" style="7" customWidth="1"/>
    <col min="6918" max="6918" width="13.5703125" style="7" bestFit="1" customWidth="1"/>
    <col min="6919" max="6919" width="4.5703125" style="7" bestFit="1" customWidth="1"/>
    <col min="6920" max="7168" width="9.140625" style="7"/>
    <col min="7169" max="7169" width="32.28515625" style="7" bestFit="1" customWidth="1"/>
    <col min="7170" max="7170" width="49" style="7" bestFit="1" customWidth="1"/>
    <col min="7171" max="7171" width="24.7109375" style="7" bestFit="1" customWidth="1"/>
    <col min="7172" max="7172" width="15.28515625" style="7" bestFit="1" customWidth="1"/>
    <col min="7173" max="7173" width="25" style="7" customWidth="1"/>
    <col min="7174" max="7174" width="13.5703125" style="7" bestFit="1" customWidth="1"/>
    <col min="7175" max="7175" width="4.5703125" style="7" bestFit="1" customWidth="1"/>
    <col min="7176" max="7424" width="9.140625" style="7"/>
    <col min="7425" max="7425" width="32.28515625" style="7" bestFit="1" customWidth="1"/>
    <col min="7426" max="7426" width="49" style="7" bestFit="1" customWidth="1"/>
    <col min="7427" max="7427" width="24.7109375" style="7" bestFit="1" customWidth="1"/>
    <col min="7428" max="7428" width="15.28515625" style="7" bestFit="1" customWidth="1"/>
    <col min="7429" max="7429" width="25" style="7" customWidth="1"/>
    <col min="7430" max="7430" width="13.5703125" style="7" bestFit="1" customWidth="1"/>
    <col min="7431" max="7431" width="4.5703125" style="7" bestFit="1" customWidth="1"/>
    <col min="7432" max="7680" width="9.140625" style="7"/>
    <col min="7681" max="7681" width="32.28515625" style="7" bestFit="1" customWidth="1"/>
    <col min="7682" max="7682" width="49" style="7" bestFit="1" customWidth="1"/>
    <col min="7683" max="7683" width="24.7109375" style="7" bestFit="1" customWidth="1"/>
    <col min="7684" max="7684" width="15.28515625" style="7" bestFit="1" customWidth="1"/>
    <col min="7685" max="7685" width="25" style="7" customWidth="1"/>
    <col min="7686" max="7686" width="13.5703125" style="7" bestFit="1" customWidth="1"/>
    <col min="7687" max="7687" width="4.5703125" style="7" bestFit="1" customWidth="1"/>
    <col min="7688" max="7936" width="9.140625" style="7"/>
    <col min="7937" max="7937" width="32.28515625" style="7" bestFit="1" customWidth="1"/>
    <col min="7938" max="7938" width="49" style="7" bestFit="1" customWidth="1"/>
    <col min="7939" max="7939" width="24.7109375" style="7" bestFit="1" customWidth="1"/>
    <col min="7940" max="7940" width="15.28515625" style="7" bestFit="1" customWidth="1"/>
    <col min="7941" max="7941" width="25" style="7" customWidth="1"/>
    <col min="7942" max="7942" width="13.5703125" style="7" bestFit="1" customWidth="1"/>
    <col min="7943" max="7943" width="4.5703125" style="7" bestFit="1" customWidth="1"/>
    <col min="7944" max="8192" width="9.140625" style="7"/>
    <col min="8193" max="8193" width="32.28515625" style="7" bestFit="1" customWidth="1"/>
    <col min="8194" max="8194" width="49" style="7" bestFit="1" customWidth="1"/>
    <col min="8195" max="8195" width="24.7109375" style="7" bestFit="1" customWidth="1"/>
    <col min="8196" max="8196" width="15.28515625" style="7" bestFit="1" customWidth="1"/>
    <col min="8197" max="8197" width="25" style="7" customWidth="1"/>
    <col min="8198" max="8198" width="13.5703125" style="7" bestFit="1" customWidth="1"/>
    <col min="8199" max="8199" width="4.5703125" style="7" bestFit="1" customWidth="1"/>
    <col min="8200" max="8448" width="9.140625" style="7"/>
    <col min="8449" max="8449" width="32.28515625" style="7" bestFit="1" customWidth="1"/>
    <col min="8450" max="8450" width="49" style="7" bestFit="1" customWidth="1"/>
    <col min="8451" max="8451" width="24.7109375" style="7" bestFit="1" customWidth="1"/>
    <col min="8452" max="8452" width="15.28515625" style="7" bestFit="1" customWidth="1"/>
    <col min="8453" max="8453" width="25" style="7" customWidth="1"/>
    <col min="8454" max="8454" width="13.5703125" style="7" bestFit="1" customWidth="1"/>
    <col min="8455" max="8455" width="4.5703125" style="7" bestFit="1" customWidth="1"/>
    <col min="8456" max="8704" width="9.140625" style="7"/>
    <col min="8705" max="8705" width="32.28515625" style="7" bestFit="1" customWidth="1"/>
    <col min="8706" max="8706" width="49" style="7" bestFit="1" customWidth="1"/>
    <col min="8707" max="8707" width="24.7109375" style="7" bestFit="1" customWidth="1"/>
    <col min="8708" max="8708" width="15.28515625" style="7" bestFit="1" customWidth="1"/>
    <col min="8709" max="8709" width="25" style="7" customWidth="1"/>
    <col min="8710" max="8710" width="13.5703125" style="7" bestFit="1" customWidth="1"/>
    <col min="8711" max="8711" width="4.5703125" style="7" bestFit="1" customWidth="1"/>
    <col min="8712" max="8960" width="9.140625" style="7"/>
    <col min="8961" max="8961" width="32.28515625" style="7" bestFit="1" customWidth="1"/>
    <col min="8962" max="8962" width="49" style="7" bestFit="1" customWidth="1"/>
    <col min="8963" max="8963" width="24.7109375" style="7" bestFit="1" customWidth="1"/>
    <col min="8964" max="8964" width="15.28515625" style="7" bestFit="1" customWidth="1"/>
    <col min="8965" max="8965" width="25" style="7" customWidth="1"/>
    <col min="8966" max="8966" width="13.5703125" style="7" bestFit="1" customWidth="1"/>
    <col min="8967" max="8967" width="4.5703125" style="7" bestFit="1" customWidth="1"/>
    <col min="8968" max="9216" width="9.140625" style="7"/>
    <col min="9217" max="9217" width="32.28515625" style="7" bestFit="1" customWidth="1"/>
    <col min="9218" max="9218" width="49" style="7" bestFit="1" customWidth="1"/>
    <col min="9219" max="9219" width="24.7109375" style="7" bestFit="1" customWidth="1"/>
    <col min="9220" max="9220" width="15.28515625" style="7" bestFit="1" customWidth="1"/>
    <col min="9221" max="9221" width="25" style="7" customWidth="1"/>
    <col min="9222" max="9222" width="13.5703125" style="7" bestFit="1" customWidth="1"/>
    <col min="9223" max="9223" width="4.5703125" style="7" bestFit="1" customWidth="1"/>
    <col min="9224" max="9472" width="9.140625" style="7"/>
    <col min="9473" max="9473" width="32.28515625" style="7" bestFit="1" customWidth="1"/>
    <col min="9474" max="9474" width="49" style="7" bestFit="1" customWidth="1"/>
    <col min="9475" max="9475" width="24.7109375" style="7" bestFit="1" customWidth="1"/>
    <col min="9476" max="9476" width="15.28515625" style="7" bestFit="1" customWidth="1"/>
    <col min="9477" max="9477" width="25" style="7" customWidth="1"/>
    <col min="9478" max="9478" width="13.5703125" style="7" bestFit="1" customWidth="1"/>
    <col min="9479" max="9479" width="4.5703125" style="7" bestFit="1" customWidth="1"/>
    <col min="9480" max="9728" width="9.140625" style="7"/>
    <col min="9729" max="9729" width="32.28515625" style="7" bestFit="1" customWidth="1"/>
    <col min="9730" max="9730" width="49" style="7" bestFit="1" customWidth="1"/>
    <col min="9731" max="9731" width="24.7109375" style="7" bestFit="1" customWidth="1"/>
    <col min="9732" max="9732" width="15.28515625" style="7" bestFit="1" customWidth="1"/>
    <col min="9733" max="9733" width="25" style="7" customWidth="1"/>
    <col min="9734" max="9734" width="13.5703125" style="7" bestFit="1" customWidth="1"/>
    <col min="9735" max="9735" width="4.5703125" style="7" bestFit="1" customWidth="1"/>
    <col min="9736" max="9984" width="9.140625" style="7"/>
    <col min="9985" max="9985" width="32.28515625" style="7" bestFit="1" customWidth="1"/>
    <col min="9986" max="9986" width="49" style="7" bestFit="1" customWidth="1"/>
    <col min="9987" max="9987" width="24.7109375" style="7" bestFit="1" customWidth="1"/>
    <col min="9988" max="9988" width="15.28515625" style="7" bestFit="1" customWidth="1"/>
    <col min="9989" max="9989" width="25" style="7" customWidth="1"/>
    <col min="9990" max="9990" width="13.5703125" style="7" bestFit="1" customWidth="1"/>
    <col min="9991" max="9991" width="4.5703125" style="7" bestFit="1" customWidth="1"/>
    <col min="9992" max="10240" width="9.140625" style="7"/>
    <col min="10241" max="10241" width="32.28515625" style="7" bestFit="1" customWidth="1"/>
    <col min="10242" max="10242" width="49" style="7" bestFit="1" customWidth="1"/>
    <col min="10243" max="10243" width="24.7109375" style="7" bestFit="1" customWidth="1"/>
    <col min="10244" max="10244" width="15.28515625" style="7" bestFit="1" customWidth="1"/>
    <col min="10245" max="10245" width="25" style="7" customWidth="1"/>
    <col min="10246" max="10246" width="13.5703125" style="7" bestFit="1" customWidth="1"/>
    <col min="10247" max="10247" width="4.5703125" style="7" bestFit="1" customWidth="1"/>
    <col min="10248" max="10496" width="9.140625" style="7"/>
    <col min="10497" max="10497" width="32.28515625" style="7" bestFit="1" customWidth="1"/>
    <col min="10498" max="10498" width="49" style="7" bestFit="1" customWidth="1"/>
    <col min="10499" max="10499" width="24.7109375" style="7" bestFit="1" customWidth="1"/>
    <col min="10500" max="10500" width="15.28515625" style="7" bestFit="1" customWidth="1"/>
    <col min="10501" max="10501" width="25" style="7" customWidth="1"/>
    <col min="10502" max="10502" width="13.5703125" style="7" bestFit="1" customWidth="1"/>
    <col min="10503" max="10503" width="4.5703125" style="7" bestFit="1" customWidth="1"/>
    <col min="10504" max="10752" width="9.140625" style="7"/>
    <col min="10753" max="10753" width="32.28515625" style="7" bestFit="1" customWidth="1"/>
    <col min="10754" max="10754" width="49" style="7" bestFit="1" customWidth="1"/>
    <col min="10755" max="10755" width="24.7109375" style="7" bestFit="1" customWidth="1"/>
    <col min="10756" max="10756" width="15.28515625" style="7" bestFit="1" customWidth="1"/>
    <col min="10757" max="10757" width="25" style="7" customWidth="1"/>
    <col min="10758" max="10758" width="13.5703125" style="7" bestFit="1" customWidth="1"/>
    <col min="10759" max="10759" width="4.5703125" style="7" bestFit="1" customWidth="1"/>
    <col min="10760" max="11008" width="9.140625" style="7"/>
    <col min="11009" max="11009" width="32.28515625" style="7" bestFit="1" customWidth="1"/>
    <col min="11010" max="11010" width="49" style="7" bestFit="1" customWidth="1"/>
    <col min="11011" max="11011" width="24.7109375" style="7" bestFit="1" customWidth="1"/>
    <col min="11012" max="11012" width="15.28515625" style="7" bestFit="1" customWidth="1"/>
    <col min="11013" max="11013" width="25" style="7" customWidth="1"/>
    <col min="11014" max="11014" width="13.5703125" style="7" bestFit="1" customWidth="1"/>
    <col min="11015" max="11015" width="4.5703125" style="7" bestFit="1" customWidth="1"/>
    <col min="11016" max="11264" width="9.140625" style="7"/>
    <col min="11265" max="11265" width="32.28515625" style="7" bestFit="1" customWidth="1"/>
    <col min="11266" max="11266" width="49" style="7" bestFit="1" customWidth="1"/>
    <col min="11267" max="11267" width="24.7109375" style="7" bestFit="1" customWidth="1"/>
    <col min="11268" max="11268" width="15.28515625" style="7" bestFit="1" customWidth="1"/>
    <col min="11269" max="11269" width="25" style="7" customWidth="1"/>
    <col min="11270" max="11270" width="13.5703125" style="7" bestFit="1" customWidth="1"/>
    <col min="11271" max="11271" width="4.5703125" style="7" bestFit="1" customWidth="1"/>
    <col min="11272" max="11520" width="9.140625" style="7"/>
    <col min="11521" max="11521" width="32.28515625" style="7" bestFit="1" customWidth="1"/>
    <col min="11522" max="11522" width="49" style="7" bestFit="1" customWidth="1"/>
    <col min="11523" max="11523" width="24.7109375" style="7" bestFit="1" customWidth="1"/>
    <col min="11524" max="11524" width="15.28515625" style="7" bestFit="1" customWidth="1"/>
    <col min="11525" max="11525" width="25" style="7" customWidth="1"/>
    <col min="11526" max="11526" width="13.5703125" style="7" bestFit="1" customWidth="1"/>
    <col min="11527" max="11527" width="4.5703125" style="7" bestFit="1" customWidth="1"/>
    <col min="11528" max="11776" width="9.140625" style="7"/>
    <col min="11777" max="11777" width="32.28515625" style="7" bestFit="1" customWidth="1"/>
    <col min="11778" max="11778" width="49" style="7" bestFit="1" customWidth="1"/>
    <col min="11779" max="11779" width="24.7109375" style="7" bestFit="1" customWidth="1"/>
    <col min="11780" max="11780" width="15.28515625" style="7" bestFit="1" customWidth="1"/>
    <col min="11781" max="11781" width="25" style="7" customWidth="1"/>
    <col min="11782" max="11782" width="13.5703125" style="7" bestFit="1" customWidth="1"/>
    <col min="11783" max="11783" width="4.5703125" style="7" bestFit="1" customWidth="1"/>
    <col min="11784" max="12032" width="9.140625" style="7"/>
    <col min="12033" max="12033" width="32.28515625" style="7" bestFit="1" customWidth="1"/>
    <col min="12034" max="12034" width="49" style="7" bestFit="1" customWidth="1"/>
    <col min="12035" max="12035" width="24.7109375" style="7" bestFit="1" customWidth="1"/>
    <col min="12036" max="12036" width="15.28515625" style="7" bestFit="1" customWidth="1"/>
    <col min="12037" max="12037" width="25" style="7" customWidth="1"/>
    <col min="12038" max="12038" width="13.5703125" style="7" bestFit="1" customWidth="1"/>
    <col min="12039" max="12039" width="4.5703125" style="7" bestFit="1" customWidth="1"/>
    <col min="12040" max="12288" width="9.140625" style="7"/>
    <col min="12289" max="12289" width="32.28515625" style="7" bestFit="1" customWidth="1"/>
    <col min="12290" max="12290" width="49" style="7" bestFit="1" customWidth="1"/>
    <col min="12291" max="12291" width="24.7109375" style="7" bestFit="1" customWidth="1"/>
    <col min="12292" max="12292" width="15.28515625" style="7" bestFit="1" customWidth="1"/>
    <col min="12293" max="12293" width="25" style="7" customWidth="1"/>
    <col min="12294" max="12294" width="13.5703125" style="7" bestFit="1" customWidth="1"/>
    <col min="12295" max="12295" width="4.5703125" style="7" bestFit="1" customWidth="1"/>
    <col min="12296" max="12544" width="9.140625" style="7"/>
    <col min="12545" max="12545" width="32.28515625" style="7" bestFit="1" customWidth="1"/>
    <col min="12546" max="12546" width="49" style="7" bestFit="1" customWidth="1"/>
    <col min="12547" max="12547" width="24.7109375" style="7" bestFit="1" customWidth="1"/>
    <col min="12548" max="12548" width="15.28515625" style="7" bestFit="1" customWidth="1"/>
    <col min="12549" max="12549" width="25" style="7" customWidth="1"/>
    <col min="12550" max="12550" width="13.5703125" style="7" bestFit="1" customWidth="1"/>
    <col min="12551" max="12551" width="4.5703125" style="7" bestFit="1" customWidth="1"/>
    <col min="12552" max="12800" width="9.140625" style="7"/>
    <col min="12801" max="12801" width="32.28515625" style="7" bestFit="1" customWidth="1"/>
    <col min="12802" max="12802" width="49" style="7" bestFit="1" customWidth="1"/>
    <col min="12803" max="12803" width="24.7109375" style="7" bestFit="1" customWidth="1"/>
    <col min="12804" max="12804" width="15.28515625" style="7" bestFit="1" customWidth="1"/>
    <col min="12805" max="12805" width="25" style="7" customWidth="1"/>
    <col min="12806" max="12806" width="13.5703125" style="7" bestFit="1" customWidth="1"/>
    <col min="12807" max="12807" width="4.5703125" style="7" bestFit="1" customWidth="1"/>
    <col min="12808" max="13056" width="9.140625" style="7"/>
    <col min="13057" max="13057" width="32.28515625" style="7" bestFit="1" customWidth="1"/>
    <col min="13058" max="13058" width="49" style="7" bestFit="1" customWidth="1"/>
    <col min="13059" max="13059" width="24.7109375" style="7" bestFit="1" customWidth="1"/>
    <col min="13060" max="13060" width="15.28515625" style="7" bestFit="1" customWidth="1"/>
    <col min="13061" max="13061" width="25" style="7" customWidth="1"/>
    <col min="13062" max="13062" width="13.5703125" style="7" bestFit="1" customWidth="1"/>
    <col min="13063" max="13063" width="4.5703125" style="7" bestFit="1" customWidth="1"/>
    <col min="13064" max="13312" width="9.140625" style="7"/>
    <col min="13313" max="13313" width="32.28515625" style="7" bestFit="1" customWidth="1"/>
    <col min="13314" max="13314" width="49" style="7" bestFit="1" customWidth="1"/>
    <col min="13315" max="13315" width="24.7109375" style="7" bestFit="1" customWidth="1"/>
    <col min="13316" max="13316" width="15.28515625" style="7" bestFit="1" customWidth="1"/>
    <col min="13317" max="13317" width="25" style="7" customWidth="1"/>
    <col min="13318" max="13318" width="13.5703125" style="7" bestFit="1" customWidth="1"/>
    <col min="13319" max="13319" width="4.5703125" style="7" bestFit="1" customWidth="1"/>
    <col min="13320" max="13568" width="9.140625" style="7"/>
    <col min="13569" max="13569" width="32.28515625" style="7" bestFit="1" customWidth="1"/>
    <col min="13570" max="13570" width="49" style="7" bestFit="1" customWidth="1"/>
    <col min="13571" max="13571" width="24.7109375" style="7" bestFit="1" customWidth="1"/>
    <col min="13572" max="13572" width="15.28515625" style="7" bestFit="1" customWidth="1"/>
    <col min="13573" max="13573" width="25" style="7" customWidth="1"/>
    <col min="13574" max="13574" width="13.5703125" style="7" bestFit="1" customWidth="1"/>
    <col min="13575" max="13575" width="4.5703125" style="7" bestFit="1" customWidth="1"/>
    <col min="13576" max="13824" width="9.140625" style="7"/>
    <col min="13825" max="13825" width="32.28515625" style="7" bestFit="1" customWidth="1"/>
    <col min="13826" max="13826" width="49" style="7" bestFit="1" customWidth="1"/>
    <col min="13827" max="13827" width="24.7109375" style="7" bestFit="1" customWidth="1"/>
    <col min="13828" max="13828" width="15.28515625" style="7" bestFit="1" customWidth="1"/>
    <col min="13829" max="13829" width="25" style="7" customWidth="1"/>
    <col min="13830" max="13830" width="13.5703125" style="7" bestFit="1" customWidth="1"/>
    <col min="13831" max="13831" width="4.5703125" style="7" bestFit="1" customWidth="1"/>
    <col min="13832" max="14080" width="9.140625" style="7"/>
    <col min="14081" max="14081" width="32.28515625" style="7" bestFit="1" customWidth="1"/>
    <col min="14082" max="14082" width="49" style="7" bestFit="1" customWidth="1"/>
    <col min="14083" max="14083" width="24.7109375" style="7" bestFit="1" customWidth="1"/>
    <col min="14084" max="14084" width="15.28515625" style="7" bestFit="1" customWidth="1"/>
    <col min="14085" max="14085" width="25" style="7" customWidth="1"/>
    <col min="14086" max="14086" width="13.5703125" style="7" bestFit="1" customWidth="1"/>
    <col min="14087" max="14087" width="4.5703125" style="7" bestFit="1" customWidth="1"/>
    <col min="14088" max="14336" width="9.140625" style="7"/>
    <col min="14337" max="14337" width="32.28515625" style="7" bestFit="1" customWidth="1"/>
    <col min="14338" max="14338" width="49" style="7" bestFit="1" customWidth="1"/>
    <col min="14339" max="14339" width="24.7109375" style="7" bestFit="1" customWidth="1"/>
    <col min="14340" max="14340" width="15.28515625" style="7" bestFit="1" customWidth="1"/>
    <col min="14341" max="14341" width="25" style="7" customWidth="1"/>
    <col min="14342" max="14342" width="13.5703125" style="7" bestFit="1" customWidth="1"/>
    <col min="14343" max="14343" width="4.5703125" style="7" bestFit="1" customWidth="1"/>
    <col min="14344" max="14592" width="9.140625" style="7"/>
    <col min="14593" max="14593" width="32.28515625" style="7" bestFit="1" customWidth="1"/>
    <col min="14594" max="14594" width="49" style="7" bestFit="1" customWidth="1"/>
    <col min="14595" max="14595" width="24.7109375" style="7" bestFit="1" customWidth="1"/>
    <col min="14596" max="14596" width="15.28515625" style="7" bestFit="1" customWidth="1"/>
    <col min="14597" max="14597" width="25" style="7" customWidth="1"/>
    <col min="14598" max="14598" width="13.5703125" style="7" bestFit="1" customWidth="1"/>
    <col min="14599" max="14599" width="4.5703125" style="7" bestFit="1" customWidth="1"/>
    <col min="14600" max="14848" width="9.140625" style="7"/>
    <col min="14849" max="14849" width="32.28515625" style="7" bestFit="1" customWidth="1"/>
    <col min="14850" max="14850" width="49" style="7" bestFit="1" customWidth="1"/>
    <col min="14851" max="14851" width="24.7109375" style="7" bestFit="1" customWidth="1"/>
    <col min="14852" max="14852" width="15.28515625" style="7" bestFit="1" customWidth="1"/>
    <col min="14853" max="14853" width="25" style="7" customWidth="1"/>
    <col min="14854" max="14854" width="13.5703125" style="7" bestFit="1" customWidth="1"/>
    <col min="14855" max="14855" width="4.5703125" style="7" bestFit="1" customWidth="1"/>
    <col min="14856" max="15104" width="9.140625" style="7"/>
    <col min="15105" max="15105" width="32.28515625" style="7" bestFit="1" customWidth="1"/>
    <col min="15106" max="15106" width="49" style="7" bestFit="1" customWidth="1"/>
    <col min="15107" max="15107" width="24.7109375" style="7" bestFit="1" customWidth="1"/>
    <col min="15108" max="15108" width="15.28515625" style="7" bestFit="1" customWidth="1"/>
    <col min="15109" max="15109" width="25" style="7" customWidth="1"/>
    <col min="15110" max="15110" width="13.5703125" style="7" bestFit="1" customWidth="1"/>
    <col min="15111" max="15111" width="4.5703125" style="7" bestFit="1" customWidth="1"/>
    <col min="15112" max="15360" width="9.140625" style="7"/>
    <col min="15361" max="15361" width="32.28515625" style="7" bestFit="1" customWidth="1"/>
    <col min="15362" max="15362" width="49" style="7" bestFit="1" customWidth="1"/>
    <col min="15363" max="15363" width="24.7109375" style="7" bestFit="1" customWidth="1"/>
    <col min="15364" max="15364" width="15.28515625" style="7" bestFit="1" customWidth="1"/>
    <col min="15365" max="15365" width="25" style="7" customWidth="1"/>
    <col min="15366" max="15366" width="13.5703125" style="7" bestFit="1" customWidth="1"/>
    <col min="15367" max="15367" width="4.5703125" style="7" bestFit="1" customWidth="1"/>
    <col min="15368" max="15616" width="9.140625" style="7"/>
    <col min="15617" max="15617" width="32.28515625" style="7" bestFit="1" customWidth="1"/>
    <col min="15618" max="15618" width="49" style="7" bestFit="1" customWidth="1"/>
    <col min="15619" max="15619" width="24.7109375" style="7" bestFit="1" customWidth="1"/>
    <col min="15620" max="15620" width="15.28515625" style="7" bestFit="1" customWidth="1"/>
    <col min="15621" max="15621" width="25" style="7" customWidth="1"/>
    <col min="15622" max="15622" width="13.5703125" style="7" bestFit="1" customWidth="1"/>
    <col min="15623" max="15623" width="4.5703125" style="7" bestFit="1" customWidth="1"/>
    <col min="15624" max="15872" width="9.140625" style="7"/>
    <col min="15873" max="15873" width="32.28515625" style="7" bestFit="1" customWidth="1"/>
    <col min="15874" max="15874" width="49" style="7" bestFit="1" customWidth="1"/>
    <col min="15875" max="15875" width="24.7109375" style="7" bestFit="1" customWidth="1"/>
    <col min="15876" max="15876" width="15.28515625" style="7" bestFit="1" customWidth="1"/>
    <col min="15877" max="15877" width="25" style="7" customWidth="1"/>
    <col min="15878" max="15878" width="13.5703125" style="7" bestFit="1" customWidth="1"/>
    <col min="15879" max="15879" width="4.5703125" style="7" bestFit="1" customWidth="1"/>
    <col min="15880" max="16128" width="9.140625" style="7"/>
    <col min="16129" max="16129" width="32.28515625" style="7" bestFit="1" customWidth="1"/>
    <col min="16130" max="16130" width="49" style="7" bestFit="1" customWidth="1"/>
    <col min="16131" max="16131" width="24.7109375" style="7" bestFit="1" customWidth="1"/>
    <col min="16132" max="16132" width="15.28515625" style="7" bestFit="1" customWidth="1"/>
    <col min="16133" max="16133" width="25" style="7" customWidth="1"/>
    <col min="16134" max="16134" width="13.5703125" style="7" bestFit="1" customWidth="1"/>
    <col min="16135" max="16135" width="4.5703125" style="7" bestFit="1" customWidth="1"/>
    <col min="16136" max="16384" width="9.140625" style="7"/>
  </cols>
  <sheetData>
    <row r="1" spans="1:7" s="1" customFormat="1" ht="15" customHeight="1" x14ac:dyDescent="0.2">
      <c r="A1" s="86" t="s">
        <v>937</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30</v>
      </c>
      <c r="D4" s="13" t="s">
        <v>1</v>
      </c>
      <c r="E4" s="51" t="s">
        <v>6</v>
      </c>
      <c r="F4" s="12" t="s">
        <v>3</v>
      </c>
      <c r="G4" s="12" t="s">
        <v>5</v>
      </c>
    </row>
    <row r="5" spans="1:7" x14ac:dyDescent="0.2">
      <c r="A5" s="16" t="s">
        <v>23</v>
      </c>
      <c r="B5" s="17"/>
      <c r="C5" s="17"/>
      <c r="D5" s="17"/>
      <c r="E5" s="18"/>
      <c r="F5" s="19"/>
      <c r="G5" s="18"/>
    </row>
    <row r="6" spans="1:7" x14ac:dyDescent="0.2">
      <c r="A6" s="20" t="s">
        <v>835</v>
      </c>
      <c r="B6" s="21"/>
      <c r="C6" s="21"/>
      <c r="D6" s="21"/>
      <c r="E6" s="22"/>
      <c r="F6" s="23"/>
      <c r="G6" s="22"/>
    </row>
    <row r="7" spans="1:7" x14ac:dyDescent="0.2">
      <c r="A7" s="21" t="s">
        <v>938</v>
      </c>
      <c r="B7" s="21" t="s">
        <v>939</v>
      </c>
      <c r="C7" s="21" t="s">
        <v>847</v>
      </c>
      <c r="D7" s="24">
        <v>2000</v>
      </c>
      <c r="E7" s="22">
        <v>9659.6</v>
      </c>
      <c r="F7" s="23">
        <v>6.3907494384863899</v>
      </c>
      <c r="G7" s="22">
        <v>7.4348999999999998</v>
      </c>
    </row>
    <row r="8" spans="1:7" x14ac:dyDescent="0.2">
      <c r="A8" s="21" t="s">
        <v>940</v>
      </c>
      <c r="B8" s="21" t="s">
        <v>941</v>
      </c>
      <c r="C8" s="21" t="s">
        <v>838</v>
      </c>
      <c r="D8" s="24">
        <v>2000</v>
      </c>
      <c r="E8" s="22">
        <v>9384.94</v>
      </c>
      <c r="F8" s="23">
        <v>6.2090355744780803</v>
      </c>
      <c r="G8" s="22">
        <v>7.57</v>
      </c>
    </row>
    <row r="9" spans="1:7" x14ac:dyDescent="0.2">
      <c r="A9" s="21" t="s">
        <v>942</v>
      </c>
      <c r="B9" s="21" t="s">
        <v>943</v>
      </c>
      <c r="C9" s="21" t="s">
        <v>838</v>
      </c>
      <c r="D9" s="24">
        <v>1500</v>
      </c>
      <c r="E9" s="22">
        <v>7281.5249999999996</v>
      </c>
      <c r="F9" s="23">
        <v>4.8174253390486799</v>
      </c>
      <c r="G9" s="22">
        <v>7.35</v>
      </c>
    </row>
    <row r="10" spans="1:7" x14ac:dyDescent="0.2">
      <c r="A10" s="21" t="s">
        <v>944</v>
      </c>
      <c r="B10" s="21" t="s">
        <v>945</v>
      </c>
      <c r="C10" s="21" t="s">
        <v>847</v>
      </c>
      <c r="D10" s="24">
        <v>1500</v>
      </c>
      <c r="E10" s="22">
        <v>7111.9724999999999</v>
      </c>
      <c r="F10" s="23">
        <v>4.7052501408863403</v>
      </c>
      <c r="G10" s="22">
        <v>7.63</v>
      </c>
    </row>
    <row r="11" spans="1:7" x14ac:dyDescent="0.2">
      <c r="A11" s="21" t="s">
        <v>946</v>
      </c>
      <c r="B11" s="21" t="s">
        <v>947</v>
      </c>
      <c r="C11" s="21" t="s">
        <v>847</v>
      </c>
      <c r="D11" s="24">
        <v>1500</v>
      </c>
      <c r="E11" s="22">
        <v>7056.5625</v>
      </c>
      <c r="F11" s="23">
        <v>4.6685911253591401</v>
      </c>
      <c r="G11" s="22">
        <v>7.5949999999999998</v>
      </c>
    </row>
    <row r="12" spans="1:7" x14ac:dyDescent="0.2">
      <c r="A12" s="21" t="s">
        <v>948</v>
      </c>
      <c r="B12" s="21" t="s">
        <v>949</v>
      </c>
      <c r="C12" s="21" t="s">
        <v>841</v>
      </c>
      <c r="D12" s="24">
        <v>1000</v>
      </c>
      <c r="E12" s="22">
        <v>4726.5150000000003</v>
      </c>
      <c r="F12" s="23">
        <v>3.12704181148779</v>
      </c>
      <c r="G12" s="22">
        <v>7.5970000000000004</v>
      </c>
    </row>
    <row r="13" spans="1:7" x14ac:dyDescent="0.2">
      <c r="A13" s="21" t="s">
        <v>950</v>
      </c>
      <c r="B13" s="21" t="s">
        <v>951</v>
      </c>
      <c r="C13" s="21" t="s">
        <v>847</v>
      </c>
      <c r="D13" s="24">
        <v>1000</v>
      </c>
      <c r="E13" s="22">
        <v>4721.66</v>
      </c>
      <c r="F13" s="23">
        <v>3.1238297645579198</v>
      </c>
      <c r="G13" s="22">
        <v>7.63</v>
      </c>
    </row>
    <row r="14" spans="1:7" x14ac:dyDescent="0.2">
      <c r="A14" s="21" t="s">
        <v>952</v>
      </c>
      <c r="B14" s="21" t="s">
        <v>953</v>
      </c>
      <c r="C14" s="21" t="s">
        <v>841</v>
      </c>
      <c r="D14" s="24">
        <v>1000</v>
      </c>
      <c r="E14" s="22">
        <v>4710.76</v>
      </c>
      <c r="F14" s="23">
        <v>3.1166183718626201</v>
      </c>
      <c r="G14" s="22">
        <v>7.5970000000000004</v>
      </c>
    </row>
    <row r="15" spans="1:7" x14ac:dyDescent="0.2">
      <c r="A15" s="21" t="s">
        <v>954</v>
      </c>
      <c r="B15" s="21" t="s">
        <v>955</v>
      </c>
      <c r="C15" s="21" t="s">
        <v>847</v>
      </c>
      <c r="D15" s="24">
        <v>1000</v>
      </c>
      <c r="E15" s="22">
        <v>4707.4949999999999</v>
      </c>
      <c r="F15" s="23">
        <v>3.11445826203233</v>
      </c>
      <c r="G15" s="22">
        <v>7.56</v>
      </c>
    </row>
    <row r="16" spans="1:7" x14ac:dyDescent="0.2">
      <c r="A16" s="21" t="s">
        <v>956</v>
      </c>
      <c r="B16" s="21" t="s">
        <v>957</v>
      </c>
      <c r="C16" s="21" t="s">
        <v>838</v>
      </c>
      <c r="D16" s="24">
        <v>1000</v>
      </c>
      <c r="E16" s="22">
        <v>4706.49</v>
      </c>
      <c r="F16" s="23">
        <v>3.1137933583939099</v>
      </c>
      <c r="G16" s="22">
        <v>7.69</v>
      </c>
    </row>
    <row r="17" spans="1:9" x14ac:dyDescent="0.2">
      <c r="A17" s="21" t="s">
        <v>958</v>
      </c>
      <c r="B17" s="21" t="s">
        <v>959</v>
      </c>
      <c r="C17" s="21" t="s">
        <v>841</v>
      </c>
      <c r="D17" s="24">
        <v>1000</v>
      </c>
      <c r="E17" s="22">
        <v>4703.8249999999998</v>
      </c>
      <c r="F17" s="23">
        <v>3.11203020595969</v>
      </c>
      <c r="G17" s="22">
        <v>7.61</v>
      </c>
    </row>
    <row r="18" spans="1:9" x14ac:dyDescent="0.2">
      <c r="A18" s="21" t="s">
        <v>960</v>
      </c>
      <c r="B18" s="21" t="s">
        <v>961</v>
      </c>
      <c r="C18" s="21" t="s">
        <v>838</v>
      </c>
      <c r="D18" s="24">
        <v>1000</v>
      </c>
      <c r="E18" s="22">
        <v>4695.3549999999996</v>
      </c>
      <c r="F18" s="23">
        <v>3.10642649071848</v>
      </c>
      <c r="G18" s="22">
        <v>7.5419999999999998</v>
      </c>
    </row>
    <row r="19" spans="1:9" x14ac:dyDescent="0.2">
      <c r="A19" s="21" t="s">
        <v>962</v>
      </c>
      <c r="B19" s="21" t="s">
        <v>963</v>
      </c>
      <c r="C19" s="21" t="s">
        <v>847</v>
      </c>
      <c r="D19" s="24">
        <v>1000</v>
      </c>
      <c r="E19" s="22">
        <v>4694.7700000000004</v>
      </c>
      <c r="F19" s="23">
        <v>3.1060394572573098</v>
      </c>
      <c r="G19" s="22">
        <v>7.6550000000000002</v>
      </c>
    </row>
    <row r="20" spans="1:9" x14ac:dyDescent="0.2">
      <c r="A20" s="21" t="s">
        <v>964</v>
      </c>
      <c r="B20" s="21" t="s">
        <v>965</v>
      </c>
      <c r="C20" s="21" t="s">
        <v>841</v>
      </c>
      <c r="D20" s="24">
        <v>500</v>
      </c>
      <c r="E20" s="22">
        <v>2391.7849999999999</v>
      </c>
      <c r="F20" s="23">
        <v>1.5823945759379401</v>
      </c>
      <c r="G20" s="22">
        <v>7.5407999999999999</v>
      </c>
    </row>
    <row r="21" spans="1:9" x14ac:dyDescent="0.2">
      <c r="A21" s="21" t="s">
        <v>966</v>
      </c>
      <c r="B21" s="21" t="s">
        <v>967</v>
      </c>
      <c r="C21" s="21" t="s">
        <v>838</v>
      </c>
      <c r="D21" s="24">
        <v>500</v>
      </c>
      <c r="E21" s="22">
        <v>2347.8525</v>
      </c>
      <c r="F21" s="23">
        <v>1.55332902459976</v>
      </c>
      <c r="G21" s="22">
        <v>7.63</v>
      </c>
    </row>
    <row r="22" spans="1:9" x14ac:dyDescent="0.2">
      <c r="A22" s="20" t="s">
        <v>24</v>
      </c>
      <c r="B22" s="20"/>
      <c r="C22" s="20"/>
      <c r="D22" s="20"/>
      <c r="E22" s="25">
        <f>SUM(E6:E21)</f>
        <v>82901.107500000013</v>
      </c>
      <c r="F22" s="26">
        <f>SUM(F6:F21)</f>
        <v>54.847012941066382</v>
      </c>
      <c r="G22" s="25"/>
      <c r="H22" s="14"/>
      <c r="I22" s="14"/>
    </row>
    <row r="23" spans="1:9" x14ac:dyDescent="0.2">
      <c r="A23" s="21"/>
      <c r="B23" s="21"/>
      <c r="C23" s="21"/>
      <c r="D23" s="21"/>
      <c r="E23" s="22"/>
      <c r="F23" s="23"/>
      <c r="G23" s="22"/>
    </row>
    <row r="24" spans="1:9" x14ac:dyDescent="0.2">
      <c r="A24" s="20" t="s">
        <v>858</v>
      </c>
      <c r="B24" s="21"/>
      <c r="C24" s="21"/>
      <c r="D24" s="21"/>
      <c r="E24" s="22"/>
      <c r="F24" s="23"/>
      <c r="G24" s="22"/>
    </row>
    <row r="25" spans="1:9" x14ac:dyDescent="0.2">
      <c r="A25" s="21" t="s">
        <v>968</v>
      </c>
      <c r="B25" s="21" t="s">
        <v>969</v>
      </c>
      <c r="C25" s="21" t="s">
        <v>844</v>
      </c>
      <c r="D25" s="24">
        <v>1500</v>
      </c>
      <c r="E25" s="22">
        <v>7020.4575000000004</v>
      </c>
      <c r="F25" s="23">
        <v>4.6447042140505399</v>
      </c>
      <c r="G25" s="22">
        <v>7.8650000000000002</v>
      </c>
    </row>
    <row r="26" spans="1:9" x14ac:dyDescent="0.2">
      <c r="A26" s="21" t="s">
        <v>970</v>
      </c>
      <c r="B26" s="21" t="s">
        <v>971</v>
      </c>
      <c r="C26" s="21" t="s">
        <v>838</v>
      </c>
      <c r="D26" s="24">
        <v>1000</v>
      </c>
      <c r="E26" s="22">
        <v>4815.3050000000003</v>
      </c>
      <c r="F26" s="23">
        <v>3.1857848901497698</v>
      </c>
      <c r="G26" s="22">
        <v>7.9999000000000002</v>
      </c>
    </row>
    <row r="27" spans="1:9" x14ac:dyDescent="0.2">
      <c r="A27" s="21" t="s">
        <v>972</v>
      </c>
      <c r="B27" s="21" t="s">
        <v>973</v>
      </c>
      <c r="C27" s="21" t="s">
        <v>838</v>
      </c>
      <c r="D27" s="24">
        <v>1000</v>
      </c>
      <c r="E27" s="22">
        <v>4771.0649999999996</v>
      </c>
      <c r="F27" s="23">
        <v>3.1565158981460999</v>
      </c>
      <c r="G27" s="22">
        <v>7.6148999999999996</v>
      </c>
    </row>
    <row r="28" spans="1:9" x14ac:dyDescent="0.2">
      <c r="A28" s="21" t="s">
        <v>974</v>
      </c>
      <c r="B28" s="21" t="s">
        <v>975</v>
      </c>
      <c r="C28" s="21" t="s">
        <v>838</v>
      </c>
      <c r="D28" s="24">
        <v>1000</v>
      </c>
      <c r="E28" s="22">
        <v>4689.3549999999996</v>
      </c>
      <c r="F28" s="23">
        <v>3.1024569167577698</v>
      </c>
      <c r="G28" s="22">
        <v>7.8250000000000002</v>
      </c>
    </row>
    <row r="29" spans="1:9" x14ac:dyDescent="0.2">
      <c r="A29" s="21" t="s">
        <v>976</v>
      </c>
      <c r="B29" s="21" t="s">
        <v>977</v>
      </c>
      <c r="C29" s="21" t="s">
        <v>838</v>
      </c>
      <c r="D29" s="24">
        <v>1000</v>
      </c>
      <c r="E29" s="22">
        <v>4680.1099999999997</v>
      </c>
      <c r="F29" s="23">
        <v>3.0963404648799702</v>
      </c>
      <c r="G29" s="22">
        <v>7.7</v>
      </c>
    </row>
    <row r="30" spans="1:9" x14ac:dyDescent="0.2">
      <c r="A30" s="21" t="s">
        <v>978</v>
      </c>
      <c r="B30" s="21" t="s">
        <v>979</v>
      </c>
      <c r="C30" s="21" t="s">
        <v>838</v>
      </c>
      <c r="D30" s="24">
        <v>1000</v>
      </c>
      <c r="E30" s="22">
        <v>4679.92</v>
      </c>
      <c r="F30" s="23">
        <v>3.0962147617045499</v>
      </c>
      <c r="G30" s="22">
        <v>7.9250999999999996</v>
      </c>
    </row>
    <row r="31" spans="1:9" x14ac:dyDescent="0.2">
      <c r="A31" s="21" t="s">
        <v>980</v>
      </c>
      <c r="B31" s="21" t="s">
        <v>981</v>
      </c>
      <c r="C31" s="21" t="s">
        <v>838</v>
      </c>
      <c r="D31" s="24">
        <v>1000</v>
      </c>
      <c r="E31" s="22">
        <v>4657.4750000000004</v>
      </c>
      <c r="F31" s="23">
        <v>3.0813652471131698</v>
      </c>
      <c r="G31" s="22">
        <v>8.2850000000000001</v>
      </c>
    </row>
    <row r="32" spans="1:9" x14ac:dyDescent="0.2">
      <c r="A32" s="21" t="s">
        <v>982</v>
      </c>
      <c r="B32" s="21" t="s">
        <v>983</v>
      </c>
      <c r="C32" s="21" t="s">
        <v>838</v>
      </c>
      <c r="D32" s="24">
        <v>900</v>
      </c>
      <c r="E32" s="22">
        <v>4229.2844999999998</v>
      </c>
      <c r="F32" s="23">
        <v>2.7980762706089499</v>
      </c>
      <c r="G32" s="22">
        <v>8.2850000000000001</v>
      </c>
    </row>
    <row r="33" spans="1:9" x14ac:dyDescent="0.2">
      <c r="A33" s="21" t="s">
        <v>984</v>
      </c>
      <c r="B33" s="21" t="s">
        <v>985</v>
      </c>
      <c r="C33" s="21" t="s">
        <v>844</v>
      </c>
      <c r="D33" s="24">
        <v>500</v>
      </c>
      <c r="E33" s="22">
        <v>2430.8225000000002</v>
      </c>
      <c r="F33" s="23">
        <v>1.60822161651984</v>
      </c>
      <c r="G33" s="22">
        <v>7.3150000000000004</v>
      </c>
    </row>
    <row r="34" spans="1:9" x14ac:dyDescent="0.2">
      <c r="A34" s="20" t="s">
        <v>24</v>
      </c>
      <c r="B34" s="20"/>
      <c r="C34" s="20"/>
      <c r="D34" s="20"/>
      <c r="E34" s="25">
        <f>SUM(E24:E33)</f>
        <v>41973.794500000004</v>
      </c>
      <c r="F34" s="26">
        <f>SUM(F24:F33)</f>
        <v>27.769680279930654</v>
      </c>
      <c r="G34" s="25"/>
      <c r="H34" s="14"/>
      <c r="I34" s="14"/>
    </row>
    <row r="35" spans="1:9" x14ac:dyDescent="0.2">
      <c r="A35" s="21"/>
      <c r="B35" s="21"/>
      <c r="C35" s="21"/>
      <c r="D35" s="21"/>
      <c r="E35" s="22"/>
      <c r="F35" s="23"/>
      <c r="G35" s="22"/>
    </row>
    <row r="36" spans="1:9" x14ac:dyDescent="0.2">
      <c r="A36" s="20" t="s">
        <v>25</v>
      </c>
      <c r="B36" s="21"/>
      <c r="C36" s="21"/>
      <c r="D36" s="21"/>
      <c r="E36" s="22"/>
      <c r="F36" s="23"/>
      <c r="G36" s="22"/>
    </row>
    <row r="37" spans="1:9" x14ac:dyDescent="0.2">
      <c r="A37" s="21" t="s">
        <v>986</v>
      </c>
      <c r="B37" s="21" t="s">
        <v>987</v>
      </c>
      <c r="C37" s="21" t="s">
        <v>48</v>
      </c>
      <c r="D37" s="24">
        <v>12500000</v>
      </c>
      <c r="E37" s="22">
        <v>11997</v>
      </c>
      <c r="F37" s="23">
        <v>7.9371631344487596</v>
      </c>
      <c r="G37" s="22">
        <v>7.02</v>
      </c>
    </row>
    <row r="38" spans="1:9" x14ac:dyDescent="0.2">
      <c r="A38" s="21" t="s">
        <v>988</v>
      </c>
      <c r="B38" s="21" t="s">
        <v>989</v>
      </c>
      <c r="C38" s="21" t="s">
        <v>48</v>
      </c>
      <c r="D38" s="24">
        <v>10000000</v>
      </c>
      <c r="E38" s="22">
        <v>9461.43</v>
      </c>
      <c r="F38" s="23">
        <v>6.2596410265205904</v>
      </c>
      <c r="G38" s="22">
        <v>7.0430000000000001</v>
      </c>
    </row>
    <row r="39" spans="1:9" x14ac:dyDescent="0.2">
      <c r="A39" s="21" t="s">
        <v>990</v>
      </c>
      <c r="B39" s="21" t="s">
        <v>991</v>
      </c>
      <c r="C39" s="21" t="s">
        <v>48</v>
      </c>
      <c r="D39" s="24">
        <v>2500000</v>
      </c>
      <c r="E39" s="22">
        <v>2380.2950000000001</v>
      </c>
      <c r="F39" s="23">
        <v>1.57479284180318</v>
      </c>
      <c r="G39" s="22">
        <v>7.0598999999999998</v>
      </c>
    </row>
    <row r="40" spans="1:9" x14ac:dyDescent="0.2">
      <c r="A40" s="20" t="s">
        <v>24</v>
      </c>
      <c r="B40" s="20"/>
      <c r="C40" s="20"/>
      <c r="D40" s="20"/>
      <c r="E40" s="25">
        <f>SUM(E36:E39)</f>
        <v>23838.724999999999</v>
      </c>
      <c r="F40" s="26">
        <f>SUM(F36:F39)</f>
        <v>15.771597002772531</v>
      </c>
      <c r="G40" s="25"/>
      <c r="H40" s="14"/>
      <c r="I40" s="14"/>
    </row>
    <row r="41" spans="1:9" x14ac:dyDescent="0.2">
      <c r="A41" s="21"/>
      <c r="B41" s="21"/>
      <c r="C41" s="21"/>
      <c r="D41" s="21"/>
      <c r="E41" s="22"/>
      <c r="F41" s="23"/>
      <c r="G41" s="22"/>
    </row>
    <row r="42" spans="1:9" x14ac:dyDescent="0.2">
      <c r="A42" s="20" t="s">
        <v>895</v>
      </c>
      <c r="B42" s="21"/>
      <c r="C42" s="21"/>
      <c r="D42" s="21"/>
      <c r="E42" s="22"/>
      <c r="F42" s="23"/>
      <c r="G42" s="22"/>
    </row>
    <row r="43" spans="1:9" x14ac:dyDescent="0.2">
      <c r="A43" s="21" t="s">
        <v>896</v>
      </c>
      <c r="B43" s="21" t="s">
        <v>897</v>
      </c>
      <c r="C43" s="21" t="s">
        <v>898</v>
      </c>
      <c r="D43" s="24">
        <v>3467.9720000000002</v>
      </c>
      <c r="E43" s="22">
        <v>354.18589470000001</v>
      </c>
      <c r="F43" s="23">
        <v>0.23432785080891799</v>
      </c>
      <c r="G43" s="22">
        <v>6.94</v>
      </c>
    </row>
    <row r="44" spans="1:9" x14ac:dyDescent="0.2">
      <c r="A44" s="20" t="s">
        <v>24</v>
      </c>
      <c r="B44" s="20"/>
      <c r="C44" s="20"/>
      <c r="D44" s="20"/>
      <c r="E44" s="25">
        <f>SUM(E43:E43)</f>
        <v>354.18589470000001</v>
      </c>
      <c r="F44" s="26">
        <f>SUM(F43:F43)</f>
        <v>0.23432785080891799</v>
      </c>
      <c r="G44" s="25"/>
      <c r="H44" s="14"/>
      <c r="I44" s="14"/>
    </row>
    <row r="45" spans="1:9" x14ac:dyDescent="0.2">
      <c r="A45" s="21"/>
      <c r="B45" s="21"/>
      <c r="C45" s="21"/>
      <c r="D45" s="21"/>
      <c r="E45" s="22"/>
      <c r="F45" s="23"/>
      <c r="G45" s="22"/>
    </row>
    <row r="46" spans="1:9" x14ac:dyDescent="0.2">
      <c r="A46" s="20" t="s">
        <v>27</v>
      </c>
      <c r="B46" s="20"/>
      <c r="C46" s="20"/>
      <c r="D46" s="20"/>
      <c r="E46" s="25">
        <f>E22+E34+E40+E44</f>
        <v>149067.81289470001</v>
      </c>
      <c r="F46" s="26">
        <f>F22+F34+F40+F44</f>
        <v>98.622618074578483</v>
      </c>
      <c r="G46" s="25"/>
      <c r="H46" s="14"/>
      <c r="I46" s="14"/>
    </row>
    <row r="47" spans="1:9" x14ac:dyDescent="0.2">
      <c r="A47" s="20"/>
      <c r="B47" s="20"/>
      <c r="C47" s="20"/>
      <c r="D47" s="20"/>
      <c r="E47" s="25"/>
      <c r="F47" s="26"/>
      <c r="G47" s="25"/>
      <c r="H47" s="14"/>
      <c r="I47" s="14"/>
    </row>
    <row r="48" spans="1:9" x14ac:dyDescent="0.2">
      <c r="A48" s="20" t="s">
        <v>29</v>
      </c>
      <c r="B48" s="20"/>
      <c r="C48" s="20"/>
      <c r="D48" s="20"/>
      <c r="E48" s="25">
        <f>E50-(E22+E34+E40+E44)</f>
        <v>2081.9089490000042</v>
      </c>
      <c r="F48" s="26">
        <f>F50-(F22+F34+F40+F44)</f>
        <v>1.3773819254215169</v>
      </c>
      <c r="G48" s="25"/>
      <c r="H48" s="14"/>
      <c r="I48" s="14"/>
    </row>
    <row r="49" spans="1:9" x14ac:dyDescent="0.2">
      <c r="A49" s="20"/>
      <c r="B49" s="20"/>
      <c r="C49" s="20"/>
      <c r="D49" s="20"/>
      <c r="E49" s="25"/>
      <c r="F49" s="26"/>
      <c r="G49" s="25"/>
      <c r="H49" s="14"/>
      <c r="I49" s="14"/>
    </row>
    <row r="50" spans="1:9" x14ac:dyDescent="0.2">
      <c r="A50" s="27" t="s">
        <v>28</v>
      </c>
      <c r="B50" s="27"/>
      <c r="C50" s="27"/>
      <c r="D50" s="27"/>
      <c r="E50" s="28">
        <v>151149.72184370001</v>
      </c>
      <c r="F50" s="29">
        <v>100</v>
      </c>
      <c r="G50" s="28"/>
      <c r="H50" s="14"/>
      <c r="I50" s="14"/>
    </row>
    <row r="52" spans="1:9" x14ac:dyDescent="0.2">
      <c r="A52" s="14" t="s">
        <v>899</v>
      </c>
    </row>
    <row r="53" spans="1:9" x14ac:dyDescent="0.2">
      <c r="A53" s="14" t="s">
        <v>31</v>
      </c>
    </row>
    <row r="54" spans="1:9" x14ac:dyDescent="0.2">
      <c r="A54" s="14" t="s">
        <v>900</v>
      </c>
    </row>
    <row r="56" spans="1:9" x14ac:dyDescent="0.2">
      <c r="A56" s="14" t="s">
        <v>32</v>
      </c>
    </row>
    <row r="57" spans="1:9" x14ac:dyDescent="0.2">
      <c r="A57" s="14" t="s">
        <v>33</v>
      </c>
    </row>
    <row r="58" spans="1:9" x14ac:dyDescent="0.2">
      <c r="A58" s="14" t="s">
        <v>34</v>
      </c>
      <c r="B58" s="14"/>
      <c r="C58" s="30" t="s">
        <v>36</v>
      </c>
      <c r="D58" s="14" t="s">
        <v>35</v>
      </c>
    </row>
    <row r="59" spans="1:9" x14ac:dyDescent="0.2">
      <c r="A59" s="7" t="s">
        <v>992</v>
      </c>
      <c r="C59" s="31">
        <v>44.286999999999999</v>
      </c>
      <c r="D59" s="31">
        <v>45.947899999999997</v>
      </c>
    </row>
    <row r="60" spans="1:9" x14ac:dyDescent="0.2">
      <c r="A60" s="7" t="s">
        <v>993</v>
      </c>
      <c r="C60" s="31">
        <v>10.045500000000001</v>
      </c>
      <c r="D60" s="31">
        <v>10.045500000000001</v>
      </c>
    </row>
    <row r="61" spans="1:9" x14ac:dyDescent="0.2">
      <c r="A61" s="7" t="s">
        <v>994</v>
      </c>
      <c r="C61" s="67" t="s">
        <v>995</v>
      </c>
      <c r="D61" s="31">
        <v>10.0212</v>
      </c>
    </row>
    <row r="62" spans="1:9" x14ac:dyDescent="0.2">
      <c r="A62" s="7" t="s">
        <v>996</v>
      </c>
      <c r="C62" s="31">
        <v>10.324999999999999</v>
      </c>
      <c r="D62" s="31">
        <v>10.3765</v>
      </c>
    </row>
    <row r="63" spans="1:9" x14ac:dyDescent="0.2">
      <c r="A63" s="7" t="s">
        <v>997</v>
      </c>
      <c r="C63" s="31">
        <v>10.6716</v>
      </c>
      <c r="D63" s="31">
        <v>10.807399999999999</v>
      </c>
    </row>
    <row r="64" spans="1:9" x14ac:dyDescent="0.2">
      <c r="A64" s="7" t="s">
        <v>998</v>
      </c>
      <c r="C64" s="31">
        <v>45.643900000000002</v>
      </c>
      <c r="D64" s="31">
        <v>47.393000000000001</v>
      </c>
    </row>
    <row r="65" spans="1:4" x14ac:dyDescent="0.2">
      <c r="A65" s="7" t="s">
        <v>999</v>
      </c>
      <c r="C65" s="31">
        <v>10.056900000000001</v>
      </c>
      <c r="D65" s="31">
        <v>10.056900000000001</v>
      </c>
    </row>
    <row r="66" spans="1:4" x14ac:dyDescent="0.2">
      <c r="A66" s="7" t="s">
        <v>1000</v>
      </c>
      <c r="C66" s="67" t="s">
        <v>995</v>
      </c>
      <c r="D66" s="31">
        <v>10.026</v>
      </c>
    </row>
    <row r="67" spans="1:4" x14ac:dyDescent="0.2">
      <c r="A67" s="7" t="s">
        <v>1001</v>
      </c>
      <c r="C67" s="31">
        <v>10.7592</v>
      </c>
      <c r="D67" s="31">
        <v>10.8043</v>
      </c>
    </row>
    <row r="68" spans="1:4" x14ac:dyDescent="0.2">
      <c r="A68" s="7" t="s">
        <v>1002</v>
      </c>
      <c r="C68" s="31">
        <v>11.1692</v>
      </c>
      <c r="D68" s="31">
        <v>11.321999999999999</v>
      </c>
    </row>
    <row r="69" spans="1:4" x14ac:dyDescent="0.2">
      <c r="C69" s="31"/>
      <c r="D69" s="31"/>
    </row>
    <row r="70" spans="1:4" x14ac:dyDescent="0.2">
      <c r="A70" s="7" t="s">
        <v>1003</v>
      </c>
      <c r="C70" s="31"/>
      <c r="D70" s="31"/>
    </row>
    <row r="72" spans="1:4" x14ac:dyDescent="0.2">
      <c r="A72" s="14" t="s">
        <v>37</v>
      </c>
    </row>
    <row r="73" spans="1:4" x14ac:dyDescent="0.2">
      <c r="A73" s="88" t="s">
        <v>38</v>
      </c>
      <c r="B73" s="89"/>
      <c r="C73" s="32" t="s">
        <v>39</v>
      </c>
    </row>
    <row r="74" spans="1:4" x14ac:dyDescent="0.2">
      <c r="A74" s="84" t="s">
        <v>993</v>
      </c>
      <c r="B74" s="85"/>
      <c r="C74" s="33">
        <v>0.36982382000000003</v>
      </c>
    </row>
    <row r="75" spans="1:4" x14ac:dyDescent="0.2">
      <c r="A75" s="84" t="s">
        <v>1004</v>
      </c>
      <c r="B75" s="85"/>
      <c r="C75" s="33">
        <v>0.33334520000000001</v>
      </c>
    </row>
    <row r="76" spans="1:4" x14ac:dyDescent="0.2">
      <c r="A76" s="84" t="s">
        <v>996</v>
      </c>
      <c r="B76" s="85"/>
      <c r="C76" s="33">
        <v>0.33</v>
      </c>
    </row>
    <row r="77" spans="1:4" x14ac:dyDescent="0.2">
      <c r="A77" s="84" t="s">
        <v>997</v>
      </c>
      <c r="B77" s="85"/>
      <c r="C77" s="33">
        <v>0.26</v>
      </c>
    </row>
    <row r="78" spans="1:4" x14ac:dyDescent="0.2">
      <c r="A78" s="84" t="s">
        <v>999</v>
      </c>
      <c r="B78" s="85"/>
      <c r="C78" s="33">
        <v>0.37800749</v>
      </c>
    </row>
    <row r="79" spans="1:4" x14ac:dyDescent="0.2">
      <c r="A79" s="84" t="s">
        <v>1005</v>
      </c>
      <c r="B79" s="85"/>
      <c r="C79" s="33">
        <v>0.33995335999999998</v>
      </c>
    </row>
    <row r="80" spans="1:4" x14ac:dyDescent="0.2">
      <c r="A80" s="84" t="s">
        <v>1001</v>
      </c>
      <c r="B80" s="85"/>
      <c r="C80" s="33">
        <v>0.36</v>
      </c>
    </row>
    <row r="81" spans="1:5" x14ac:dyDescent="0.2">
      <c r="A81" s="84" t="s">
        <v>1002</v>
      </c>
      <c r="B81" s="85"/>
      <c r="C81" s="33">
        <v>0.27</v>
      </c>
    </row>
    <row r="82" spans="1:5" x14ac:dyDescent="0.2">
      <c r="A82" s="7" t="s">
        <v>40</v>
      </c>
    </row>
    <row r="83" spans="1:5" x14ac:dyDescent="0.2">
      <c r="A83" s="7" t="s">
        <v>41</v>
      </c>
    </row>
    <row r="85" spans="1:5" x14ac:dyDescent="0.2">
      <c r="A85" s="14" t="s">
        <v>916</v>
      </c>
      <c r="D85" s="34">
        <v>0.72632875541480202</v>
      </c>
      <c r="E85" s="10" t="s">
        <v>42</v>
      </c>
    </row>
    <row r="87" spans="1:5" x14ac:dyDescent="0.2">
      <c r="A87" s="14" t="s">
        <v>43</v>
      </c>
      <c r="D87" s="30" t="s">
        <v>44</v>
      </c>
    </row>
    <row r="89" spans="1:5" x14ac:dyDescent="0.2">
      <c r="A89" s="14" t="s">
        <v>917</v>
      </c>
    </row>
    <row r="91" spans="1:5" x14ac:dyDescent="0.2">
      <c r="A91" s="63" t="s">
        <v>803</v>
      </c>
    </row>
    <row r="92" spans="1:5" x14ac:dyDescent="0.2">
      <c r="A92" s="65"/>
    </row>
    <row r="93" spans="1:5" x14ac:dyDescent="0.2">
      <c r="A93" s="65"/>
    </row>
    <row r="94" spans="1:5" x14ac:dyDescent="0.2">
      <c r="A94" s="65"/>
    </row>
    <row r="95" spans="1:5" x14ac:dyDescent="0.2">
      <c r="A95" s="65"/>
    </row>
    <row r="96" spans="1:5" x14ac:dyDescent="0.2">
      <c r="A96" s="65"/>
    </row>
    <row r="97" spans="1:1" x14ac:dyDescent="0.2">
      <c r="A97" s="65"/>
    </row>
    <row r="98" spans="1:1" x14ac:dyDescent="0.2">
      <c r="A98" s="65"/>
    </row>
    <row r="99" spans="1:1" x14ac:dyDescent="0.2">
      <c r="A99" s="65"/>
    </row>
    <row r="100" spans="1:1" x14ac:dyDescent="0.2">
      <c r="A100" s="65"/>
    </row>
    <row r="101" spans="1:1" x14ac:dyDescent="0.2">
      <c r="A101" s="65"/>
    </row>
    <row r="102" spans="1:1" x14ac:dyDescent="0.2">
      <c r="A102" s="65"/>
    </row>
    <row r="103" spans="1:1" x14ac:dyDescent="0.2">
      <c r="A103" s="65"/>
    </row>
    <row r="104" spans="1:1" x14ac:dyDescent="0.2">
      <c r="A104" s="65"/>
    </row>
    <row r="105" spans="1:1" x14ac:dyDescent="0.2">
      <c r="A105" s="63"/>
    </row>
    <row r="106" spans="1:1" x14ac:dyDescent="0.2">
      <c r="A106" s="65"/>
    </row>
    <row r="107" spans="1:1" x14ac:dyDescent="0.2">
      <c r="A107" s="63" t="s">
        <v>1212</v>
      </c>
    </row>
    <row r="108" spans="1:1" x14ac:dyDescent="0.2">
      <c r="A108" s="65"/>
    </row>
    <row r="109" spans="1:1" x14ac:dyDescent="0.2">
      <c r="A109" s="63" t="s">
        <v>1199</v>
      </c>
    </row>
    <row r="110" spans="1:1" x14ac:dyDescent="0.2">
      <c r="A110" s="65"/>
    </row>
    <row r="111" spans="1:1" x14ac:dyDescent="0.2">
      <c r="A111" s="65"/>
    </row>
    <row r="112" spans="1:1" x14ac:dyDescent="0.2">
      <c r="A112" s="65"/>
    </row>
    <row r="113" spans="1:1" x14ac:dyDescent="0.2">
      <c r="A113" s="65"/>
    </row>
    <row r="114" spans="1:1" x14ac:dyDescent="0.2">
      <c r="A114" s="65"/>
    </row>
    <row r="115" spans="1:1" x14ac:dyDescent="0.2">
      <c r="A115" s="65"/>
    </row>
    <row r="116" spans="1:1" x14ac:dyDescent="0.2">
      <c r="A116" s="65"/>
    </row>
    <row r="117" spans="1:1" x14ac:dyDescent="0.2">
      <c r="A117" s="65"/>
    </row>
    <row r="118" spans="1:1" x14ac:dyDescent="0.2">
      <c r="A118" s="65"/>
    </row>
    <row r="119" spans="1:1" x14ac:dyDescent="0.2">
      <c r="A119" s="65"/>
    </row>
    <row r="120" spans="1:1" x14ac:dyDescent="0.2">
      <c r="A120" s="65"/>
    </row>
    <row r="121" spans="1:1" x14ac:dyDescent="0.2">
      <c r="A121" s="65"/>
    </row>
    <row r="122" spans="1:1" x14ac:dyDescent="0.2">
      <c r="A122" s="65"/>
    </row>
    <row r="123" spans="1:1" x14ac:dyDescent="0.2">
      <c r="A123" s="14"/>
    </row>
    <row r="125" spans="1:1" x14ac:dyDescent="0.2">
      <c r="A125" s="63"/>
    </row>
    <row r="139" spans="1:1" x14ac:dyDescent="0.2">
      <c r="A139" s="65"/>
    </row>
    <row r="140" spans="1:1" x14ac:dyDescent="0.2">
      <c r="A140" s="65"/>
    </row>
    <row r="141" spans="1:1" x14ac:dyDescent="0.2">
      <c r="A141" s="14" t="s">
        <v>1006</v>
      </c>
    </row>
    <row r="143" spans="1:1" x14ac:dyDescent="0.2">
      <c r="A143" s="65" t="s">
        <v>918</v>
      </c>
    </row>
    <row r="144" spans="1:1" x14ac:dyDescent="0.2">
      <c r="A144" s="64" t="s">
        <v>919</v>
      </c>
    </row>
  </sheetData>
  <mergeCells count="10">
    <mergeCell ref="A78:B78"/>
    <mergeCell ref="A79:B79"/>
    <mergeCell ref="A80:B80"/>
    <mergeCell ref="A81:B81"/>
    <mergeCell ref="A1:G1"/>
    <mergeCell ref="A73:B73"/>
    <mergeCell ref="A74:B74"/>
    <mergeCell ref="A75:B75"/>
    <mergeCell ref="A76:B76"/>
    <mergeCell ref="A77:B77"/>
  </mergeCells>
  <conditionalFormatting sqref="F2:F3">
    <cfRule type="cellIs" dxfId="79" priority="2" stopIfTrue="1" operator="between">
      <formula>0.009</formula>
      <formula>-0.009</formula>
    </cfRule>
  </conditionalFormatting>
  <conditionalFormatting sqref="F5:F65536">
    <cfRule type="cellIs" dxfId="78" priority="1" stopIfTrue="1" operator="between">
      <formula>0.009</formula>
      <formula>-0.009</formula>
    </cfRule>
  </conditionalFormatting>
  <hyperlinks>
    <hyperlink ref="A144" r:id="rId1"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4"/>
  <sheetViews>
    <sheetView workbookViewId="0">
      <selection sqref="A1:E1"/>
    </sheetView>
  </sheetViews>
  <sheetFormatPr defaultColWidth="9.140625" defaultRowHeight="11.25" x14ac:dyDescent="0.2"/>
  <cols>
    <col min="1" max="1" width="32.28515625" style="7" bestFit="1" customWidth="1"/>
    <col min="2" max="2" width="68.28515625" style="7" customWidth="1"/>
    <col min="3" max="3" width="24.7109375" style="7" bestFit="1" customWidth="1"/>
    <col min="4" max="4" width="19.42578125" style="7" customWidth="1"/>
    <col min="5" max="5" width="13.5703125" style="10" customWidth="1"/>
    <col min="6" max="16384" width="9.140625" style="7"/>
  </cols>
  <sheetData>
    <row r="1" spans="1:8" s="1" customFormat="1" ht="15" x14ac:dyDescent="0.2">
      <c r="A1" s="86" t="s">
        <v>800</v>
      </c>
      <c r="B1" s="87"/>
      <c r="C1" s="87"/>
      <c r="D1" s="87"/>
      <c r="E1" s="87"/>
    </row>
    <row r="2" spans="1:8" s="1" customFormat="1" ht="12" x14ac:dyDescent="0.2">
      <c r="E2" s="5"/>
    </row>
    <row r="3" spans="1:8" s="1" customFormat="1" ht="12" x14ac:dyDescent="0.2">
      <c r="A3" s="8" t="s">
        <v>7</v>
      </c>
      <c r="B3" s="2"/>
      <c r="C3" s="3"/>
      <c r="D3" s="3"/>
      <c r="E3" s="4"/>
    </row>
    <row r="4" spans="1:8" s="1" customFormat="1" ht="45" x14ac:dyDescent="0.2">
      <c r="A4" s="6" t="s">
        <v>2</v>
      </c>
      <c r="B4" s="6" t="s">
        <v>0</v>
      </c>
      <c r="C4" s="13" t="s">
        <v>1</v>
      </c>
      <c r="D4" s="51" t="s">
        <v>6</v>
      </c>
      <c r="E4" s="12" t="s">
        <v>3</v>
      </c>
    </row>
    <row r="5" spans="1:8" x14ac:dyDescent="0.2">
      <c r="A5" s="16" t="s">
        <v>26</v>
      </c>
      <c r="B5" s="17"/>
      <c r="C5" s="17"/>
      <c r="D5" s="18"/>
      <c r="E5" s="19"/>
    </row>
    <row r="6" spans="1:8" ht="22.5" x14ac:dyDescent="0.2">
      <c r="A6" s="21" t="s">
        <v>787</v>
      </c>
      <c r="B6" s="74" t="s">
        <v>786</v>
      </c>
      <c r="C6" s="24">
        <v>3649084.29</v>
      </c>
      <c r="D6" s="22">
        <v>58318.285770000002</v>
      </c>
      <c r="E6" s="23">
        <v>44.379443746274099</v>
      </c>
    </row>
    <row r="7" spans="1:8" x14ac:dyDescent="0.2">
      <c r="A7" s="21" t="s">
        <v>778</v>
      </c>
      <c r="B7" s="74" t="s">
        <v>1207</v>
      </c>
      <c r="C7" s="24">
        <v>59126588.057999998</v>
      </c>
      <c r="D7" s="22">
        <v>34989.577519999999</v>
      </c>
      <c r="E7" s="23">
        <v>26.626605476348502</v>
      </c>
    </row>
    <row r="8" spans="1:8" x14ac:dyDescent="0.2">
      <c r="A8" s="21" t="s">
        <v>779</v>
      </c>
      <c r="B8" s="74" t="s">
        <v>1208</v>
      </c>
      <c r="C8" s="24">
        <v>113468688.66</v>
      </c>
      <c r="D8" s="22">
        <v>34923.052589999999</v>
      </c>
      <c r="E8" s="23">
        <v>26.575980884941501</v>
      </c>
    </row>
    <row r="9" spans="1:8" ht="22.5" x14ac:dyDescent="0.2">
      <c r="A9" s="21" t="s">
        <v>781</v>
      </c>
      <c r="B9" s="74" t="s">
        <v>780</v>
      </c>
      <c r="C9" s="24">
        <v>1210.933</v>
      </c>
      <c r="D9" s="22">
        <v>31.294564099999999</v>
      </c>
      <c r="E9" s="23">
        <v>2.3814749159766301E-2</v>
      </c>
    </row>
    <row r="10" spans="1:8" ht="22.5" x14ac:dyDescent="0.2">
      <c r="A10" s="21" t="s">
        <v>789</v>
      </c>
      <c r="B10" s="74" t="s">
        <v>788</v>
      </c>
      <c r="C10" s="24">
        <v>1483902.88</v>
      </c>
      <c r="D10" s="22">
        <v>0</v>
      </c>
      <c r="E10" s="22">
        <v>0</v>
      </c>
    </row>
    <row r="11" spans="1:8" ht="22.5" x14ac:dyDescent="0.2">
      <c r="A11" s="21" t="s">
        <v>785</v>
      </c>
      <c r="B11" s="74" t="s">
        <v>784</v>
      </c>
      <c r="C11" s="24">
        <v>1370528.45</v>
      </c>
      <c r="D11" s="22">
        <v>0</v>
      </c>
      <c r="E11" s="22">
        <v>0</v>
      </c>
    </row>
    <row r="12" spans="1:8" x14ac:dyDescent="0.2">
      <c r="A12" s="20" t="s">
        <v>24</v>
      </c>
      <c r="B12" s="20"/>
      <c r="C12" s="20"/>
      <c r="D12" s="25">
        <f>SUM(D6:D11)</f>
        <v>128262.21044410001</v>
      </c>
      <c r="E12" s="26">
        <f>SUM(E6:E11)</f>
        <v>97.605844856723877</v>
      </c>
      <c r="F12" s="14"/>
      <c r="G12" s="14"/>
      <c r="H12" s="14"/>
    </row>
    <row r="13" spans="1:8" x14ac:dyDescent="0.2">
      <c r="A13" s="21"/>
      <c r="B13" s="21"/>
      <c r="C13" s="21"/>
      <c r="D13" s="22"/>
      <c r="E13" s="23"/>
    </row>
    <row r="14" spans="1:8" x14ac:dyDescent="0.2">
      <c r="A14" s="20" t="s">
        <v>27</v>
      </c>
      <c r="B14" s="20"/>
      <c r="C14" s="20"/>
      <c r="D14" s="25">
        <f>D12</f>
        <v>128262.21044410001</v>
      </c>
      <c r="E14" s="26">
        <f>E12</f>
        <v>97.605844856723877</v>
      </c>
      <c r="F14" s="14"/>
      <c r="G14" s="14"/>
      <c r="H14" s="14"/>
    </row>
    <row r="15" spans="1:8" x14ac:dyDescent="0.2">
      <c r="A15" s="20"/>
      <c r="B15" s="20"/>
      <c r="C15" s="20"/>
      <c r="D15" s="25"/>
      <c r="E15" s="26"/>
      <c r="F15" s="14"/>
      <c r="G15" s="14"/>
      <c r="H15" s="14"/>
    </row>
    <row r="16" spans="1:8" x14ac:dyDescent="0.2">
      <c r="A16" s="20" t="s">
        <v>29</v>
      </c>
      <c r="B16" s="20"/>
      <c r="C16" s="20"/>
      <c r="D16" s="25">
        <f>D18-(D12)</f>
        <v>3146.1192848999781</v>
      </c>
      <c r="E16" s="26">
        <f>E18-(E12)</f>
        <v>2.394155143276123</v>
      </c>
      <c r="F16" s="14"/>
      <c r="G16" s="14"/>
      <c r="H16" s="14"/>
    </row>
    <row r="17" spans="1:8" x14ac:dyDescent="0.2">
      <c r="A17" s="20"/>
      <c r="B17" s="20"/>
      <c r="C17" s="20"/>
      <c r="D17" s="25"/>
      <c r="E17" s="26"/>
      <c r="F17" s="14"/>
      <c r="G17" s="14"/>
      <c r="H17" s="14"/>
    </row>
    <row r="18" spans="1:8" x14ac:dyDescent="0.2">
      <c r="A18" s="27" t="s">
        <v>28</v>
      </c>
      <c r="B18" s="27"/>
      <c r="C18" s="27"/>
      <c r="D18" s="28">
        <v>131408.32972899999</v>
      </c>
      <c r="E18" s="29">
        <v>100</v>
      </c>
      <c r="F18" s="14"/>
      <c r="G18" s="14"/>
      <c r="H18" s="14"/>
    </row>
    <row r="20" spans="1:8" x14ac:dyDescent="0.2">
      <c r="A20" s="14" t="s">
        <v>280</v>
      </c>
    </row>
    <row r="21" spans="1:8" ht="15" x14ac:dyDescent="0.25">
      <c r="A21" s="92" t="s">
        <v>799</v>
      </c>
      <c r="B21" s="93"/>
      <c r="C21" s="93"/>
      <c r="D21" s="93"/>
      <c r="E21" s="93"/>
    </row>
    <row r="23" spans="1:8" x14ac:dyDescent="0.2">
      <c r="A23" s="14" t="s">
        <v>32</v>
      </c>
    </row>
    <row r="24" spans="1:8" x14ac:dyDescent="0.2">
      <c r="A24" s="14" t="s">
        <v>33</v>
      </c>
    </row>
    <row r="25" spans="1:8" x14ac:dyDescent="0.2">
      <c r="A25" s="14" t="s">
        <v>34</v>
      </c>
      <c r="B25" s="14"/>
      <c r="C25" s="30" t="s">
        <v>36</v>
      </c>
      <c r="D25" s="14" t="s">
        <v>35</v>
      </c>
    </row>
    <row r="26" spans="1:8" x14ac:dyDescent="0.2">
      <c r="A26" s="7" t="s">
        <v>56</v>
      </c>
      <c r="C26" s="31">
        <v>131.041</v>
      </c>
      <c r="D26" s="31">
        <v>148.53460000000001</v>
      </c>
    </row>
    <row r="27" spans="1:8" x14ac:dyDescent="0.2">
      <c r="A27" s="7" t="s">
        <v>74</v>
      </c>
      <c r="C27" s="31">
        <v>39.015099999999997</v>
      </c>
      <c r="D27" s="31">
        <v>42.676400000000001</v>
      </c>
    </row>
    <row r="28" spans="1:8" x14ac:dyDescent="0.2">
      <c r="A28" s="7" t="s">
        <v>57</v>
      </c>
      <c r="C28" s="31">
        <v>145.83250000000001</v>
      </c>
      <c r="D28" s="31">
        <v>166.05459999999999</v>
      </c>
    </row>
    <row r="29" spans="1:8" x14ac:dyDescent="0.2">
      <c r="A29" s="7" t="s">
        <v>75</v>
      </c>
      <c r="C29" s="31">
        <v>45.503399999999999</v>
      </c>
      <c r="D29" s="31">
        <v>49.950099999999999</v>
      </c>
    </row>
    <row r="31" spans="1:8" x14ac:dyDescent="0.2">
      <c r="A31" s="14" t="s">
        <v>37</v>
      </c>
    </row>
    <row r="32" spans="1:8" x14ac:dyDescent="0.2">
      <c r="A32" s="88" t="s">
        <v>38</v>
      </c>
      <c r="B32" s="89"/>
      <c r="C32" s="32" t="s">
        <v>39</v>
      </c>
    </row>
    <row r="33" spans="1:4" x14ac:dyDescent="0.2">
      <c r="A33" s="84" t="s">
        <v>74</v>
      </c>
      <c r="B33" s="85"/>
      <c r="C33" s="33">
        <v>1.5</v>
      </c>
    </row>
    <row r="34" spans="1:4" x14ac:dyDescent="0.2">
      <c r="A34" s="84" t="s">
        <v>75</v>
      </c>
      <c r="B34" s="85"/>
      <c r="C34" s="33">
        <v>1.8</v>
      </c>
    </row>
    <row r="35" spans="1:4" x14ac:dyDescent="0.2">
      <c r="A35" s="7" t="s">
        <v>40</v>
      </c>
    </row>
    <row r="36" spans="1:4" x14ac:dyDescent="0.2">
      <c r="A36" s="7" t="s">
        <v>41</v>
      </c>
    </row>
    <row r="38" spans="1:4" x14ac:dyDescent="0.2">
      <c r="A38" s="14" t="s">
        <v>281</v>
      </c>
      <c r="D38" s="50">
        <v>4.8399999999999999E-2</v>
      </c>
    </row>
    <row r="40" spans="1:4" x14ac:dyDescent="0.2">
      <c r="A40" s="91" t="s">
        <v>43</v>
      </c>
      <c r="B40" s="91"/>
      <c r="C40" s="91"/>
      <c r="D40" s="30" t="s">
        <v>44</v>
      </c>
    </row>
    <row r="42" spans="1:4" x14ac:dyDescent="0.2">
      <c r="A42" s="14" t="s">
        <v>795</v>
      </c>
    </row>
    <row r="43" spans="1:4" x14ac:dyDescent="0.2">
      <c r="A43" s="62"/>
    </row>
    <row r="44" spans="1:4" x14ac:dyDescent="0.2">
      <c r="A44" s="63" t="s">
        <v>803</v>
      </c>
    </row>
    <row r="45" spans="1:4" x14ac:dyDescent="0.2">
      <c r="A45" s="64"/>
    </row>
    <row r="46" spans="1:4" x14ac:dyDescent="0.2">
      <c r="A46" s="65"/>
    </row>
    <row r="47" spans="1:4" x14ac:dyDescent="0.2">
      <c r="A47" s="65"/>
    </row>
    <row r="48" spans="1:4" x14ac:dyDescent="0.2">
      <c r="A48" s="65"/>
    </row>
    <row r="49" spans="1:1" x14ac:dyDescent="0.2">
      <c r="A49" s="65"/>
    </row>
    <row r="50" spans="1:1" x14ac:dyDescent="0.2">
      <c r="A50" s="65"/>
    </row>
    <row r="51" spans="1:1" x14ac:dyDescent="0.2">
      <c r="A51" s="65"/>
    </row>
    <row r="52" spans="1:1" x14ac:dyDescent="0.2">
      <c r="A52" s="65"/>
    </row>
    <row r="53" spans="1:1" x14ac:dyDescent="0.2">
      <c r="A53" s="65"/>
    </row>
    <row r="54" spans="1:1" x14ac:dyDescent="0.2">
      <c r="A54" s="65"/>
    </row>
    <row r="55" spans="1:1" x14ac:dyDescent="0.2">
      <c r="A55" s="65"/>
    </row>
    <row r="56" spans="1:1" x14ac:dyDescent="0.2">
      <c r="A56" s="65"/>
    </row>
    <row r="57" spans="1:1" x14ac:dyDescent="0.2">
      <c r="A57" s="65"/>
    </row>
    <row r="58" spans="1:1" x14ac:dyDescent="0.2">
      <c r="A58" s="63" t="s">
        <v>1217</v>
      </c>
    </row>
    <row r="59" spans="1:1" x14ac:dyDescent="0.2">
      <c r="A59" s="65"/>
    </row>
    <row r="60" spans="1:1" x14ac:dyDescent="0.2">
      <c r="A60" s="63" t="s">
        <v>804</v>
      </c>
    </row>
    <row r="61" spans="1:1" x14ac:dyDescent="0.2">
      <c r="A61" s="65"/>
    </row>
    <row r="62" spans="1:1" x14ac:dyDescent="0.2">
      <c r="A62" s="65"/>
    </row>
    <row r="63" spans="1:1" x14ac:dyDescent="0.2">
      <c r="A63" s="65"/>
    </row>
    <row r="64" spans="1:1" x14ac:dyDescent="0.2">
      <c r="A64" s="65"/>
    </row>
    <row r="65" spans="1:5" x14ac:dyDescent="0.2">
      <c r="A65" s="65"/>
    </row>
    <row r="66" spans="1:5" x14ac:dyDescent="0.2">
      <c r="A66" s="65"/>
    </row>
    <row r="67" spans="1:5" x14ac:dyDescent="0.2">
      <c r="A67" s="65"/>
    </row>
    <row r="68" spans="1:5" x14ac:dyDescent="0.2">
      <c r="A68" s="65"/>
    </row>
    <row r="69" spans="1:5" x14ac:dyDescent="0.2">
      <c r="A69" s="65"/>
    </row>
    <row r="70" spans="1:5" x14ac:dyDescent="0.2">
      <c r="A70" s="65"/>
    </row>
    <row r="71" spans="1:5" x14ac:dyDescent="0.2">
      <c r="A71" s="65"/>
    </row>
    <row r="72" spans="1:5" x14ac:dyDescent="0.2">
      <c r="A72" s="65"/>
    </row>
    <row r="73" spans="1:5" x14ac:dyDescent="0.2">
      <c r="A73" s="65"/>
    </row>
    <row r="74" spans="1:5" x14ac:dyDescent="0.2">
      <c r="A74" s="95" t="s">
        <v>826</v>
      </c>
      <c r="B74" s="95"/>
      <c r="C74" s="95"/>
      <c r="D74" s="95"/>
      <c r="E74" s="95"/>
    </row>
  </sheetData>
  <mergeCells count="7">
    <mergeCell ref="A74:E74"/>
    <mergeCell ref="A1:E1"/>
    <mergeCell ref="A32:B32"/>
    <mergeCell ref="A33:B33"/>
    <mergeCell ref="A34:B34"/>
    <mergeCell ref="A21:E21"/>
    <mergeCell ref="A40:C40"/>
  </mergeCells>
  <conditionalFormatting sqref="E5:E9 E12:E18">
    <cfRule type="cellIs" dxfId="2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71"/>
  <sheetViews>
    <sheetView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85546875" style="10" customWidth="1"/>
    <col min="6" max="6" width="13.5703125" style="11" bestFit="1" customWidth="1"/>
    <col min="7" max="7" width="11" style="10" customWidth="1"/>
    <col min="8" max="8" width="9.42578125" style="7"/>
    <col min="9" max="13" width="9.42578125" style="7" customWidth="1"/>
    <col min="14" max="256" width="9.42578125" style="7"/>
    <col min="257" max="257" width="38.5703125" style="7" bestFit="1" customWidth="1"/>
    <col min="258" max="258" width="60" style="7" customWidth="1"/>
    <col min="259" max="259" width="15.42578125" style="7" bestFit="1" customWidth="1"/>
    <col min="260" max="260" width="14.5703125" style="7" bestFit="1" customWidth="1"/>
    <col min="261" max="261" width="25.85546875" style="7" customWidth="1"/>
    <col min="262" max="262" width="13.5703125" style="7" bestFit="1" customWidth="1"/>
    <col min="263" max="263" width="11" style="7" customWidth="1"/>
    <col min="264" max="264" width="9.42578125" style="7"/>
    <col min="265" max="269" width="9.42578125" style="7" customWidth="1"/>
    <col min="270" max="512" width="9.42578125" style="7"/>
    <col min="513" max="513" width="38.5703125" style="7" bestFit="1" customWidth="1"/>
    <col min="514" max="514" width="60" style="7" customWidth="1"/>
    <col min="515" max="515" width="15.42578125" style="7" bestFit="1" customWidth="1"/>
    <col min="516" max="516" width="14.5703125" style="7" bestFit="1" customWidth="1"/>
    <col min="517" max="517" width="25.85546875" style="7" customWidth="1"/>
    <col min="518" max="518" width="13.5703125" style="7" bestFit="1" customWidth="1"/>
    <col min="519" max="519" width="11" style="7" customWidth="1"/>
    <col min="520" max="520" width="9.42578125" style="7"/>
    <col min="521" max="525" width="9.42578125" style="7" customWidth="1"/>
    <col min="526" max="768" width="9.42578125" style="7"/>
    <col min="769" max="769" width="38.5703125" style="7" bestFit="1" customWidth="1"/>
    <col min="770" max="770" width="60" style="7" customWidth="1"/>
    <col min="771" max="771" width="15.42578125" style="7" bestFit="1" customWidth="1"/>
    <col min="772" max="772" width="14.5703125" style="7" bestFit="1" customWidth="1"/>
    <col min="773" max="773" width="25.85546875" style="7" customWidth="1"/>
    <col min="774" max="774" width="13.5703125" style="7" bestFit="1" customWidth="1"/>
    <col min="775" max="775" width="11" style="7" customWidth="1"/>
    <col min="776" max="776" width="9.42578125" style="7"/>
    <col min="777" max="781" width="9.42578125" style="7" customWidth="1"/>
    <col min="782" max="1024" width="9.42578125" style="7"/>
    <col min="1025" max="1025" width="38.5703125" style="7" bestFit="1" customWidth="1"/>
    <col min="1026" max="1026" width="60" style="7" customWidth="1"/>
    <col min="1027" max="1027" width="15.42578125" style="7" bestFit="1" customWidth="1"/>
    <col min="1028" max="1028" width="14.5703125" style="7" bestFit="1" customWidth="1"/>
    <col min="1029" max="1029" width="25.85546875" style="7" customWidth="1"/>
    <col min="1030" max="1030" width="13.5703125" style="7" bestFit="1" customWidth="1"/>
    <col min="1031" max="1031" width="11" style="7" customWidth="1"/>
    <col min="1032" max="1032" width="9.42578125" style="7"/>
    <col min="1033" max="1037" width="9.42578125" style="7" customWidth="1"/>
    <col min="1038" max="1280" width="9.42578125" style="7"/>
    <col min="1281" max="1281" width="38.5703125" style="7" bestFit="1" customWidth="1"/>
    <col min="1282" max="1282" width="60" style="7" customWidth="1"/>
    <col min="1283" max="1283" width="15.42578125" style="7" bestFit="1" customWidth="1"/>
    <col min="1284" max="1284" width="14.5703125" style="7" bestFit="1" customWidth="1"/>
    <col min="1285" max="1285" width="25.85546875" style="7" customWidth="1"/>
    <col min="1286" max="1286" width="13.5703125" style="7" bestFit="1" customWidth="1"/>
    <col min="1287" max="1287" width="11" style="7" customWidth="1"/>
    <col min="1288" max="1288" width="9.42578125" style="7"/>
    <col min="1289" max="1293" width="9.42578125" style="7" customWidth="1"/>
    <col min="1294" max="1536" width="9.42578125" style="7"/>
    <col min="1537" max="1537" width="38.5703125" style="7" bestFit="1" customWidth="1"/>
    <col min="1538" max="1538" width="60" style="7" customWidth="1"/>
    <col min="1539" max="1539" width="15.42578125" style="7" bestFit="1" customWidth="1"/>
    <col min="1540" max="1540" width="14.5703125" style="7" bestFit="1" customWidth="1"/>
    <col min="1541" max="1541" width="25.85546875" style="7" customWidth="1"/>
    <col min="1542" max="1542" width="13.5703125" style="7" bestFit="1" customWidth="1"/>
    <col min="1543" max="1543" width="11" style="7" customWidth="1"/>
    <col min="1544" max="1544" width="9.42578125" style="7"/>
    <col min="1545" max="1549" width="9.42578125" style="7" customWidth="1"/>
    <col min="1550" max="1792" width="9.42578125" style="7"/>
    <col min="1793" max="1793" width="38.5703125" style="7" bestFit="1" customWidth="1"/>
    <col min="1794" max="1794" width="60" style="7" customWidth="1"/>
    <col min="1795" max="1795" width="15.42578125" style="7" bestFit="1" customWidth="1"/>
    <col min="1796" max="1796" width="14.5703125" style="7" bestFit="1" customWidth="1"/>
    <col min="1797" max="1797" width="25.85546875" style="7" customWidth="1"/>
    <col min="1798" max="1798" width="13.5703125" style="7" bestFit="1" customWidth="1"/>
    <col min="1799" max="1799" width="11" style="7" customWidth="1"/>
    <col min="1800" max="1800" width="9.42578125" style="7"/>
    <col min="1801" max="1805" width="9.42578125" style="7" customWidth="1"/>
    <col min="1806" max="2048" width="9.42578125" style="7"/>
    <col min="2049" max="2049" width="38.5703125" style="7" bestFit="1" customWidth="1"/>
    <col min="2050" max="2050" width="60" style="7" customWidth="1"/>
    <col min="2051" max="2051" width="15.42578125" style="7" bestFit="1" customWidth="1"/>
    <col min="2052" max="2052" width="14.5703125" style="7" bestFit="1" customWidth="1"/>
    <col min="2053" max="2053" width="25.85546875" style="7" customWidth="1"/>
    <col min="2054" max="2054" width="13.5703125" style="7" bestFit="1" customWidth="1"/>
    <col min="2055" max="2055" width="11" style="7" customWidth="1"/>
    <col min="2056" max="2056" width="9.42578125" style="7"/>
    <col min="2057" max="2061" width="9.42578125" style="7" customWidth="1"/>
    <col min="2062" max="2304" width="9.42578125" style="7"/>
    <col min="2305" max="2305" width="38.5703125" style="7" bestFit="1" customWidth="1"/>
    <col min="2306" max="2306" width="60" style="7" customWidth="1"/>
    <col min="2307" max="2307" width="15.42578125" style="7" bestFit="1" customWidth="1"/>
    <col min="2308" max="2308" width="14.5703125" style="7" bestFit="1" customWidth="1"/>
    <col min="2309" max="2309" width="25.85546875" style="7" customWidth="1"/>
    <col min="2310" max="2310" width="13.5703125" style="7" bestFit="1" customWidth="1"/>
    <col min="2311" max="2311" width="11" style="7" customWidth="1"/>
    <col min="2312" max="2312" width="9.42578125" style="7"/>
    <col min="2313" max="2317" width="9.42578125" style="7" customWidth="1"/>
    <col min="2318" max="2560" width="9.42578125" style="7"/>
    <col min="2561" max="2561" width="38.5703125" style="7" bestFit="1" customWidth="1"/>
    <col min="2562" max="2562" width="60" style="7" customWidth="1"/>
    <col min="2563" max="2563" width="15.42578125" style="7" bestFit="1" customWidth="1"/>
    <col min="2564" max="2564" width="14.5703125" style="7" bestFit="1" customWidth="1"/>
    <col min="2565" max="2565" width="25.85546875" style="7" customWidth="1"/>
    <col min="2566" max="2566" width="13.5703125" style="7" bestFit="1" customWidth="1"/>
    <col min="2567" max="2567" width="11" style="7" customWidth="1"/>
    <col min="2568" max="2568" width="9.42578125" style="7"/>
    <col min="2569" max="2573" width="9.42578125" style="7" customWidth="1"/>
    <col min="2574" max="2816" width="9.42578125" style="7"/>
    <col min="2817" max="2817" width="38.5703125" style="7" bestFit="1" customWidth="1"/>
    <col min="2818" max="2818" width="60" style="7" customWidth="1"/>
    <col min="2819" max="2819" width="15.42578125" style="7" bestFit="1" customWidth="1"/>
    <col min="2820" max="2820" width="14.5703125" style="7" bestFit="1" customWidth="1"/>
    <col min="2821" max="2821" width="25.85546875" style="7" customWidth="1"/>
    <col min="2822" max="2822" width="13.5703125" style="7" bestFit="1" customWidth="1"/>
    <col min="2823" max="2823" width="11" style="7" customWidth="1"/>
    <col min="2824" max="2824" width="9.42578125" style="7"/>
    <col min="2825" max="2829" width="9.42578125" style="7" customWidth="1"/>
    <col min="2830" max="3072" width="9.42578125" style="7"/>
    <col min="3073" max="3073" width="38.5703125" style="7" bestFit="1" customWidth="1"/>
    <col min="3074" max="3074" width="60" style="7" customWidth="1"/>
    <col min="3075" max="3075" width="15.42578125" style="7" bestFit="1" customWidth="1"/>
    <col min="3076" max="3076" width="14.5703125" style="7" bestFit="1" customWidth="1"/>
    <col min="3077" max="3077" width="25.85546875" style="7" customWidth="1"/>
    <col min="3078" max="3078" width="13.5703125" style="7" bestFit="1" customWidth="1"/>
    <col min="3079" max="3079" width="11" style="7" customWidth="1"/>
    <col min="3080" max="3080" width="9.42578125" style="7"/>
    <col min="3081" max="3085" width="9.42578125" style="7" customWidth="1"/>
    <col min="3086" max="3328" width="9.42578125" style="7"/>
    <col min="3329" max="3329" width="38.5703125" style="7" bestFit="1" customWidth="1"/>
    <col min="3330" max="3330" width="60" style="7" customWidth="1"/>
    <col min="3331" max="3331" width="15.42578125" style="7" bestFit="1" customWidth="1"/>
    <col min="3332" max="3332" width="14.5703125" style="7" bestFit="1" customWidth="1"/>
    <col min="3333" max="3333" width="25.85546875" style="7" customWidth="1"/>
    <col min="3334" max="3334" width="13.5703125" style="7" bestFit="1" customWidth="1"/>
    <col min="3335" max="3335" width="11" style="7" customWidth="1"/>
    <col min="3336" max="3336" width="9.42578125" style="7"/>
    <col min="3337" max="3341" width="9.42578125" style="7" customWidth="1"/>
    <col min="3342" max="3584" width="9.42578125" style="7"/>
    <col min="3585" max="3585" width="38.5703125" style="7" bestFit="1" customWidth="1"/>
    <col min="3586" max="3586" width="60" style="7" customWidth="1"/>
    <col min="3587" max="3587" width="15.42578125" style="7" bestFit="1" customWidth="1"/>
    <col min="3588" max="3588" width="14.5703125" style="7" bestFit="1" customWidth="1"/>
    <col min="3589" max="3589" width="25.85546875" style="7" customWidth="1"/>
    <col min="3590" max="3590" width="13.5703125" style="7" bestFit="1" customWidth="1"/>
    <col min="3591" max="3591" width="11" style="7" customWidth="1"/>
    <col min="3592" max="3592" width="9.42578125" style="7"/>
    <col min="3593" max="3597" width="9.42578125" style="7" customWidth="1"/>
    <col min="3598" max="3840" width="9.42578125" style="7"/>
    <col min="3841" max="3841" width="38.5703125" style="7" bestFit="1" customWidth="1"/>
    <col min="3842" max="3842" width="60" style="7" customWidth="1"/>
    <col min="3843" max="3843" width="15.42578125" style="7" bestFit="1" customWidth="1"/>
    <col min="3844" max="3844" width="14.5703125" style="7" bestFit="1" customWidth="1"/>
    <col min="3845" max="3845" width="25.85546875" style="7" customWidth="1"/>
    <col min="3846" max="3846" width="13.5703125" style="7" bestFit="1" customWidth="1"/>
    <col min="3847" max="3847" width="11" style="7" customWidth="1"/>
    <col min="3848" max="3848" width="9.42578125" style="7"/>
    <col min="3849" max="3853" width="9.42578125" style="7" customWidth="1"/>
    <col min="3854" max="4096" width="9.42578125" style="7"/>
    <col min="4097" max="4097" width="38.5703125" style="7" bestFit="1" customWidth="1"/>
    <col min="4098" max="4098" width="60" style="7" customWidth="1"/>
    <col min="4099" max="4099" width="15.42578125" style="7" bestFit="1" customWidth="1"/>
    <col min="4100" max="4100" width="14.5703125" style="7" bestFit="1" customWidth="1"/>
    <col min="4101" max="4101" width="25.85546875" style="7" customWidth="1"/>
    <col min="4102" max="4102" width="13.5703125" style="7" bestFit="1" customWidth="1"/>
    <col min="4103" max="4103" width="11" style="7" customWidth="1"/>
    <col min="4104" max="4104" width="9.42578125" style="7"/>
    <col min="4105" max="4109" width="9.42578125" style="7" customWidth="1"/>
    <col min="4110" max="4352" width="9.42578125" style="7"/>
    <col min="4353" max="4353" width="38.5703125" style="7" bestFit="1" customWidth="1"/>
    <col min="4354" max="4354" width="60" style="7" customWidth="1"/>
    <col min="4355" max="4355" width="15.42578125" style="7" bestFit="1" customWidth="1"/>
    <col min="4356" max="4356" width="14.5703125" style="7" bestFit="1" customWidth="1"/>
    <col min="4357" max="4357" width="25.85546875" style="7" customWidth="1"/>
    <col min="4358" max="4358" width="13.5703125" style="7" bestFit="1" customWidth="1"/>
    <col min="4359" max="4359" width="11" style="7" customWidth="1"/>
    <col min="4360" max="4360" width="9.42578125" style="7"/>
    <col min="4361" max="4365" width="9.42578125" style="7" customWidth="1"/>
    <col min="4366" max="4608" width="9.42578125" style="7"/>
    <col min="4609" max="4609" width="38.5703125" style="7" bestFit="1" customWidth="1"/>
    <col min="4610" max="4610" width="60" style="7" customWidth="1"/>
    <col min="4611" max="4611" width="15.42578125" style="7" bestFit="1" customWidth="1"/>
    <col min="4612" max="4612" width="14.5703125" style="7" bestFit="1" customWidth="1"/>
    <col min="4613" max="4613" width="25.85546875" style="7" customWidth="1"/>
    <col min="4614" max="4614" width="13.5703125" style="7" bestFit="1" customWidth="1"/>
    <col min="4615" max="4615" width="11" style="7" customWidth="1"/>
    <col min="4616" max="4616" width="9.42578125" style="7"/>
    <col min="4617" max="4621" width="9.42578125" style="7" customWidth="1"/>
    <col min="4622" max="4864" width="9.42578125" style="7"/>
    <col min="4865" max="4865" width="38.5703125" style="7" bestFit="1" customWidth="1"/>
    <col min="4866" max="4866" width="60" style="7" customWidth="1"/>
    <col min="4867" max="4867" width="15.42578125" style="7" bestFit="1" customWidth="1"/>
    <col min="4868" max="4868" width="14.5703125" style="7" bestFit="1" customWidth="1"/>
    <col min="4869" max="4869" width="25.85546875" style="7" customWidth="1"/>
    <col min="4870" max="4870" width="13.5703125" style="7" bestFit="1" customWidth="1"/>
    <col min="4871" max="4871" width="11" style="7" customWidth="1"/>
    <col min="4872" max="4872" width="9.42578125" style="7"/>
    <col min="4873" max="4877" width="9.42578125" style="7" customWidth="1"/>
    <col min="4878" max="5120" width="9.42578125" style="7"/>
    <col min="5121" max="5121" width="38.5703125" style="7" bestFit="1" customWidth="1"/>
    <col min="5122" max="5122" width="60" style="7" customWidth="1"/>
    <col min="5123" max="5123" width="15.42578125" style="7" bestFit="1" customWidth="1"/>
    <col min="5124" max="5124" width="14.5703125" style="7" bestFit="1" customWidth="1"/>
    <col min="5125" max="5125" width="25.85546875" style="7" customWidth="1"/>
    <col min="5126" max="5126" width="13.5703125" style="7" bestFit="1" customWidth="1"/>
    <col min="5127" max="5127" width="11" style="7" customWidth="1"/>
    <col min="5128" max="5128" width="9.42578125" style="7"/>
    <col min="5129" max="5133" width="9.42578125" style="7" customWidth="1"/>
    <col min="5134" max="5376" width="9.42578125" style="7"/>
    <col min="5377" max="5377" width="38.5703125" style="7" bestFit="1" customWidth="1"/>
    <col min="5378" max="5378" width="60" style="7" customWidth="1"/>
    <col min="5379" max="5379" width="15.42578125" style="7" bestFit="1" customWidth="1"/>
    <col min="5380" max="5380" width="14.5703125" style="7" bestFit="1" customWidth="1"/>
    <col min="5381" max="5381" width="25.85546875" style="7" customWidth="1"/>
    <col min="5382" max="5382" width="13.5703125" style="7" bestFit="1" customWidth="1"/>
    <col min="5383" max="5383" width="11" style="7" customWidth="1"/>
    <col min="5384" max="5384" width="9.42578125" style="7"/>
    <col min="5385" max="5389" width="9.42578125" style="7" customWidth="1"/>
    <col min="5390" max="5632" width="9.42578125" style="7"/>
    <col min="5633" max="5633" width="38.5703125" style="7" bestFit="1" customWidth="1"/>
    <col min="5634" max="5634" width="60" style="7" customWidth="1"/>
    <col min="5635" max="5635" width="15.42578125" style="7" bestFit="1" customWidth="1"/>
    <col min="5636" max="5636" width="14.5703125" style="7" bestFit="1" customWidth="1"/>
    <col min="5637" max="5637" width="25.85546875" style="7" customWidth="1"/>
    <col min="5638" max="5638" width="13.5703125" style="7" bestFit="1" customWidth="1"/>
    <col min="5639" max="5639" width="11" style="7" customWidth="1"/>
    <col min="5640" max="5640" width="9.42578125" style="7"/>
    <col min="5641" max="5645" width="9.42578125" style="7" customWidth="1"/>
    <col min="5646" max="5888" width="9.42578125" style="7"/>
    <col min="5889" max="5889" width="38.5703125" style="7" bestFit="1" customWidth="1"/>
    <col min="5890" max="5890" width="60" style="7" customWidth="1"/>
    <col min="5891" max="5891" width="15.42578125" style="7" bestFit="1" customWidth="1"/>
    <col min="5892" max="5892" width="14.5703125" style="7" bestFit="1" customWidth="1"/>
    <col min="5893" max="5893" width="25.85546875" style="7" customWidth="1"/>
    <col min="5894" max="5894" width="13.5703125" style="7" bestFit="1" customWidth="1"/>
    <col min="5895" max="5895" width="11" style="7" customWidth="1"/>
    <col min="5896" max="5896" width="9.42578125" style="7"/>
    <col min="5897" max="5901" width="9.42578125" style="7" customWidth="1"/>
    <col min="5902" max="6144" width="9.42578125" style="7"/>
    <col min="6145" max="6145" width="38.5703125" style="7" bestFit="1" customWidth="1"/>
    <col min="6146" max="6146" width="60" style="7" customWidth="1"/>
    <col min="6147" max="6147" width="15.42578125" style="7" bestFit="1" customWidth="1"/>
    <col min="6148" max="6148" width="14.5703125" style="7" bestFit="1" customWidth="1"/>
    <col min="6149" max="6149" width="25.85546875" style="7" customWidth="1"/>
    <col min="6150" max="6150" width="13.5703125" style="7" bestFit="1" customWidth="1"/>
    <col min="6151" max="6151" width="11" style="7" customWidth="1"/>
    <col min="6152" max="6152" width="9.42578125" style="7"/>
    <col min="6153" max="6157" width="9.42578125" style="7" customWidth="1"/>
    <col min="6158" max="6400" width="9.42578125" style="7"/>
    <col min="6401" max="6401" width="38.5703125" style="7" bestFit="1" customWidth="1"/>
    <col min="6402" max="6402" width="60" style="7" customWidth="1"/>
    <col min="6403" max="6403" width="15.42578125" style="7" bestFit="1" customWidth="1"/>
    <col min="6404" max="6404" width="14.5703125" style="7" bestFit="1" customWidth="1"/>
    <col min="6405" max="6405" width="25.85546875" style="7" customWidth="1"/>
    <col min="6406" max="6406" width="13.5703125" style="7" bestFit="1" customWidth="1"/>
    <col min="6407" max="6407" width="11" style="7" customWidth="1"/>
    <col min="6408" max="6408" width="9.42578125" style="7"/>
    <col min="6409" max="6413" width="9.42578125" style="7" customWidth="1"/>
    <col min="6414" max="6656" width="9.42578125" style="7"/>
    <col min="6657" max="6657" width="38.5703125" style="7" bestFit="1" customWidth="1"/>
    <col min="6658" max="6658" width="60" style="7" customWidth="1"/>
    <col min="6659" max="6659" width="15.42578125" style="7" bestFit="1" customWidth="1"/>
    <col min="6660" max="6660" width="14.5703125" style="7" bestFit="1" customWidth="1"/>
    <col min="6661" max="6661" width="25.85546875" style="7" customWidth="1"/>
    <col min="6662" max="6662" width="13.5703125" style="7" bestFit="1" customWidth="1"/>
    <col min="6663" max="6663" width="11" style="7" customWidth="1"/>
    <col min="6664" max="6664" width="9.42578125" style="7"/>
    <col min="6665" max="6669" width="9.42578125" style="7" customWidth="1"/>
    <col min="6670" max="6912" width="9.42578125" style="7"/>
    <col min="6913" max="6913" width="38.5703125" style="7" bestFit="1" customWidth="1"/>
    <col min="6914" max="6914" width="60" style="7" customWidth="1"/>
    <col min="6915" max="6915" width="15.42578125" style="7" bestFit="1" customWidth="1"/>
    <col min="6916" max="6916" width="14.5703125" style="7" bestFit="1" customWidth="1"/>
    <col min="6917" max="6917" width="25.85546875" style="7" customWidth="1"/>
    <col min="6918" max="6918" width="13.5703125" style="7" bestFit="1" customWidth="1"/>
    <col min="6919" max="6919" width="11" style="7" customWidth="1"/>
    <col min="6920" max="6920" width="9.42578125" style="7"/>
    <col min="6921" max="6925" width="9.42578125" style="7" customWidth="1"/>
    <col min="6926" max="7168" width="9.42578125" style="7"/>
    <col min="7169" max="7169" width="38.5703125" style="7" bestFit="1" customWidth="1"/>
    <col min="7170" max="7170" width="60" style="7" customWidth="1"/>
    <col min="7171" max="7171" width="15.42578125" style="7" bestFit="1" customWidth="1"/>
    <col min="7172" max="7172" width="14.5703125" style="7" bestFit="1" customWidth="1"/>
    <col min="7173" max="7173" width="25.85546875" style="7" customWidth="1"/>
    <col min="7174" max="7174" width="13.5703125" style="7" bestFit="1" customWidth="1"/>
    <col min="7175" max="7175" width="11" style="7" customWidth="1"/>
    <col min="7176" max="7176" width="9.42578125" style="7"/>
    <col min="7177" max="7181" width="9.42578125" style="7" customWidth="1"/>
    <col min="7182" max="7424" width="9.42578125" style="7"/>
    <col min="7425" max="7425" width="38.5703125" style="7" bestFit="1" customWidth="1"/>
    <col min="7426" max="7426" width="60" style="7" customWidth="1"/>
    <col min="7427" max="7427" width="15.42578125" style="7" bestFit="1" customWidth="1"/>
    <col min="7428" max="7428" width="14.5703125" style="7" bestFit="1" customWidth="1"/>
    <col min="7429" max="7429" width="25.85546875" style="7" customWidth="1"/>
    <col min="7430" max="7430" width="13.5703125" style="7" bestFit="1" customWidth="1"/>
    <col min="7431" max="7431" width="11" style="7" customWidth="1"/>
    <col min="7432" max="7432" width="9.42578125" style="7"/>
    <col min="7433" max="7437" width="9.42578125" style="7" customWidth="1"/>
    <col min="7438" max="7680" width="9.42578125" style="7"/>
    <col min="7681" max="7681" width="38.5703125" style="7" bestFit="1" customWidth="1"/>
    <col min="7682" max="7682" width="60" style="7" customWidth="1"/>
    <col min="7683" max="7683" width="15.42578125" style="7" bestFit="1" customWidth="1"/>
    <col min="7684" max="7684" width="14.5703125" style="7" bestFit="1" customWidth="1"/>
    <col min="7685" max="7685" width="25.85546875" style="7" customWidth="1"/>
    <col min="7686" max="7686" width="13.5703125" style="7" bestFit="1" customWidth="1"/>
    <col min="7687" max="7687" width="11" style="7" customWidth="1"/>
    <col min="7688" max="7688" width="9.42578125" style="7"/>
    <col min="7689" max="7693" width="9.42578125" style="7" customWidth="1"/>
    <col min="7694" max="7936" width="9.42578125" style="7"/>
    <col min="7937" max="7937" width="38.5703125" style="7" bestFit="1" customWidth="1"/>
    <col min="7938" max="7938" width="60" style="7" customWidth="1"/>
    <col min="7939" max="7939" width="15.42578125" style="7" bestFit="1" customWidth="1"/>
    <col min="7940" max="7940" width="14.5703125" style="7" bestFit="1" customWidth="1"/>
    <col min="7941" max="7941" width="25.85546875" style="7" customWidth="1"/>
    <col min="7942" max="7942" width="13.5703125" style="7" bestFit="1" customWidth="1"/>
    <col min="7943" max="7943" width="11" style="7" customWidth="1"/>
    <col min="7944" max="7944" width="9.42578125" style="7"/>
    <col min="7945" max="7949" width="9.42578125" style="7" customWidth="1"/>
    <col min="7950" max="8192" width="9.42578125" style="7"/>
    <col min="8193" max="8193" width="38.5703125" style="7" bestFit="1" customWidth="1"/>
    <col min="8194" max="8194" width="60" style="7" customWidth="1"/>
    <col min="8195" max="8195" width="15.42578125" style="7" bestFit="1" customWidth="1"/>
    <col min="8196" max="8196" width="14.5703125" style="7" bestFit="1" customWidth="1"/>
    <col min="8197" max="8197" width="25.85546875" style="7" customWidth="1"/>
    <col min="8198" max="8198" width="13.5703125" style="7" bestFit="1" customWidth="1"/>
    <col min="8199" max="8199" width="11" style="7" customWidth="1"/>
    <col min="8200" max="8200" width="9.42578125" style="7"/>
    <col min="8201" max="8205" width="9.42578125" style="7" customWidth="1"/>
    <col min="8206" max="8448" width="9.42578125" style="7"/>
    <col min="8449" max="8449" width="38.5703125" style="7" bestFit="1" customWidth="1"/>
    <col min="8450" max="8450" width="60" style="7" customWidth="1"/>
    <col min="8451" max="8451" width="15.42578125" style="7" bestFit="1" customWidth="1"/>
    <col min="8452" max="8452" width="14.5703125" style="7" bestFit="1" customWidth="1"/>
    <col min="8453" max="8453" width="25.85546875" style="7" customWidth="1"/>
    <col min="8454" max="8454" width="13.5703125" style="7" bestFit="1" customWidth="1"/>
    <col min="8455" max="8455" width="11" style="7" customWidth="1"/>
    <col min="8456" max="8456" width="9.42578125" style="7"/>
    <col min="8457" max="8461" width="9.42578125" style="7" customWidth="1"/>
    <col min="8462" max="8704" width="9.42578125" style="7"/>
    <col min="8705" max="8705" width="38.5703125" style="7" bestFit="1" customWidth="1"/>
    <col min="8706" max="8706" width="60" style="7" customWidth="1"/>
    <col min="8707" max="8707" width="15.42578125" style="7" bestFit="1" customWidth="1"/>
    <col min="8708" max="8708" width="14.5703125" style="7" bestFit="1" customWidth="1"/>
    <col min="8709" max="8709" width="25.85546875" style="7" customWidth="1"/>
    <col min="8710" max="8710" width="13.5703125" style="7" bestFit="1" customWidth="1"/>
    <col min="8711" max="8711" width="11" style="7" customWidth="1"/>
    <col min="8712" max="8712" width="9.42578125" style="7"/>
    <col min="8713" max="8717" width="9.42578125" style="7" customWidth="1"/>
    <col min="8718" max="8960" width="9.42578125" style="7"/>
    <col min="8961" max="8961" width="38.5703125" style="7" bestFit="1" customWidth="1"/>
    <col min="8962" max="8962" width="60" style="7" customWidth="1"/>
    <col min="8963" max="8963" width="15.42578125" style="7" bestFit="1" customWidth="1"/>
    <col min="8964" max="8964" width="14.5703125" style="7" bestFit="1" customWidth="1"/>
    <col min="8965" max="8965" width="25.85546875" style="7" customWidth="1"/>
    <col min="8966" max="8966" width="13.5703125" style="7" bestFit="1" customWidth="1"/>
    <col min="8967" max="8967" width="11" style="7" customWidth="1"/>
    <col min="8968" max="8968" width="9.42578125" style="7"/>
    <col min="8969" max="8973" width="9.42578125" style="7" customWidth="1"/>
    <col min="8974" max="9216" width="9.42578125" style="7"/>
    <col min="9217" max="9217" width="38.5703125" style="7" bestFit="1" customWidth="1"/>
    <col min="9218" max="9218" width="60" style="7" customWidth="1"/>
    <col min="9219" max="9219" width="15.42578125" style="7" bestFit="1" customWidth="1"/>
    <col min="9220" max="9220" width="14.5703125" style="7" bestFit="1" customWidth="1"/>
    <col min="9221" max="9221" width="25.85546875" style="7" customWidth="1"/>
    <col min="9222" max="9222" width="13.5703125" style="7" bestFit="1" customWidth="1"/>
    <col min="9223" max="9223" width="11" style="7" customWidth="1"/>
    <col min="9224" max="9224" width="9.42578125" style="7"/>
    <col min="9225" max="9229" width="9.42578125" style="7" customWidth="1"/>
    <col min="9230" max="9472" width="9.42578125" style="7"/>
    <col min="9473" max="9473" width="38.5703125" style="7" bestFit="1" customWidth="1"/>
    <col min="9474" max="9474" width="60" style="7" customWidth="1"/>
    <col min="9475" max="9475" width="15.42578125" style="7" bestFit="1" customWidth="1"/>
    <col min="9476" max="9476" width="14.5703125" style="7" bestFit="1" customWidth="1"/>
    <col min="9477" max="9477" width="25.85546875" style="7" customWidth="1"/>
    <col min="9478" max="9478" width="13.5703125" style="7" bestFit="1" customWidth="1"/>
    <col min="9479" max="9479" width="11" style="7" customWidth="1"/>
    <col min="9480" max="9480" width="9.42578125" style="7"/>
    <col min="9481" max="9485" width="9.42578125" style="7" customWidth="1"/>
    <col min="9486" max="9728" width="9.42578125" style="7"/>
    <col min="9729" max="9729" width="38.5703125" style="7" bestFit="1" customWidth="1"/>
    <col min="9730" max="9730" width="60" style="7" customWidth="1"/>
    <col min="9731" max="9731" width="15.42578125" style="7" bestFit="1" customWidth="1"/>
    <col min="9732" max="9732" width="14.5703125" style="7" bestFit="1" customWidth="1"/>
    <col min="9733" max="9733" width="25.85546875" style="7" customWidth="1"/>
    <col min="9734" max="9734" width="13.5703125" style="7" bestFit="1" customWidth="1"/>
    <col min="9735" max="9735" width="11" style="7" customWidth="1"/>
    <col min="9736" max="9736" width="9.42578125" style="7"/>
    <col min="9737" max="9741" width="9.42578125" style="7" customWidth="1"/>
    <col min="9742" max="9984" width="9.42578125" style="7"/>
    <col min="9985" max="9985" width="38.5703125" style="7" bestFit="1" customWidth="1"/>
    <col min="9986" max="9986" width="60" style="7" customWidth="1"/>
    <col min="9987" max="9987" width="15.42578125" style="7" bestFit="1" customWidth="1"/>
    <col min="9988" max="9988" width="14.5703125" style="7" bestFit="1" customWidth="1"/>
    <col min="9989" max="9989" width="25.85546875" style="7" customWidth="1"/>
    <col min="9990" max="9990" width="13.5703125" style="7" bestFit="1" customWidth="1"/>
    <col min="9991" max="9991" width="11" style="7" customWidth="1"/>
    <col min="9992" max="9992" width="9.42578125" style="7"/>
    <col min="9993" max="9997" width="9.42578125" style="7" customWidth="1"/>
    <col min="9998" max="10240" width="9.42578125" style="7"/>
    <col min="10241" max="10241" width="38.5703125" style="7" bestFit="1" customWidth="1"/>
    <col min="10242" max="10242" width="60" style="7" customWidth="1"/>
    <col min="10243" max="10243" width="15.42578125" style="7" bestFit="1" customWidth="1"/>
    <col min="10244" max="10244" width="14.5703125" style="7" bestFit="1" customWidth="1"/>
    <col min="10245" max="10245" width="25.85546875" style="7" customWidth="1"/>
    <col min="10246" max="10246" width="13.5703125" style="7" bestFit="1" customWidth="1"/>
    <col min="10247" max="10247" width="11" style="7" customWidth="1"/>
    <col min="10248" max="10248" width="9.42578125" style="7"/>
    <col min="10249" max="10253" width="9.42578125" style="7" customWidth="1"/>
    <col min="10254" max="10496" width="9.42578125" style="7"/>
    <col min="10497" max="10497" width="38.5703125" style="7" bestFit="1" customWidth="1"/>
    <col min="10498" max="10498" width="60" style="7" customWidth="1"/>
    <col min="10499" max="10499" width="15.42578125" style="7" bestFit="1" customWidth="1"/>
    <col min="10500" max="10500" width="14.5703125" style="7" bestFit="1" customWidth="1"/>
    <col min="10501" max="10501" width="25.85546875" style="7" customWidth="1"/>
    <col min="10502" max="10502" width="13.5703125" style="7" bestFit="1" customWidth="1"/>
    <col min="10503" max="10503" width="11" style="7" customWidth="1"/>
    <col min="10504" max="10504" width="9.42578125" style="7"/>
    <col min="10505" max="10509" width="9.42578125" style="7" customWidth="1"/>
    <col min="10510" max="10752" width="9.42578125" style="7"/>
    <col min="10753" max="10753" width="38.5703125" style="7" bestFit="1" customWidth="1"/>
    <col min="10754" max="10754" width="60" style="7" customWidth="1"/>
    <col min="10755" max="10755" width="15.42578125" style="7" bestFit="1" customWidth="1"/>
    <col min="10756" max="10756" width="14.5703125" style="7" bestFit="1" customWidth="1"/>
    <col min="10757" max="10757" width="25.85546875" style="7" customWidth="1"/>
    <col min="10758" max="10758" width="13.5703125" style="7" bestFit="1" customWidth="1"/>
    <col min="10759" max="10759" width="11" style="7" customWidth="1"/>
    <col min="10760" max="10760" width="9.42578125" style="7"/>
    <col min="10761" max="10765" width="9.42578125" style="7" customWidth="1"/>
    <col min="10766" max="11008" width="9.42578125" style="7"/>
    <col min="11009" max="11009" width="38.5703125" style="7" bestFit="1" customWidth="1"/>
    <col min="11010" max="11010" width="60" style="7" customWidth="1"/>
    <col min="11011" max="11011" width="15.42578125" style="7" bestFit="1" customWidth="1"/>
    <col min="11012" max="11012" width="14.5703125" style="7" bestFit="1" customWidth="1"/>
    <col min="11013" max="11013" width="25.85546875" style="7" customWidth="1"/>
    <col min="11014" max="11014" width="13.5703125" style="7" bestFit="1" customWidth="1"/>
    <col min="11015" max="11015" width="11" style="7" customWidth="1"/>
    <col min="11016" max="11016" width="9.42578125" style="7"/>
    <col min="11017" max="11021" width="9.42578125" style="7" customWidth="1"/>
    <col min="11022" max="11264" width="9.42578125" style="7"/>
    <col min="11265" max="11265" width="38.5703125" style="7" bestFit="1" customWidth="1"/>
    <col min="11266" max="11266" width="60" style="7" customWidth="1"/>
    <col min="11267" max="11267" width="15.42578125" style="7" bestFit="1" customWidth="1"/>
    <col min="11268" max="11268" width="14.5703125" style="7" bestFit="1" customWidth="1"/>
    <col min="11269" max="11269" width="25.85546875" style="7" customWidth="1"/>
    <col min="11270" max="11270" width="13.5703125" style="7" bestFit="1" customWidth="1"/>
    <col min="11271" max="11271" width="11" style="7" customWidth="1"/>
    <col min="11272" max="11272" width="9.42578125" style="7"/>
    <col min="11273" max="11277" width="9.42578125" style="7" customWidth="1"/>
    <col min="11278" max="11520" width="9.42578125" style="7"/>
    <col min="11521" max="11521" width="38.5703125" style="7" bestFit="1" customWidth="1"/>
    <col min="11522" max="11522" width="60" style="7" customWidth="1"/>
    <col min="11523" max="11523" width="15.42578125" style="7" bestFit="1" customWidth="1"/>
    <col min="11524" max="11524" width="14.5703125" style="7" bestFit="1" customWidth="1"/>
    <col min="11525" max="11525" width="25.85546875" style="7" customWidth="1"/>
    <col min="11526" max="11526" width="13.5703125" style="7" bestFit="1" customWidth="1"/>
    <col min="11527" max="11527" width="11" style="7" customWidth="1"/>
    <col min="11528" max="11528" width="9.42578125" style="7"/>
    <col min="11529" max="11533" width="9.42578125" style="7" customWidth="1"/>
    <col min="11534" max="11776" width="9.42578125" style="7"/>
    <col min="11777" max="11777" width="38.5703125" style="7" bestFit="1" customWidth="1"/>
    <col min="11778" max="11778" width="60" style="7" customWidth="1"/>
    <col min="11779" max="11779" width="15.42578125" style="7" bestFit="1" customWidth="1"/>
    <col min="11780" max="11780" width="14.5703125" style="7" bestFit="1" customWidth="1"/>
    <col min="11781" max="11781" width="25.85546875" style="7" customWidth="1"/>
    <col min="11782" max="11782" width="13.5703125" style="7" bestFit="1" customWidth="1"/>
    <col min="11783" max="11783" width="11" style="7" customWidth="1"/>
    <col min="11784" max="11784" width="9.42578125" style="7"/>
    <col min="11785" max="11789" width="9.42578125" style="7" customWidth="1"/>
    <col min="11790" max="12032" width="9.42578125" style="7"/>
    <col min="12033" max="12033" width="38.5703125" style="7" bestFit="1" customWidth="1"/>
    <col min="12034" max="12034" width="60" style="7" customWidth="1"/>
    <col min="12035" max="12035" width="15.42578125" style="7" bestFit="1" customWidth="1"/>
    <col min="12036" max="12036" width="14.5703125" style="7" bestFit="1" customWidth="1"/>
    <col min="12037" max="12037" width="25.85546875" style="7" customWidth="1"/>
    <col min="12038" max="12038" width="13.5703125" style="7" bestFit="1" customWidth="1"/>
    <col min="12039" max="12039" width="11" style="7" customWidth="1"/>
    <col min="12040" max="12040" width="9.42578125" style="7"/>
    <col min="12041" max="12045" width="9.42578125" style="7" customWidth="1"/>
    <col min="12046" max="12288" width="9.42578125" style="7"/>
    <col min="12289" max="12289" width="38.5703125" style="7" bestFit="1" customWidth="1"/>
    <col min="12290" max="12290" width="60" style="7" customWidth="1"/>
    <col min="12291" max="12291" width="15.42578125" style="7" bestFit="1" customWidth="1"/>
    <col min="12292" max="12292" width="14.5703125" style="7" bestFit="1" customWidth="1"/>
    <col min="12293" max="12293" width="25.85546875" style="7" customWidth="1"/>
    <col min="12294" max="12294" width="13.5703125" style="7" bestFit="1" customWidth="1"/>
    <col min="12295" max="12295" width="11" style="7" customWidth="1"/>
    <col min="12296" max="12296" width="9.42578125" style="7"/>
    <col min="12297" max="12301" width="9.42578125" style="7" customWidth="1"/>
    <col min="12302" max="12544" width="9.42578125" style="7"/>
    <col min="12545" max="12545" width="38.5703125" style="7" bestFit="1" customWidth="1"/>
    <col min="12546" max="12546" width="60" style="7" customWidth="1"/>
    <col min="12547" max="12547" width="15.42578125" style="7" bestFit="1" customWidth="1"/>
    <col min="12548" max="12548" width="14.5703125" style="7" bestFit="1" customWidth="1"/>
    <col min="12549" max="12549" width="25.85546875" style="7" customWidth="1"/>
    <col min="12550" max="12550" width="13.5703125" style="7" bestFit="1" customWidth="1"/>
    <col min="12551" max="12551" width="11" style="7" customWidth="1"/>
    <col min="12552" max="12552" width="9.42578125" style="7"/>
    <col min="12553" max="12557" width="9.42578125" style="7" customWidth="1"/>
    <col min="12558" max="12800" width="9.42578125" style="7"/>
    <col min="12801" max="12801" width="38.5703125" style="7" bestFit="1" customWidth="1"/>
    <col min="12802" max="12802" width="60" style="7" customWidth="1"/>
    <col min="12803" max="12803" width="15.42578125" style="7" bestFit="1" customWidth="1"/>
    <col min="12804" max="12804" width="14.5703125" style="7" bestFit="1" customWidth="1"/>
    <col min="12805" max="12805" width="25.85546875" style="7" customWidth="1"/>
    <col min="12806" max="12806" width="13.5703125" style="7" bestFit="1" customWidth="1"/>
    <col min="12807" max="12807" width="11" style="7" customWidth="1"/>
    <col min="12808" max="12808" width="9.42578125" style="7"/>
    <col min="12809" max="12813" width="9.42578125" style="7" customWidth="1"/>
    <col min="12814" max="13056" width="9.42578125" style="7"/>
    <col min="13057" max="13057" width="38.5703125" style="7" bestFit="1" customWidth="1"/>
    <col min="13058" max="13058" width="60" style="7" customWidth="1"/>
    <col min="13059" max="13059" width="15.42578125" style="7" bestFit="1" customWidth="1"/>
    <col min="13060" max="13060" width="14.5703125" style="7" bestFit="1" customWidth="1"/>
    <col min="13061" max="13061" width="25.85546875" style="7" customWidth="1"/>
    <col min="13062" max="13062" width="13.5703125" style="7" bestFit="1" customWidth="1"/>
    <col min="13063" max="13063" width="11" style="7" customWidth="1"/>
    <col min="13064" max="13064" width="9.42578125" style="7"/>
    <col min="13065" max="13069" width="9.42578125" style="7" customWidth="1"/>
    <col min="13070" max="13312" width="9.42578125" style="7"/>
    <col min="13313" max="13313" width="38.5703125" style="7" bestFit="1" customWidth="1"/>
    <col min="13314" max="13314" width="60" style="7" customWidth="1"/>
    <col min="13315" max="13315" width="15.42578125" style="7" bestFit="1" customWidth="1"/>
    <col min="13316" max="13316" width="14.5703125" style="7" bestFit="1" customWidth="1"/>
    <col min="13317" max="13317" width="25.85546875" style="7" customWidth="1"/>
    <col min="13318" max="13318" width="13.5703125" style="7" bestFit="1" customWidth="1"/>
    <col min="13319" max="13319" width="11" style="7" customWidth="1"/>
    <col min="13320" max="13320" width="9.42578125" style="7"/>
    <col min="13321" max="13325" width="9.42578125" style="7" customWidth="1"/>
    <col min="13326" max="13568" width="9.42578125" style="7"/>
    <col min="13569" max="13569" width="38.5703125" style="7" bestFit="1" customWidth="1"/>
    <col min="13570" max="13570" width="60" style="7" customWidth="1"/>
    <col min="13571" max="13571" width="15.42578125" style="7" bestFit="1" customWidth="1"/>
    <col min="13572" max="13572" width="14.5703125" style="7" bestFit="1" customWidth="1"/>
    <col min="13573" max="13573" width="25.85546875" style="7" customWidth="1"/>
    <col min="13574" max="13574" width="13.5703125" style="7" bestFit="1" customWidth="1"/>
    <col min="13575" max="13575" width="11" style="7" customWidth="1"/>
    <col min="13576" max="13576" width="9.42578125" style="7"/>
    <col min="13577" max="13581" width="9.42578125" style="7" customWidth="1"/>
    <col min="13582" max="13824" width="9.42578125" style="7"/>
    <col min="13825" max="13825" width="38.5703125" style="7" bestFit="1" customWidth="1"/>
    <col min="13826" max="13826" width="60" style="7" customWidth="1"/>
    <col min="13827" max="13827" width="15.42578125" style="7" bestFit="1" customWidth="1"/>
    <col min="13828" max="13828" width="14.5703125" style="7" bestFit="1" customWidth="1"/>
    <col min="13829" max="13829" width="25.85546875" style="7" customWidth="1"/>
    <col min="13830" max="13830" width="13.5703125" style="7" bestFit="1" customWidth="1"/>
    <col min="13831" max="13831" width="11" style="7" customWidth="1"/>
    <col min="13832" max="13832" width="9.42578125" style="7"/>
    <col min="13833" max="13837" width="9.42578125" style="7" customWidth="1"/>
    <col min="13838" max="14080" width="9.42578125" style="7"/>
    <col min="14081" max="14081" width="38.5703125" style="7" bestFit="1" customWidth="1"/>
    <col min="14082" max="14082" width="60" style="7" customWidth="1"/>
    <col min="14083" max="14083" width="15.42578125" style="7" bestFit="1" customWidth="1"/>
    <col min="14084" max="14084" width="14.5703125" style="7" bestFit="1" customWidth="1"/>
    <col min="14085" max="14085" width="25.85546875" style="7" customWidth="1"/>
    <col min="14086" max="14086" width="13.5703125" style="7" bestFit="1" customWidth="1"/>
    <col min="14087" max="14087" width="11" style="7" customWidth="1"/>
    <col min="14088" max="14088" width="9.42578125" style="7"/>
    <col min="14089" max="14093" width="9.42578125" style="7" customWidth="1"/>
    <col min="14094" max="14336" width="9.42578125" style="7"/>
    <col min="14337" max="14337" width="38.5703125" style="7" bestFit="1" customWidth="1"/>
    <col min="14338" max="14338" width="60" style="7" customWidth="1"/>
    <col min="14339" max="14339" width="15.42578125" style="7" bestFit="1" customWidth="1"/>
    <col min="14340" max="14340" width="14.5703125" style="7" bestFit="1" customWidth="1"/>
    <col min="14341" max="14341" width="25.85546875" style="7" customWidth="1"/>
    <col min="14342" max="14342" width="13.5703125" style="7" bestFit="1" customWidth="1"/>
    <col min="14343" max="14343" width="11" style="7" customWidth="1"/>
    <col min="14344" max="14344" width="9.42578125" style="7"/>
    <col min="14345" max="14349" width="9.42578125" style="7" customWidth="1"/>
    <col min="14350" max="14592" width="9.42578125" style="7"/>
    <col min="14593" max="14593" width="38.5703125" style="7" bestFit="1" customWidth="1"/>
    <col min="14594" max="14594" width="60" style="7" customWidth="1"/>
    <col min="14595" max="14595" width="15.42578125" style="7" bestFit="1" customWidth="1"/>
    <col min="14596" max="14596" width="14.5703125" style="7" bestFit="1" customWidth="1"/>
    <col min="14597" max="14597" width="25.85546875" style="7" customWidth="1"/>
    <col min="14598" max="14598" width="13.5703125" style="7" bestFit="1" customWidth="1"/>
    <col min="14599" max="14599" width="11" style="7" customWidth="1"/>
    <col min="14600" max="14600" width="9.42578125" style="7"/>
    <col min="14601" max="14605" width="9.42578125" style="7" customWidth="1"/>
    <col min="14606" max="14848" width="9.42578125" style="7"/>
    <col min="14849" max="14849" width="38.5703125" style="7" bestFit="1" customWidth="1"/>
    <col min="14850" max="14850" width="60" style="7" customWidth="1"/>
    <col min="14851" max="14851" width="15.42578125" style="7" bestFit="1" customWidth="1"/>
    <col min="14852" max="14852" width="14.5703125" style="7" bestFit="1" customWidth="1"/>
    <col min="14853" max="14853" width="25.85546875" style="7" customWidth="1"/>
    <col min="14854" max="14854" width="13.5703125" style="7" bestFit="1" customWidth="1"/>
    <col min="14855" max="14855" width="11" style="7" customWidth="1"/>
    <col min="14856" max="14856" width="9.42578125" style="7"/>
    <col min="14857" max="14861" width="9.42578125" style="7" customWidth="1"/>
    <col min="14862" max="15104" width="9.42578125" style="7"/>
    <col min="15105" max="15105" width="38.5703125" style="7" bestFit="1" customWidth="1"/>
    <col min="15106" max="15106" width="60" style="7" customWidth="1"/>
    <col min="15107" max="15107" width="15.42578125" style="7" bestFit="1" customWidth="1"/>
    <col min="15108" max="15108" width="14.5703125" style="7" bestFit="1" customWidth="1"/>
    <col min="15109" max="15109" width="25.85546875" style="7" customWidth="1"/>
    <col min="15110" max="15110" width="13.5703125" style="7" bestFit="1" customWidth="1"/>
    <col min="15111" max="15111" width="11" style="7" customWidth="1"/>
    <col min="15112" max="15112" width="9.42578125" style="7"/>
    <col min="15113" max="15117" width="9.42578125" style="7" customWidth="1"/>
    <col min="15118" max="15360" width="9.42578125" style="7"/>
    <col min="15361" max="15361" width="38.5703125" style="7" bestFit="1" customWidth="1"/>
    <col min="15362" max="15362" width="60" style="7" customWidth="1"/>
    <col min="15363" max="15363" width="15.42578125" style="7" bestFit="1" customWidth="1"/>
    <col min="15364" max="15364" width="14.5703125" style="7" bestFit="1" customWidth="1"/>
    <col min="15365" max="15365" width="25.85546875" style="7" customWidth="1"/>
    <col min="15366" max="15366" width="13.5703125" style="7" bestFit="1" customWidth="1"/>
    <col min="15367" max="15367" width="11" style="7" customWidth="1"/>
    <col min="15368" max="15368" width="9.42578125" style="7"/>
    <col min="15369" max="15373" width="9.42578125" style="7" customWidth="1"/>
    <col min="15374" max="15616" width="9.42578125" style="7"/>
    <col min="15617" max="15617" width="38.5703125" style="7" bestFit="1" customWidth="1"/>
    <col min="15618" max="15618" width="60" style="7" customWidth="1"/>
    <col min="15619" max="15619" width="15.42578125" style="7" bestFit="1" customWidth="1"/>
    <col min="15620" max="15620" width="14.5703125" style="7" bestFit="1" customWidth="1"/>
    <col min="15621" max="15621" width="25.85546875" style="7" customWidth="1"/>
    <col min="15622" max="15622" width="13.5703125" style="7" bestFit="1" customWidth="1"/>
    <col min="15623" max="15623" width="11" style="7" customWidth="1"/>
    <col min="15624" max="15624" width="9.42578125" style="7"/>
    <col min="15625" max="15629" width="9.42578125" style="7" customWidth="1"/>
    <col min="15630" max="15872" width="9.42578125" style="7"/>
    <col min="15873" max="15873" width="38.5703125" style="7" bestFit="1" customWidth="1"/>
    <col min="15874" max="15874" width="60" style="7" customWidth="1"/>
    <col min="15875" max="15875" width="15.42578125" style="7" bestFit="1" customWidth="1"/>
    <col min="15876" max="15876" width="14.5703125" style="7" bestFit="1" customWidth="1"/>
    <col min="15877" max="15877" width="25.85546875" style="7" customWidth="1"/>
    <col min="15878" max="15878" width="13.5703125" style="7" bestFit="1" customWidth="1"/>
    <col min="15879" max="15879" width="11" style="7" customWidth="1"/>
    <col min="15880" max="15880" width="9.42578125" style="7"/>
    <col min="15881" max="15885" width="9.42578125" style="7" customWidth="1"/>
    <col min="15886" max="16128" width="9.42578125" style="7"/>
    <col min="16129" max="16129" width="38.5703125" style="7" bestFit="1" customWidth="1"/>
    <col min="16130" max="16130" width="60" style="7" customWidth="1"/>
    <col min="16131" max="16131" width="15.42578125" style="7" bestFit="1" customWidth="1"/>
    <col min="16132" max="16132" width="14.5703125" style="7" bestFit="1" customWidth="1"/>
    <col min="16133" max="16133" width="25.85546875" style="7" customWidth="1"/>
    <col min="16134" max="16134" width="13.5703125" style="7" bestFit="1" customWidth="1"/>
    <col min="16135" max="16135" width="11" style="7" customWidth="1"/>
    <col min="16136" max="16136" width="9.42578125" style="7"/>
    <col min="16137" max="16141" width="9.42578125" style="7" customWidth="1"/>
    <col min="16142" max="16384" width="9.42578125" style="7"/>
  </cols>
  <sheetData>
    <row r="1" spans="1:7" s="1" customFormat="1" ht="15" customHeight="1" x14ac:dyDescent="0.2">
      <c r="A1" s="86" t="s">
        <v>1136</v>
      </c>
      <c r="B1" s="87"/>
      <c r="C1" s="87"/>
      <c r="D1" s="87"/>
      <c r="E1" s="87"/>
      <c r="F1" s="87"/>
      <c r="G1" s="87"/>
    </row>
    <row r="2" spans="1:7" s="1" customFormat="1" ht="12" x14ac:dyDescent="0.2">
      <c r="A2" s="35"/>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30</v>
      </c>
      <c r="D4" s="13" t="s">
        <v>1</v>
      </c>
      <c r="E4" s="51" t="s">
        <v>6</v>
      </c>
      <c r="F4" s="12" t="s">
        <v>3</v>
      </c>
      <c r="G4" s="12" t="s">
        <v>5</v>
      </c>
    </row>
    <row r="5" spans="1:7" x14ac:dyDescent="0.2">
      <c r="A5" s="20" t="s">
        <v>29</v>
      </c>
      <c r="B5" s="20"/>
      <c r="C5" s="20"/>
      <c r="D5" s="20"/>
      <c r="E5" s="25">
        <v>0</v>
      </c>
      <c r="F5" s="71">
        <v>100</v>
      </c>
      <c r="G5" s="25"/>
    </row>
    <row r="6" spans="1:7" x14ac:dyDescent="0.2">
      <c r="A6" s="20"/>
      <c r="B6" s="20"/>
      <c r="C6" s="20"/>
      <c r="D6" s="20"/>
      <c r="E6" s="25"/>
      <c r="F6" s="26"/>
      <c r="G6" s="25"/>
    </row>
    <row r="7" spans="1:7" x14ac:dyDescent="0.2">
      <c r="A7" s="27" t="s">
        <v>28</v>
      </c>
      <c r="B7" s="27"/>
      <c r="C7" s="27"/>
      <c r="D7" s="27"/>
      <c r="E7" s="28">
        <v>0</v>
      </c>
      <c r="F7" s="28">
        <v>100</v>
      </c>
      <c r="G7" s="28"/>
    </row>
    <row r="9" spans="1:7" x14ac:dyDescent="0.2">
      <c r="A9" s="14" t="s">
        <v>32</v>
      </c>
    </row>
    <row r="10" spans="1:7" x14ac:dyDescent="0.2">
      <c r="A10" s="14" t="s">
        <v>33</v>
      </c>
    </row>
    <row r="11" spans="1:7" x14ac:dyDescent="0.2">
      <c r="A11" s="14" t="s">
        <v>34</v>
      </c>
      <c r="B11" s="14"/>
      <c r="C11" s="14" t="s">
        <v>1137</v>
      </c>
      <c r="D11" s="14" t="s">
        <v>35</v>
      </c>
      <c r="E11" s="30"/>
    </row>
    <row r="12" spans="1:7" x14ac:dyDescent="0.2">
      <c r="A12" s="7" t="s">
        <v>56</v>
      </c>
      <c r="C12" s="31">
        <v>94.787999999999997</v>
      </c>
      <c r="D12" s="72" t="s">
        <v>995</v>
      </c>
      <c r="E12" s="72"/>
    </row>
    <row r="13" spans="1:7" x14ac:dyDescent="0.2">
      <c r="A13" s="7" t="s">
        <v>74</v>
      </c>
      <c r="C13" s="31">
        <v>15.6675</v>
      </c>
      <c r="D13" s="72" t="s">
        <v>995</v>
      </c>
      <c r="E13" s="72"/>
    </row>
    <row r="14" spans="1:7" x14ac:dyDescent="0.2">
      <c r="A14" s="7" t="s">
        <v>57</v>
      </c>
      <c r="C14" s="31">
        <v>84.032899999999998</v>
      </c>
      <c r="D14" s="72" t="s">
        <v>995</v>
      </c>
      <c r="E14" s="72"/>
    </row>
    <row r="15" spans="1:7" x14ac:dyDescent="0.2">
      <c r="A15" s="7" t="s">
        <v>75</v>
      </c>
      <c r="C15" s="31">
        <v>14.163500000000001</v>
      </c>
      <c r="D15" s="72" t="s">
        <v>995</v>
      </c>
      <c r="E15" s="72"/>
    </row>
    <row r="17" spans="1:7" x14ac:dyDescent="0.2">
      <c r="A17" s="7" t="s">
        <v>41</v>
      </c>
    </row>
    <row r="18" spans="1:7" x14ac:dyDescent="0.2">
      <c r="A18" s="7" t="s">
        <v>1138</v>
      </c>
    </row>
    <row r="20" spans="1:7" x14ac:dyDescent="0.2">
      <c r="A20" s="14" t="s">
        <v>37</v>
      </c>
      <c r="D20" s="30" t="s">
        <v>44</v>
      </c>
    </row>
    <row r="22" spans="1:7" x14ac:dyDescent="0.2">
      <c r="A22" s="14" t="s">
        <v>916</v>
      </c>
      <c r="D22" s="73" t="s">
        <v>995</v>
      </c>
    </row>
    <row r="23" spans="1:7" x14ac:dyDescent="0.2">
      <c r="A23" s="7" t="s">
        <v>1139</v>
      </c>
      <c r="D23" s="34"/>
    </row>
    <row r="24" spans="1:7" x14ac:dyDescent="0.2">
      <c r="D24" s="34"/>
    </row>
    <row r="25" spans="1:7" ht="15" customHeight="1" x14ac:dyDescent="0.25">
      <c r="A25" s="92" t="s">
        <v>43</v>
      </c>
      <c r="B25" s="93"/>
      <c r="C25" s="93"/>
      <c r="D25" s="30" t="s">
        <v>44</v>
      </c>
    </row>
    <row r="27" spans="1:7" ht="25.5" customHeight="1" x14ac:dyDescent="0.25">
      <c r="A27" s="96" t="s">
        <v>1140</v>
      </c>
      <c r="B27" s="97"/>
      <c r="C27" s="97"/>
      <c r="D27" s="97"/>
      <c r="E27" s="97"/>
      <c r="F27" s="97"/>
      <c r="G27" s="97"/>
    </row>
    <row r="29" spans="1:7" ht="57.75" customHeight="1" x14ac:dyDescent="0.25">
      <c r="A29" s="96" t="s">
        <v>1141</v>
      </c>
      <c r="B29" s="97"/>
      <c r="C29" s="97"/>
      <c r="D29" s="97"/>
      <c r="E29" s="97"/>
      <c r="F29" s="97"/>
      <c r="G29" s="97"/>
    </row>
    <row r="31" spans="1:7" ht="35.25" customHeight="1" x14ac:dyDescent="0.25">
      <c r="A31" s="96" t="s">
        <v>1142</v>
      </c>
      <c r="B31" s="97"/>
      <c r="C31" s="97"/>
      <c r="D31" s="97"/>
      <c r="E31" s="97"/>
      <c r="F31" s="97"/>
      <c r="G31" s="97"/>
    </row>
    <row r="32" spans="1:7" x14ac:dyDescent="0.2">
      <c r="A32" s="62" t="s">
        <v>1143</v>
      </c>
    </row>
    <row r="34" spans="1:7" ht="27" customHeight="1" x14ac:dyDescent="0.25">
      <c r="A34" s="96" t="s">
        <v>1144</v>
      </c>
      <c r="B34" s="97"/>
      <c r="C34" s="97"/>
      <c r="D34" s="97"/>
      <c r="E34" s="97"/>
      <c r="F34" s="97"/>
      <c r="G34" s="97"/>
    </row>
    <row r="36" spans="1:7" ht="22.5" customHeight="1" x14ac:dyDescent="0.25">
      <c r="A36" s="96" t="s">
        <v>1145</v>
      </c>
      <c r="B36" s="97"/>
      <c r="C36" s="97"/>
      <c r="D36" s="97"/>
      <c r="E36" s="97"/>
      <c r="F36" s="97"/>
      <c r="G36" s="97"/>
    </row>
    <row r="38" spans="1:7" x14ac:dyDescent="0.2">
      <c r="A38" s="14" t="s">
        <v>1146</v>
      </c>
    </row>
    <row r="39" spans="1:7" ht="46.5" customHeight="1" x14ac:dyDescent="0.25">
      <c r="A39" s="98" t="s">
        <v>1147</v>
      </c>
      <c r="B39" s="93"/>
      <c r="C39" s="93"/>
      <c r="D39" s="93"/>
      <c r="E39" s="93"/>
      <c r="F39" s="93"/>
      <c r="G39" s="93"/>
    </row>
    <row r="40" spans="1:7" x14ac:dyDescent="0.2">
      <c r="A40" s="64"/>
    </row>
    <row r="41" spans="1:7" ht="24.75" customHeight="1" x14ac:dyDescent="0.2">
      <c r="A41" s="92" t="s">
        <v>1148</v>
      </c>
      <c r="B41" s="92"/>
      <c r="C41" s="92"/>
      <c r="D41" s="92"/>
      <c r="E41" s="92"/>
      <c r="F41" s="92"/>
      <c r="G41" s="92"/>
    </row>
    <row r="43" spans="1:7" s="1" customFormat="1" ht="15" x14ac:dyDescent="0.2">
      <c r="A43" s="86" t="s">
        <v>1149</v>
      </c>
      <c r="B43" s="87"/>
      <c r="C43" s="87"/>
      <c r="D43" s="87"/>
      <c r="E43" s="87"/>
      <c r="F43" s="87"/>
      <c r="G43" s="87"/>
    </row>
    <row r="44" spans="1:7" x14ac:dyDescent="0.2">
      <c r="A44" s="8" t="s">
        <v>7</v>
      </c>
    </row>
    <row r="45" spans="1:7" s="1" customFormat="1" ht="33.75" x14ac:dyDescent="0.2">
      <c r="A45" s="6" t="s">
        <v>2</v>
      </c>
      <c r="B45" s="6" t="s">
        <v>0</v>
      </c>
      <c r="C45" s="13" t="s">
        <v>30</v>
      </c>
      <c r="D45" s="13" t="s">
        <v>1</v>
      </c>
      <c r="E45" s="51" t="s">
        <v>6</v>
      </c>
      <c r="F45" s="12" t="s">
        <v>3</v>
      </c>
      <c r="G45" s="12" t="s">
        <v>5</v>
      </c>
    </row>
    <row r="46" spans="1:7" x14ac:dyDescent="0.2">
      <c r="A46" s="16" t="s">
        <v>51</v>
      </c>
      <c r="B46" s="17"/>
      <c r="C46" s="17"/>
      <c r="D46" s="17"/>
      <c r="E46" s="18"/>
      <c r="F46" s="19"/>
      <c r="G46" s="18"/>
    </row>
    <row r="47" spans="1:7" x14ac:dyDescent="0.2">
      <c r="A47" s="20" t="s">
        <v>52</v>
      </c>
      <c r="B47" s="21"/>
      <c r="C47" s="21"/>
      <c r="D47" s="21"/>
      <c r="E47" s="22"/>
      <c r="F47" s="23"/>
      <c r="G47" s="22"/>
    </row>
    <row r="48" spans="1:7" ht="22.5" x14ac:dyDescent="0.2">
      <c r="A48" s="21" t="s">
        <v>1150</v>
      </c>
      <c r="B48" s="21" t="s">
        <v>1151</v>
      </c>
      <c r="C48" s="74" t="s">
        <v>1152</v>
      </c>
      <c r="D48" s="24">
        <v>682</v>
      </c>
      <c r="E48" s="22">
        <v>0</v>
      </c>
      <c r="F48" s="23">
        <v>100</v>
      </c>
      <c r="G48" s="22">
        <v>0</v>
      </c>
    </row>
    <row r="49" spans="1:9" x14ac:dyDescent="0.2">
      <c r="A49" s="20" t="s">
        <v>24</v>
      </c>
      <c r="B49" s="20"/>
      <c r="C49" s="20"/>
      <c r="D49" s="20"/>
      <c r="E49" s="25">
        <v>0</v>
      </c>
      <c r="F49" s="26">
        <v>100</v>
      </c>
      <c r="G49" s="25"/>
      <c r="H49" s="14"/>
      <c r="I49" s="14"/>
    </row>
    <row r="50" spans="1:9" x14ac:dyDescent="0.2">
      <c r="A50" s="21"/>
      <c r="B50" s="21"/>
      <c r="C50" s="21"/>
      <c r="D50" s="21"/>
      <c r="E50" s="22"/>
      <c r="F50" s="23"/>
      <c r="G50" s="22"/>
    </row>
    <row r="51" spans="1:9" x14ac:dyDescent="0.2">
      <c r="A51" s="20" t="s">
        <v>27</v>
      </c>
      <c r="B51" s="20"/>
      <c r="C51" s="20"/>
      <c r="D51" s="20"/>
      <c r="E51" s="25">
        <v>0</v>
      </c>
      <c r="F51" s="26">
        <v>100</v>
      </c>
      <c r="G51" s="25"/>
      <c r="H51" s="14"/>
      <c r="I51" s="14"/>
    </row>
    <row r="52" spans="1:9" x14ac:dyDescent="0.2">
      <c r="A52" s="20"/>
      <c r="B52" s="20"/>
      <c r="C52" s="20"/>
      <c r="D52" s="20"/>
      <c r="E52" s="25"/>
      <c r="F52" s="26"/>
      <c r="G52" s="25"/>
      <c r="H52" s="14"/>
      <c r="I52" s="14"/>
    </row>
    <row r="53" spans="1:9" x14ac:dyDescent="0.2">
      <c r="A53" s="20" t="s">
        <v>29</v>
      </c>
      <c r="B53" s="20"/>
      <c r="C53" s="20"/>
      <c r="D53" s="20"/>
      <c r="E53" s="75">
        <v>0</v>
      </c>
      <c r="F53" s="75">
        <v>0</v>
      </c>
      <c r="G53" s="25"/>
      <c r="H53" s="14"/>
      <c r="I53" s="14"/>
    </row>
    <row r="54" spans="1:9" x14ac:dyDescent="0.2">
      <c r="A54" s="20"/>
      <c r="B54" s="20"/>
      <c r="C54" s="20"/>
      <c r="D54" s="20"/>
      <c r="E54" s="25"/>
      <c r="F54" s="26"/>
      <c r="G54" s="25"/>
      <c r="H54" s="14"/>
      <c r="I54" s="14"/>
    </row>
    <row r="55" spans="1:9" x14ac:dyDescent="0.2">
      <c r="A55" s="27" t="s">
        <v>28</v>
      </c>
      <c r="B55" s="27"/>
      <c r="C55" s="27"/>
      <c r="D55" s="27"/>
      <c r="E55" s="28">
        <v>0</v>
      </c>
      <c r="F55" s="29">
        <v>100</v>
      </c>
      <c r="G55" s="28"/>
      <c r="H55" s="14"/>
      <c r="I55" s="14"/>
    </row>
    <row r="57" spans="1:9" x14ac:dyDescent="0.2">
      <c r="A57" s="14" t="s">
        <v>31</v>
      </c>
    </row>
    <row r="58" spans="1:9" x14ac:dyDescent="0.2">
      <c r="A58" s="14" t="s">
        <v>1153</v>
      </c>
    </row>
    <row r="59" spans="1:9" ht="25.5" customHeight="1" x14ac:dyDescent="0.2">
      <c r="A59" s="99" t="s">
        <v>1154</v>
      </c>
      <c r="B59" s="99"/>
      <c r="C59" s="99"/>
      <c r="D59" s="99"/>
      <c r="E59" s="99"/>
      <c r="F59" s="99"/>
      <c r="G59" s="99"/>
    </row>
    <row r="61" spans="1:9" x14ac:dyDescent="0.2">
      <c r="A61" s="14" t="s">
        <v>32</v>
      </c>
    </row>
    <row r="62" spans="1:9" x14ac:dyDescent="0.2">
      <c r="A62" s="14" t="s">
        <v>33</v>
      </c>
    </row>
    <row r="63" spans="1:9" x14ac:dyDescent="0.2">
      <c r="A63" s="14" t="s">
        <v>34</v>
      </c>
      <c r="B63" s="14"/>
      <c r="C63" s="30" t="s">
        <v>36</v>
      </c>
      <c r="D63" s="14" t="s">
        <v>35</v>
      </c>
    </row>
    <row r="64" spans="1:9" x14ac:dyDescent="0.2">
      <c r="A64" s="7" t="s">
        <v>56</v>
      </c>
      <c r="C64" s="31">
        <v>0</v>
      </c>
      <c r="D64" s="31">
        <v>0</v>
      </c>
    </row>
    <row r="65" spans="1:9" x14ac:dyDescent="0.2">
      <c r="A65" s="7" t="s">
        <v>74</v>
      </c>
      <c r="C65" s="31">
        <v>0</v>
      </c>
      <c r="D65" s="31">
        <v>0</v>
      </c>
    </row>
    <row r="66" spans="1:9" x14ac:dyDescent="0.2">
      <c r="A66" s="7" t="s">
        <v>57</v>
      </c>
      <c r="C66" s="31">
        <v>0</v>
      </c>
      <c r="D66" s="31">
        <v>0</v>
      </c>
    </row>
    <row r="67" spans="1:9" x14ac:dyDescent="0.2">
      <c r="A67" s="7" t="s">
        <v>75</v>
      </c>
      <c r="C67" s="31">
        <v>0</v>
      </c>
      <c r="D67" s="31">
        <v>0</v>
      </c>
    </row>
    <row r="69" spans="1:9" x14ac:dyDescent="0.2">
      <c r="A69" s="7" t="s">
        <v>41</v>
      </c>
    </row>
    <row r="71" spans="1:9" s="10" customFormat="1" ht="15.75" customHeight="1" x14ac:dyDescent="0.25">
      <c r="A71" s="92" t="s">
        <v>1200</v>
      </c>
      <c r="B71" s="93"/>
      <c r="C71" s="93"/>
      <c r="D71" s="30" t="s">
        <v>44</v>
      </c>
      <c r="F71" s="11"/>
      <c r="H71" s="7"/>
      <c r="I71" s="7"/>
    </row>
  </sheetData>
  <mergeCells count="12">
    <mergeCell ref="A71:C71"/>
    <mergeCell ref="A1:G1"/>
    <mergeCell ref="A25:C25"/>
    <mergeCell ref="A27:G27"/>
    <mergeCell ref="A29:G29"/>
    <mergeCell ref="A31:G31"/>
    <mergeCell ref="A34:G34"/>
    <mergeCell ref="A36:G36"/>
    <mergeCell ref="A39:G39"/>
    <mergeCell ref="A41:G41"/>
    <mergeCell ref="A43:G43"/>
    <mergeCell ref="A59:G59"/>
  </mergeCells>
  <conditionalFormatting sqref="F2:F3 F8:F26 F28 F30 F32:F33 F35 F37:F38 F40 F42 F44 F60:F65483">
    <cfRule type="cellIs" dxfId="22" priority="4" stopIfTrue="1" operator="between">
      <formula>0.009</formula>
      <formula>-0.009</formula>
    </cfRule>
  </conditionalFormatting>
  <conditionalFormatting sqref="F6">
    <cfRule type="cellIs" dxfId="21" priority="1" stopIfTrue="1" operator="between">
      <formula>0.009</formula>
      <formula>-0.009</formula>
    </cfRule>
  </conditionalFormatting>
  <conditionalFormatting sqref="F46:F52">
    <cfRule type="cellIs" dxfId="20" priority="3" stopIfTrue="1" operator="between">
      <formula>0.009</formula>
      <formula>-0.009</formula>
    </cfRule>
  </conditionalFormatting>
  <conditionalFormatting sqref="F54:F58">
    <cfRule type="cellIs" dxfId="19" priority="2" stopIfTrue="1" operator="between">
      <formula>0.009</formula>
      <formula>-0.009</formula>
    </cfRule>
  </conditionalFormatting>
  <hyperlinks>
    <hyperlink ref="A32" r:id="rId1" xr:uid="{00000000-0004-0000-1E00-000000000000}"/>
  </hyperlinks>
  <pageMargins left="0.7" right="0.7" top="0.75" bottom="0.75" header="0.3" footer="0.3"/>
  <pageSetup orientation="portrait" horizontalDpi="90" verticalDpi="90" r:id="rId2"/>
  <headerFooter>
    <oddFooter>&amp;C&amp;1#&amp;"Calibri"&amp;10&amp;K000000PUBLIC</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
  <sheetViews>
    <sheetView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85546875" style="10" customWidth="1"/>
    <col min="6" max="6" width="13.5703125" style="11" bestFit="1" customWidth="1"/>
    <col min="7" max="7" width="11" style="10" customWidth="1"/>
    <col min="8" max="256" width="9.42578125" style="7"/>
    <col min="257" max="257" width="38.5703125" style="7" bestFit="1" customWidth="1"/>
    <col min="258" max="258" width="60" style="7" customWidth="1"/>
    <col min="259" max="259" width="15.42578125" style="7" bestFit="1" customWidth="1"/>
    <col min="260" max="260" width="14.5703125" style="7" bestFit="1" customWidth="1"/>
    <col min="261" max="261" width="25.85546875" style="7" customWidth="1"/>
    <col min="262" max="262" width="13.5703125" style="7" bestFit="1" customWidth="1"/>
    <col min="263" max="263" width="11" style="7" customWidth="1"/>
    <col min="264" max="512" width="9.42578125" style="7"/>
    <col min="513" max="513" width="38.5703125" style="7" bestFit="1" customWidth="1"/>
    <col min="514" max="514" width="60" style="7" customWidth="1"/>
    <col min="515" max="515" width="15.42578125" style="7" bestFit="1" customWidth="1"/>
    <col min="516" max="516" width="14.5703125" style="7" bestFit="1" customWidth="1"/>
    <col min="517" max="517" width="25.85546875" style="7" customWidth="1"/>
    <col min="518" max="518" width="13.5703125" style="7" bestFit="1" customWidth="1"/>
    <col min="519" max="519" width="11" style="7" customWidth="1"/>
    <col min="520" max="768" width="9.42578125" style="7"/>
    <col min="769" max="769" width="38.5703125" style="7" bestFit="1" customWidth="1"/>
    <col min="770" max="770" width="60" style="7" customWidth="1"/>
    <col min="771" max="771" width="15.42578125" style="7" bestFit="1" customWidth="1"/>
    <col min="772" max="772" width="14.5703125" style="7" bestFit="1" customWidth="1"/>
    <col min="773" max="773" width="25.85546875" style="7" customWidth="1"/>
    <col min="774" max="774" width="13.5703125" style="7" bestFit="1" customWidth="1"/>
    <col min="775" max="775" width="11" style="7" customWidth="1"/>
    <col min="776" max="1024" width="9.42578125" style="7"/>
    <col min="1025" max="1025" width="38.5703125" style="7" bestFit="1" customWidth="1"/>
    <col min="1026" max="1026" width="60" style="7" customWidth="1"/>
    <col min="1027" max="1027" width="15.42578125" style="7" bestFit="1" customWidth="1"/>
    <col min="1028" max="1028" width="14.5703125" style="7" bestFit="1" customWidth="1"/>
    <col min="1029" max="1029" width="25.85546875" style="7" customWidth="1"/>
    <col min="1030" max="1030" width="13.5703125" style="7" bestFit="1" customWidth="1"/>
    <col min="1031" max="1031" width="11" style="7" customWidth="1"/>
    <col min="1032" max="1280" width="9.42578125" style="7"/>
    <col min="1281" max="1281" width="38.5703125" style="7" bestFit="1" customWidth="1"/>
    <col min="1282" max="1282" width="60" style="7" customWidth="1"/>
    <col min="1283" max="1283" width="15.42578125" style="7" bestFit="1" customWidth="1"/>
    <col min="1284" max="1284" width="14.5703125" style="7" bestFit="1" customWidth="1"/>
    <col min="1285" max="1285" width="25.85546875" style="7" customWidth="1"/>
    <col min="1286" max="1286" width="13.5703125" style="7" bestFit="1" customWidth="1"/>
    <col min="1287" max="1287" width="11" style="7" customWidth="1"/>
    <col min="1288" max="1536" width="9.42578125" style="7"/>
    <col min="1537" max="1537" width="38.5703125" style="7" bestFit="1" customWidth="1"/>
    <col min="1538" max="1538" width="60" style="7" customWidth="1"/>
    <col min="1539" max="1539" width="15.42578125" style="7" bestFit="1" customWidth="1"/>
    <col min="1540" max="1540" width="14.5703125" style="7" bestFit="1" customWidth="1"/>
    <col min="1541" max="1541" width="25.85546875" style="7" customWidth="1"/>
    <col min="1542" max="1542" width="13.5703125" style="7" bestFit="1" customWidth="1"/>
    <col min="1543" max="1543" width="11" style="7" customWidth="1"/>
    <col min="1544" max="1792" width="9.42578125" style="7"/>
    <col min="1793" max="1793" width="38.5703125" style="7" bestFit="1" customWidth="1"/>
    <col min="1794" max="1794" width="60" style="7" customWidth="1"/>
    <col min="1795" max="1795" width="15.42578125" style="7" bestFit="1" customWidth="1"/>
    <col min="1796" max="1796" width="14.5703125" style="7" bestFit="1" customWidth="1"/>
    <col min="1797" max="1797" width="25.85546875" style="7" customWidth="1"/>
    <col min="1798" max="1798" width="13.5703125" style="7" bestFit="1" customWidth="1"/>
    <col min="1799" max="1799" width="11" style="7" customWidth="1"/>
    <col min="1800" max="2048" width="9.42578125" style="7"/>
    <col min="2049" max="2049" width="38.5703125" style="7" bestFit="1" customWidth="1"/>
    <col min="2050" max="2050" width="60" style="7" customWidth="1"/>
    <col min="2051" max="2051" width="15.42578125" style="7" bestFit="1" customWidth="1"/>
    <col min="2052" max="2052" width="14.5703125" style="7" bestFit="1" customWidth="1"/>
    <col min="2053" max="2053" width="25.85546875" style="7" customWidth="1"/>
    <col min="2054" max="2054" width="13.5703125" style="7" bestFit="1" customWidth="1"/>
    <col min="2055" max="2055" width="11" style="7" customWidth="1"/>
    <col min="2056" max="2304" width="9.42578125" style="7"/>
    <col min="2305" max="2305" width="38.5703125" style="7" bestFit="1" customWidth="1"/>
    <col min="2306" max="2306" width="60" style="7" customWidth="1"/>
    <col min="2307" max="2307" width="15.42578125" style="7" bestFit="1" customWidth="1"/>
    <col min="2308" max="2308" width="14.5703125" style="7" bestFit="1" customWidth="1"/>
    <col min="2309" max="2309" width="25.85546875" style="7" customWidth="1"/>
    <col min="2310" max="2310" width="13.5703125" style="7" bestFit="1" customWidth="1"/>
    <col min="2311" max="2311" width="11" style="7" customWidth="1"/>
    <col min="2312" max="2560" width="9.42578125" style="7"/>
    <col min="2561" max="2561" width="38.5703125" style="7" bestFit="1" customWidth="1"/>
    <col min="2562" max="2562" width="60" style="7" customWidth="1"/>
    <col min="2563" max="2563" width="15.42578125" style="7" bestFit="1" customWidth="1"/>
    <col min="2564" max="2564" width="14.5703125" style="7" bestFit="1" customWidth="1"/>
    <col min="2565" max="2565" width="25.85546875" style="7" customWidth="1"/>
    <col min="2566" max="2566" width="13.5703125" style="7" bestFit="1" customWidth="1"/>
    <col min="2567" max="2567" width="11" style="7" customWidth="1"/>
    <col min="2568" max="2816" width="9.42578125" style="7"/>
    <col min="2817" max="2817" width="38.5703125" style="7" bestFit="1" customWidth="1"/>
    <col min="2818" max="2818" width="60" style="7" customWidth="1"/>
    <col min="2819" max="2819" width="15.42578125" style="7" bestFit="1" customWidth="1"/>
    <col min="2820" max="2820" width="14.5703125" style="7" bestFit="1" customWidth="1"/>
    <col min="2821" max="2821" width="25.85546875" style="7" customWidth="1"/>
    <col min="2822" max="2822" width="13.5703125" style="7" bestFit="1" customWidth="1"/>
    <col min="2823" max="2823" width="11" style="7" customWidth="1"/>
    <col min="2824" max="3072" width="9.42578125" style="7"/>
    <col min="3073" max="3073" width="38.5703125" style="7" bestFit="1" customWidth="1"/>
    <col min="3074" max="3074" width="60" style="7" customWidth="1"/>
    <col min="3075" max="3075" width="15.42578125" style="7" bestFit="1" customWidth="1"/>
    <col min="3076" max="3076" width="14.5703125" style="7" bestFit="1" customWidth="1"/>
    <col min="3077" max="3077" width="25.85546875" style="7" customWidth="1"/>
    <col min="3078" max="3078" width="13.5703125" style="7" bestFit="1" customWidth="1"/>
    <col min="3079" max="3079" width="11" style="7" customWidth="1"/>
    <col min="3080" max="3328" width="9.42578125" style="7"/>
    <col min="3329" max="3329" width="38.5703125" style="7" bestFit="1" customWidth="1"/>
    <col min="3330" max="3330" width="60" style="7" customWidth="1"/>
    <col min="3331" max="3331" width="15.42578125" style="7" bestFit="1" customWidth="1"/>
    <col min="3332" max="3332" width="14.5703125" style="7" bestFit="1" customWidth="1"/>
    <col min="3333" max="3333" width="25.85546875" style="7" customWidth="1"/>
    <col min="3334" max="3334" width="13.5703125" style="7" bestFit="1" customWidth="1"/>
    <col min="3335" max="3335" width="11" style="7" customWidth="1"/>
    <col min="3336" max="3584" width="9.42578125" style="7"/>
    <col min="3585" max="3585" width="38.5703125" style="7" bestFit="1" customWidth="1"/>
    <col min="3586" max="3586" width="60" style="7" customWidth="1"/>
    <col min="3587" max="3587" width="15.42578125" style="7" bestFit="1" customWidth="1"/>
    <col min="3588" max="3588" width="14.5703125" style="7" bestFit="1" customWidth="1"/>
    <col min="3589" max="3589" width="25.85546875" style="7" customWidth="1"/>
    <col min="3590" max="3590" width="13.5703125" style="7" bestFit="1" customWidth="1"/>
    <col min="3591" max="3591" width="11" style="7" customWidth="1"/>
    <col min="3592" max="3840" width="9.42578125" style="7"/>
    <col min="3841" max="3841" width="38.5703125" style="7" bestFit="1" customWidth="1"/>
    <col min="3842" max="3842" width="60" style="7" customWidth="1"/>
    <col min="3843" max="3843" width="15.42578125" style="7" bestFit="1" customWidth="1"/>
    <col min="3844" max="3844" width="14.5703125" style="7" bestFit="1" customWidth="1"/>
    <col min="3845" max="3845" width="25.85546875" style="7" customWidth="1"/>
    <col min="3846" max="3846" width="13.5703125" style="7" bestFit="1" customWidth="1"/>
    <col min="3847" max="3847" width="11" style="7" customWidth="1"/>
    <col min="3848" max="4096" width="9.42578125" style="7"/>
    <col min="4097" max="4097" width="38.5703125" style="7" bestFit="1" customWidth="1"/>
    <col min="4098" max="4098" width="60" style="7" customWidth="1"/>
    <col min="4099" max="4099" width="15.42578125" style="7" bestFit="1" customWidth="1"/>
    <col min="4100" max="4100" width="14.5703125" style="7" bestFit="1" customWidth="1"/>
    <col min="4101" max="4101" width="25.85546875" style="7" customWidth="1"/>
    <col min="4102" max="4102" width="13.5703125" style="7" bestFit="1" customWidth="1"/>
    <col min="4103" max="4103" width="11" style="7" customWidth="1"/>
    <col min="4104" max="4352" width="9.42578125" style="7"/>
    <col min="4353" max="4353" width="38.5703125" style="7" bestFit="1" customWidth="1"/>
    <col min="4354" max="4354" width="60" style="7" customWidth="1"/>
    <col min="4355" max="4355" width="15.42578125" style="7" bestFit="1" customWidth="1"/>
    <col min="4356" max="4356" width="14.5703125" style="7" bestFit="1" customWidth="1"/>
    <col min="4357" max="4357" width="25.85546875" style="7" customWidth="1"/>
    <col min="4358" max="4358" width="13.5703125" style="7" bestFit="1" customWidth="1"/>
    <col min="4359" max="4359" width="11" style="7" customWidth="1"/>
    <col min="4360" max="4608" width="9.42578125" style="7"/>
    <col min="4609" max="4609" width="38.5703125" style="7" bestFit="1" customWidth="1"/>
    <col min="4610" max="4610" width="60" style="7" customWidth="1"/>
    <col min="4611" max="4611" width="15.42578125" style="7" bestFit="1" customWidth="1"/>
    <col min="4612" max="4612" width="14.5703125" style="7" bestFit="1" customWidth="1"/>
    <col min="4613" max="4613" width="25.85546875" style="7" customWidth="1"/>
    <col min="4614" max="4614" width="13.5703125" style="7" bestFit="1" customWidth="1"/>
    <col min="4615" max="4615" width="11" style="7" customWidth="1"/>
    <col min="4616" max="4864" width="9.42578125" style="7"/>
    <col min="4865" max="4865" width="38.5703125" style="7" bestFit="1" customWidth="1"/>
    <col min="4866" max="4866" width="60" style="7" customWidth="1"/>
    <col min="4867" max="4867" width="15.42578125" style="7" bestFit="1" customWidth="1"/>
    <col min="4868" max="4868" width="14.5703125" style="7" bestFit="1" customWidth="1"/>
    <col min="4869" max="4869" width="25.85546875" style="7" customWidth="1"/>
    <col min="4870" max="4870" width="13.5703125" style="7" bestFit="1" customWidth="1"/>
    <col min="4871" max="4871" width="11" style="7" customWidth="1"/>
    <col min="4872" max="5120" width="9.42578125" style="7"/>
    <col min="5121" max="5121" width="38.5703125" style="7" bestFit="1" customWidth="1"/>
    <col min="5122" max="5122" width="60" style="7" customWidth="1"/>
    <col min="5123" max="5123" width="15.42578125" style="7" bestFit="1" customWidth="1"/>
    <col min="5124" max="5124" width="14.5703125" style="7" bestFit="1" customWidth="1"/>
    <col min="5125" max="5125" width="25.85546875" style="7" customWidth="1"/>
    <col min="5126" max="5126" width="13.5703125" style="7" bestFit="1" customWidth="1"/>
    <col min="5127" max="5127" width="11" style="7" customWidth="1"/>
    <col min="5128" max="5376" width="9.42578125" style="7"/>
    <col min="5377" max="5377" width="38.5703125" style="7" bestFit="1" customWidth="1"/>
    <col min="5378" max="5378" width="60" style="7" customWidth="1"/>
    <col min="5379" max="5379" width="15.42578125" style="7" bestFit="1" customWidth="1"/>
    <col min="5380" max="5380" width="14.5703125" style="7" bestFit="1" customWidth="1"/>
    <col min="5381" max="5381" width="25.85546875" style="7" customWidth="1"/>
    <col min="5382" max="5382" width="13.5703125" style="7" bestFit="1" customWidth="1"/>
    <col min="5383" max="5383" width="11" style="7" customWidth="1"/>
    <col min="5384" max="5632" width="9.42578125" style="7"/>
    <col min="5633" max="5633" width="38.5703125" style="7" bestFit="1" customWidth="1"/>
    <col min="5634" max="5634" width="60" style="7" customWidth="1"/>
    <col min="5635" max="5635" width="15.42578125" style="7" bestFit="1" customWidth="1"/>
    <col min="5636" max="5636" width="14.5703125" style="7" bestFit="1" customWidth="1"/>
    <col min="5637" max="5637" width="25.85546875" style="7" customWidth="1"/>
    <col min="5638" max="5638" width="13.5703125" style="7" bestFit="1" customWidth="1"/>
    <col min="5639" max="5639" width="11" style="7" customWidth="1"/>
    <col min="5640" max="5888" width="9.42578125" style="7"/>
    <col min="5889" max="5889" width="38.5703125" style="7" bestFit="1" customWidth="1"/>
    <col min="5890" max="5890" width="60" style="7" customWidth="1"/>
    <col min="5891" max="5891" width="15.42578125" style="7" bestFit="1" customWidth="1"/>
    <col min="5892" max="5892" width="14.5703125" style="7" bestFit="1" customWidth="1"/>
    <col min="5893" max="5893" width="25.85546875" style="7" customWidth="1"/>
    <col min="5894" max="5894" width="13.5703125" style="7" bestFit="1" customWidth="1"/>
    <col min="5895" max="5895" width="11" style="7" customWidth="1"/>
    <col min="5896" max="6144" width="9.42578125" style="7"/>
    <col min="6145" max="6145" width="38.5703125" style="7" bestFit="1" customWidth="1"/>
    <col min="6146" max="6146" width="60" style="7" customWidth="1"/>
    <col min="6147" max="6147" width="15.42578125" style="7" bestFit="1" customWidth="1"/>
    <col min="6148" max="6148" width="14.5703125" style="7" bestFit="1" customWidth="1"/>
    <col min="6149" max="6149" width="25.85546875" style="7" customWidth="1"/>
    <col min="6150" max="6150" width="13.5703125" style="7" bestFit="1" customWidth="1"/>
    <col min="6151" max="6151" width="11" style="7" customWidth="1"/>
    <col min="6152" max="6400" width="9.42578125" style="7"/>
    <col min="6401" max="6401" width="38.5703125" style="7" bestFit="1" customWidth="1"/>
    <col min="6402" max="6402" width="60" style="7" customWidth="1"/>
    <col min="6403" max="6403" width="15.42578125" style="7" bestFit="1" customWidth="1"/>
    <col min="6404" max="6404" width="14.5703125" style="7" bestFit="1" customWidth="1"/>
    <col min="6405" max="6405" width="25.85546875" style="7" customWidth="1"/>
    <col min="6406" max="6406" width="13.5703125" style="7" bestFit="1" customWidth="1"/>
    <col min="6407" max="6407" width="11" style="7" customWidth="1"/>
    <col min="6408" max="6656" width="9.42578125" style="7"/>
    <col min="6657" max="6657" width="38.5703125" style="7" bestFit="1" customWidth="1"/>
    <col min="6658" max="6658" width="60" style="7" customWidth="1"/>
    <col min="6659" max="6659" width="15.42578125" style="7" bestFit="1" customWidth="1"/>
    <col min="6660" max="6660" width="14.5703125" style="7" bestFit="1" customWidth="1"/>
    <col min="6661" max="6661" width="25.85546875" style="7" customWidth="1"/>
    <col min="6662" max="6662" width="13.5703125" style="7" bestFit="1" customWidth="1"/>
    <col min="6663" max="6663" width="11" style="7" customWidth="1"/>
    <col min="6664" max="6912" width="9.42578125" style="7"/>
    <col min="6913" max="6913" width="38.5703125" style="7" bestFit="1" customWidth="1"/>
    <col min="6914" max="6914" width="60" style="7" customWidth="1"/>
    <col min="6915" max="6915" width="15.42578125" style="7" bestFit="1" customWidth="1"/>
    <col min="6916" max="6916" width="14.5703125" style="7" bestFit="1" customWidth="1"/>
    <col min="6917" max="6917" width="25.85546875" style="7" customWidth="1"/>
    <col min="6918" max="6918" width="13.5703125" style="7" bestFit="1" customWidth="1"/>
    <col min="6919" max="6919" width="11" style="7" customWidth="1"/>
    <col min="6920" max="7168" width="9.42578125" style="7"/>
    <col min="7169" max="7169" width="38.5703125" style="7" bestFit="1" customWidth="1"/>
    <col min="7170" max="7170" width="60" style="7" customWidth="1"/>
    <col min="7171" max="7171" width="15.42578125" style="7" bestFit="1" customWidth="1"/>
    <col min="7172" max="7172" width="14.5703125" style="7" bestFit="1" customWidth="1"/>
    <col min="7173" max="7173" width="25.85546875" style="7" customWidth="1"/>
    <col min="7174" max="7174" width="13.5703125" style="7" bestFit="1" customWidth="1"/>
    <col min="7175" max="7175" width="11" style="7" customWidth="1"/>
    <col min="7176" max="7424" width="9.42578125" style="7"/>
    <col min="7425" max="7425" width="38.5703125" style="7" bestFit="1" customWidth="1"/>
    <col min="7426" max="7426" width="60" style="7" customWidth="1"/>
    <col min="7427" max="7427" width="15.42578125" style="7" bestFit="1" customWidth="1"/>
    <col min="7428" max="7428" width="14.5703125" style="7" bestFit="1" customWidth="1"/>
    <col min="7429" max="7429" width="25.85546875" style="7" customWidth="1"/>
    <col min="7430" max="7430" width="13.5703125" style="7" bestFit="1" customWidth="1"/>
    <col min="7431" max="7431" width="11" style="7" customWidth="1"/>
    <col min="7432" max="7680" width="9.42578125" style="7"/>
    <col min="7681" max="7681" width="38.5703125" style="7" bestFit="1" customWidth="1"/>
    <col min="7682" max="7682" width="60" style="7" customWidth="1"/>
    <col min="7683" max="7683" width="15.42578125" style="7" bestFit="1" customWidth="1"/>
    <col min="7684" max="7684" width="14.5703125" style="7" bestFit="1" customWidth="1"/>
    <col min="7685" max="7685" width="25.85546875" style="7" customWidth="1"/>
    <col min="7686" max="7686" width="13.5703125" style="7" bestFit="1" customWidth="1"/>
    <col min="7687" max="7687" width="11" style="7" customWidth="1"/>
    <col min="7688" max="7936" width="9.42578125" style="7"/>
    <col min="7937" max="7937" width="38.5703125" style="7" bestFit="1" customWidth="1"/>
    <col min="7938" max="7938" width="60" style="7" customWidth="1"/>
    <col min="7939" max="7939" width="15.42578125" style="7" bestFit="1" customWidth="1"/>
    <col min="7940" max="7940" width="14.5703125" style="7" bestFit="1" customWidth="1"/>
    <col min="7941" max="7941" width="25.85546875" style="7" customWidth="1"/>
    <col min="7942" max="7942" width="13.5703125" style="7" bestFit="1" customWidth="1"/>
    <col min="7943" max="7943" width="11" style="7" customWidth="1"/>
    <col min="7944" max="8192" width="9.42578125" style="7"/>
    <col min="8193" max="8193" width="38.5703125" style="7" bestFit="1" customWidth="1"/>
    <col min="8194" max="8194" width="60" style="7" customWidth="1"/>
    <col min="8195" max="8195" width="15.42578125" style="7" bestFit="1" customWidth="1"/>
    <col min="8196" max="8196" width="14.5703125" style="7" bestFit="1" customWidth="1"/>
    <col min="8197" max="8197" width="25.85546875" style="7" customWidth="1"/>
    <col min="8198" max="8198" width="13.5703125" style="7" bestFit="1" customWidth="1"/>
    <col min="8199" max="8199" width="11" style="7" customWidth="1"/>
    <col min="8200" max="8448" width="9.42578125" style="7"/>
    <col min="8449" max="8449" width="38.5703125" style="7" bestFit="1" customWidth="1"/>
    <col min="8450" max="8450" width="60" style="7" customWidth="1"/>
    <col min="8451" max="8451" width="15.42578125" style="7" bestFit="1" customWidth="1"/>
    <col min="8452" max="8452" width="14.5703125" style="7" bestFit="1" customWidth="1"/>
    <col min="8453" max="8453" width="25.85546875" style="7" customWidth="1"/>
    <col min="8454" max="8454" width="13.5703125" style="7" bestFit="1" customWidth="1"/>
    <col min="8455" max="8455" width="11" style="7" customWidth="1"/>
    <col min="8456" max="8704" width="9.42578125" style="7"/>
    <col min="8705" max="8705" width="38.5703125" style="7" bestFit="1" customWidth="1"/>
    <col min="8706" max="8706" width="60" style="7" customWidth="1"/>
    <col min="8707" max="8707" width="15.42578125" style="7" bestFit="1" customWidth="1"/>
    <col min="8708" max="8708" width="14.5703125" style="7" bestFit="1" customWidth="1"/>
    <col min="8709" max="8709" width="25.85546875" style="7" customWidth="1"/>
    <col min="8710" max="8710" width="13.5703125" style="7" bestFit="1" customWidth="1"/>
    <col min="8711" max="8711" width="11" style="7" customWidth="1"/>
    <col min="8712" max="8960" width="9.42578125" style="7"/>
    <col min="8961" max="8961" width="38.5703125" style="7" bestFit="1" customWidth="1"/>
    <col min="8962" max="8962" width="60" style="7" customWidth="1"/>
    <col min="8963" max="8963" width="15.42578125" style="7" bestFit="1" customWidth="1"/>
    <col min="8964" max="8964" width="14.5703125" style="7" bestFit="1" customWidth="1"/>
    <col min="8965" max="8965" width="25.85546875" style="7" customWidth="1"/>
    <col min="8966" max="8966" width="13.5703125" style="7" bestFit="1" customWidth="1"/>
    <col min="8967" max="8967" width="11" style="7" customWidth="1"/>
    <col min="8968" max="9216" width="9.42578125" style="7"/>
    <col min="9217" max="9217" width="38.5703125" style="7" bestFit="1" customWidth="1"/>
    <col min="9218" max="9218" width="60" style="7" customWidth="1"/>
    <col min="9219" max="9219" width="15.42578125" style="7" bestFit="1" customWidth="1"/>
    <col min="9220" max="9220" width="14.5703125" style="7" bestFit="1" customWidth="1"/>
    <col min="9221" max="9221" width="25.85546875" style="7" customWidth="1"/>
    <col min="9222" max="9222" width="13.5703125" style="7" bestFit="1" customWidth="1"/>
    <col min="9223" max="9223" width="11" style="7" customWidth="1"/>
    <col min="9224" max="9472" width="9.42578125" style="7"/>
    <col min="9473" max="9473" width="38.5703125" style="7" bestFit="1" customWidth="1"/>
    <col min="9474" max="9474" width="60" style="7" customWidth="1"/>
    <col min="9475" max="9475" width="15.42578125" style="7" bestFit="1" customWidth="1"/>
    <col min="9476" max="9476" width="14.5703125" style="7" bestFit="1" customWidth="1"/>
    <col min="9477" max="9477" width="25.85546875" style="7" customWidth="1"/>
    <col min="9478" max="9478" width="13.5703125" style="7" bestFit="1" customWidth="1"/>
    <col min="9479" max="9479" width="11" style="7" customWidth="1"/>
    <col min="9480" max="9728" width="9.42578125" style="7"/>
    <col min="9729" max="9729" width="38.5703125" style="7" bestFit="1" customWidth="1"/>
    <col min="9730" max="9730" width="60" style="7" customWidth="1"/>
    <col min="9731" max="9731" width="15.42578125" style="7" bestFit="1" customWidth="1"/>
    <col min="9732" max="9732" width="14.5703125" style="7" bestFit="1" customWidth="1"/>
    <col min="9733" max="9733" width="25.85546875" style="7" customWidth="1"/>
    <col min="9734" max="9734" width="13.5703125" style="7" bestFit="1" customWidth="1"/>
    <col min="9735" max="9735" width="11" style="7" customWidth="1"/>
    <col min="9736" max="9984" width="9.42578125" style="7"/>
    <col min="9985" max="9985" width="38.5703125" style="7" bestFit="1" customWidth="1"/>
    <col min="9986" max="9986" width="60" style="7" customWidth="1"/>
    <col min="9987" max="9987" width="15.42578125" style="7" bestFit="1" customWidth="1"/>
    <col min="9988" max="9988" width="14.5703125" style="7" bestFit="1" customWidth="1"/>
    <col min="9989" max="9989" width="25.85546875" style="7" customWidth="1"/>
    <col min="9990" max="9990" width="13.5703125" style="7" bestFit="1" customWidth="1"/>
    <col min="9991" max="9991" width="11" style="7" customWidth="1"/>
    <col min="9992" max="10240" width="9.42578125" style="7"/>
    <col min="10241" max="10241" width="38.5703125" style="7" bestFit="1" customWidth="1"/>
    <col min="10242" max="10242" width="60" style="7" customWidth="1"/>
    <col min="10243" max="10243" width="15.42578125" style="7" bestFit="1" customWidth="1"/>
    <col min="10244" max="10244" width="14.5703125" style="7" bestFit="1" customWidth="1"/>
    <col min="10245" max="10245" width="25.85546875" style="7" customWidth="1"/>
    <col min="10246" max="10246" width="13.5703125" style="7" bestFit="1" customWidth="1"/>
    <col min="10247" max="10247" width="11" style="7" customWidth="1"/>
    <col min="10248" max="10496" width="9.42578125" style="7"/>
    <col min="10497" max="10497" width="38.5703125" style="7" bestFit="1" customWidth="1"/>
    <col min="10498" max="10498" width="60" style="7" customWidth="1"/>
    <col min="10499" max="10499" width="15.42578125" style="7" bestFit="1" customWidth="1"/>
    <col min="10500" max="10500" width="14.5703125" style="7" bestFit="1" customWidth="1"/>
    <col min="10501" max="10501" width="25.85546875" style="7" customWidth="1"/>
    <col min="10502" max="10502" width="13.5703125" style="7" bestFit="1" customWidth="1"/>
    <col min="10503" max="10503" width="11" style="7" customWidth="1"/>
    <col min="10504" max="10752" width="9.42578125" style="7"/>
    <col min="10753" max="10753" width="38.5703125" style="7" bestFit="1" customWidth="1"/>
    <col min="10754" max="10754" width="60" style="7" customWidth="1"/>
    <col min="10755" max="10755" width="15.42578125" style="7" bestFit="1" customWidth="1"/>
    <col min="10756" max="10756" width="14.5703125" style="7" bestFit="1" customWidth="1"/>
    <col min="10757" max="10757" width="25.85546875" style="7" customWidth="1"/>
    <col min="10758" max="10758" width="13.5703125" style="7" bestFit="1" customWidth="1"/>
    <col min="10759" max="10759" width="11" style="7" customWidth="1"/>
    <col min="10760" max="11008" width="9.42578125" style="7"/>
    <col min="11009" max="11009" width="38.5703125" style="7" bestFit="1" customWidth="1"/>
    <col min="11010" max="11010" width="60" style="7" customWidth="1"/>
    <col min="11011" max="11011" width="15.42578125" style="7" bestFit="1" customWidth="1"/>
    <col min="11012" max="11012" width="14.5703125" style="7" bestFit="1" customWidth="1"/>
    <col min="11013" max="11013" width="25.85546875" style="7" customWidth="1"/>
    <col min="11014" max="11014" width="13.5703125" style="7" bestFit="1" customWidth="1"/>
    <col min="11015" max="11015" width="11" style="7" customWidth="1"/>
    <col min="11016" max="11264" width="9.42578125" style="7"/>
    <col min="11265" max="11265" width="38.5703125" style="7" bestFit="1" customWidth="1"/>
    <col min="11266" max="11266" width="60" style="7" customWidth="1"/>
    <col min="11267" max="11267" width="15.42578125" style="7" bestFit="1" customWidth="1"/>
    <col min="11268" max="11268" width="14.5703125" style="7" bestFit="1" customWidth="1"/>
    <col min="11269" max="11269" width="25.85546875" style="7" customWidth="1"/>
    <col min="11270" max="11270" width="13.5703125" style="7" bestFit="1" customWidth="1"/>
    <col min="11271" max="11271" width="11" style="7" customWidth="1"/>
    <col min="11272" max="11520" width="9.42578125" style="7"/>
    <col min="11521" max="11521" width="38.5703125" style="7" bestFit="1" customWidth="1"/>
    <col min="11522" max="11522" width="60" style="7" customWidth="1"/>
    <col min="11523" max="11523" width="15.42578125" style="7" bestFit="1" customWidth="1"/>
    <col min="11524" max="11524" width="14.5703125" style="7" bestFit="1" customWidth="1"/>
    <col min="11525" max="11525" width="25.85546875" style="7" customWidth="1"/>
    <col min="11526" max="11526" width="13.5703125" style="7" bestFit="1" customWidth="1"/>
    <col min="11527" max="11527" width="11" style="7" customWidth="1"/>
    <col min="11528" max="11776" width="9.42578125" style="7"/>
    <col min="11777" max="11777" width="38.5703125" style="7" bestFit="1" customWidth="1"/>
    <col min="11778" max="11778" width="60" style="7" customWidth="1"/>
    <col min="11779" max="11779" width="15.42578125" style="7" bestFit="1" customWidth="1"/>
    <col min="11780" max="11780" width="14.5703125" style="7" bestFit="1" customWidth="1"/>
    <col min="11781" max="11781" width="25.85546875" style="7" customWidth="1"/>
    <col min="11782" max="11782" width="13.5703125" style="7" bestFit="1" customWidth="1"/>
    <col min="11783" max="11783" width="11" style="7" customWidth="1"/>
    <col min="11784" max="12032" width="9.42578125" style="7"/>
    <col min="12033" max="12033" width="38.5703125" style="7" bestFit="1" customWidth="1"/>
    <col min="12034" max="12034" width="60" style="7" customWidth="1"/>
    <col min="12035" max="12035" width="15.42578125" style="7" bestFit="1" customWidth="1"/>
    <col min="12036" max="12036" width="14.5703125" style="7" bestFit="1" customWidth="1"/>
    <col min="12037" max="12037" width="25.85546875" style="7" customWidth="1"/>
    <col min="12038" max="12038" width="13.5703125" style="7" bestFit="1" customWidth="1"/>
    <col min="12039" max="12039" width="11" style="7" customWidth="1"/>
    <col min="12040" max="12288" width="9.42578125" style="7"/>
    <col min="12289" max="12289" width="38.5703125" style="7" bestFit="1" customWidth="1"/>
    <col min="12290" max="12290" width="60" style="7" customWidth="1"/>
    <col min="12291" max="12291" width="15.42578125" style="7" bestFit="1" customWidth="1"/>
    <col min="12292" max="12292" width="14.5703125" style="7" bestFit="1" customWidth="1"/>
    <col min="12293" max="12293" width="25.85546875" style="7" customWidth="1"/>
    <col min="12294" max="12294" width="13.5703125" style="7" bestFit="1" customWidth="1"/>
    <col min="12295" max="12295" width="11" style="7" customWidth="1"/>
    <col min="12296" max="12544" width="9.42578125" style="7"/>
    <col min="12545" max="12545" width="38.5703125" style="7" bestFit="1" customWidth="1"/>
    <col min="12546" max="12546" width="60" style="7" customWidth="1"/>
    <col min="12547" max="12547" width="15.42578125" style="7" bestFit="1" customWidth="1"/>
    <col min="12548" max="12548" width="14.5703125" style="7" bestFit="1" customWidth="1"/>
    <col min="12549" max="12549" width="25.85546875" style="7" customWidth="1"/>
    <col min="12550" max="12550" width="13.5703125" style="7" bestFit="1" customWidth="1"/>
    <col min="12551" max="12551" width="11" style="7" customWidth="1"/>
    <col min="12552" max="12800" width="9.42578125" style="7"/>
    <col min="12801" max="12801" width="38.5703125" style="7" bestFit="1" customWidth="1"/>
    <col min="12802" max="12802" width="60" style="7" customWidth="1"/>
    <col min="12803" max="12803" width="15.42578125" style="7" bestFit="1" customWidth="1"/>
    <col min="12804" max="12804" width="14.5703125" style="7" bestFit="1" customWidth="1"/>
    <col min="12805" max="12805" width="25.85546875" style="7" customWidth="1"/>
    <col min="12806" max="12806" width="13.5703125" style="7" bestFit="1" customWidth="1"/>
    <col min="12807" max="12807" width="11" style="7" customWidth="1"/>
    <col min="12808" max="13056" width="9.42578125" style="7"/>
    <col min="13057" max="13057" width="38.5703125" style="7" bestFit="1" customWidth="1"/>
    <col min="13058" max="13058" width="60" style="7" customWidth="1"/>
    <col min="13059" max="13059" width="15.42578125" style="7" bestFit="1" customWidth="1"/>
    <col min="13060" max="13060" width="14.5703125" style="7" bestFit="1" customWidth="1"/>
    <col min="13061" max="13061" width="25.85546875" style="7" customWidth="1"/>
    <col min="13062" max="13062" width="13.5703125" style="7" bestFit="1" customWidth="1"/>
    <col min="13063" max="13063" width="11" style="7" customWidth="1"/>
    <col min="13064" max="13312" width="9.42578125" style="7"/>
    <col min="13313" max="13313" width="38.5703125" style="7" bestFit="1" customWidth="1"/>
    <col min="13314" max="13314" width="60" style="7" customWidth="1"/>
    <col min="13315" max="13315" width="15.42578125" style="7" bestFit="1" customWidth="1"/>
    <col min="13316" max="13316" width="14.5703125" style="7" bestFit="1" customWidth="1"/>
    <col min="13317" max="13317" width="25.85546875" style="7" customWidth="1"/>
    <col min="13318" max="13318" width="13.5703125" style="7" bestFit="1" customWidth="1"/>
    <col min="13319" max="13319" width="11" style="7" customWidth="1"/>
    <col min="13320" max="13568" width="9.42578125" style="7"/>
    <col min="13569" max="13569" width="38.5703125" style="7" bestFit="1" customWidth="1"/>
    <col min="13570" max="13570" width="60" style="7" customWidth="1"/>
    <col min="13571" max="13571" width="15.42578125" style="7" bestFit="1" customWidth="1"/>
    <col min="13572" max="13572" width="14.5703125" style="7" bestFit="1" customWidth="1"/>
    <col min="13573" max="13573" width="25.85546875" style="7" customWidth="1"/>
    <col min="13574" max="13574" width="13.5703125" style="7" bestFit="1" customWidth="1"/>
    <col min="13575" max="13575" width="11" style="7" customWidth="1"/>
    <col min="13576" max="13824" width="9.42578125" style="7"/>
    <col min="13825" max="13825" width="38.5703125" style="7" bestFit="1" customWidth="1"/>
    <col min="13826" max="13826" width="60" style="7" customWidth="1"/>
    <col min="13827" max="13827" width="15.42578125" style="7" bestFit="1" customWidth="1"/>
    <col min="13828" max="13828" width="14.5703125" style="7" bestFit="1" customWidth="1"/>
    <col min="13829" max="13829" width="25.85546875" style="7" customWidth="1"/>
    <col min="13830" max="13830" width="13.5703125" style="7" bestFit="1" customWidth="1"/>
    <col min="13831" max="13831" width="11" style="7" customWidth="1"/>
    <col min="13832" max="14080" width="9.42578125" style="7"/>
    <col min="14081" max="14081" width="38.5703125" style="7" bestFit="1" customWidth="1"/>
    <col min="14082" max="14082" width="60" style="7" customWidth="1"/>
    <col min="14083" max="14083" width="15.42578125" style="7" bestFit="1" customWidth="1"/>
    <col min="14084" max="14084" width="14.5703125" style="7" bestFit="1" customWidth="1"/>
    <col min="14085" max="14085" width="25.85546875" style="7" customWidth="1"/>
    <col min="14086" max="14086" width="13.5703125" style="7" bestFit="1" customWidth="1"/>
    <col min="14087" max="14087" width="11" style="7" customWidth="1"/>
    <col min="14088" max="14336" width="9.42578125" style="7"/>
    <col min="14337" max="14337" width="38.5703125" style="7" bestFit="1" customWidth="1"/>
    <col min="14338" max="14338" width="60" style="7" customWidth="1"/>
    <col min="14339" max="14339" width="15.42578125" style="7" bestFit="1" customWidth="1"/>
    <col min="14340" max="14340" width="14.5703125" style="7" bestFit="1" customWidth="1"/>
    <col min="14341" max="14341" width="25.85546875" style="7" customWidth="1"/>
    <col min="14342" max="14342" width="13.5703125" style="7" bestFit="1" customWidth="1"/>
    <col min="14343" max="14343" width="11" style="7" customWidth="1"/>
    <col min="14344" max="14592" width="9.42578125" style="7"/>
    <col min="14593" max="14593" width="38.5703125" style="7" bestFit="1" customWidth="1"/>
    <col min="14594" max="14594" width="60" style="7" customWidth="1"/>
    <col min="14595" max="14595" width="15.42578125" style="7" bestFit="1" customWidth="1"/>
    <col min="14596" max="14596" width="14.5703125" style="7" bestFit="1" customWidth="1"/>
    <col min="14597" max="14597" width="25.85546875" style="7" customWidth="1"/>
    <col min="14598" max="14598" width="13.5703125" style="7" bestFit="1" customWidth="1"/>
    <col min="14599" max="14599" width="11" style="7" customWidth="1"/>
    <col min="14600" max="14848" width="9.42578125" style="7"/>
    <col min="14849" max="14849" width="38.5703125" style="7" bestFit="1" customWidth="1"/>
    <col min="14850" max="14850" width="60" style="7" customWidth="1"/>
    <col min="14851" max="14851" width="15.42578125" style="7" bestFit="1" customWidth="1"/>
    <col min="14852" max="14852" width="14.5703125" style="7" bestFit="1" customWidth="1"/>
    <col min="14853" max="14853" width="25.85546875" style="7" customWidth="1"/>
    <col min="14854" max="14854" width="13.5703125" style="7" bestFit="1" customWidth="1"/>
    <col min="14855" max="14855" width="11" style="7" customWidth="1"/>
    <col min="14856" max="15104" width="9.42578125" style="7"/>
    <col min="15105" max="15105" width="38.5703125" style="7" bestFit="1" customWidth="1"/>
    <col min="15106" max="15106" width="60" style="7" customWidth="1"/>
    <col min="15107" max="15107" width="15.42578125" style="7" bestFit="1" customWidth="1"/>
    <col min="15108" max="15108" width="14.5703125" style="7" bestFit="1" customWidth="1"/>
    <col min="15109" max="15109" width="25.85546875" style="7" customWidth="1"/>
    <col min="15110" max="15110" width="13.5703125" style="7" bestFit="1" customWidth="1"/>
    <col min="15111" max="15111" width="11" style="7" customWidth="1"/>
    <col min="15112" max="15360" width="9.42578125" style="7"/>
    <col min="15361" max="15361" width="38.5703125" style="7" bestFit="1" customWidth="1"/>
    <col min="15362" max="15362" width="60" style="7" customWidth="1"/>
    <col min="15363" max="15363" width="15.42578125" style="7" bestFit="1" customWidth="1"/>
    <col min="15364" max="15364" width="14.5703125" style="7" bestFit="1" customWidth="1"/>
    <col min="15365" max="15365" width="25.85546875" style="7" customWidth="1"/>
    <col min="15366" max="15366" width="13.5703125" style="7" bestFit="1" customWidth="1"/>
    <col min="15367" max="15367" width="11" style="7" customWidth="1"/>
    <col min="15368" max="15616" width="9.42578125" style="7"/>
    <col min="15617" max="15617" width="38.5703125" style="7" bestFit="1" customWidth="1"/>
    <col min="15618" max="15618" width="60" style="7" customWidth="1"/>
    <col min="15619" max="15619" width="15.42578125" style="7" bestFit="1" customWidth="1"/>
    <col min="15620" max="15620" width="14.5703125" style="7" bestFit="1" customWidth="1"/>
    <col min="15621" max="15621" width="25.85546875" style="7" customWidth="1"/>
    <col min="15622" max="15622" width="13.5703125" style="7" bestFit="1" customWidth="1"/>
    <col min="15623" max="15623" width="11" style="7" customWidth="1"/>
    <col min="15624" max="15872" width="9.42578125" style="7"/>
    <col min="15873" max="15873" width="38.5703125" style="7" bestFit="1" customWidth="1"/>
    <col min="15874" max="15874" width="60" style="7" customWidth="1"/>
    <col min="15875" max="15875" width="15.42578125" style="7" bestFit="1" customWidth="1"/>
    <col min="15876" max="15876" width="14.5703125" style="7" bestFit="1" customWidth="1"/>
    <col min="15877" max="15877" width="25.85546875" style="7" customWidth="1"/>
    <col min="15878" max="15878" width="13.5703125" style="7" bestFit="1" customWidth="1"/>
    <col min="15879" max="15879" width="11" style="7" customWidth="1"/>
    <col min="15880" max="16128" width="9.42578125" style="7"/>
    <col min="16129" max="16129" width="38.5703125" style="7" bestFit="1" customWidth="1"/>
    <col min="16130" max="16130" width="60" style="7" customWidth="1"/>
    <col min="16131" max="16131" width="15.42578125" style="7" bestFit="1" customWidth="1"/>
    <col min="16132" max="16132" width="14.5703125" style="7" bestFit="1" customWidth="1"/>
    <col min="16133" max="16133" width="25.85546875" style="7" customWidth="1"/>
    <col min="16134" max="16134" width="13.5703125" style="7" bestFit="1" customWidth="1"/>
    <col min="16135" max="16135" width="11" style="7" customWidth="1"/>
    <col min="16136" max="16384" width="9.42578125" style="7"/>
  </cols>
  <sheetData>
    <row r="1" spans="1:9" s="1" customFormat="1" ht="15" customHeight="1" x14ac:dyDescent="0.2">
      <c r="A1" s="86" t="s">
        <v>1155</v>
      </c>
      <c r="B1" s="87"/>
      <c r="C1" s="87"/>
      <c r="D1" s="87"/>
      <c r="E1" s="87"/>
      <c r="F1" s="87"/>
      <c r="G1" s="87"/>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30</v>
      </c>
      <c r="D4" s="13" t="s">
        <v>1</v>
      </c>
      <c r="E4" s="51" t="s">
        <v>6</v>
      </c>
      <c r="F4" s="12" t="s">
        <v>3</v>
      </c>
      <c r="G4" s="12" t="s">
        <v>5</v>
      </c>
    </row>
    <row r="5" spans="1:9" x14ac:dyDescent="0.2">
      <c r="A5" s="20" t="s">
        <v>29</v>
      </c>
      <c r="B5" s="20"/>
      <c r="C5" s="20"/>
      <c r="D5" s="20"/>
      <c r="E5" s="25">
        <v>0</v>
      </c>
      <c r="F5" s="71">
        <v>100</v>
      </c>
      <c r="G5" s="25"/>
      <c r="H5" s="14"/>
      <c r="I5" s="14"/>
    </row>
    <row r="6" spans="1:9" x14ac:dyDescent="0.2">
      <c r="A6" s="20"/>
      <c r="B6" s="20"/>
      <c r="C6" s="20"/>
      <c r="D6" s="20"/>
      <c r="E6" s="25"/>
      <c r="F6" s="26"/>
      <c r="G6" s="25"/>
      <c r="H6" s="14"/>
      <c r="I6" s="14"/>
    </row>
    <row r="7" spans="1:9" x14ac:dyDescent="0.2">
      <c r="A7" s="27" t="s">
        <v>28</v>
      </c>
      <c r="B7" s="27"/>
      <c r="C7" s="27"/>
      <c r="D7" s="27"/>
      <c r="E7" s="28">
        <v>0</v>
      </c>
      <c r="F7" s="28">
        <v>100</v>
      </c>
      <c r="G7" s="28"/>
      <c r="H7" s="14"/>
      <c r="I7" s="14"/>
    </row>
    <row r="9" spans="1:9" x14ac:dyDescent="0.2">
      <c r="A9" s="14" t="s">
        <v>32</v>
      </c>
    </row>
    <row r="10" spans="1:9" x14ac:dyDescent="0.2">
      <c r="A10" s="14" t="s">
        <v>33</v>
      </c>
    </row>
    <row r="11" spans="1:9" s="11" customFormat="1" x14ac:dyDescent="0.2">
      <c r="A11" s="14" t="s">
        <v>34</v>
      </c>
      <c r="B11" s="14"/>
      <c r="C11" s="14" t="s">
        <v>1137</v>
      </c>
      <c r="D11" s="14" t="s">
        <v>35</v>
      </c>
      <c r="E11" s="30"/>
      <c r="G11" s="10"/>
      <c r="H11" s="7"/>
      <c r="I11" s="7"/>
    </row>
    <row r="12" spans="1:9" s="11" customFormat="1" x14ac:dyDescent="0.2">
      <c r="A12" s="7" t="s">
        <v>56</v>
      </c>
      <c r="B12" s="7"/>
      <c r="C12" s="67">
        <v>32.607100000000003</v>
      </c>
      <c r="D12" s="72" t="s">
        <v>995</v>
      </c>
      <c r="E12" s="72"/>
      <c r="G12" s="10"/>
      <c r="H12" s="7"/>
      <c r="I12" s="7"/>
    </row>
    <row r="13" spans="1:9" s="11" customFormat="1" x14ac:dyDescent="0.2">
      <c r="A13" s="7" t="s">
        <v>70</v>
      </c>
      <c r="B13" s="7"/>
      <c r="C13" s="67">
        <v>15.0351</v>
      </c>
      <c r="D13" s="72" t="s">
        <v>995</v>
      </c>
      <c r="E13" s="72"/>
      <c r="G13" s="10"/>
      <c r="H13" s="7"/>
      <c r="I13" s="7"/>
    </row>
    <row r="14" spans="1:9" s="11" customFormat="1" x14ac:dyDescent="0.2">
      <c r="A14" s="7" t="s">
        <v>71</v>
      </c>
      <c r="B14" s="7"/>
      <c r="C14" s="67">
        <v>14.7667</v>
      </c>
      <c r="D14" s="72" t="s">
        <v>995</v>
      </c>
      <c r="E14" s="72"/>
      <c r="G14" s="10"/>
      <c r="H14" s="7"/>
      <c r="I14" s="7"/>
    </row>
    <row r="15" spans="1:9" s="11" customFormat="1" x14ac:dyDescent="0.2">
      <c r="A15" s="7" t="s">
        <v>57</v>
      </c>
      <c r="B15" s="7"/>
      <c r="C15" s="67">
        <v>28.6858</v>
      </c>
      <c r="D15" s="72" t="s">
        <v>995</v>
      </c>
      <c r="E15" s="72"/>
      <c r="G15" s="10"/>
      <c r="H15" s="7"/>
      <c r="I15" s="7"/>
    </row>
    <row r="16" spans="1:9" s="11" customFormat="1" x14ac:dyDescent="0.2">
      <c r="A16" s="7" t="s">
        <v>72</v>
      </c>
      <c r="B16" s="7"/>
      <c r="C16" s="67">
        <v>13.3317</v>
      </c>
      <c r="D16" s="72" t="s">
        <v>995</v>
      </c>
      <c r="E16" s="72"/>
      <c r="G16" s="10"/>
      <c r="H16" s="7"/>
      <c r="I16" s="7"/>
    </row>
    <row r="17" spans="1:9" s="11" customFormat="1" x14ac:dyDescent="0.2">
      <c r="A17" s="7" t="s">
        <v>73</v>
      </c>
      <c r="B17" s="7"/>
      <c r="C17" s="67">
        <v>13.100899999999999</v>
      </c>
      <c r="D17" s="72" t="s">
        <v>995</v>
      </c>
      <c r="E17" s="72"/>
      <c r="G17" s="10"/>
      <c r="H17" s="7"/>
      <c r="I17" s="7"/>
    </row>
    <row r="19" spans="1:9" s="11" customFormat="1" x14ac:dyDescent="0.2">
      <c r="A19" s="7" t="s">
        <v>41</v>
      </c>
      <c r="B19" s="7"/>
      <c r="C19" s="7"/>
      <c r="D19" s="7"/>
      <c r="E19" s="10"/>
      <c r="G19" s="10"/>
      <c r="H19" s="7"/>
      <c r="I19" s="7"/>
    </row>
    <row r="20" spans="1:9" x14ac:dyDescent="0.2">
      <c r="A20" s="7" t="s">
        <v>1138</v>
      </c>
    </row>
    <row r="22" spans="1:9" s="11" customFormat="1" x14ac:dyDescent="0.2">
      <c r="A22" s="14" t="s">
        <v>37</v>
      </c>
      <c r="B22" s="7"/>
      <c r="C22" s="7"/>
      <c r="D22" s="30" t="s">
        <v>44</v>
      </c>
      <c r="E22" s="10"/>
      <c r="G22" s="10"/>
      <c r="H22" s="7"/>
      <c r="I22" s="7"/>
    </row>
    <row r="24" spans="1:9" s="11" customFormat="1" x14ac:dyDescent="0.2">
      <c r="A24" s="14" t="s">
        <v>916</v>
      </c>
      <c r="B24" s="7"/>
      <c r="C24" s="7"/>
      <c r="D24" s="73" t="s">
        <v>995</v>
      </c>
      <c r="E24" s="10"/>
      <c r="G24" s="10"/>
      <c r="H24" s="7"/>
      <c r="I24" s="7"/>
    </row>
    <row r="25" spans="1:9" s="11" customFormat="1" x14ac:dyDescent="0.2">
      <c r="A25" s="7" t="s">
        <v>1156</v>
      </c>
      <c r="B25" s="7"/>
      <c r="C25" s="7"/>
      <c r="D25" s="34"/>
      <c r="E25" s="10"/>
      <c r="G25" s="10"/>
      <c r="H25" s="7"/>
      <c r="I25" s="7"/>
    </row>
    <row r="27" spans="1:9" s="11" customFormat="1" ht="15" customHeight="1" x14ac:dyDescent="0.25">
      <c r="A27" s="92" t="s">
        <v>43</v>
      </c>
      <c r="B27" s="93"/>
      <c r="C27" s="93"/>
      <c r="D27" s="30" t="s">
        <v>44</v>
      </c>
      <c r="E27" s="10"/>
      <c r="G27" s="10"/>
      <c r="H27" s="7"/>
      <c r="I27" s="7"/>
    </row>
    <row r="29" spans="1:9" ht="24.75" customHeight="1" x14ac:dyDescent="0.25">
      <c r="A29" s="96" t="s">
        <v>1157</v>
      </c>
      <c r="B29" s="97"/>
      <c r="C29" s="97"/>
      <c r="D29" s="97"/>
      <c r="E29" s="97"/>
      <c r="F29" s="97"/>
      <c r="G29" s="97"/>
    </row>
    <row r="31" spans="1:9" ht="39" customHeight="1" x14ac:dyDescent="0.25">
      <c r="A31" s="96" t="s">
        <v>1158</v>
      </c>
      <c r="B31" s="97"/>
      <c r="C31" s="97"/>
      <c r="D31" s="97"/>
      <c r="E31" s="97"/>
      <c r="F31" s="97"/>
      <c r="G31" s="97"/>
    </row>
    <row r="32" spans="1:9" x14ac:dyDescent="0.2">
      <c r="A32" s="62" t="s">
        <v>1143</v>
      </c>
    </row>
    <row r="34" spans="1:7" ht="24.75" customHeight="1" x14ac:dyDescent="0.25">
      <c r="A34" s="96" t="s">
        <v>1159</v>
      </c>
      <c r="B34" s="97"/>
      <c r="C34" s="97"/>
      <c r="D34" s="97"/>
      <c r="E34" s="97"/>
      <c r="F34" s="97"/>
      <c r="G34" s="97"/>
    </row>
    <row r="36" spans="1:7" ht="23.25" customHeight="1" x14ac:dyDescent="0.25">
      <c r="A36" s="96" t="s">
        <v>1160</v>
      </c>
      <c r="B36" s="97"/>
      <c r="C36" s="97"/>
      <c r="D36" s="97"/>
      <c r="E36" s="97"/>
      <c r="F36" s="97"/>
      <c r="G36" s="97"/>
    </row>
    <row r="38" spans="1:7" x14ac:dyDescent="0.2">
      <c r="A38" s="14" t="s">
        <v>1161</v>
      </c>
    </row>
    <row r="39" spans="1:7" x14ac:dyDescent="0.2">
      <c r="A39" s="14"/>
    </row>
    <row r="40" spans="1:7" ht="47.25" customHeight="1" x14ac:dyDescent="0.2">
      <c r="A40" s="98" t="s">
        <v>1162</v>
      </c>
      <c r="B40" s="98"/>
      <c r="C40" s="98"/>
      <c r="D40" s="98"/>
      <c r="E40" s="98"/>
      <c r="F40" s="98"/>
      <c r="G40" s="98"/>
    </row>
    <row r="41" spans="1:7" x14ac:dyDescent="0.2">
      <c r="A41" s="14"/>
    </row>
    <row r="42" spans="1:7" ht="27" customHeight="1" x14ac:dyDescent="0.2">
      <c r="A42" s="92" t="s">
        <v>1148</v>
      </c>
      <c r="B42" s="92"/>
      <c r="C42" s="92"/>
      <c r="D42" s="92"/>
      <c r="E42" s="92"/>
      <c r="F42" s="92"/>
      <c r="G42" s="92"/>
    </row>
  </sheetData>
  <mergeCells count="8">
    <mergeCell ref="A40:G40"/>
    <mergeCell ref="A42:G42"/>
    <mergeCell ref="A1:G1"/>
    <mergeCell ref="A27:C27"/>
    <mergeCell ref="A29:G29"/>
    <mergeCell ref="A31:G31"/>
    <mergeCell ref="A34:G34"/>
    <mergeCell ref="A36:G36"/>
  </mergeCells>
  <conditionalFormatting sqref="F2:F3 F6 F8:F28 F30 F32:F33 F35 F37:F39 F41 F43:F65495">
    <cfRule type="cellIs" dxfId="18" priority="1" stopIfTrue="1" operator="between">
      <formula>0.009</formula>
      <formula>-0.009</formula>
    </cfRule>
  </conditionalFormatting>
  <hyperlinks>
    <hyperlink ref="A32" r:id="rId1" xr:uid="{00000000-0004-0000-1F00-000000000000}"/>
  </hyperlinks>
  <pageMargins left="0.7" right="0.7" top="0.75" bottom="0.75" header="0.3" footer="0.3"/>
  <pageSetup orientation="portrait" horizontalDpi="90" verticalDpi="90" r:id="rId2"/>
  <headerFooter>
    <oddFooter>&amp;C&amp;1#&amp;"Calibri"&amp;10&amp;K000000PUBLIC</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16"/>
  <sheetViews>
    <sheetView workbookViewId="0">
      <selection sqref="A1:G1"/>
    </sheetView>
  </sheetViews>
  <sheetFormatPr defaultRowHeight="11.25" x14ac:dyDescent="0.2"/>
  <cols>
    <col min="1" max="1" width="38.5703125" style="7" bestFit="1" customWidth="1"/>
    <col min="2" max="2" width="48.5703125" style="7" bestFit="1" customWidth="1"/>
    <col min="3" max="4" width="15.42578125" style="7" bestFit="1" customWidth="1"/>
    <col min="5" max="5" width="23" style="10" customWidth="1"/>
    <col min="6" max="6" width="14.5703125" style="11" bestFit="1" customWidth="1"/>
    <col min="7" max="7" width="8.5703125" style="10" customWidth="1"/>
    <col min="8" max="256" width="9.140625" style="7"/>
    <col min="257" max="257" width="38.5703125" style="7" bestFit="1" customWidth="1"/>
    <col min="258" max="258" width="48.5703125" style="7" bestFit="1" customWidth="1"/>
    <col min="259" max="260" width="15.42578125" style="7" bestFit="1" customWidth="1"/>
    <col min="261" max="261" width="23" style="7" customWidth="1"/>
    <col min="262" max="262" width="14.5703125" style="7" bestFit="1" customWidth="1"/>
    <col min="263" max="263" width="8.5703125" style="7" customWidth="1"/>
    <col min="264" max="512" width="9.140625" style="7"/>
    <col min="513" max="513" width="38.5703125" style="7" bestFit="1" customWidth="1"/>
    <col min="514" max="514" width="48.5703125" style="7" bestFit="1" customWidth="1"/>
    <col min="515" max="516" width="15.42578125" style="7" bestFit="1" customWidth="1"/>
    <col min="517" max="517" width="23" style="7" customWidth="1"/>
    <col min="518" max="518" width="14.5703125" style="7" bestFit="1" customWidth="1"/>
    <col min="519" max="519" width="8.5703125" style="7" customWidth="1"/>
    <col min="520" max="768" width="9.140625" style="7"/>
    <col min="769" max="769" width="38.5703125" style="7" bestFit="1" customWidth="1"/>
    <col min="770" max="770" width="48.5703125" style="7" bestFit="1" customWidth="1"/>
    <col min="771" max="772" width="15.42578125" style="7" bestFit="1" customWidth="1"/>
    <col min="773" max="773" width="23" style="7" customWidth="1"/>
    <col min="774" max="774" width="14.5703125" style="7" bestFit="1" customWidth="1"/>
    <col min="775" max="775" width="8.5703125" style="7" customWidth="1"/>
    <col min="776" max="1024" width="9.140625" style="7"/>
    <col min="1025" max="1025" width="38.5703125" style="7" bestFit="1" customWidth="1"/>
    <col min="1026" max="1026" width="48.5703125" style="7" bestFit="1" customWidth="1"/>
    <col min="1027" max="1028" width="15.42578125" style="7" bestFit="1" customWidth="1"/>
    <col min="1029" max="1029" width="23" style="7" customWidth="1"/>
    <col min="1030" max="1030" width="14.5703125" style="7" bestFit="1" customWidth="1"/>
    <col min="1031" max="1031" width="8.5703125" style="7" customWidth="1"/>
    <col min="1032" max="1280" width="9.140625" style="7"/>
    <col min="1281" max="1281" width="38.5703125" style="7" bestFit="1" customWidth="1"/>
    <col min="1282" max="1282" width="48.5703125" style="7" bestFit="1" customWidth="1"/>
    <col min="1283" max="1284" width="15.42578125" style="7" bestFit="1" customWidth="1"/>
    <col min="1285" max="1285" width="23" style="7" customWidth="1"/>
    <col min="1286" max="1286" width="14.5703125" style="7" bestFit="1" customWidth="1"/>
    <col min="1287" max="1287" width="8.5703125" style="7" customWidth="1"/>
    <col min="1288" max="1536" width="9.140625" style="7"/>
    <col min="1537" max="1537" width="38.5703125" style="7" bestFit="1" customWidth="1"/>
    <col min="1538" max="1538" width="48.5703125" style="7" bestFit="1" customWidth="1"/>
    <col min="1539" max="1540" width="15.42578125" style="7" bestFit="1" customWidth="1"/>
    <col min="1541" max="1541" width="23" style="7" customWidth="1"/>
    <col min="1542" max="1542" width="14.5703125" style="7" bestFit="1" customWidth="1"/>
    <col min="1543" max="1543" width="8.5703125" style="7" customWidth="1"/>
    <col min="1544" max="1792" width="9.140625" style="7"/>
    <col min="1793" max="1793" width="38.5703125" style="7" bestFit="1" customWidth="1"/>
    <col min="1794" max="1794" width="48.5703125" style="7" bestFit="1" customWidth="1"/>
    <col min="1795" max="1796" width="15.42578125" style="7" bestFit="1" customWidth="1"/>
    <col min="1797" max="1797" width="23" style="7" customWidth="1"/>
    <col min="1798" max="1798" width="14.5703125" style="7" bestFit="1" customWidth="1"/>
    <col min="1799" max="1799" width="8.5703125" style="7" customWidth="1"/>
    <col min="1800" max="2048" width="9.140625" style="7"/>
    <col min="2049" max="2049" width="38.5703125" style="7" bestFit="1" customWidth="1"/>
    <col min="2050" max="2050" width="48.5703125" style="7" bestFit="1" customWidth="1"/>
    <col min="2051" max="2052" width="15.42578125" style="7" bestFit="1" customWidth="1"/>
    <col min="2053" max="2053" width="23" style="7" customWidth="1"/>
    <col min="2054" max="2054" width="14.5703125" style="7" bestFit="1" customWidth="1"/>
    <col min="2055" max="2055" width="8.5703125" style="7" customWidth="1"/>
    <col min="2056" max="2304" width="9.140625" style="7"/>
    <col min="2305" max="2305" width="38.5703125" style="7" bestFit="1" customWidth="1"/>
    <col min="2306" max="2306" width="48.5703125" style="7" bestFit="1" customWidth="1"/>
    <col min="2307" max="2308" width="15.42578125" style="7" bestFit="1" customWidth="1"/>
    <col min="2309" max="2309" width="23" style="7" customWidth="1"/>
    <col min="2310" max="2310" width="14.5703125" style="7" bestFit="1" customWidth="1"/>
    <col min="2311" max="2311" width="8.5703125" style="7" customWidth="1"/>
    <col min="2312" max="2560" width="9.140625" style="7"/>
    <col min="2561" max="2561" width="38.5703125" style="7" bestFit="1" customWidth="1"/>
    <col min="2562" max="2562" width="48.5703125" style="7" bestFit="1" customWidth="1"/>
    <col min="2563" max="2564" width="15.42578125" style="7" bestFit="1" customWidth="1"/>
    <col min="2565" max="2565" width="23" style="7" customWidth="1"/>
    <col min="2566" max="2566" width="14.5703125" style="7" bestFit="1" customWidth="1"/>
    <col min="2567" max="2567" width="8.5703125" style="7" customWidth="1"/>
    <col min="2568" max="2816" width="9.140625" style="7"/>
    <col min="2817" max="2817" width="38.5703125" style="7" bestFit="1" customWidth="1"/>
    <col min="2818" max="2818" width="48.5703125" style="7" bestFit="1" customWidth="1"/>
    <col min="2819" max="2820" width="15.42578125" style="7" bestFit="1" customWidth="1"/>
    <col min="2821" max="2821" width="23" style="7" customWidth="1"/>
    <col min="2822" max="2822" width="14.5703125" style="7" bestFit="1" customWidth="1"/>
    <col min="2823" max="2823" width="8.5703125" style="7" customWidth="1"/>
    <col min="2824" max="3072" width="9.140625" style="7"/>
    <col min="3073" max="3073" width="38.5703125" style="7" bestFit="1" customWidth="1"/>
    <col min="3074" max="3074" width="48.5703125" style="7" bestFit="1" customWidth="1"/>
    <col min="3075" max="3076" width="15.42578125" style="7" bestFit="1" customWidth="1"/>
    <col min="3077" max="3077" width="23" style="7" customWidth="1"/>
    <col min="3078" max="3078" width="14.5703125" style="7" bestFit="1" customWidth="1"/>
    <col min="3079" max="3079" width="8.5703125" style="7" customWidth="1"/>
    <col min="3080" max="3328" width="9.140625" style="7"/>
    <col min="3329" max="3329" width="38.5703125" style="7" bestFit="1" customWidth="1"/>
    <col min="3330" max="3330" width="48.5703125" style="7" bestFit="1" customWidth="1"/>
    <col min="3331" max="3332" width="15.42578125" style="7" bestFit="1" customWidth="1"/>
    <col min="3333" max="3333" width="23" style="7" customWidth="1"/>
    <col min="3334" max="3334" width="14.5703125" style="7" bestFit="1" customWidth="1"/>
    <col min="3335" max="3335" width="8.5703125" style="7" customWidth="1"/>
    <col min="3336" max="3584" width="9.140625" style="7"/>
    <col min="3585" max="3585" width="38.5703125" style="7" bestFit="1" customWidth="1"/>
    <col min="3586" max="3586" width="48.5703125" style="7" bestFit="1" customWidth="1"/>
    <col min="3587" max="3588" width="15.42578125" style="7" bestFit="1" customWidth="1"/>
    <col min="3589" max="3589" width="23" style="7" customWidth="1"/>
    <col min="3590" max="3590" width="14.5703125" style="7" bestFit="1" customWidth="1"/>
    <col min="3591" max="3591" width="8.5703125" style="7" customWidth="1"/>
    <col min="3592" max="3840" width="9.140625" style="7"/>
    <col min="3841" max="3841" width="38.5703125" style="7" bestFit="1" customWidth="1"/>
    <col min="3842" max="3842" width="48.5703125" style="7" bestFit="1" customWidth="1"/>
    <col min="3843" max="3844" width="15.42578125" style="7" bestFit="1" customWidth="1"/>
    <col min="3845" max="3845" width="23" style="7" customWidth="1"/>
    <col min="3846" max="3846" width="14.5703125" style="7" bestFit="1" customWidth="1"/>
    <col min="3847" max="3847" width="8.5703125" style="7" customWidth="1"/>
    <col min="3848" max="4096" width="9.140625" style="7"/>
    <col min="4097" max="4097" width="38.5703125" style="7" bestFit="1" customWidth="1"/>
    <col min="4098" max="4098" width="48.5703125" style="7" bestFit="1" customWidth="1"/>
    <col min="4099" max="4100" width="15.42578125" style="7" bestFit="1" customWidth="1"/>
    <col min="4101" max="4101" width="23" style="7" customWidth="1"/>
    <col min="4102" max="4102" width="14.5703125" style="7" bestFit="1" customWidth="1"/>
    <col min="4103" max="4103" width="8.5703125" style="7" customWidth="1"/>
    <col min="4104" max="4352" width="9.140625" style="7"/>
    <col min="4353" max="4353" width="38.5703125" style="7" bestFit="1" customWidth="1"/>
    <col min="4354" max="4354" width="48.5703125" style="7" bestFit="1" customWidth="1"/>
    <col min="4355" max="4356" width="15.42578125" style="7" bestFit="1" customWidth="1"/>
    <col min="4357" max="4357" width="23" style="7" customWidth="1"/>
    <col min="4358" max="4358" width="14.5703125" style="7" bestFit="1" customWidth="1"/>
    <col min="4359" max="4359" width="8.5703125" style="7" customWidth="1"/>
    <col min="4360" max="4608" width="9.140625" style="7"/>
    <col min="4609" max="4609" width="38.5703125" style="7" bestFit="1" customWidth="1"/>
    <col min="4610" max="4610" width="48.5703125" style="7" bestFit="1" customWidth="1"/>
    <col min="4611" max="4612" width="15.42578125" style="7" bestFit="1" customWidth="1"/>
    <col min="4613" max="4613" width="23" style="7" customWidth="1"/>
    <col min="4614" max="4614" width="14.5703125" style="7" bestFit="1" customWidth="1"/>
    <col min="4615" max="4615" width="8.5703125" style="7" customWidth="1"/>
    <col min="4616" max="4864" width="9.140625" style="7"/>
    <col min="4865" max="4865" width="38.5703125" style="7" bestFit="1" customWidth="1"/>
    <col min="4866" max="4866" width="48.5703125" style="7" bestFit="1" customWidth="1"/>
    <col min="4867" max="4868" width="15.42578125" style="7" bestFit="1" customWidth="1"/>
    <col min="4869" max="4869" width="23" style="7" customWidth="1"/>
    <col min="4870" max="4870" width="14.5703125" style="7" bestFit="1" customWidth="1"/>
    <col min="4871" max="4871" width="8.5703125" style="7" customWidth="1"/>
    <col min="4872" max="5120" width="9.140625" style="7"/>
    <col min="5121" max="5121" width="38.5703125" style="7" bestFit="1" customWidth="1"/>
    <col min="5122" max="5122" width="48.5703125" style="7" bestFit="1" customWidth="1"/>
    <col min="5123" max="5124" width="15.42578125" style="7" bestFit="1" customWidth="1"/>
    <col min="5125" max="5125" width="23" style="7" customWidth="1"/>
    <col min="5126" max="5126" width="14.5703125" style="7" bestFit="1" customWidth="1"/>
    <col min="5127" max="5127" width="8.5703125" style="7" customWidth="1"/>
    <col min="5128" max="5376" width="9.140625" style="7"/>
    <col min="5377" max="5377" width="38.5703125" style="7" bestFit="1" customWidth="1"/>
    <col min="5378" max="5378" width="48.5703125" style="7" bestFit="1" customWidth="1"/>
    <col min="5379" max="5380" width="15.42578125" style="7" bestFit="1" customWidth="1"/>
    <col min="5381" max="5381" width="23" style="7" customWidth="1"/>
    <col min="5382" max="5382" width="14.5703125" style="7" bestFit="1" customWidth="1"/>
    <col min="5383" max="5383" width="8.5703125" style="7" customWidth="1"/>
    <col min="5384" max="5632" width="9.140625" style="7"/>
    <col min="5633" max="5633" width="38.5703125" style="7" bestFit="1" customWidth="1"/>
    <col min="5634" max="5634" width="48.5703125" style="7" bestFit="1" customWidth="1"/>
    <col min="5635" max="5636" width="15.42578125" style="7" bestFit="1" customWidth="1"/>
    <col min="5637" max="5637" width="23" style="7" customWidth="1"/>
    <col min="5638" max="5638" width="14.5703125" style="7" bestFit="1" customWidth="1"/>
    <col min="5639" max="5639" width="8.5703125" style="7" customWidth="1"/>
    <col min="5640" max="5888" width="9.140625" style="7"/>
    <col min="5889" max="5889" width="38.5703125" style="7" bestFit="1" customWidth="1"/>
    <col min="5890" max="5890" width="48.5703125" style="7" bestFit="1" customWidth="1"/>
    <col min="5891" max="5892" width="15.42578125" style="7" bestFit="1" customWidth="1"/>
    <col min="5893" max="5893" width="23" style="7" customWidth="1"/>
    <col min="5894" max="5894" width="14.5703125" style="7" bestFit="1" customWidth="1"/>
    <col min="5895" max="5895" width="8.5703125" style="7" customWidth="1"/>
    <col min="5896" max="6144" width="9.140625" style="7"/>
    <col min="6145" max="6145" width="38.5703125" style="7" bestFit="1" customWidth="1"/>
    <col min="6146" max="6146" width="48.5703125" style="7" bestFit="1" customWidth="1"/>
    <col min="6147" max="6148" width="15.42578125" style="7" bestFit="1" customWidth="1"/>
    <col min="6149" max="6149" width="23" style="7" customWidth="1"/>
    <col min="6150" max="6150" width="14.5703125" style="7" bestFit="1" customWidth="1"/>
    <col min="6151" max="6151" width="8.5703125" style="7" customWidth="1"/>
    <col min="6152" max="6400" width="9.140625" style="7"/>
    <col min="6401" max="6401" width="38.5703125" style="7" bestFit="1" customWidth="1"/>
    <col min="6402" max="6402" width="48.5703125" style="7" bestFit="1" customWidth="1"/>
    <col min="6403" max="6404" width="15.42578125" style="7" bestFit="1" customWidth="1"/>
    <col min="6405" max="6405" width="23" style="7" customWidth="1"/>
    <col min="6406" max="6406" width="14.5703125" style="7" bestFit="1" customWidth="1"/>
    <col min="6407" max="6407" width="8.5703125" style="7" customWidth="1"/>
    <col min="6408" max="6656" width="9.140625" style="7"/>
    <col min="6657" max="6657" width="38.5703125" style="7" bestFit="1" customWidth="1"/>
    <col min="6658" max="6658" width="48.5703125" style="7" bestFit="1" customWidth="1"/>
    <col min="6659" max="6660" width="15.42578125" style="7" bestFit="1" customWidth="1"/>
    <col min="6661" max="6661" width="23" style="7" customWidth="1"/>
    <col min="6662" max="6662" width="14.5703125" style="7" bestFit="1" customWidth="1"/>
    <col min="6663" max="6663" width="8.5703125" style="7" customWidth="1"/>
    <col min="6664" max="6912" width="9.140625" style="7"/>
    <col min="6913" max="6913" width="38.5703125" style="7" bestFit="1" customWidth="1"/>
    <col min="6914" max="6914" width="48.5703125" style="7" bestFit="1" customWidth="1"/>
    <col min="6915" max="6916" width="15.42578125" style="7" bestFit="1" customWidth="1"/>
    <col min="6917" max="6917" width="23" style="7" customWidth="1"/>
    <col min="6918" max="6918" width="14.5703125" style="7" bestFit="1" customWidth="1"/>
    <col min="6919" max="6919" width="8.5703125" style="7" customWidth="1"/>
    <col min="6920" max="7168" width="9.140625" style="7"/>
    <col min="7169" max="7169" width="38.5703125" style="7" bestFit="1" customWidth="1"/>
    <col min="7170" max="7170" width="48.5703125" style="7" bestFit="1" customWidth="1"/>
    <col min="7171" max="7172" width="15.42578125" style="7" bestFit="1" customWidth="1"/>
    <col min="7173" max="7173" width="23" style="7" customWidth="1"/>
    <col min="7174" max="7174" width="14.5703125" style="7" bestFit="1" customWidth="1"/>
    <col min="7175" max="7175" width="8.5703125" style="7" customWidth="1"/>
    <col min="7176" max="7424" width="9.140625" style="7"/>
    <col min="7425" max="7425" width="38.5703125" style="7" bestFit="1" customWidth="1"/>
    <col min="7426" max="7426" width="48.5703125" style="7" bestFit="1" customWidth="1"/>
    <col min="7427" max="7428" width="15.42578125" style="7" bestFit="1" customWidth="1"/>
    <col min="7429" max="7429" width="23" style="7" customWidth="1"/>
    <col min="7430" max="7430" width="14.5703125" style="7" bestFit="1" customWidth="1"/>
    <col min="7431" max="7431" width="8.5703125" style="7" customWidth="1"/>
    <col min="7432" max="7680" width="9.140625" style="7"/>
    <col min="7681" max="7681" width="38.5703125" style="7" bestFit="1" customWidth="1"/>
    <col min="7682" max="7682" width="48.5703125" style="7" bestFit="1" customWidth="1"/>
    <col min="7683" max="7684" width="15.42578125" style="7" bestFit="1" customWidth="1"/>
    <col min="7685" max="7685" width="23" style="7" customWidth="1"/>
    <col min="7686" max="7686" width="14.5703125" style="7" bestFit="1" customWidth="1"/>
    <col min="7687" max="7687" width="8.5703125" style="7" customWidth="1"/>
    <col min="7688" max="7936" width="9.140625" style="7"/>
    <col min="7937" max="7937" width="38.5703125" style="7" bestFit="1" customWidth="1"/>
    <col min="7938" max="7938" width="48.5703125" style="7" bestFit="1" customWidth="1"/>
    <col min="7939" max="7940" width="15.42578125" style="7" bestFit="1" customWidth="1"/>
    <col min="7941" max="7941" width="23" style="7" customWidth="1"/>
    <col min="7942" max="7942" width="14.5703125" style="7" bestFit="1" customWidth="1"/>
    <col min="7943" max="7943" width="8.5703125" style="7" customWidth="1"/>
    <col min="7944" max="8192" width="9.140625" style="7"/>
    <col min="8193" max="8193" width="38.5703125" style="7" bestFit="1" customWidth="1"/>
    <col min="8194" max="8194" width="48.5703125" style="7" bestFit="1" customWidth="1"/>
    <col min="8195" max="8196" width="15.42578125" style="7" bestFit="1" customWidth="1"/>
    <col min="8197" max="8197" width="23" style="7" customWidth="1"/>
    <col min="8198" max="8198" width="14.5703125" style="7" bestFit="1" customWidth="1"/>
    <col min="8199" max="8199" width="8.5703125" style="7" customWidth="1"/>
    <col min="8200" max="8448" width="9.140625" style="7"/>
    <col min="8449" max="8449" width="38.5703125" style="7" bestFit="1" customWidth="1"/>
    <col min="8450" max="8450" width="48.5703125" style="7" bestFit="1" customWidth="1"/>
    <col min="8451" max="8452" width="15.42578125" style="7" bestFit="1" customWidth="1"/>
    <col min="8453" max="8453" width="23" style="7" customWidth="1"/>
    <col min="8454" max="8454" width="14.5703125" style="7" bestFit="1" customWidth="1"/>
    <col min="8455" max="8455" width="8.5703125" style="7" customWidth="1"/>
    <col min="8456" max="8704" width="9.140625" style="7"/>
    <col min="8705" max="8705" width="38.5703125" style="7" bestFit="1" customWidth="1"/>
    <col min="8706" max="8706" width="48.5703125" style="7" bestFit="1" customWidth="1"/>
    <col min="8707" max="8708" width="15.42578125" style="7" bestFit="1" customWidth="1"/>
    <col min="8709" max="8709" width="23" style="7" customWidth="1"/>
    <col min="8710" max="8710" width="14.5703125" style="7" bestFit="1" customWidth="1"/>
    <col min="8711" max="8711" width="8.5703125" style="7" customWidth="1"/>
    <col min="8712" max="8960" width="9.140625" style="7"/>
    <col min="8961" max="8961" width="38.5703125" style="7" bestFit="1" customWidth="1"/>
    <col min="8962" max="8962" width="48.5703125" style="7" bestFit="1" customWidth="1"/>
    <col min="8963" max="8964" width="15.42578125" style="7" bestFit="1" customWidth="1"/>
    <col min="8965" max="8965" width="23" style="7" customWidth="1"/>
    <col min="8966" max="8966" width="14.5703125" style="7" bestFit="1" customWidth="1"/>
    <col min="8967" max="8967" width="8.5703125" style="7" customWidth="1"/>
    <col min="8968" max="9216" width="9.140625" style="7"/>
    <col min="9217" max="9217" width="38.5703125" style="7" bestFit="1" customWidth="1"/>
    <col min="9218" max="9218" width="48.5703125" style="7" bestFit="1" customWidth="1"/>
    <col min="9219" max="9220" width="15.42578125" style="7" bestFit="1" customWidth="1"/>
    <col min="9221" max="9221" width="23" style="7" customWidth="1"/>
    <col min="9222" max="9222" width="14.5703125" style="7" bestFit="1" customWidth="1"/>
    <col min="9223" max="9223" width="8.5703125" style="7" customWidth="1"/>
    <col min="9224" max="9472" width="9.140625" style="7"/>
    <col min="9473" max="9473" width="38.5703125" style="7" bestFit="1" customWidth="1"/>
    <col min="9474" max="9474" width="48.5703125" style="7" bestFit="1" customWidth="1"/>
    <col min="9475" max="9476" width="15.42578125" style="7" bestFit="1" customWidth="1"/>
    <col min="9477" max="9477" width="23" style="7" customWidth="1"/>
    <col min="9478" max="9478" width="14.5703125" style="7" bestFit="1" customWidth="1"/>
    <col min="9479" max="9479" width="8.5703125" style="7" customWidth="1"/>
    <col min="9480" max="9728" width="9.140625" style="7"/>
    <col min="9729" max="9729" width="38.5703125" style="7" bestFit="1" customWidth="1"/>
    <col min="9730" max="9730" width="48.5703125" style="7" bestFit="1" customWidth="1"/>
    <col min="9731" max="9732" width="15.42578125" style="7" bestFit="1" customWidth="1"/>
    <col min="9733" max="9733" width="23" style="7" customWidth="1"/>
    <col min="9734" max="9734" width="14.5703125" style="7" bestFit="1" customWidth="1"/>
    <col min="9735" max="9735" width="8.5703125" style="7" customWidth="1"/>
    <col min="9736" max="9984" width="9.140625" style="7"/>
    <col min="9985" max="9985" width="38.5703125" style="7" bestFit="1" customWidth="1"/>
    <col min="9986" max="9986" width="48.5703125" style="7" bestFit="1" customWidth="1"/>
    <col min="9987" max="9988" width="15.42578125" style="7" bestFit="1" customWidth="1"/>
    <col min="9989" max="9989" width="23" style="7" customWidth="1"/>
    <col min="9990" max="9990" width="14.5703125" style="7" bestFit="1" customWidth="1"/>
    <col min="9991" max="9991" width="8.5703125" style="7" customWidth="1"/>
    <col min="9992" max="10240" width="9.140625" style="7"/>
    <col min="10241" max="10241" width="38.5703125" style="7" bestFit="1" customWidth="1"/>
    <col min="10242" max="10242" width="48.5703125" style="7" bestFit="1" customWidth="1"/>
    <col min="10243" max="10244" width="15.42578125" style="7" bestFit="1" customWidth="1"/>
    <col min="10245" max="10245" width="23" style="7" customWidth="1"/>
    <col min="10246" max="10246" width="14.5703125" style="7" bestFit="1" customWidth="1"/>
    <col min="10247" max="10247" width="8.5703125" style="7" customWidth="1"/>
    <col min="10248" max="10496" width="9.140625" style="7"/>
    <col min="10497" max="10497" width="38.5703125" style="7" bestFit="1" customWidth="1"/>
    <col min="10498" max="10498" width="48.5703125" style="7" bestFit="1" customWidth="1"/>
    <col min="10499" max="10500" width="15.42578125" style="7" bestFit="1" customWidth="1"/>
    <col min="10501" max="10501" width="23" style="7" customWidth="1"/>
    <col min="10502" max="10502" width="14.5703125" style="7" bestFit="1" customWidth="1"/>
    <col min="10503" max="10503" width="8.5703125" style="7" customWidth="1"/>
    <col min="10504" max="10752" width="9.140625" style="7"/>
    <col min="10753" max="10753" width="38.5703125" style="7" bestFit="1" customWidth="1"/>
    <col min="10754" max="10754" width="48.5703125" style="7" bestFit="1" customWidth="1"/>
    <col min="10755" max="10756" width="15.42578125" style="7" bestFit="1" customWidth="1"/>
    <col min="10757" max="10757" width="23" style="7" customWidth="1"/>
    <col min="10758" max="10758" width="14.5703125" style="7" bestFit="1" customWidth="1"/>
    <col min="10759" max="10759" width="8.5703125" style="7" customWidth="1"/>
    <col min="10760" max="11008" width="9.140625" style="7"/>
    <col min="11009" max="11009" width="38.5703125" style="7" bestFit="1" customWidth="1"/>
    <col min="11010" max="11010" width="48.5703125" style="7" bestFit="1" customWidth="1"/>
    <col min="11011" max="11012" width="15.42578125" style="7" bestFit="1" customWidth="1"/>
    <col min="11013" max="11013" width="23" style="7" customWidth="1"/>
    <col min="11014" max="11014" width="14.5703125" style="7" bestFit="1" customWidth="1"/>
    <col min="11015" max="11015" width="8.5703125" style="7" customWidth="1"/>
    <col min="11016" max="11264" width="9.140625" style="7"/>
    <col min="11265" max="11265" width="38.5703125" style="7" bestFit="1" customWidth="1"/>
    <col min="11266" max="11266" width="48.5703125" style="7" bestFit="1" customWidth="1"/>
    <col min="11267" max="11268" width="15.42578125" style="7" bestFit="1" customWidth="1"/>
    <col min="11269" max="11269" width="23" style="7" customWidth="1"/>
    <col min="11270" max="11270" width="14.5703125" style="7" bestFit="1" customWidth="1"/>
    <col min="11271" max="11271" width="8.5703125" style="7" customWidth="1"/>
    <col min="11272" max="11520" width="9.140625" style="7"/>
    <col min="11521" max="11521" width="38.5703125" style="7" bestFit="1" customWidth="1"/>
    <col min="11522" max="11522" width="48.5703125" style="7" bestFit="1" customWidth="1"/>
    <col min="11523" max="11524" width="15.42578125" style="7" bestFit="1" customWidth="1"/>
    <col min="11525" max="11525" width="23" style="7" customWidth="1"/>
    <col min="11526" max="11526" width="14.5703125" style="7" bestFit="1" customWidth="1"/>
    <col min="11527" max="11527" width="8.5703125" style="7" customWidth="1"/>
    <col min="11528" max="11776" width="9.140625" style="7"/>
    <col min="11777" max="11777" width="38.5703125" style="7" bestFit="1" customWidth="1"/>
    <col min="11778" max="11778" width="48.5703125" style="7" bestFit="1" customWidth="1"/>
    <col min="11779" max="11780" width="15.42578125" style="7" bestFit="1" customWidth="1"/>
    <col min="11781" max="11781" width="23" style="7" customWidth="1"/>
    <col min="11782" max="11782" width="14.5703125" style="7" bestFit="1" customWidth="1"/>
    <col min="11783" max="11783" width="8.5703125" style="7" customWidth="1"/>
    <col min="11784" max="12032" width="9.140625" style="7"/>
    <col min="12033" max="12033" width="38.5703125" style="7" bestFit="1" customWidth="1"/>
    <col min="12034" max="12034" width="48.5703125" style="7" bestFit="1" customWidth="1"/>
    <col min="12035" max="12036" width="15.42578125" style="7" bestFit="1" customWidth="1"/>
    <col min="12037" max="12037" width="23" style="7" customWidth="1"/>
    <col min="12038" max="12038" width="14.5703125" style="7" bestFit="1" customWidth="1"/>
    <col min="12039" max="12039" width="8.5703125" style="7" customWidth="1"/>
    <col min="12040" max="12288" width="9.140625" style="7"/>
    <col min="12289" max="12289" width="38.5703125" style="7" bestFit="1" customWidth="1"/>
    <col min="12290" max="12290" width="48.5703125" style="7" bestFit="1" customWidth="1"/>
    <col min="12291" max="12292" width="15.42578125" style="7" bestFit="1" customWidth="1"/>
    <col min="12293" max="12293" width="23" style="7" customWidth="1"/>
    <col min="12294" max="12294" width="14.5703125" style="7" bestFit="1" customWidth="1"/>
    <col min="12295" max="12295" width="8.5703125" style="7" customWidth="1"/>
    <col min="12296" max="12544" width="9.140625" style="7"/>
    <col min="12545" max="12545" width="38.5703125" style="7" bestFit="1" customWidth="1"/>
    <col min="12546" max="12546" width="48.5703125" style="7" bestFit="1" customWidth="1"/>
    <col min="12547" max="12548" width="15.42578125" style="7" bestFit="1" customWidth="1"/>
    <col min="12549" max="12549" width="23" style="7" customWidth="1"/>
    <col min="12550" max="12550" width="14.5703125" style="7" bestFit="1" customWidth="1"/>
    <col min="12551" max="12551" width="8.5703125" style="7" customWidth="1"/>
    <col min="12552" max="12800" width="9.140625" style="7"/>
    <col min="12801" max="12801" width="38.5703125" style="7" bestFit="1" customWidth="1"/>
    <col min="12802" max="12802" width="48.5703125" style="7" bestFit="1" customWidth="1"/>
    <col min="12803" max="12804" width="15.42578125" style="7" bestFit="1" customWidth="1"/>
    <col min="12805" max="12805" width="23" style="7" customWidth="1"/>
    <col min="12806" max="12806" width="14.5703125" style="7" bestFit="1" customWidth="1"/>
    <col min="12807" max="12807" width="8.5703125" style="7" customWidth="1"/>
    <col min="12808" max="13056" width="9.140625" style="7"/>
    <col min="13057" max="13057" width="38.5703125" style="7" bestFit="1" customWidth="1"/>
    <col min="13058" max="13058" width="48.5703125" style="7" bestFit="1" customWidth="1"/>
    <col min="13059" max="13060" width="15.42578125" style="7" bestFit="1" customWidth="1"/>
    <col min="13061" max="13061" width="23" style="7" customWidth="1"/>
    <col min="13062" max="13062" width="14.5703125" style="7" bestFit="1" customWidth="1"/>
    <col min="13063" max="13063" width="8.5703125" style="7" customWidth="1"/>
    <col min="13064" max="13312" width="9.140625" style="7"/>
    <col min="13313" max="13313" width="38.5703125" style="7" bestFit="1" customWidth="1"/>
    <col min="13314" max="13314" width="48.5703125" style="7" bestFit="1" customWidth="1"/>
    <col min="13315" max="13316" width="15.42578125" style="7" bestFit="1" customWidth="1"/>
    <col min="13317" max="13317" width="23" style="7" customWidth="1"/>
    <col min="13318" max="13318" width="14.5703125" style="7" bestFit="1" customWidth="1"/>
    <col min="13319" max="13319" width="8.5703125" style="7" customWidth="1"/>
    <col min="13320" max="13568" width="9.140625" style="7"/>
    <col min="13569" max="13569" width="38.5703125" style="7" bestFit="1" customWidth="1"/>
    <col min="13570" max="13570" width="48.5703125" style="7" bestFit="1" customWidth="1"/>
    <col min="13571" max="13572" width="15.42578125" style="7" bestFit="1" customWidth="1"/>
    <col min="13573" max="13573" width="23" style="7" customWidth="1"/>
    <col min="13574" max="13574" width="14.5703125" style="7" bestFit="1" customWidth="1"/>
    <col min="13575" max="13575" width="8.5703125" style="7" customWidth="1"/>
    <col min="13576" max="13824" width="9.140625" style="7"/>
    <col min="13825" max="13825" width="38.5703125" style="7" bestFit="1" customWidth="1"/>
    <col min="13826" max="13826" width="48.5703125" style="7" bestFit="1" customWidth="1"/>
    <col min="13827" max="13828" width="15.42578125" style="7" bestFit="1" customWidth="1"/>
    <col min="13829" max="13829" width="23" style="7" customWidth="1"/>
    <col min="13830" max="13830" width="14.5703125" style="7" bestFit="1" customWidth="1"/>
    <col min="13831" max="13831" width="8.5703125" style="7" customWidth="1"/>
    <col min="13832" max="14080" width="9.140625" style="7"/>
    <col min="14081" max="14081" width="38.5703125" style="7" bestFit="1" customWidth="1"/>
    <col min="14082" max="14082" width="48.5703125" style="7" bestFit="1" customWidth="1"/>
    <col min="14083" max="14084" width="15.42578125" style="7" bestFit="1" customWidth="1"/>
    <col min="14085" max="14085" width="23" style="7" customWidth="1"/>
    <col min="14086" max="14086" width="14.5703125" style="7" bestFit="1" customWidth="1"/>
    <col min="14087" max="14087" width="8.5703125" style="7" customWidth="1"/>
    <col min="14088" max="14336" width="9.140625" style="7"/>
    <col min="14337" max="14337" width="38.5703125" style="7" bestFit="1" customWidth="1"/>
    <col min="14338" max="14338" width="48.5703125" style="7" bestFit="1" customWidth="1"/>
    <col min="14339" max="14340" width="15.42578125" style="7" bestFit="1" customWidth="1"/>
    <col min="14341" max="14341" width="23" style="7" customWidth="1"/>
    <col min="14342" max="14342" width="14.5703125" style="7" bestFit="1" customWidth="1"/>
    <col min="14343" max="14343" width="8.5703125" style="7" customWidth="1"/>
    <col min="14344" max="14592" width="9.140625" style="7"/>
    <col min="14593" max="14593" width="38.5703125" style="7" bestFit="1" customWidth="1"/>
    <col min="14594" max="14594" width="48.5703125" style="7" bestFit="1" customWidth="1"/>
    <col min="14595" max="14596" width="15.42578125" style="7" bestFit="1" customWidth="1"/>
    <col min="14597" max="14597" width="23" style="7" customWidth="1"/>
    <col min="14598" max="14598" width="14.5703125" style="7" bestFit="1" customWidth="1"/>
    <col min="14599" max="14599" width="8.5703125" style="7" customWidth="1"/>
    <col min="14600" max="14848" width="9.140625" style="7"/>
    <col min="14849" max="14849" width="38.5703125" style="7" bestFit="1" customWidth="1"/>
    <col min="14850" max="14850" width="48.5703125" style="7" bestFit="1" customWidth="1"/>
    <col min="14851" max="14852" width="15.42578125" style="7" bestFit="1" customWidth="1"/>
    <col min="14853" max="14853" width="23" style="7" customWidth="1"/>
    <col min="14854" max="14854" width="14.5703125" style="7" bestFit="1" customWidth="1"/>
    <col min="14855" max="14855" width="8.5703125" style="7" customWidth="1"/>
    <col min="14856" max="15104" width="9.140625" style="7"/>
    <col min="15105" max="15105" width="38.5703125" style="7" bestFit="1" customWidth="1"/>
    <col min="15106" max="15106" width="48.5703125" style="7" bestFit="1" customWidth="1"/>
    <col min="15107" max="15108" width="15.42578125" style="7" bestFit="1" customWidth="1"/>
    <col min="15109" max="15109" width="23" style="7" customWidth="1"/>
    <col min="15110" max="15110" width="14.5703125" style="7" bestFit="1" customWidth="1"/>
    <col min="15111" max="15111" width="8.5703125" style="7" customWidth="1"/>
    <col min="15112" max="15360" width="9.140625" style="7"/>
    <col min="15361" max="15361" width="38.5703125" style="7" bestFit="1" customWidth="1"/>
    <col min="15362" max="15362" width="48.5703125" style="7" bestFit="1" customWidth="1"/>
    <col min="15363" max="15364" width="15.42578125" style="7" bestFit="1" customWidth="1"/>
    <col min="15365" max="15365" width="23" style="7" customWidth="1"/>
    <col min="15366" max="15366" width="14.5703125" style="7" bestFit="1" customWidth="1"/>
    <col min="15367" max="15367" width="8.5703125" style="7" customWidth="1"/>
    <col min="15368" max="15616" width="9.140625" style="7"/>
    <col min="15617" max="15617" width="38.5703125" style="7" bestFit="1" customWidth="1"/>
    <col min="15618" max="15618" width="48.5703125" style="7" bestFit="1" customWidth="1"/>
    <col min="15619" max="15620" width="15.42578125" style="7" bestFit="1" customWidth="1"/>
    <col min="15621" max="15621" width="23" style="7" customWidth="1"/>
    <col min="15622" max="15622" width="14.5703125" style="7" bestFit="1" customWidth="1"/>
    <col min="15623" max="15623" width="8.5703125" style="7" customWidth="1"/>
    <col min="15624" max="15872" width="9.140625" style="7"/>
    <col min="15873" max="15873" width="38.5703125" style="7" bestFit="1" customWidth="1"/>
    <col min="15874" max="15874" width="48.5703125" style="7" bestFit="1" customWidth="1"/>
    <col min="15875" max="15876" width="15.42578125" style="7" bestFit="1" customWidth="1"/>
    <col min="15877" max="15877" width="23" style="7" customWidth="1"/>
    <col min="15878" max="15878" width="14.5703125" style="7" bestFit="1" customWidth="1"/>
    <col min="15879" max="15879" width="8.5703125" style="7" customWidth="1"/>
    <col min="15880" max="16128" width="9.140625" style="7"/>
    <col min="16129" max="16129" width="38.5703125" style="7" bestFit="1" customWidth="1"/>
    <col min="16130" max="16130" width="48.5703125" style="7" bestFit="1" customWidth="1"/>
    <col min="16131" max="16132" width="15.42578125" style="7" bestFit="1" customWidth="1"/>
    <col min="16133" max="16133" width="23" style="7" customWidth="1"/>
    <col min="16134" max="16134" width="14.5703125" style="7" bestFit="1" customWidth="1"/>
    <col min="16135" max="16135" width="8.5703125" style="7" customWidth="1"/>
    <col min="16136" max="16384" width="9.140625" style="7"/>
  </cols>
  <sheetData>
    <row r="1" spans="1:9" s="1" customFormat="1" ht="15" x14ac:dyDescent="0.2">
      <c r="A1" s="86" t="s">
        <v>1163</v>
      </c>
      <c r="B1" s="87"/>
      <c r="C1" s="87"/>
      <c r="D1" s="87"/>
      <c r="E1" s="87"/>
      <c r="F1" s="87"/>
      <c r="G1" s="87"/>
    </row>
    <row r="2" spans="1:9" s="1" customFormat="1" ht="12" x14ac:dyDescent="0.2">
      <c r="A2" s="35"/>
      <c r="E2" s="5"/>
      <c r="F2" s="9"/>
      <c r="G2" s="10"/>
    </row>
    <row r="3" spans="1:9" s="1" customFormat="1" ht="12" x14ac:dyDescent="0.2">
      <c r="A3" s="8" t="s">
        <v>7</v>
      </c>
      <c r="B3" s="2"/>
      <c r="C3" s="3"/>
      <c r="D3" s="3"/>
      <c r="E3" s="4"/>
      <c r="F3" s="9"/>
      <c r="G3" s="10"/>
    </row>
    <row r="4" spans="1:9" s="1" customFormat="1" ht="33.75" x14ac:dyDescent="0.2">
      <c r="A4" s="6" t="s">
        <v>2</v>
      </c>
      <c r="B4" s="6" t="s">
        <v>0</v>
      </c>
      <c r="C4" s="13" t="s">
        <v>30</v>
      </c>
      <c r="D4" s="13" t="s">
        <v>1</v>
      </c>
      <c r="E4" s="51" t="s">
        <v>6</v>
      </c>
      <c r="F4" s="12" t="s">
        <v>3</v>
      </c>
      <c r="G4" s="12" t="s">
        <v>5</v>
      </c>
    </row>
    <row r="5" spans="1:9" x14ac:dyDescent="0.2">
      <c r="A5" s="20" t="s">
        <v>29</v>
      </c>
      <c r="B5" s="20"/>
      <c r="C5" s="20"/>
      <c r="D5" s="20"/>
      <c r="E5" s="25">
        <v>1250.9639997000099</v>
      </c>
      <c r="F5" s="26">
        <v>100</v>
      </c>
      <c r="G5" s="25"/>
      <c r="H5" s="14"/>
      <c r="I5" s="14"/>
    </row>
    <row r="6" spans="1:9" x14ac:dyDescent="0.2">
      <c r="A6" s="20"/>
      <c r="B6" s="20"/>
      <c r="C6" s="20"/>
      <c r="D6" s="20"/>
      <c r="E6" s="25"/>
      <c r="F6" s="26"/>
      <c r="G6" s="25"/>
      <c r="H6" s="14"/>
      <c r="I6" s="14"/>
    </row>
    <row r="7" spans="1:9" x14ac:dyDescent="0.2">
      <c r="A7" s="27" t="s">
        <v>28</v>
      </c>
      <c r="B7" s="27"/>
      <c r="C7" s="27"/>
      <c r="D7" s="27"/>
      <c r="E7" s="28">
        <v>1250.9639997000099</v>
      </c>
      <c r="F7" s="29">
        <v>100</v>
      </c>
      <c r="G7" s="28"/>
      <c r="H7" s="14"/>
      <c r="I7" s="14"/>
    </row>
    <row r="8" spans="1:9" x14ac:dyDescent="0.2">
      <c r="F8" s="15"/>
    </row>
    <row r="9" spans="1:9" x14ac:dyDescent="0.2">
      <c r="A9" s="14" t="s">
        <v>32</v>
      </c>
    </row>
    <row r="10" spans="1:9" x14ac:dyDescent="0.2">
      <c r="A10" s="14" t="s">
        <v>33</v>
      </c>
    </row>
    <row r="11" spans="1:9" x14ac:dyDescent="0.2">
      <c r="A11" s="14" t="s">
        <v>34</v>
      </c>
      <c r="B11" s="14"/>
      <c r="C11" s="30" t="s">
        <v>36</v>
      </c>
      <c r="D11" s="14" t="s">
        <v>35</v>
      </c>
    </row>
    <row r="12" spans="1:9" x14ac:dyDescent="0.2">
      <c r="A12" s="7" t="s">
        <v>992</v>
      </c>
      <c r="C12" s="31">
        <v>5149.4098999999997</v>
      </c>
      <c r="D12" s="31">
        <v>5149.4098999999997</v>
      </c>
    </row>
    <row r="13" spans="1:9" x14ac:dyDescent="0.2">
      <c r="A13" s="7" t="s">
        <v>1004</v>
      </c>
      <c r="C13" s="31">
        <v>1301.4838999999999</v>
      </c>
      <c r="D13" s="31">
        <v>1301.4838999999999</v>
      </c>
    </row>
    <row r="14" spans="1:9" x14ac:dyDescent="0.2">
      <c r="A14" s="7" t="s">
        <v>996</v>
      </c>
      <c r="C14" s="31">
        <v>1436.9029</v>
      </c>
      <c r="D14" s="31">
        <v>1436.9029</v>
      </c>
    </row>
    <row r="15" spans="1:9" x14ac:dyDescent="0.2">
      <c r="A15" s="7" t="s">
        <v>997</v>
      </c>
      <c r="C15" s="31">
        <v>1494.8231000000001</v>
      </c>
      <c r="D15" s="31">
        <v>1494.8231000000001</v>
      </c>
    </row>
    <row r="16" spans="1:9" x14ac:dyDescent="0.2">
      <c r="A16" s="7" t="s">
        <v>1164</v>
      </c>
      <c r="C16" s="31">
        <v>4256.4772999999996</v>
      </c>
      <c r="D16" s="31">
        <v>4256.4772999999996</v>
      </c>
    </row>
    <row r="17" spans="1:7" x14ac:dyDescent="0.2">
      <c r="A17" s="7" t="s">
        <v>998</v>
      </c>
      <c r="C17" s="31">
        <v>5168.6697999999997</v>
      </c>
      <c r="D17" s="31">
        <v>5168.6697999999997</v>
      </c>
    </row>
    <row r="18" spans="1:7" x14ac:dyDescent="0.2">
      <c r="A18" s="7" t="s">
        <v>1005</v>
      </c>
      <c r="C18" s="31">
        <v>1240.3343</v>
      </c>
      <c r="D18" s="31">
        <v>1240.3343</v>
      </c>
    </row>
    <row r="19" spans="1:7" x14ac:dyDescent="0.2">
      <c r="A19" s="7" t="s">
        <v>1001</v>
      </c>
      <c r="C19" s="31">
        <v>1465.75</v>
      </c>
      <c r="D19" s="31">
        <v>1465.75</v>
      </c>
    </row>
    <row r="20" spans="1:7" x14ac:dyDescent="0.2">
      <c r="A20" s="7" t="s">
        <v>1002</v>
      </c>
      <c r="C20" s="31">
        <v>1526.9039</v>
      </c>
      <c r="D20" s="31">
        <v>1526.9039</v>
      </c>
    </row>
    <row r="22" spans="1:7" x14ac:dyDescent="0.2">
      <c r="A22" s="7" t="s">
        <v>41</v>
      </c>
    </row>
    <row r="25" spans="1:7" x14ac:dyDescent="0.2">
      <c r="A25" s="14" t="s">
        <v>37</v>
      </c>
      <c r="D25" s="30" t="s">
        <v>44</v>
      </c>
    </row>
    <row r="27" spans="1:7" x14ac:dyDescent="0.2">
      <c r="A27" s="14" t="s">
        <v>916</v>
      </c>
      <c r="D27" s="34">
        <v>4.3683085271177498E-11</v>
      </c>
      <c r="E27" s="10" t="s">
        <v>42</v>
      </c>
    </row>
    <row r="29" spans="1:7" ht="15" customHeight="1" x14ac:dyDescent="0.25">
      <c r="A29" s="92" t="s">
        <v>43</v>
      </c>
      <c r="B29" s="93"/>
      <c r="C29" s="93"/>
      <c r="D29" s="30" t="s">
        <v>44</v>
      </c>
    </row>
    <row r="31" spans="1:7" ht="25.5" customHeight="1" x14ac:dyDescent="0.25">
      <c r="A31" s="96" t="s">
        <v>1165</v>
      </c>
      <c r="B31" s="97"/>
      <c r="C31" s="97"/>
      <c r="D31" s="97"/>
      <c r="E31" s="97"/>
      <c r="F31" s="97"/>
      <c r="G31" s="97"/>
    </row>
    <row r="33" spans="1:7" ht="32.25" customHeight="1" x14ac:dyDescent="0.2">
      <c r="A33" s="99" t="s">
        <v>1166</v>
      </c>
      <c r="B33" s="99"/>
      <c r="C33" s="99"/>
      <c r="D33" s="99"/>
      <c r="E33" s="99"/>
      <c r="F33" s="99"/>
      <c r="G33" s="99"/>
    </row>
    <row r="34" spans="1:7" x14ac:dyDescent="0.2">
      <c r="A34" s="62" t="s">
        <v>1060</v>
      </c>
    </row>
    <row r="36" spans="1:7" ht="69" customHeight="1" x14ac:dyDescent="0.25">
      <c r="A36" s="96" t="s">
        <v>1167</v>
      </c>
      <c r="B36" s="97"/>
      <c r="C36" s="97"/>
      <c r="D36" s="97"/>
      <c r="E36" s="97"/>
      <c r="F36" s="97"/>
      <c r="G36" s="97"/>
    </row>
    <row r="38" spans="1:7" ht="45.75" customHeight="1" x14ac:dyDescent="0.25">
      <c r="A38" s="96" t="s">
        <v>1168</v>
      </c>
      <c r="B38" s="97"/>
      <c r="C38" s="97"/>
      <c r="D38" s="97"/>
      <c r="E38" s="97"/>
      <c r="F38" s="97"/>
      <c r="G38" s="97"/>
    </row>
    <row r="39" spans="1:7" x14ac:dyDescent="0.2">
      <c r="A39" s="62" t="s">
        <v>1143</v>
      </c>
    </row>
    <row r="41" spans="1:7" ht="25.5" customHeight="1" x14ac:dyDescent="0.25">
      <c r="A41" s="96" t="s">
        <v>1169</v>
      </c>
      <c r="B41" s="97"/>
      <c r="C41" s="97"/>
      <c r="D41" s="97"/>
      <c r="E41" s="97"/>
      <c r="F41" s="97"/>
      <c r="G41" s="97"/>
    </row>
    <row r="43" spans="1:7" ht="33.75" customHeight="1" x14ac:dyDescent="0.25">
      <c r="A43" s="96" t="s">
        <v>1170</v>
      </c>
      <c r="B43" s="97"/>
      <c r="C43" s="97"/>
      <c r="D43" s="97"/>
      <c r="E43" s="97"/>
      <c r="F43" s="97"/>
      <c r="G43" s="97"/>
    </row>
    <row r="44" spans="1:7" x14ac:dyDescent="0.2">
      <c r="A44" s="14"/>
    </row>
    <row r="45" spans="1:7" x14ac:dyDescent="0.2">
      <c r="A45" s="14" t="s">
        <v>1171</v>
      </c>
    </row>
    <row r="46" spans="1:7" x14ac:dyDescent="0.2">
      <c r="A46" s="14"/>
    </row>
    <row r="47" spans="1:7" x14ac:dyDescent="0.2">
      <c r="A47" s="63" t="s">
        <v>803</v>
      </c>
    </row>
    <row r="48" spans="1:7" x14ac:dyDescent="0.2">
      <c r="A48" s="64"/>
    </row>
    <row r="49" spans="1:1" x14ac:dyDescent="0.2">
      <c r="A49" s="65"/>
    </row>
    <row r="50" spans="1:1" x14ac:dyDescent="0.2">
      <c r="A50" s="65"/>
    </row>
    <row r="51" spans="1:1" x14ac:dyDescent="0.2">
      <c r="A51" s="65"/>
    </row>
    <row r="52" spans="1:1" x14ac:dyDescent="0.2">
      <c r="A52" s="65"/>
    </row>
    <row r="53" spans="1:1" x14ac:dyDescent="0.2">
      <c r="A53" s="65"/>
    </row>
    <row r="54" spans="1:1" x14ac:dyDescent="0.2">
      <c r="A54" s="65"/>
    </row>
    <row r="55" spans="1:1" x14ac:dyDescent="0.2">
      <c r="A55" s="65"/>
    </row>
    <row r="56" spans="1:1" x14ac:dyDescent="0.2">
      <c r="A56" s="65"/>
    </row>
    <row r="57" spans="1:1" x14ac:dyDescent="0.2">
      <c r="A57" s="65"/>
    </row>
    <row r="58" spans="1:1" x14ac:dyDescent="0.2">
      <c r="A58" s="65"/>
    </row>
    <row r="59" spans="1:1" x14ac:dyDescent="0.2">
      <c r="A59" s="65"/>
    </row>
    <row r="60" spans="1:1" x14ac:dyDescent="0.2">
      <c r="A60" s="65"/>
    </row>
    <row r="61" spans="1:1" x14ac:dyDescent="0.2">
      <c r="A61" s="63" t="s">
        <v>1172</v>
      </c>
    </row>
    <row r="62" spans="1:1" x14ac:dyDescent="0.2">
      <c r="A62" s="65"/>
    </row>
    <row r="63" spans="1:1" x14ac:dyDescent="0.2">
      <c r="A63" s="63" t="s">
        <v>804</v>
      </c>
    </row>
    <row r="64" spans="1:1" x14ac:dyDescent="0.2">
      <c r="A64" s="65"/>
    </row>
    <row r="65" spans="1:1" x14ac:dyDescent="0.2">
      <c r="A65" s="65"/>
    </row>
    <row r="66" spans="1:1" x14ac:dyDescent="0.2">
      <c r="A66" s="65"/>
    </row>
    <row r="67" spans="1:1" x14ac:dyDescent="0.2">
      <c r="A67" s="65"/>
    </row>
    <row r="68" spans="1:1" x14ac:dyDescent="0.2">
      <c r="A68" s="65"/>
    </row>
    <row r="69" spans="1:1" x14ac:dyDescent="0.2">
      <c r="A69" s="65"/>
    </row>
    <row r="70" spans="1:1" x14ac:dyDescent="0.2">
      <c r="A70" s="65"/>
    </row>
    <row r="71" spans="1:1" x14ac:dyDescent="0.2">
      <c r="A71" s="65"/>
    </row>
    <row r="72" spans="1:1" x14ac:dyDescent="0.2">
      <c r="A72" s="65"/>
    </row>
    <row r="73" spans="1:1" x14ac:dyDescent="0.2">
      <c r="A73" s="65"/>
    </row>
    <row r="74" spans="1:1" x14ac:dyDescent="0.2">
      <c r="A74" s="65"/>
    </row>
    <row r="75" spans="1:1" x14ac:dyDescent="0.2">
      <c r="A75" s="65"/>
    </row>
    <row r="76" spans="1:1" x14ac:dyDescent="0.2">
      <c r="A76" s="65"/>
    </row>
    <row r="77" spans="1:1" x14ac:dyDescent="0.2">
      <c r="A77" s="65"/>
    </row>
    <row r="78" spans="1:1" x14ac:dyDescent="0.2">
      <c r="A78" s="64"/>
    </row>
    <row r="79" spans="1:1" x14ac:dyDescent="0.2">
      <c r="A79" s="64"/>
    </row>
    <row r="80" spans="1:1" x14ac:dyDescent="0.2">
      <c r="A80" s="65"/>
    </row>
    <row r="81" spans="1:9" x14ac:dyDescent="0.2">
      <c r="A81" s="14" t="s">
        <v>799</v>
      </c>
    </row>
    <row r="82" spans="1:9" x14ac:dyDescent="0.2">
      <c r="A82" s="14"/>
    </row>
    <row r="83" spans="1:9" s="1" customFormat="1" ht="15" x14ac:dyDescent="0.2">
      <c r="A83" s="86" t="s">
        <v>1173</v>
      </c>
      <c r="B83" s="87"/>
      <c r="C83" s="87"/>
      <c r="D83" s="87"/>
      <c r="E83" s="87"/>
      <c r="F83" s="87"/>
      <c r="G83" s="87"/>
    </row>
    <row r="84" spans="1:9" x14ac:dyDescent="0.2">
      <c r="A84" s="8" t="s">
        <v>7</v>
      </c>
    </row>
    <row r="85" spans="1:9" s="1" customFormat="1" ht="33.75" x14ac:dyDescent="0.2">
      <c r="A85" s="6" t="s">
        <v>2</v>
      </c>
      <c r="B85" s="6" t="s">
        <v>0</v>
      </c>
      <c r="C85" s="13" t="s">
        <v>30</v>
      </c>
      <c r="D85" s="13" t="s">
        <v>1</v>
      </c>
      <c r="E85" s="51" t="s">
        <v>6</v>
      </c>
      <c r="F85" s="12" t="s">
        <v>3</v>
      </c>
      <c r="G85" s="12" t="s">
        <v>5</v>
      </c>
    </row>
    <row r="86" spans="1:9" x14ac:dyDescent="0.2">
      <c r="A86" s="16" t="s">
        <v>51</v>
      </c>
      <c r="B86" s="17"/>
      <c r="C86" s="17"/>
      <c r="D86" s="17"/>
      <c r="E86" s="18"/>
      <c r="F86" s="19"/>
      <c r="G86" s="18"/>
    </row>
    <row r="87" spans="1:9" x14ac:dyDescent="0.2">
      <c r="A87" s="20" t="s">
        <v>52</v>
      </c>
      <c r="B87" s="21"/>
      <c r="C87" s="21"/>
      <c r="D87" s="21"/>
      <c r="E87" s="22"/>
      <c r="F87" s="23"/>
      <c r="G87" s="22"/>
    </row>
    <row r="88" spans="1:9" ht="22.5" x14ac:dyDescent="0.2">
      <c r="A88" s="21" t="s">
        <v>1150</v>
      </c>
      <c r="B88" s="21" t="s">
        <v>1151</v>
      </c>
      <c r="C88" s="74" t="s">
        <v>1152</v>
      </c>
      <c r="D88" s="24">
        <v>3523</v>
      </c>
      <c r="E88" s="22">
        <v>0</v>
      </c>
      <c r="F88" s="23">
        <v>100</v>
      </c>
      <c r="G88" s="22"/>
    </row>
    <row r="89" spans="1:9" x14ac:dyDescent="0.2">
      <c r="A89" s="20" t="s">
        <v>24</v>
      </c>
      <c r="B89" s="20"/>
      <c r="C89" s="20"/>
      <c r="D89" s="20"/>
      <c r="E89" s="25">
        <f>SUM(E87:E88)</f>
        <v>0</v>
      </c>
      <c r="F89" s="26">
        <f>SUM(F87:F88)</f>
        <v>100</v>
      </c>
      <c r="G89" s="25"/>
      <c r="H89" s="14"/>
      <c r="I89" s="14"/>
    </row>
    <row r="90" spans="1:9" x14ac:dyDescent="0.2">
      <c r="A90" s="21"/>
      <c r="B90" s="21"/>
      <c r="C90" s="21"/>
      <c r="D90" s="21"/>
      <c r="E90" s="22"/>
      <c r="F90" s="23"/>
      <c r="G90" s="22"/>
    </row>
    <row r="91" spans="1:9" x14ac:dyDescent="0.2">
      <c r="A91" s="20" t="s">
        <v>27</v>
      </c>
      <c r="B91" s="20"/>
      <c r="C91" s="20"/>
      <c r="D91" s="20"/>
      <c r="E91" s="25">
        <f>E89</f>
        <v>0</v>
      </c>
      <c r="F91" s="26">
        <f>F89</f>
        <v>100</v>
      </c>
      <c r="G91" s="25"/>
      <c r="H91" s="14"/>
      <c r="I91" s="14"/>
    </row>
    <row r="92" spans="1:9" x14ac:dyDescent="0.2">
      <c r="A92" s="20"/>
      <c r="B92" s="20"/>
      <c r="C92" s="20"/>
      <c r="D92" s="20"/>
      <c r="E92" s="25"/>
      <c r="F92" s="26"/>
      <c r="G92" s="25"/>
      <c r="H92" s="14"/>
      <c r="I92" s="14"/>
    </row>
    <row r="93" spans="1:9" x14ac:dyDescent="0.2">
      <c r="A93" s="20" t="s">
        <v>29</v>
      </c>
      <c r="B93" s="20"/>
      <c r="C93" s="20"/>
      <c r="D93" s="20"/>
      <c r="E93" s="75">
        <v>0</v>
      </c>
      <c r="F93" s="75">
        <v>0</v>
      </c>
      <c r="G93" s="25"/>
      <c r="H93" s="14"/>
      <c r="I93" s="14"/>
    </row>
    <row r="94" spans="1:9" x14ac:dyDescent="0.2">
      <c r="A94" s="20"/>
      <c r="B94" s="20"/>
      <c r="C94" s="20"/>
      <c r="D94" s="20"/>
      <c r="E94" s="25"/>
      <c r="F94" s="26"/>
      <c r="G94" s="25"/>
      <c r="H94" s="14"/>
      <c r="I94" s="14"/>
    </row>
    <row r="95" spans="1:9" x14ac:dyDescent="0.2">
      <c r="A95" s="27" t="s">
        <v>28</v>
      </c>
      <c r="B95" s="27"/>
      <c r="C95" s="27"/>
      <c r="D95" s="27"/>
      <c r="E95" s="28">
        <v>8.9999999999999996E-7</v>
      </c>
      <c r="F95" s="29">
        <v>100</v>
      </c>
      <c r="G95" s="28"/>
      <c r="H95" s="14"/>
      <c r="I95" s="14"/>
    </row>
    <row r="97" spans="1:9" x14ac:dyDescent="0.2">
      <c r="A97" s="14" t="s">
        <v>31</v>
      </c>
    </row>
    <row r="98" spans="1:9" x14ac:dyDescent="0.2">
      <c r="A98" s="14" t="s">
        <v>1153</v>
      </c>
    </row>
    <row r="99" spans="1:9" ht="25.5" customHeight="1" x14ac:dyDescent="0.25">
      <c r="A99" s="92" t="s">
        <v>1154</v>
      </c>
      <c r="B99" s="93"/>
      <c r="C99" s="93"/>
      <c r="D99" s="93"/>
      <c r="E99" s="93"/>
      <c r="F99" s="93"/>
      <c r="G99" s="93"/>
    </row>
    <row r="101" spans="1:9" x14ac:dyDescent="0.2">
      <c r="A101" s="14" t="s">
        <v>32</v>
      </c>
    </row>
    <row r="102" spans="1:9" x14ac:dyDescent="0.2">
      <c r="A102" s="14" t="s">
        <v>33</v>
      </c>
    </row>
    <row r="103" spans="1:9" x14ac:dyDescent="0.2">
      <c r="A103" s="14" t="s">
        <v>34</v>
      </c>
      <c r="B103" s="14"/>
      <c r="C103" s="30" t="s">
        <v>36</v>
      </c>
      <c r="D103" s="14" t="s">
        <v>35</v>
      </c>
    </row>
    <row r="104" spans="1:9" x14ac:dyDescent="0.2">
      <c r="A104" s="7" t="s">
        <v>992</v>
      </c>
      <c r="C104" s="31">
        <v>0</v>
      </c>
      <c r="D104" s="31">
        <v>0</v>
      </c>
    </row>
    <row r="105" spans="1:9" x14ac:dyDescent="0.2">
      <c r="A105" s="7" t="s">
        <v>1004</v>
      </c>
      <c r="C105" s="31">
        <v>0</v>
      </c>
      <c r="D105" s="31">
        <v>0</v>
      </c>
    </row>
    <row r="106" spans="1:9" x14ac:dyDescent="0.2">
      <c r="A106" s="7" t="s">
        <v>996</v>
      </c>
      <c r="C106" s="31">
        <v>0</v>
      </c>
      <c r="D106" s="31">
        <v>0</v>
      </c>
    </row>
    <row r="107" spans="1:9" s="10" customFormat="1" x14ac:dyDescent="0.2">
      <c r="A107" s="7" t="s">
        <v>997</v>
      </c>
      <c r="B107" s="7"/>
      <c r="C107" s="31">
        <v>0</v>
      </c>
      <c r="D107" s="31">
        <v>0</v>
      </c>
      <c r="F107" s="11"/>
      <c r="H107" s="7"/>
      <c r="I107" s="7"/>
    </row>
    <row r="108" spans="1:9" s="10" customFormat="1" x14ac:dyDescent="0.2">
      <c r="A108" s="7" t="s">
        <v>1164</v>
      </c>
      <c r="B108" s="7"/>
      <c r="C108" s="31">
        <v>0</v>
      </c>
      <c r="D108" s="31">
        <v>0</v>
      </c>
      <c r="F108" s="11"/>
      <c r="H108" s="7"/>
      <c r="I108" s="7"/>
    </row>
    <row r="109" spans="1:9" s="10" customFormat="1" x14ac:dyDescent="0.2">
      <c r="A109" s="7" t="s">
        <v>998</v>
      </c>
      <c r="B109" s="7"/>
      <c r="C109" s="31">
        <v>0</v>
      </c>
      <c r="D109" s="31">
        <v>0</v>
      </c>
      <c r="F109" s="11"/>
      <c r="H109" s="7"/>
      <c r="I109" s="7"/>
    </row>
    <row r="110" spans="1:9" s="10" customFormat="1" x14ac:dyDescent="0.2">
      <c r="A110" s="7" t="s">
        <v>1005</v>
      </c>
      <c r="B110" s="7"/>
      <c r="C110" s="31">
        <v>0</v>
      </c>
      <c r="D110" s="31">
        <v>0</v>
      </c>
      <c r="F110" s="11"/>
      <c r="H110" s="7"/>
      <c r="I110" s="7"/>
    </row>
    <row r="111" spans="1:9" s="10" customFormat="1" x14ac:dyDescent="0.2">
      <c r="A111" s="7" t="s">
        <v>1001</v>
      </c>
      <c r="B111" s="7"/>
      <c r="C111" s="31">
        <v>0</v>
      </c>
      <c r="D111" s="31">
        <v>0</v>
      </c>
      <c r="F111" s="11"/>
      <c r="H111" s="7"/>
      <c r="I111" s="7"/>
    </row>
    <row r="112" spans="1:9" s="10" customFormat="1" x14ac:dyDescent="0.2">
      <c r="A112" s="7" t="s">
        <v>1002</v>
      </c>
      <c r="B112" s="7"/>
      <c r="C112" s="31">
        <v>0</v>
      </c>
      <c r="D112" s="31">
        <v>0</v>
      </c>
      <c r="F112" s="11"/>
      <c r="H112" s="7"/>
      <c r="I112" s="7"/>
    </row>
    <row r="114" spans="1:9" s="10" customFormat="1" x14ac:dyDescent="0.2">
      <c r="A114" s="7" t="s">
        <v>41</v>
      </c>
      <c r="B114" s="7"/>
      <c r="C114" s="7"/>
      <c r="D114" s="7"/>
      <c r="F114" s="11"/>
      <c r="H114" s="7"/>
      <c r="I114" s="7"/>
    </row>
    <row r="116" spans="1:9" s="10" customFormat="1" ht="15" customHeight="1" x14ac:dyDescent="0.25">
      <c r="A116" s="92" t="s">
        <v>1200</v>
      </c>
      <c r="B116" s="93"/>
      <c r="C116" s="93"/>
      <c r="D116" s="30" t="s">
        <v>44</v>
      </c>
      <c r="F116" s="11"/>
      <c r="H116" s="7"/>
      <c r="I116" s="7"/>
    </row>
  </sheetData>
  <mergeCells count="11">
    <mergeCell ref="A41:G41"/>
    <mergeCell ref="A43:G43"/>
    <mergeCell ref="A83:G83"/>
    <mergeCell ref="A99:G99"/>
    <mergeCell ref="A116:C116"/>
    <mergeCell ref="A38:G38"/>
    <mergeCell ref="A1:G1"/>
    <mergeCell ref="A29:C29"/>
    <mergeCell ref="A31:G31"/>
    <mergeCell ref="A33:G33"/>
    <mergeCell ref="A36:G36"/>
  </mergeCells>
  <conditionalFormatting sqref="F2:F3 F5:F30 F84 F100:F65536">
    <cfRule type="cellIs" dxfId="17" priority="8" stopIfTrue="1" operator="between">
      <formula>0.009</formula>
      <formula>-0.009</formula>
    </cfRule>
  </conditionalFormatting>
  <conditionalFormatting sqref="F32 F37">
    <cfRule type="cellIs" dxfId="16" priority="6" stopIfTrue="1" operator="between">
      <formula>0.009</formula>
      <formula>-0.009</formula>
    </cfRule>
  </conditionalFormatting>
  <conditionalFormatting sqref="F34:F35">
    <cfRule type="cellIs" dxfId="15" priority="5" stopIfTrue="1" operator="between">
      <formula>0.009</formula>
      <formula>-0.009</formula>
    </cfRule>
  </conditionalFormatting>
  <conditionalFormatting sqref="F39:F40">
    <cfRule type="cellIs" dxfId="14" priority="4" stopIfTrue="1" operator="between">
      <formula>0.009</formula>
      <formula>-0.009</formula>
    </cfRule>
  </conditionalFormatting>
  <conditionalFormatting sqref="F42">
    <cfRule type="cellIs" dxfId="13" priority="7" stopIfTrue="1" operator="between">
      <formula>0.009</formula>
      <formula>-0.009</formula>
    </cfRule>
  </conditionalFormatting>
  <conditionalFormatting sqref="F44:F82">
    <cfRule type="cellIs" dxfId="12" priority="3" stopIfTrue="1" operator="between">
      <formula>0.009</formula>
      <formula>-0.009</formula>
    </cfRule>
  </conditionalFormatting>
  <conditionalFormatting sqref="F86:F92">
    <cfRule type="cellIs" dxfId="11" priority="2" stopIfTrue="1" operator="between">
      <formula>0.009</formula>
      <formula>-0.009</formula>
    </cfRule>
  </conditionalFormatting>
  <conditionalFormatting sqref="F94:F98">
    <cfRule type="cellIs" dxfId="10" priority="1" stopIfTrue="1" operator="between">
      <formula>0.009</formula>
      <formula>-0.009</formula>
    </cfRule>
  </conditionalFormatting>
  <hyperlinks>
    <hyperlink ref="A34" r:id="rId1" tooltip="https://www.franklintempletonindia.com/download/en-in/latest%20updates/189ea834-ae3f-48eb-9d73-a9cc9cd9317e/franklin-templeton-update-on-reliance-broadcast-july-23-2020-kcg9m1gq-en-in.pdf" xr:uid="{00000000-0004-0000-2000-000000000000}"/>
    <hyperlink ref="A39"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orientation="portrait" horizontalDpi="90" verticalDpi="90" r:id="rId3"/>
  <headerFooter>
    <oddFooter>&amp;C&amp;1#&amp;"Calibri"&amp;10&amp;K000000PUBLIC</odd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workbookViewId="0">
      <selection sqref="A1:G1"/>
    </sheetView>
  </sheetViews>
  <sheetFormatPr defaultColWidth="9.42578125" defaultRowHeight="11.25" x14ac:dyDescent="0.2"/>
  <cols>
    <col min="1" max="1" width="31.5703125" style="7" bestFit="1" customWidth="1"/>
    <col min="2" max="2" width="73" style="7" customWidth="1"/>
    <col min="3" max="3" width="15.42578125" style="7" bestFit="1" customWidth="1"/>
    <col min="4" max="4" width="14.5703125" style="7" bestFit="1" customWidth="1"/>
    <col min="5" max="5" width="25.85546875" style="10" customWidth="1"/>
    <col min="6" max="6" width="13.5703125" style="11" bestFit="1" customWidth="1"/>
    <col min="7" max="7" width="11" style="10" customWidth="1"/>
    <col min="8" max="256" width="9.42578125" style="7"/>
    <col min="257" max="257" width="31.5703125" style="7" bestFit="1" customWidth="1"/>
    <col min="258" max="258" width="73" style="7" customWidth="1"/>
    <col min="259" max="259" width="15.42578125" style="7" bestFit="1" customWidth="1"/>
    <col min="260" max="260" width="14.5703125" style="7" bestFit="1" customWidth="1"/>
    <col min="261" max="261" width="25.85546875" style="7" customWidth="1"/>
    <col min="262" max="262" width="13.5703125" style="7" bestFit="1" customWidth="1"/>
    <col min="263" max="263" width="11" style="7" customWidth="1"/>
    <col min="264" max="512" width="9.42578125" style="7"/>
    <col min="513" max="513" width="31.5703125" style="7" bestFit="1" customWidth="1"/>
    <col min="514" max="514" width="73" style="7" customWidth="1"/>
    <col min="515" max="515" width="15.42578125" style="7" bestFit="1" customWidth="1"/>
    <col min="516" max="516" width="14.5703125" style="7" bestFit="1" customWidth="1"/>
    <col min="517" max="517" width="25.85546875" style="7" customWidth="1"/>
    <col min="518" max="518" width="13.5703125" style="7" bestFit="1" customWidth="1"/>
    <col min="519" max="519" width="11" style="7" customWidth="1"/>
    <col min="520" max="768" width="9.42578125" style="7"/>
    <col min="769" max="769" width="31.5703125" style="7" bestFit="1" customWidth="1"/>
    <col min="770" max="770" width="73" style="7" customWidth="1"/>
    <col min="771" max="771" width="15.42578125" style="7" bestFit="1" customWidth="1"/>
    <col min="772" max="772" width="14.5703125" style="7" bestFit="1" customWidth="1"/>
    <col min="773" max="773" width="25.85546875" style="7" customWidth="1"/>
    <col min="774" max="774" width="13.5703125" style="7" bestFit="1" customWidth="1"/>
    <col min="775" max="775" width="11" style="7" customWidth="1"/>
    <col min="776" max="1024" width="9.42578125" style="7"/>
    <col min="1025" max="1025" width="31.5703125" style="7" bestFit="1" customWidth="1"/>
    <col min="1026" max="1026" width="73" style="7" customWidth="1"/>
    <col min="1027" max="1027" width="15.42578125" style="7" bestFit="1" customWidth="1"/>
    <col min="1028" max="1028" width="14.5703125" style="7" bestFit="1" customWidth="1"/>
    <col min="1029" max="1029" width="25.85546875" style="7" customWidth="1"/>
    <col min="1030" max="1030" width="13.5703125" style="7" bestFit="1" customWidth="1"/>
    <col min="1031" max="1031" width="11" style="7" customWidth="1"/>
    <col min="1032" max="1280" width="9.42578125" style="7"/>
    <col min="1281" max="1281" width="31.5703125" style="7" bestFit="1" customWidth="1"/>
    <col min="1282" max="1282" width="73" style="7" customWidth="1"/>
    <col min="1283" max="1283" width="15.42578125" style="7" bestFit="1" customWidth="1"/>
    <col min="1284" max="1284" width="14.5703125" style="7" bestFit="1" customWidth="1"/>
    <col min="1285" max="1285" width="25.85546875" style="7" customWidth="1"/>
    <col min="1286" max="1286" width="13.5703125" style="7" bestFit="1" customWidth="1"/>
    <col min="1287" max="1287" width="11" style="7" customWidth="1"/>
    <col min="1288" max="1536" width="9.42578125" style="7"/>
    <col min="1537" max="1537" width="31.5703125" style="7" bestFit="1" customWidth="1"/>
    <col min="1538" max="1538" width="73" style="7" customWidth="1"/>
    <col min="1539" max="1539" width="15.42578125" style="7" bestFit="1" customWidth="1"/>
    <col min="1540" max="1540" width="14.5703125" style="7" bestFit="1" customWidth="1"/>
    <col min="1541" max="1541" width="25.85546875" style="7" customWidth="1"/>
    <col min="1542" max="1542" width="13.5703125" style="7" bestFit="1" customWidth="1"/>
    <col min="1543" max="1543" width="11" style="7" customWidth="1"/>
    <col min="1544" max="1792" width="9.42578125" style="7"/>
    <col min="1793" max="1793" width="31.5703125" style="7" bestFit="1" customWidth="1"/>
    <col min="1794" max="1794" width="73" style="7" customWidth="1"/>
    <col min="1795" max="1795" width="15.42578125" style="7" bestFit="1" customWidth="1"/>
    <col min="1796" max="1796" width="14.5703125" style="7" bestFit="1" customWidth="1"/>
    <col min="1797" max="1797" width="25.85546875" style="7" customWidth="1"/>
    <col min="1798" max="1798" width="13.5703125" style="7" bestFit="1" customWidth="1"/>
    <col min="1799" max="1799" width="11" style="7" customWidth="1"/>
    <col min="1800" max="2048" width="9.42578125" style="7"/>
    <col min="2049" max="2049" width="31.5703125" style="7" bestFit="1" customWidth="1"/>
    <col min="2050" max="2050" width="73" style="7" customWidth="1"/>
    <col min="2051" max="2051" width="15.42578125" style="7" bestFit="1" customWidth="1"/>
    <col min="2052" max="2052" width="14.5703125" style="7" bestFit="1" customWidth="1"/>
    <col min="2053" max="2053" width="25.85546875" style="7" customWidth="1"/>
    <col min="2054" max="2054" width="13.5703125" style="7" bestFit="1" customWidth="1"/>
    <col min="2055" max="2055" width="11" style="7" customWidth="1"/>
    <col min="2056" max="2304" width="9.42578125" style="7"/>
    <col min="2305" max="2305" width="31.5703125" style="7" bestFit="1" customWidth="1"/>
    <col min="2306" max="2306" width="73" style="7" customWidth="1"/>
    <col min="2307" max="2307" width="15.42578125" style="7" bestFit="1" customWidth="1"/>
    <col min="2308" max="2308" width="14.5703125" style="7" bestFit="1" customWidth="1"/>
    <col min="2309" max="2309" width="25.85546875" style="7" customWidth="1"/>
    <col min="2310" max="2310" width="13.5703125" style="7" bestFit="1" customWidth="1"/>
    <col min="2311" max="2311" width="11" style="7" customWidth="1"/>
    <col min="2312" max="2560" width="9.42578125" style="7"/>
    <col min="2561" max="2561" width="31.5703125" style="7" bestFit="1" customWidth="1"/>
    <col min="2562" max="2562" width="73" style="7" customWidth="1"/>
    <col min="2563" max="2563" width="15.42578125" style="7" bestFit="1" customWidth="1"/>
    <col min="2564" max="2564" width="14.5703125" style="7" bestFit="1" customWidth="1"/>
    <col min="2565" max="2565" width="25.85546875" style="7" customWidth="1"/>
    <col min="2566" max="2566" width="13.5703125" style="7" bestFit="1" customWidth="1"/>
    <col min="2567" max="2567" width="11" style="7" customWidth="1"/>
    <col min="2568" max="2816" width="9.42578125" style="7"/>
    <col min="2817" max="2817" width="31.5703125" style="7" bestFit="1" customWidth="1"/>
    <col min="2818" max="2818" width="73" style="7" customWidth="1"/>
    <col min="2819" max="2819" width="15.42578125" style="7" bestFit="1" customWidth="1"/>
    <col min="2820" max="2820" width="14.5703125" style="7" bestFit="1" customWidth="1"/>
    <col min="2821" max="2821" width="25.85546875" style="7" customWidth="1"/>
    <col min="2822" max="2822" width="13.5703125" style="7" bestFit="1" customWidth="1"/>
    <col min="2823" max="2823" width="11" style="7" customWidth="1"/>
    <col min="2824" max="3072" width="9.42578125" style="7"/>
    <col min="3073" max="3073" width="31.5703125" style="7" bestFit="1" customWidth="1"/>
    <col min="3074" max="3074" width="73" style="7" customWidth="1"/>
    <col min="3075" max="3075" width="15.42578125" style="7" bestFit="1" customWidth="1"/>
    <col min="3076" max="3076" width="14.5703125" style="7" bestFit="1" customWidth="1"/>
    <col min="3077" max="3077" width="25.85546875" style="7" customWidth="1"/>
    <col min="3078" max="3078" width="13.5703125" style="7" bestFit="1" customWidth="1"/>
    <col min="3079" max="3079" width="11" style="7" customWidth="1"/>
    <col min="3080" max="3328" width="9.42578125" style="7"/>
    <col min="3329" max="3329" width="31.5703125" style="7" bestFit="1" customWidth="1"/>
    <col min="3330" max="3330" width="73" style="7" customWidth="1"/>
    <col min="3331" max="3331" width="15.42578125" style="7" bestFit="1" customWidth="1"/>
    <col min="3332" max="3332" width="14.5703125" style="7" bestFit="1" customWidth="1"/>
    <col min="3333" max="3333" width="25.85546875" style="7" customWidth="1"/>
    <col min="3334" max="3334" width="13.5703125" style="7" bestFit="1" customWidth="1"/>
    <col min="3335" max="3335" width="11" style="7" customWidth="1"/>
    <col min="3336" max="3584" width="9.42578125" style="7"/>
    <col min="3585" max="3585" width="31.5703125" style="7" bestFit="1" customWidth="1"/>
    <col min="3586" max="3586" width="73" style="7" customWidth="1"/>
    <col min="3587" max="3587" width="15.42578125" style="7" bestFit="1" customWidth="1"/>
    <col min="3588" max="3588" width="14.5703125" style="7" bestFit="1" customWidth="1"/>
    <col min="3589" max="3589" width="25.85546875" style="7" customWidth="1"/>
    <col min="3590" max="3590" width="13.5703125" style="7" bestFit="1" customWidth="1"/>
    <col min="3591" max="3591" width="11" style="7" customWidth="1"/>
    <col min="3592" max="3840" width="9.42578125" style="7"/>
    <col min="3841" max="3841" width="31.5703125" style="7" bestFit="1" customWidth="1"/>
    <col min="3842" max="3842" width="73" style="7" customWidth="1"/>
    <col min="3843" max="3843" width="15.42578125" style="7" bestFit="1" customWidth="1"/>
    <col min="3844" max="3844" width="14.5703125" style="7" bestFit="1" customWidth="1"/>
    <col min="3845" max="3845" width="25.85546875" style="7" customWidth="1"/>
    <col min="3846" max="3846" width="13.5703125" style="7" bestFit="1" customWidth="1"/>
    <col min="3847" max="3847" width="11" style="7" customWidth="1"/>
    <col min="3848" max="4096" width="9.42578125" style="7"/>
    <col min="4097" max="4097" width="31.5703125" style="7" bestFit="1" customWidth="1"/>
    <col min="4098" max="4098" width="73" style="7" customWidth="1"/>
    <col min="4099" max="4099" width="15.42578125" style="7" bestFit="1" customWidth="1"/>
    <col min="4100" max="4100" width="14.5703125" style="7" bestFit="1" customWidth="1"/>
    <col min="4101" max="4101" width="25.85546875" style="7" customWidth="1"/>
    <col min="4102" max="4102" width="13.5703125" style="7" bestFit="1" customWidth="1"/>
    <col min="4103" max="4103" width="11" style="7" customWidth="1"/>
    <col min="4104" max="4352" width="9.42578125" style="7"/>
    <col min="4353" max="4353" width="31.5703125" style="7" bestFit="1" customWidth="1"/>
    <col min="4354" max="4354" width="73" style="7" customWidth="1"/>
    <col min="4355" max="4355" width="15.42578125" style="7" bestFit="1" customWidth="1"/>
    <col min="4356" max="4356" width="14.5703125" style="7" bestFit="1" customWidth="1"/>
    <col min="4357" max="4357" width="25.85546875" style="7" customWidth="1"/>
    <col min="4358" max="4358" width="13.5703125" style="7" bestFit="1" customWidth="1"/>
    <col min="4359" max="4359" width="11" style="7" customWidth="1"/>
    <col min="4360" max="4608" width="9.42578125" style="7"/>
    <col min="4609" max="4609" width="31.5703125" style="7" bestFit="1" customWidth="1"/>
    <col min="4610" max="4610" width="73" style="7" customWidth="1"/>
    <col min="4611" max="4611" width="15.42578125" style="7" bestFit="1" customWidth="1"/>
    <col min="4612" max="4612" width="14.5703125" style="7" bestFit="1" customWidth="1"/>
    <col min="4613" max="4613" width="25.85546875" style="7" customWidth="1"/>
    <col min="4614" max="4614" width="13.5703125" style="7" bestFit="1" customWidth="1"/>
    <col min="4615" max="4615" width="11" style="7" customWidth="1"/>
    <col min="4616" max="4864" width="9.42578125" style="7"/>
    <col min="4865" max="4865" width="31.5703125" style="7" bestFit="1" customWidth="1"/>
    <col min="4866" max="4866" width="73" style="7" customWidth="1"/>
    <col min="4867" max="4867" width="15.42578125" style="7" bestFit="1" customWidth="1"/>
    <col min="4868" max="4868" width="14.5703125" style="7" bestFit="1" customWidth="1"/>
    <col min="4869" max="4869" width="25.85546875" style="7" customWidth="1"/>
    <col min="4870" max="4870" width="13.5703125" style="7" bestFit="1" customWidth="1"/>
    <col min="4871" max="4871" width="11" style="7" customWidth="1"/>
    <col min="4872" max="5120" width="9.42578125" style="7"/>
    <col min="5121" max="5121" width="31.5703125" style="7" bestFit="1" customWidth="1"/>
    <col min="5122" max="5122" width="73" style="7" customWidth="1"/>
    <col min="5123" max="5123" width="15.42578125" style="7" bestFit="1" customWidth="1"/>
    <col min="5124" max="5124" width="14.5703125" style="7" bestFit="1" customWidth="1"/>
    <col min="5125" max="5125" width="25.85546875" style="7" customWidth="1"/>
    <col min="5126" max="5126" width="13.5703125" style="7" bestFit="1" customWidth="1"/>
    <col min="5127" max="5127" width="11" style="7" customWidth="1"/>
    <col min="5128" max="5376" width="9.42578125" style="7"/>
    <col min="5377" max="5377" width="31.5703125" style="7" bestFit="1" customWidth="1"/>
    <col min="5378" max="5378" width="73" style="7" customWidth="1"/>
    <col min="5379" max="5379" width="15.42578125" style="7" bestFit="1" customWidth="1"/>
    <col min="5380" max="5380" width="14.5703125" style="7" bestFit="1" customWidth="1"/>
    <col min="5381" max="5381" width="25.85546875" style="7" customWidth="1"/>
    <col min="5382" max="5382" width="13.5703125" style="7" bestFit="1" customWidth="1"/>
    <col min="5383" max="5383" width="11" style="7" customWidth="1"/>
    <col min="5384" max="5632" width="9.42578125" style="7"/>
    <col min="5633" max="5633" width="31.5703125" style="7" bestFit="1" customWidth="1"/>
    <col min="5634" max="5634" width="73" style="7" customWidth="1"/>
    <col min="5635" max="5635" width="15.42578125" style="7" bestFit="1" customWidth="1"/>
    <col min="5636" max="5636" width="14.5703125" style="7" bestFit="1" customWidth="1"/>
    <col min="5637" max="5637" width="25.85546875" style="7" customWidth="1"/>
    <col min="5638" max="5638" width="13.5703125" style="7" bestFit="1" customWidth="1"/>
    <col min="5639" max="5639" width="11" style="7" customWidth="1"/>
    <col min="5640" max="5888" width="9.42578125" style="7"/>
    <col min="5889" max="5889" width="31.5703125" style="7" bestFit="1" customWidth="1"/>
    <col min="5890" max="5890" width="73" style="7" customWidth="1"/>
    <col min="5891" max="5891" width="15.42578125" style="7" bestFit="1" customWidth="1"/>
    <col min="5892" max="5892" width="14.5703125" style="7" bestFit="1" customWidth="1"/>
    <col min="5893" max="5893" width="25.85546875" style="7" customWidth="1"/>
    <col min="5894" max="5894" width="13.5703125" style="7" bestFit="1" customWidth="1"/>
    <col min="5895" max="5895" width="11" style="7" customWidth="1"/>
    <col min="5896" max="6144" width="9.42578125" style="7"/>
    <col min="6145" max="6145" width="31.5703125" style="7" bestFit="1" customWidth="1"/>
    <col min="6146" max="6146" width="73" style="7" customWidth="1"/>
    <col min="6147" max="6147" width="15.42578125" style="7" bestFit="1" customWidth="1"/>
    <col min="6148" max="6148" width="14.5703125" style="7" bestFit="1" customWidth="1"/>
    <col min="6149" max="6149" width="25.85546875" style="7" customWidth="1"/>
    <col min="6150" max="6150" width="13.5703125" style="7" bestFit="1" customWidth="1"/>
    <col min="6151" max="6151" width="11" style="7" customWidth="1"/>
    <col min="6152" max="6400" width="9.42578125" style="7"/>
    <col min="6401" max="6401" width="31.5703125" style="7" bestFit="1" customWidth="1"/>
    <col min="6402" max="6402" width="73" style="7" customWidth="1"/>
    <col min="6403" max="6403" width="15.42578125" style="7" bestFit="1" customWidth="1"/>
    <col min="6404" max="6404" width="14.5703125" style="7" bestFit="1" customWidth="1"/>
    <col min="6405" max="6405" width="25.85546875" style="7" customWidth="1"/>
    <col min="6406" max="6406" width="13.5703125" style="7" bestFit="1" customWidth="1"/>
    <col min="6407" max="6407" width="11" style="7" customWidth="1"/>
    <col min="6408" max="6656" width="9.42578125" style="7"/>
    <col min="6657" max="6657" width="31.5703125" style="7" bestFit="1" customWidth="1"/>
    <col min="6658" max="6658" width="73" style="7" customWidth="1"/>
    <col min="6659" max="6659" width="15.42578125" style="7" bestFit="1" customWidth="1"/>
    <col min="6660" max="6660" width="14.5703125" style="7" bestFit="1" customWidth="1"/>
    <col min="6661" max="6661" width="25.85546875" style="7" customWidth="1"/>
    <col min="6662" max="6662" width="13.5703125" style="7" bestFit="1" customWidth="1"/>
    <col min="6663" max="6663" width="11" style="7" customWidth="1"/>
    <col min="6664" max="6912" width="9.42578125" style="7"/>
    <col min="6913" max="6913" width="31.5703125" style="7" bestFit="1" customWidth="1"/>
    <col min="6914" max="6914" width="73" style="7" customWidth="1"/>
    <col min="6915" max="6915" width="15.42578125" style="7" bestFit="1" customWidth="1"/>
    <col min="6916" max="6916" width="14.5703125" style="7" bestFit="1" customWidth="1"/>
    <col min="6917" max="6917" width="25.85546875" style="7" customWidth="1"/>
    <col min="6918" max="6918" width="13.5703125" style="7" bestFit="1" customWidth="1"/>
    <col min="6919" max="6919" width="11" style="7" customWidth="1"/>
    <col min="6920" max="7168" width="9.42578125" style="7"/>
    <col min="7169" max="7169" width="31.5703125" style="7" bestFit="1" customWidth="1"/>
    <col min="7170" max="7170" width="73" style="7" customWidth="1"/>
    <col min="7171" max="7171" width="15.42578125" style="7" bestFit="1" customWidth="1"/>
    <col min="7172" max="7172" width="14.5703125" style="7" bestFit="1" customWidth="1"/>
    <col min="7173" max="7173" width="25.85546875" style="7" customWidth="1"/>
    <col min="7174" max="7174" width="13.5703125" style="7" bestFit="1" customWidth="1"/>
    <col min="7175" max="7175" width="11" style="7" customWidth="1"/>
    <col min="7176" max="7424" width="9.42578125" style="7"/>
    <col min="7425" max="7425" width="31.5703125" style="7" bestFit="1" customWidth="1"/>
    <col min="7426" max="7426" width="73" style="7" customWidth="1"/>
    <col min="7427" max="7427" width="15.42578125" style="7" bestFit="1" customWidth="1"/>
    <col min="7428" max="7428" width="14.5703125" style="7" bestFit="1" customWidth="1"/>
    <col min="7429" max="7429" width="25.85546875" style="7" customWidth="1"/>
    <col min="7430" max="7430" width="13.5703125" style="7" bestFit="1" customWidth="1"/>
    <col min="7431" max="7431" width="11" style="7" customWidth="1"/>
    <col min="7432" max="7680" width="9.42578125" style="7"/>
    <col min="7681" max="7681" width="31.5703125" style="7" bestFit="1" customWidth="1"/>
    <col min="7682" max="7682" width="73" style="7" customWidth="1"/>
    <col min="7683" max="7683" width="15.42578125" style="7" bestFit="1" customWidth="1"/>
    <col min="7684" max="7684" width="14.5703125" style="7" bestFit="1" customWidth="1"/>
    <col min="7685" max="7685" width="25.85546875" style="7" customWidth="1"/>
    <col min="7686" max="7686" width="13.5703125" style="7" bestFit="1" customWidth="1"/>
    <col min="7687" max="7687" width="11" style="7" customWidth="1"/>
    <col min="7688" max="7936" width="9.42578125" style="7"/>
    <col min="7937" max="7937" width="31.5703125" style="7" bestFit="1" customWidth="1"/>
    <col min="7938" max="7938" width="73" style="7" customWidth="1"/>
    <col min="7939" max="7939" width="15.42578125" style="7" bestFit="1" customWidth="1"/>
    <col min="7940" max="7940" width="14.5703125" style="7" bestFit="1" customWidth="1"/>
    <col min="7941" max="7941" width="25.85546875" style="7" customWidth="1"/>
    <col min="7942" max="7942" width="13.5703125" style="7" bestFit="1" customWidth="1"/>
    <col min="7943" max="7943" width="11" style="7" customWidth="1"/>
    <col min="7944" max="8192" width="9.42578125" style="7"/>
    <col min="8193" max="8193" width="31.5703125" style="7" bestFit="1" customWidth="1"/>
    <col min="8194" max="8194" width="73" style="7" customWidth="1"/>
    <col min="8195" max="8195" width="15.42578125" style="7" bestFit="1" customWidth="1"/>
    <col min="8196" max="8196" width="14.5703125" style="7" bestFit="1" customWidth="1"/>
    <col min="8197" max="8197" width="25.85546875" style="7" customWidth="1"/>
    <col min="8198" max="8198" width="13.5703125" style="7" bestFit="1" customWidth="1"/>
    <col min="8199" max="8199" width="11" style="7" customWidth="1"/>
    <col min="8200" max="8448" width="9.42578125" style="7"/>
    <col min="8449" max="8449" width="31.5703125" style="7" bestFit="1" customWidth="1"/>
    <col min="8450" max="8450" width="73" style="7" customWidth="1"/>
    <col min="8451" max="8451" width="15.42578125" style="7" bestFit="1" customWidth="1"/>
    <col min="8452" max="8452" width="14.5703125" style="7" bestFit="1" customWidth="1"/>
    <col min="8453" max="8453" width="25.85546875" style="7" customWidth="1"/>
    <col min="8454" max="8454" width="13.5703125" style="7" bestFit="1" customWidth="1"/>
    <col min="8455" max="8455" width="11" style="7" customWidth="1"/>
    <col min="8456" max="8704" width="9.42578125" style="7"/>
    <col min="8705" max="8705" width="31.5703125" style="7" bestFit="1" customWidth="1"/>
    <col min="8706" max="8706" width="73" style="7" customWidth="1"/>
    <col min="8707" max="8707" width="15.42578125" style="7" bestFit="1" customWidth="1"/>
    <col min="8708" max="8708" width="14.5703125" style="7" bestFit="1" customWidth="1"/>
    <col min="8709" max="8709" width="25.85546875" style="7" customWidth="1"/>
    <col min="8710" max="8710" width="13.5703125" style="7" bestFit="1" customWidth="1"/>
    <col min="8711" max="8711" width="11" style="7" customWidth="1"/>
    <col min="8712" max="8960" width="9.42578125" style="7"/>
    <col min="8961" max="8961" width="31.5703125" style="7" bestFit="1" customWidth="1"/>
    <col min="8962" max="8962" width="73" style="7" customWidth="1"/>
    <col min="8963" max="8963" width="15.42578125" style="7" bestFit="1" customWidth="1"/>
    <col min="8964" max="8964" width="14.5703125" style="7" bestFit="1" customWidth="1"/>
    <col min="8965" max="8965" width="25.85546875" style="7" customWidth="1"/>
    <col min="8966" max="8966" width="13.5703125" style="7" bestFit="1" customWidth="1"/>
    <col min="8967" max="8967" width="11" style="7" customWidth="1"/>
    <col min="8968" max="9216" width="9.42578125" style="7"/>
    <col min="9217" max="9217" width="31.5703125" style="7" bestFit="1" customWidth="1"/>
    <col min="9218" max="9218" width="73" style="7" customWidth="1"/>
    <col min="9219" max="9219" width="15.42578125" style="7" bestFit="1" customWidth="1"/>
    <col min="9220" max="9220" width="14.5703125" style="7" bestFit="1" customWidth="1"/>
    <col min="9221" max="9221" width="25.85546875" style="7" customWidth="1"/>
    <col min="9222" max="9222" width="13.5703125" style="7" bestFit="1" customWidth="1"/>
    <col min="9223" max="9223" width="11" style="7" customWidth="1"/>
    <col min="9224" max="9472" width="9.42578125" style="7"/>
    <col min="9473" max="9473" width="31.5703125" style="7" bestFit="1" customWidth="1"/>
    <col min="9474" max="9474" width="73" style="7" customWidth="1"/>
    <col min="9475" max="9475" width="15.42578125" style="7" bestFit="1" customWidth="1"/>
    <col min="9476" max="9476" width="14.5703125" style="7" bestFit="1" customWidth="1"/>
    <col min="9477" max="9477" width="25.85546875" style="7" customWidth="1"/>
    <col min="9478" max="9478" width="13.5703125" style="7" bestFit="1" customWidth="1"/>
    <col min="9479" max="9479" width="11" style="7" customWidth="1"/>
    <col min="9480" max="9728" width="9.42578125" style="7"/>
    <col min="9729" max="9729" width="31.5703125" style="7" bestFit="1" customWidth="1"/>
    <col min="9730" max="9730" width="73" style="7" customWidth="1"/>
    <col min="9731" max="9731" width="15.42578125" style="7" bestFit="1" customWidth="1"/>
    <col min="9732" max="9732" width="14.5703125" style="7" bestFit="1" customWidth="1"/>
    <col min="9733" max="9733" width="25.85546875" style="7" customWidth="1"/>
    <col min="9734" max="9734" width="13.5703125" style="7" bestFit="1" customWidth="1"/>
    <col min="9735" max="9735" width="11" style="7" customWidth="1"/>
    <col min="9736" max="9984" width="9.42578125" style="7"/>
    <col min="9985" max="9985" width="31.5703125" style="7" bestFit="1" customWidth="1"/>
    <col min="9986" max="9986" width="73" style="7" customWidth="1"/>
    <col min="9987" max="9987" width="15.42578125" style="7" bestFit="1" customWidth="1"/>
    <col min="9988" max="9988" width="14.5703125" style="7" bestFit="1" customWidth="1"/>
    <col min="9989" max="9989" width="25.85546875" style="7" customWidth="1"/>
    <col min="9990" max="9990" width="13.5703125" style="7" bestFit="1" customWidth="1"/>
    <col min="9991" max="9991" width="11" style="7" customWidth="1"/>
    <col min="9992" max="10240" width="9.42578125" style="7"/>
    <col min="10241" max="10241" width="31.5703125" style="7" bestFit="1" customWidth="1"/>
    <col min="10242" max="10242" width="73" style="7" customWidth="1"/>
    <col min="10243" max="10243" width="15.42578125" style="7" bestFit="1" customWidth="1"/>
    <col min="10244" max="10244" width="14.5703125" style="7" bestFit="1" customWidth="1"/>
    <col min="10245" max="10245" width="25.85546875" style="7" customWidth="1"/>
    <col min="10246" max="10246" width="13.5703125" style="7" bestFit="1" customWidth="1"/>
    <col min="10247" max="10247" width="11" style="7" customWidth="1"/>
    <col min="10248" max="10496" width="9.42578125" style="7"/>
    <col min="10497" max="10497" width="31.5703125" style="7" bestFit="1" customWidth="1"/>
    <col min="10498" max="10498" width="73" style="7" customWidth="1"/>
    <col min="10499" max="10499" width="15.42578125" style="7" bestFit="1" customWidth="1"/>
    <col min="10500" max="10500" width="14.5703125" style="7" bestFit="1" customWidth="1"/>
    <col min="10501" max="10501" width="25.85546875" style="7" customWidth="1"/>
    <col min="10502" max="10502" width="13.5703125" style="7" bestFit="1" customWidth="1"/>
    <col min="10503" max="10503" width="11" style="7" customWidth="1"/>
    <col min="10504" max="10752" width="9.42578125" style="7"/>
    <col min="10753" max="10753" width="31.5703125" style="7" bestFit="1" customWidth="1"/>
    <col min="10754" max="10754" width="73" style="7" customWidth="1"/>
    <col min="10755" max="10755" width="15.42578125" style="7" bestFit="1" customWidth="1"/>
    <col min="10756" max="10756" width="14.5703125" style="7" bestFit="1" customWidth="1"/>
    <col min="10757" max="10757" width="25.85546875" style="7" customWidth="1"/>
    <col min="10758" max="10758" width="13.5703125" style="7" bestFit="1" customWidth="1"/>
    <col min="10759" max="10759" width="11" style="7" customWidth="1"/>
    <col min="10760" max="11008" width="9.42578125" style="7"/>
    <col min="11009" max="11009" width="31.5703125" style="7" bestFit="1" customWidth="1"/>
    <col min="11010" max="11010" width="73" style="7" customWidth="1"/>
    <col min="11011" max="11011" width="15.42578125" style="7" bestFit="1" customWidth="1"/>
    <col min="11012" max="11012" width="14.5703125" style="7" bestFit="1" customWidth="1"/>
    <col min="11013" max="11013" width="25.85546875" style="7" customWidth="1"/>
    <col min="11014" max="11014" width="13.5703125" style="7" bestFit="1" customWidth="1"/>
    <col min="11015" max="11015" width="11" style="7" customWidth="1"/>
    <col min="11016" max="11264" width="9.42578125" style="7"/>
    <col min="11265" max="11265" width="31.5703125" style="7" bestFit="1" customWidth="1"/>
    <col min="11266" max="11266" width="73" style="7" customWidth="1"/>
    <col min="11267" max="11267" width="15.42578125" style="7" bestFit="1" customWidth="1"/>
    <col min="11268" max="11268" width="14.5703125" style="7" bestFit="1" customWidth="1"/>
    <col min="11269" max="11269" width="25.85546875" style="7" customWidth="1"/>
    <col min="11270" max="11270" width="13.5703125" style="7" bestFit="1" customWidth="1"/>
    <col min="11271" max="11271" width="11" style="7" customWidth="1"/>
    <col min="11272" max="11520" width="9.42578125" style="7"/>
    <col min="11521" max="11521" width="31.5703125" style="7" bestFit="1" customWidth="1"/>
    <col min="11522" max="11522" width="73" style="7" customWidth="1"/>
    <col min="11523" max="11523" width="15.42578125" style="7" bestFit="1" customWidth="1"/>
    <col min="11524" max="11524" width="14.5703125" style="7" bestFit="1" customWidth="1"/>
    <col min="11525" max="11525" width="25.85546875" style="7" customWidth="1"/>
    <col min="11526" max="11526" width="13.5703125" style="7" bestFit="1" customWidth="1"/>
    <col min="11527" max="11527" width="11" style="7" customWidth="1"/>
    <col min="11528" max="11776" width="9.42578125" style="7"/>
    <col min="11777" max="11777" width="31.5703125" style="7" bestFit="1" customWidth="1"/>
    <col min="11778" max="11778" width="73" style="7" customWidth="1"/>
    <col min="11779" max="11779" width="15.42578125" style="7" bestFit="1" customWidth="1"/>
    <col min="11780" max="11780" width="14.5703125" style="7" bestFit="1" customWidth="1"/>
    <col min="11781" max="11781" width="25.85546875" style="7" customWidth="1"/>
    <col min="11782" max="11782" width="13.5703125" style="7" bestFit="1" customWidth="1"/>
    <col min="11783" max="11783" width="11" style="7" customWidth="1"/>
    <col min="11784" max="12032" width="9.42578125" style="7"/>
    <col min="12033" max="12033" width="31.5703125" style="7" bestFit="1" customWidth="1"/>
    <col min="12034" max="12034" width="73" style="7" customWidth="1"/>
    <col min="12035" max="12035" width="15.42578125" style="7" bestFit="1" customWidth="1"/>
    <col min="12036" max="12036" width="14.5703125" style="7" bestFit="1" customWidth="1"/>
    <col min="12037" max="12037" width="25.85546875" style="7" customWidth="1"/>
    <col min="12038" max="12038" width="13.5703125" style="7" bestFit="1" customWidth="1"/>
    <col min="12039" max="12039" width="11" style="7" customWidth="1"/>
    <col min="12040" max="12288" width="9.42578125" style="7"/>
    <col min="12289" max="12289" width="31.5703125" style="7" bestFit="1" customWidth="1"/>
    <col min="12290" max="12290" width="73" style="7" customWidth="1"/>
    <col min="12291" max="12291" width="15.42578125" style="7" bestFit="1" customWidth="1"/>
    <col min="12292" max="12292" width="14.5703125" style="7" bestFit="1" customWidth="1"/>
    <col min="12293" max="12293" width="25.85546875" style="7" customWidth="1"/>
    <col min="12294" max="12294" width="13.5703125" style="7" bestFit="1" customWidth="1"/>
    <col min="12295" max="12295" width="11" style="7" customWidth="1"/>
    <col min="12296" max="12544" width="9.42578125" style="7"/>
    <col min="12545" max="12545" width="31.5703125" style="7" bestFit="1" customWidth="1"/>
    <col min="12546" max="12546" width="73" style="7" customWidth="1"/>
    <col min="12547" max="12547" width="15.42578125" style="7" bestFit="1" customWidth="1"/>
    <col min="12548" max="12548" width="14.5703125" style="7" bestFit="1" customWidth="1"/>
    <col min="12549" max="12549" width="25.85546875" style="7" customWidth="1"/>
    <col min="12550" max="12550" width="13.5703125" style="7" bestFit="1" customWidth="1"/>
    <col min="12551" max="12551" width="11" style="7" customWidth="1"/>
    <col min="12552" max="12800" width="9.42578125" style="7"/>
    <col min="12801" max="12801" width="31.5703125" style="7" bestFit="1" customWidth="1"/>
    <col min="12802" max="12802" width="73" style="7" customWidth="1"/>
    <col min="12803" max="12803" width="15.42578125" style="7" bestFit="1" customWidth="1"/>
    <col min="12804" max="12804" width="14.5703125" style="7" bestFit="1" customWidth="1"/>
    <col min="12805" max="12805" width="25.85546875" style="7" customWidth="1"/>
    <col min="12806" max="12806" width="13.5703125" style="7" bestFit="1" customWidth="1"/>
    <col min="12807" max="12807" width="11" style="7" customWidth="1"/>
    <col min="12808" max="13056" width="9.42578125" style="7"/>
    <col min="13057" max="13057" width="31.5703125" style="7" bestFit="1" customWidth="1"/>
    <col min="13058" max="13058" width="73" style="7" customWidth="1"/>
    <col min="13059" max="13059" width="15.42578125" style="7" bestFit="1" customWidth="1"/>
    <col min="13060" max="13060" width="14.5703125" style="7" bestFit="1" customWidth="1"/>
    <col min="13061" max="13061" width="25.85546875" style="7" customWidth="1"/>
    <col min="13062" max="13062" width="13.5703125" style="7" bestFit="1" customWidth="1"/>
    <col min="13063" max="13063" width="11" style="7" customWidth="1"/>
    <col min="13064" max="13312" width="9.42578125" style="7"/>
    <col min="13313" max="13313" width="31.5703125" style="7" bestFit="1" customWidth="1"/>
    <col min="13314" max="13314" width="73" style="7" customWidth="1"/>
    <col min="13315" max="13315" width="15.42578125" style="7" bestFit="1" customWidth="1"/>
    <col min="13316" max="13316" width="14.5703125" style="7" bestFit="1" customWidth="1"/>
    <col min="13317" max="13317" width="25.85546875" style="7" customWidth="1"/>
    <col min="13318" max="13318" width="13.5703125" style="7" bestFit="1" customWidth="1"/>
    <col min="13319" max="13319" width="11" style="7" customWidth="1"/>
    <col min="13320" max="13568" width="9.42578125" style="7"/>
    <col min="13569" max="13569" width="31.5703125" style="7" bestFit="1" customWidth="1"/>
    <col min="13570" max="13570" width="73" style="7" customWidth="1"/>
    <col min="13571" max="13571" width="15.42578125" style="7" bestFit="1" customWidth="1"/>
    <col min="13572" max="13572" width="14.5703125" style="7" bestFit="1" customWidth="1"/>
    <col min="13573" max="13573" width="25.85546875" style="7" customWidth="1"/>
    <col min="13574" max="13574" width="13.5703125" style="7" bestFit="1" customWidth="1"/>
    <col min="13575" max="13575" width="11" style="7" customWidth="1"/>
    <col min="13576" max="13824" width="9.42578125" style="7"/>
    <col min="13825" max="13825" width="31.5703125" style="7" bestFit="1" customWidth="1"/>
    <col min="13826" max="13826" width="73" style="7" customWidth="1"/>
    <col min="13827" max="13827" width="15.42578125" style="7" bestFit="1" customWidth="1"/>
    <col min="13828" max="13828" width="14.5703125" style="7" bestFit="1" customWidth="1"/>
    <col min="13829" max="13829" width="25.85546875" style="7" customWidth="1"/>
    <col min="13830" max="13830" width="13.5703125" style="7" bestFit="1" customWidth="1"/>
    <col min="13831" max="13831" width="11" style="7" customWidth="1"/>
    <col min="13832" max="14080" width="9.42578125" style="7"/>
    <col min="14081" max="14081" width="31.5703125" style="7" bestFit="1" customWidth="1"/>
    <col min="14082" max="14082" width="73" style="7" customWidth="1"/>
    <col min="14083" max="14083" width="15.42578125" style="7" bestFit="1" customWidth="1"/>
    <col min="14084" max="14084" width="14.5703125" style="7" bestFit="1" customWidth="1"/>
    <col min="14085" max="14085" width="25.85546875" style="7" customWidth="1"/>
    <col min="14086" max="14086" width="13.5703125" style="7" bestFit="1" customWidth="1"/>
    <col min="14087" max="14087" width="11" style="7" customWidth="1"/>
    <col min="14088" max="14336" width="9.42578125" style="7"/>
    <col min="14337" max="14337" width="31.5703125" style="7" bestFit="1" customWidth="1"/>
    <col min="14338" max="14338" width="73" style="7" customWidth="1"/>
    <col min="14339" max="14339" width="15.42578125" style="7" bestFit="1" customWidth="1"/>
    <col min="14340" max="14340" width="14.5703125" style="7" bestFit="1" customWidth="1"/>
    <col min="14341" max="14341" width="25.85546875" style="7" customWidth="1"/>
    <col min="14342" max="14342" width="13.5703125" style="7" bestFit="1" customWidth="1"/>
    <col min="14343" max="14343" width="11" style="7" customWidth="1"/>
    <col min="14344" max="14592" width="9.42578125" style="7"/>
    <col min="14593" max="14593" width="31.5703125" style="7" bestFit="1" customWidth="1"/>
    <col min="14594" max="14594" width="73" style="7" customWidth="1"/>
    <col min="14595" max="14595" width="15.42578125" style="7" bestFit="1" customWidth="1"/>
    <col min="14596" max="14596" width="14.5703125" style="7" bestFit="1" customWidth="1"/>
    <col min="14597" max="14597" width="25.85546875" style="7" customWidth="1"/>
    <col min="14598" max="14598" width="13.5703125" style="7" bestFit="1" customWidth="1"/>
    <col min="14599" max="14599" width="11" style="7" customWidth="1"/>
    <col min="14600" max="14848" width="9.42578125" style="7"/>
    <col min="14849" max="14849" width="31.5703125" style="7" bestFit="1" customWidth="1"/>
    <col min="14850" max="14850" width="73" style="7" customWidth="1"/>
    <col min="14851" max="14851" width="15.42578125" style="7" bestFit="1" customWidth="1"/>
    <col min="14852" max="14852" width="14.5703125" style="7" bestFit="1" customWidth="1"/>
    <col min="14853" max="14853" width="25.85546875" style="7" customWidth="1"/>
    <col min="14854" max="14854" width="13.5703125" style="7" bestFit="1" customWidth="1"/>
    <col min="14855" max="14855" width="11" style="7" customWidth="1"/>
    <col min="14856" max="15104" width="9.42578125" style="7"/>
    <col min="15105" max="15105" width="31.5703125" style="7" bestFit="1" customWidth="1"/>
    <col min="15106" max="15106" width="73" style="7" customWidth="1"/>
    <col min="15107" max="15107" width="15.42578125" style="7" bestFit="1" customWidth="1"/>
    <col min="15108" max="15108" width="14.5703125" style="7" bestFit="1" customWidth="1"/>
    <col min="15109" max="15109" width="25.85546875" style="7" customWidth="1"/>
    <col min="15110" max="15110" width="13.5703125" style="7" bestFit="1" customWidth="1"/>
    <col min="15111" max="15111" width="11" style="7" customWidth="1"/>
    <col min="15112" max="15360" width="9.42578125" style="7"/>
    <col min="15361" max="15361" width="31.5703125" style="7" bestFit="1" customWidth="1"/>
    <col min="15362" max="15362" width="73" style="7" customWidth="1"/>
    <col min="15363" max="15363" width="15.42578125" style="7" bestFit="1" customWidth="1"/>
    <col min="15364" max="15364" width="14.5703125" style="7" bestFit="1" customWidth="1"/>
    <col min="15365" max="15365" width="25.85546875" style="7" customWidth="1"/>
    <col min="15366" max="15366" width="13.5703125" style="7" bestFit="1" customWidth="1"/>
    <col min="15367" max="15367" width="11" style="7" customWidth="1"/>
    <col min="15368" max="15616" width="9.42578125" style="7"/>
    <col min="15617" max="15617" width="31.5703125" style="7" bestFit="1" customWidth="1"/>
    <col min="15618" max="15618" width="73" style="7" customWidth="1"/>
    <col min="15619" max="15619" width="15.42578125" style="7" bestFit="1" customWidth="1"/>
    <col min="15620" max="15620" width="14.5703125" style="7" bestFit="1" customWidth="1"/>
    <col min="15621" max="15621" width="25.85546875" style="7" customWidth="1"/>
    <col min="15622" max="15622" width="13.5703125" style="7" bestFit="1" customWidth="1"/>
    <col min="15623" max="15623" width="11" style="7" customWidth="1"/>
    <col min="15624" max="15872" width="9.42578125" style="7"/>
    <col min="15873" max="15873" width="31.5703125" style="7" bestFit="1" customWidth="1"/>
    <col min="15874" max="15874" width="73" style="7" customWidth="1"/>
    <col min="15875" max="15875" width="15.42578125" style="7" bestFit="1" customWidth="1"/>
    <col min="15876" max="15876" width="14.5703125" style="7" bestFit="1" customWidth="1"/>
    <col min="15877" max="15877" width="25.85546875" style="7" customWidth="1"/>
    <col min="15878" max="15878" width="13.5703125" style="7" bestFit="1" customWidth="1"/>
    <col min="15879" max="15879" width="11" style="7" customWidth="1"/>
    <col min="15880" max="16128" width="9.42578125" style="7"/>
    <col min="16129" max="16129" width="31.5703125" style="7" bestFit="1" customWidth="1"/>
    <col min="16130" max="16130" width="73" style="7" customWidth="1"/>
    <col min="16131" max="16131" width="15.42578125" style="7" bestFit="1" customWidth="1"/>
    <col min="16132" max="16132" width="14.5703125" style="7" bestFit="1" customWidth="1"/>
    <col min="16133" max="16133" width="25.85546875" style="7" customWidth="1"/>
    <col min="16134" max="16134" width="13.5703125" style="7" bestFit="1" customWidth="1"/>
    <col min="16135" max="16135" width="11" style="7" customWidth="1"/>
    <col min="16136" max="16384" width="9.42578125" style="7"/>
  </cols>
  <sheetData>
    <row r="1" spans="1:9" s="1" customFormat="1" ht="15" customHeight="1" x14ac:dyDescent="0.2">
      <c r="A1" s="86" t="s">
        <v>1174</v>
      </c>
      <c r="B1" s="87"/>
      <c r="C1" s="87"/>
      <c r="D1" s="87"/>
      <c r="E1" s="87"/>
      <c r="F1" s="87"/>
      <c r="G1" s="87"/>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30</v>
      </c>
      <c r="D4" s="13" t="s">
        <v>1</v>
      </c>
      <c r="E4" s="51" t="s">
        <v>6</v>
      </c>
      <c r="F4" s="12" t="s">
        <v>3</v>
      </c>
      <c r="G4" s="12" t="s">
        <v>5</v>
      </c>
    </row>
    <row r="5" spans="1:9" x14ac:dyDescent="0.2">
      <c r="A5" s="20" t="s">
        <v>29</v>
      </c>
      <c r="B5" s="20"/>
      <c r="C5" s="20"/>
      <c r="D5" s="20"/>
      <c r="E5" s="25">
        <v>0</v>
      </c>
      <c r="F5" s="71">
        <v>100</v>
      </c>
      <c r="G5" s="25"/>
      <c r="H5" s="14"/>
      <c r="I5" s="14"/>
    </row>
    <row r="6" spans="1:9" x14ac:dyDescent="0.2">
      <c r="A6" s="20"/>
      <c r="B6" s="20"/>
      <c r="C6" s="20"/>
      <c r="D6" s="20"/>
      <c r="E6" s="25"/>
      <c r="F6" s="26"/>
      <c r="G6" s="25"/>
      <c r="H6" s="14"/>
      <c r="I6" s="14"/>
    </row>
    <row r="7" spans="1:9" x14ac:dyDescent="0.2">
      <c r="A7" s="27" t="s">
        <v>28</v>
      </c>
      <c r="B7" s="27"/>
      <c r="C7" s="27"/>
      <c r="D7" s="27"/>
      <c r="E7" s="28">
        <v>0</v>
      </c>
      <c r="F7" s="28">
        <v>100</v>
      </c>
      <c r="G7" s="28"/>
      <c r="H7" s="14"/>
      <c r="I7" s="14"/>
    </row>
    <row r="9" spans="1:9" x14ac:dyDescent="0.2">
      <c r="A9" s="14" t="s">
        <v>32</v>
      </c>
    </row>
    <row r="10" spans="1:9" x14ac:dyDescent="0.2">
      <c r="A10" s="14" t="s">
        <v>33</v>
      </c>
    </row>
    <row r="11" spans="1:9" s="10" customFormat="1" x14ac:dyDescent="0.2">
      <c r="A11" s="14" t="s">
        <v>34</v>
      </c>
      <c r="B11" s="14"/>
      <c r="C11" s="14" t="s">
        <v>1137</v>
      </c>
      <c r="D11" s="14" t="s">
        <v>35</v>
      </c>
      <c r="E11" s="30"/>
      <c r="F11" s="11"/>
      <c r="H11" s="7"/>
      <c r="I11" s="7"/>
    </row>
    <row r="12" spans="1:9" s="10" customFormat="1" x14ac:dyDescent="0.2">
      <c r="A12" s="7" t="s">
        <v>992</v>
      </c>
      <c r="B12" s="7"/>
      <c r="C12" s="31">
        <v>32.926200000000001</v>
      </c>
      <c r="D12" s="72" t="s">
        <v>995</v>
      </c>
      <c r="E12" s="72"/>
      <c r="F12" s="11"/>
      <c r="H12" s="7"/>
      <c r="I12" s="7"/>
    </row>
    <row r="13" spans="1:9" s="10" customFormat="1" x14ac:dyDescent="0.2">
      <c r="A13" s="7" t="s">
        <v>993</v>
      </c>
      <c r="B13" s="7"/>
      <c r="C13" s="31">
        <v>12.4137</v>
      </c>
      <c r="D13" s="72" t="s">
        <v>995</v>
      </c>
      <c r="E13" s="72"/>
      <c r="F13" s="11"/>
      <c r="H13" s="7"/>
      <c r="I13" s="7"/>
    </row>
    <row r="14" spans="1:9" s="10" customFormat="1" x14ac:dyDescent="0.2">
      <c r="A14" s="7" t="s">
        <v>1004</v>
      </c>
      <c r="B14" s="7"/>
      <c r="C14" s="31">
        <v>12.516299999999999</v>
      </c>
      <c r="D14" s="72" t="s">
        <v>995</v>
      </c>
      <c r="E14" s="72"/>
      <c r="F14" s="11"/>
      <c r="H14" s="7"/>
      <c r="I14" s="7"/>
    </row>
    <row r="15" spans="1:9" s="10" customFormat="1" x14ac:dyDescent="0.2">
      <c r="A15" s="7" t="s">
        <v>1164</v>
      </c>
      <c r="B15" s="7"/>
      <c r="C15" s="31">
        <v>33.775700000000001</v>
      </c>
      <c r="D15" s="72" t="s">
        <v>995</v>
      </c>
      <c r="E15" s="72"/>
      <c r="F15" s="11"/>
      <c r="H15" s="7"/>
      <c r="I15" s="7"/>
    </row>
    <row r="16" spans="1:9" s="10" customFormat="1" x14ac:dyDescent="0.2">
      <c r="A16" s="7" t="s">
        <v>1175</v>
      </c>
      <c r="B16" s="7"/>
      <c r="C16" s="31">
        <v>12.37</v>
      </c>
      <c r="D16" s="72" t="s">
        <v>995</v>
      </c>
      <c r="E16" s="72"/>
      <c r="F16" s="11"/>
      <c r="H16" s="7"/>
      <c r="I16" s="7"/>
    </row>
    <row r="17" spans="1:9" s="10" customFormat="1" x14ac:dyDescent="0.2">
      <c r="A17" s="7" t="s">
        <v>906</v>
      </c>
      <c r="B17" s="7"/>
      <c r="C17" s="31">
        <v>34.9131</v>
      </c>
      <c r="D17" s="72" t="s">
        <v>995</v>
      </c>
      <c r="E17" s="72"/>
      <c r="F17" s="11"/>
      <c r="H17" s="7"/>
      <c r="I17" s="7"/>
    </row>
    <row r="18" spans="1:9" s="10" customFormat="1" x14ac:dyDescent="0.2">
      <c r="A18" s="7" t="s">
        <v>1176</v>
      </c>
      <c r="B18" s="7"/>
      <c r="C18" s="31">
        <v>12.4788</v>
      </c>
      <c r="D18" s="72" t="s">
        <v>995</v>
      </c>
      <c r="E18" s="72"/>
      <c r="F18" s="11"/>
      <c r="H18" s="7"/>
      <c r="I18" s="7"/>
    </row>
    <row r="19" spans="1:9" s="10" customFormat="1" x14ac:dyDescent="0.2">
      <c r="A19" s="7" t="s">
        <v>908</v>
      </c>
      <c r="B19" s="7"/>
      <c r="C19" s="31">
        <v>12.511100000000001</v>
      </c>
      <c r="D19" s="72" t="s">
        <v>995</v>
      </c>
      <c r="E19" s="72"/>
      <c r="F19" s="11"/>
      <c r="H19" s="7"/>
      <c r="I19" s="7"/>
    </row>
    <row r="20" spans="1:9" s="10" customFormat="1" x14ac:dyDescent="0.2">
      <c r="A20" s="7" t="s">
        <v>1177</v>
      </c>
      <c r="B20" s="7"/>
      <c r="C20" s="31">
        <v>34.235500000000002</v>
      </c>
      <c r="D20" s="72" t="s">
        <v>995</v>
      </c>
      <c r="E20" s="72"/>
      <c r="F20" s="11"/>
      <c r="H20" s="7"/>
      <c r="I20" s="7"/>
    </row>
    <row r="21" spans="1:9" s="10" customFormat="1" x14ac:dyDescent="0.2">
      <c r="A21" s="7" t="s">
        <v>1178</v>
      </c>
      <c r="B21" s="7"/>
      <c r="C21" s="31">
        <v>12.151199999999999</v>
      </c>
      <c r="D21" s="72" t="s">
        <v>995</v>
      </c>
      <c r="E21" s="72"/>
      <c r="F21" s="11"/>
      <c r="H21" s="7"/>
      <c r="I21" s="7"/>
    </row>
    <row r="22" spans="1:9" s="10" customFormat="1" x14ac:dyDescent="0.2">
      <c r="A22" s="7" t="s">
        <v>1179</v>
      </c>
      <c r="B22" s="7"/>
      <c r="C22" s="31">
        <v>12.196</v>
      </c>
      <c r="D22" s="72" t="s">
        <v>995</v>
      </c>
      <c r="E22" s="72"/>
      <c r="F22" s="11"/>
      <c r="H22" s="7"/>
      <c r="I22" s="7"/>
    </row>
    <row r="24" spans="1:9" s="10" customFormat="1" x14ac:dyDescent="0.2">
      <c r="A24" s="7" t="s">
        <v>41</v>
      </c>
      <c r="B24" s="7"/>
      <c r="C24" s="7"/>
      <c r="D24" s="7"/>
      <c r="F24" s="11"/>
      <c r="H24" s="7"/>
      <c r="I24" s="7"/>
    </row>
    <row r="25" spans="1:9" s="10" customFormat="1" x14ac:dyDescent="0.2">
      <c r="A25" s="7" t="s">
        <v>1138</v>
      </c>
      <c r="B25" s="7"/>
      <c r="C25" s="7"/>
      <c r="D25" s="7"/>
      <c r="F25" s="11"/>
      <c r="H25" s="7"/>
      <c r="I25" s="7"/>
    </row>
    <row r="27" spans="1:9" s="10" customFormat="1" x14ac:dyDescent="0.2">
      <c r="A27" s="14" t="s">
        <v>37</v>
      </c>
      <c r="B27" s="7"/>
      <c r="C27" s="7"/>
      <c r="D27" s="30" t="s">
        <v>44</v>
      </c>
      <c r="F27" s="11"/>
      <c r="H27" s="7"/>
      <c r="I27" s="7"/>
    </row>
    <row r="29" spans="1:9" x14ac:dyDescent="0.2">
      <c r="A29" s="14" t="s">
        <v>916</v>
      </c>
      <c r="D29" s="73" t="s">
        <v>995</v>
      </c>
    </row>
    <row r="30" spans="1:9" x14ac:dyDescent="0.2">
      <c r="A30" s="7" t="s">
        <v>1156</v>
      </c>
      <c r="D30" s="34"/>
    </row>
    <row r="31" spans="1:9" x14ac:dyDescent="0.2">
      <c r="D31" s="34"/>
    </row>
    <row r="32" spans="1:9" ht="15" x14ac:dyDescent="0.25">
      <c r="A32" s="92" t="s">
        <v>43</v>
      </c>
      <c r="B32" s="93"/>
      <c r="C32" s="93"/>
      <c r="D32" s="30" t="s">
        <v>44</v>
      </c>
    </row>
    <row r="34" spans="1:7" ht="24" customHeight="1" x14ac:dyDescent="0.25">
      <c r="A34" s="96" t="s">
        <v>1180</v>
      </c>
      <c r="B34" s="97"/>
      <c r="C34" s="97"/>
      <c r="D34" s="97"/>
      <c r="E34" s="97"/>
      <c r="F34" s="97"/>
      <c r="G34" s="97"/>
    </row>
    <row r="36" spans="1:7" x14ac:dyDescent="0.2">
      <c r="A36" s="14" t="s">
        <v>794</v>
      </c>
    </row>
    <row r="37" spans="1:7" x14ac:dyDescent="0.2">
      <c r="A37" s="14"/>
    </row>
    <row r="38" spans="1:7" ht="27" customHeight="1" x14ac:dyDescent="0.25">
      <c r="A38" s="98" t="s">
        <v>1181</v>
      </c>
      <c r="B38" s="93"/>
      <c r="C38" s="93"/>
      <c r="D38" s="93"/>
      <c r="E38" s="93"/>
      <c r="F38" s="93"/>
      <c r="G38" s="93"/>
    </row>
    <row r="39" spans="1:7" x14ac:dyDescent="0.2">
      <c r="A39" s="64"/>
    </row>
    <row r="40" spans="1:7" ht="27.6" customHeight="1" x14ac:dyDescent="0.2">
      <c r="A40" s="92" t="s">
        <v>1148</v>
      </c>
      <c r="B40" s="92"/>
      <c r="C40" s="92"/>
      <c r="D40" s="92"/>
      <c r="E40" s="92"/>
      <c r="F40" s="92"/>
      <c r="G40" s="92"/>
    </row>
  </sheetData>
  <mergeCells count="5">
    <mergeCell ref="A1:G1"/>
    <mergeCell ref="A32:C32"/>
    <mergeCell ref="A34:G34"/>
    <mergeCell ref="A38:G38"/>
    <mergeCell ref="A40:G40"/>
  </mergeCells>
  <conditionalFormatting sqref="F2:F3 F8:F33 F35:F37 F39 F41:F65458">
    <cfRule type="cellIs" dxfId="9" priority="2" stopIfTrue="1" operator="between">
      <formula>0.009</formula>
      <formula>-0.009</formula>
    </cfRule>
  </conditionalFormatting>
  <conditionalFormatting sqref="F6">
    <cfRule type="cellIs" dxfId="8"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9"/>
  <sheetViews>
    <sheetView workbookViewId="0">
      <selection sqref="A1:G1"/>
    </sheetView>
  </sheetViews>
  <sheetFormatPr defaultColWidth="9.42578125" defaultRowHeight="11.25" x14ac:dyDescent="0.2"/>
  <cols>
    <col min="1" max="1" width="38.5703125" style="7" bestFit="1" customWidth="1"/>
    <col min="2" max="2" width="60.42578125" style="7" customWidth="1"/>
    <col min="3" max="3" width="15.5703125" style="7" bestFit="1" customWidth="1"/>
    <col min="4" max="4" width="15.42578125" style="7" bestFit="1" customWidth="1"/>
    <col min="5" max="5" width="25.85546875" style="10" customWidth="1"/>
    <col min="6" max="6" width="13.5703125" style="11" bestFit="1" customWidth="1"/>
    <col min="7" max="7" width="11" style="10" customWidth="1"/>
    <col min="8" max="8" width="9.42578125" style="7"/>
    <col min="9" max="11" width="9.42578125" style="7" customWidth="1"/>
    <col min="12" max="256" width="9.42578125" style="7"/>
    <col min="257" max="257" width="38.5703125" style="7" bestFit="1" customWidth="1"/>
    <col min="258" max="258" width="60.42578125" style="7" customWidth="1"/>
    <col min="259" max="259" width="15.5703125" style="7" bestFit="1" customWidth="1"/>
    <col min="260" max="260" width="15.42578125" style="7" bestFit="1" customWidth="1"/>
    <col min="261" max="261" width="25.85546875" style="7" customWidth="1"/>
    <col min="262" max="262" width="13.5703125" style="7" bestFit="1" customWidth="1"/>
    <col min="263" max="263" width="11" style="7" customWidth="1"/>
    <col min="264" max="264" width="9.42578125" style="7"/>
    <col min="265" max="267" width="9.42578125" style="7" customWidth="1"/>
    <col min="268" max="512" width="9.42578125" style="7"/>
    <col min="513" max="513" width="38.5703125" style="7" bestFit="1" customWidth="1"/>
    <col min="514" max="514" width="60.42578125" style="7" customWidth="1"/>
    <col min="515" max="515" width="15.5703125" style="7" bestFit="1" customWidth="1"/>
    <col min="516" max="516" width="15.42578125" style="7" bestFit="1" customWidth="1"/>
    <col min="517" max="517" width="25.85546875" style="7" customWidth="1"/>
    <col min="518" max="518" width="13.5703125" style="7" bestFit="1" customWidth="1"/>
    <col min="519" max="519" width="11" style="7" customWidth="1"/>
    <col min="520" max="520" width="9.42578125" style="7"/>
    <col min="521" max="523" width="9.42578125" style="7" customWidth="1"/>
    <col min="524" max="768" width="9.42578125" style="7"/>
    <col min="769" max="769" width="38.5703125" style="7" bestFit="1" customWidth="1"/>
    <col min="770" max="770" width="60.42578125" style="7" customWidth="1"/>
    <col min="771" max="771" width="15.5703125" style="7" bestFit="1" customWidth="1"/>
    <col min="772" max="772" width="15.42578125" style="7" bestFit="1" customWidth="1"/>
    <col min="773" max="773" width="25.85546875" style="7" customWidth="1"/>
    <col min="774" max="774" width="13.5703125" style="7" bestFit="1" customWidth="1"/>
    <col min="775" max="775" width="11" style="7" customWidth="1"/>
    <col min="776" max="776" width="9.42578125" style="7"/>
    <col min="777" max="779" width="9.42578125" style="7" customWidth="1"/>
    <col min="780" max="1024" width="9.42578125" style="7"/>
    <col min="1025" max="1025" width="38.5703125" style="7" bestFit="1" customWidth="1"/>
    <col min="1026" max="1026" width="60.42578125" style="7" customWidth="1"/>
    <col min="1027" max="1027" width="15.5703125" style="7" bestFit="1" customWidth="1"/>
    <col min="1028" max="1028" width="15.42578125" style="7" bestFit="1" customWidth="1"/>
    <col min="1029" max="1029" width="25.85546875" style="7" customWidth="1"/>
    <col min="1030" max="1030" width="13.5703125" style="7" bestFit="1" customWidth="1"/>
    <col min="1031" max="1031" width="11" style="7" customWidth="1"/>
    <col min="1032" max="1032" width="9.42578125" style="7"/>
    <col min="1033" max="1035" width="9.42578125" style="7" customWidth="1"/>
    <col min="1036" max="1280" width="9.42578125" style="7"/>
    <col min="1281" max="1281" width="38.5703125" style="7" bestFit="1" customWidth="1"/>
    <col min="1282" max="1282" width="60.42578125" style="7" customWidth="1"/>
    <col min="1283" max="1283" width="15.5703125" style="7" bestFit="1" customWidth="1"/>
    <col min="1284" max="1284" width="15.42578125" style="7" bestFit="1" customWidth="1"/>
    <col min="1285" max="1285" width="25.85546875" style="7" customWidth="1"/>
    <col min="1286" max="1286" width="13.5703125" style="7" bestFit="1" customWidth="1"/>
    <col min="1287" max="1287" width="11" style="7" customWidth="1"/>
    <col min="1288" max="1288" width="9.42578125" style="7"/>
    <col min="1289" max="1291" width="9.42578125" style="7" customWidth="1"/>
    <col min="1292" max="1536" width="9.42578125" style="7"/>
    <col min="1537" max="1537" width="38.5703125" style="7" bestFit="1" customWidth="1"/>
    <col min="1538" max="1538" width="60.42578125" style="7" customWidth="1"/>
    <col min="1539" max="1539" width="15.5703125" style="7" bestFit="1" customWidth="1"/>
    <col min="1540" max="1540" width="15.42578125" style="7" bestFit="1" customWidth="1"/>
    <col min="1541" max="1541" width="25.85546875" style="7" customWidth="1"/>
    <col min="1542" max="1542" width="13.5703125" style="7" bestFit="1" customWidth="1"/>
    <col min="1543" max="1543" width="11" style="7" customWidth="1"/>
    <col min="1544" max="1544" width="9.42578125" style="7"/>
    <col min="1545" max="1547" width="9.42578125" style="7" customWidth="1"/>
    <col min="1548" max="1792" width="9.42578125" style="7"/>
    <col min="1793" max="1793" width="38.5703125" style="7" bestFit="1" customWidth="1"/>
    <col min="1794" max="1794" width="60.42578125" style="7" customWidth="1"/>
    <col min="1795" max="1795" width="15.5703125" style="7" bestFit="1" customWidth="1"/>
    <col min="1796" max="1796" width="15.42578125" style="7" bestFit="1" customWidth="1"/>
    <col min="1797" max="1797" width="25.85546875" style="7" customWidth="1"/>
    <col min="1798" max="1798" width="13.5703125" style="7" bestFit="1" customWidth="1"/>
    <col min="1799" max="1799" width="11" style="7" customWidth="1"/>
    <col min="1800" max="1800" width="9.42578125" style="7"/>
    <col min="1801" max="1803" width="9.42578125" style="7" customWidth="1"/>
    <col min="1804" max="2048" width="9.42578125" style="7"/>
    <col min="2049" max="2049" width="38.5703125" style="7" bestFit="1" customWidth="1"/>
    <col min="2050" max="2050" width="60.42578125" style="7" customWidth="1"/>
    <col min="2051" max="2051" width="15.5703125" style="7" bestFit="1" customWidth="1"/>
    <col min="2052" max="2052" width="15.42578125" style="7" bestFit="1" customWidth="1"/>
    <col min="2053" max="2053" width="25.85546875" style="7" customWidth="1"/>
    <col min="2054" max="2054" width="13.5703125" style="7" bestFit="1" customWidth="1"/>
    <col min="2055" max="2055" width="11" style="7" customWidth="1"/>
    <col min="2056" max="2056" width="9.42578125" style="7"/>
    <col min="2057" max="2059" width="9.42578125" style="7" customWidth="1"/>
    <col min="2060" max="2304" width="9.42578125" style="7"/>
    <col min="2305" max="2305" width="38.5703125" style="7" bestFit="1" customWidth="1"/>
    <col min="2306" max="2306" width="60.42578125" style="7" customWidth="1"/>
    <col min="2307" max="2307" width="15.5703125" style="7" bestFit="1" customWidth="1"/>
    <col min="2308" max="2308" width="15.42578125" style="7" bestFit="1" customWidth="1"/>
    <col min="2309" max="2309" width="25.85546875" style="7" customWidth="1"/>
    <col min="2310" max="2310" width="13.5703125" style="7" bestFit="1" customWidth="1"/>
    <col min="2311" max="2311" width="11" style="7" customWidth="1"/>
    <col min="2312" max="2312" width="9.42578125" style="7"/>
    <col min="2313" max="2315" width="9.42578125" style="7" customWidth="1"/>
    <col min="2316" max="2560" width="9.42578125" style="7"/>
    <col min="2561" max="2561" width="38.5703125" style="7" bestFit="1" customWidth="1"/>
    <col min="2562" max="2562" width="60.42578125" style="7" customWidth="1"/>
    <col min="2563" max="2563" width="15.5703125" style="7" bestFit="1" customWidth="1"/>
    <col min="2564" max="2564" width="15.42578125" style="7" bestFit="1" customWidth="1"/>
    <col min="2565" max="2565" width="25.85546875" style="7" customWidth="1"/>
    <col min="2566" max="2566" width="13.5703125" style="7" bestFit="1" customWidth="1"/>
    <col min="2567" max="2567" width="11" style="7" customWidth="1"/>
    <col min="2568" max="2568" width="9.42578125" style="7"/>
    <col min="2569" max="2571" width="9.42578125" style="7" customWidth="1"/>
    <col min="2572" max="2816" width="9.42578125" style="7"/>
    <col min="2817" max="2817" width="38.5703125" style="7" bestFit="1" customWidth="1"/>
    <col min="2818" max="2818" width="60.42578125" style="7" customWidth="1"/>
    <col min="2819" max="2819" width="15.5703125" style="7" bestFit="1" customWidth="1"/>
    <col min="2820" max="2820" width="15.42578125" style="7" bestFit="1" customWidth="1"/>
    <col min="2821" max="2821" width="25.85546875" style="7" customWidth="1"/>
    <col min="2822" max="2822" width="13.5703125" style="7" bestFit="1" customWidth="1"/>
    <col min="2823" max="2823" width="11" style="7" customWidth="1"/>
    <col min="2824" max="2824" width="9.42578125" style="7"/>
    <col min="2825" max="2827" width="9.42578125" style="7" customWidth="1"/>
    <col min="2828" max="3072" width="9.42578125" style="7"/>
    <col min="3073" max="3073" width="38.5703125" style="7" bestFit="1" customWidth="1"/>
    <col min="3074" max="3074" width="60.42578125" style="7" customWidth="1"/>
    <col min="3075" max="3075" width="15.5703125" style="7" bestFit="1" customWidth="1"/>
    <col min="3076" max="3076" width="15.42578125" style="7" bestFit="1" customWidth="1"/>
    <col min="3077" max="3077" width="25.85546875" style="7" customWidth="1"/>
    <col min="3078" max="3078" width="13.5703125" style="7" bestFit="1" customWidth="1"/>
    <col min="3079" max="3079" width="11" style="7" customWidth="1"/>
    <col min="3080" max="3080" width="9.42578125" style="7"/>
    <col min="3081" max="3083" width="9.42578125" style="7" customWidth="1"/>
    <col min="3084" max="3328" width="9.42578125" style="7"/>
    <col min="3329" max="3329" width="38.5703125" style="7" bestFit="1" customWidth="1"/>
    <col min="3330" max="3330" width="60.42578125" style="7" customWidth="1"/>
    <col min="3331" max="3331" width="15.5703125" style="7" bestFit="1" customWidth="1"/>
    <col min="3332" max="3332" width="15.42578125" style="7" bestFit="1" customWidth="1"/>
    <col min="3333" max="3333" width="25.85546875" style="7" customWidth="1"/>
    <col min="3334" max="3334" width="13.5703125" style="7" bestFit="1" customWidth="1"/>
    <col min="3335" max="3335" width="11" style="7" customWidth="1"/>
    <col min="3336" max="3336" width="9.42578125" style="7"/>
    <col min="3337" max="3339" width="9.42578125" style="7" customWidth="1"/>
    <col min="3340" max="3584" width="9.42578125" style="7"/>
    <col min="3585" max="3585" width="38.5703125" style="7" bestFit="1" customWidth="1"/>
    <col min="3586" max="3586" width="60.42578125" style="7" customWidth="1"/>
    <col min="3587" max="3587" width="15.5703125" style="7" bestFit="1" customWidth="1"/>
    <col min="3588" max="3588" width="15.42578125" style="7" bestFit="1" customWidth="1"/>
    <col min="3589" max="3589" width="25.85546875" style="7" customWidth="1"/>
    <col min="3590" max="3590" width="13.5703125" style="7" bestFit="1" customWidth="1"/>
    <col min="3591" max="3591" width="11" style="7" customWidth="1"/>
    <col min="3592" max="3592" width="9.42578125" style="7"/>
    <col min="3593" max="3595" width="9.42578125" style="7" customWidth="1"/>
    <col min="3596" max="3840" width="9.42578125" style="7"/>
    <col min="3841" max="3841" width="38.5703125" style="7" bestFit="1" customWidth="1"/>
    <col min="3842" max="3842" width="60.42578125" style="7" customWidth="1"/>
    <col min="3843" max="3843" width="15.5703125" style="7" bestFit="1" customWidth="1"/>
    <col min="3844" max="3844" width="15.42578125" style="7" bestFit="1" customWidth="1"/>
    <col min="3845" max="3845" width="25.85546875" style="7" customWidth="1"/>
    <col min="3846" max="3846" width="13.5703125" style="7" bestFit="1" customWidth="1"/>
    <col min="3847" max="3847" width="11" style="7" customWidth="1"/>
    <col min="3848" max="3848" width="9.42578125" style="7"/>
    <col min="3849" max="3851" width="9.42578125" style="7" customWidth="1"/>
    <col min="3852" max="4096" width="9.42578125" style="7"/>
    <col min="4097" max="4097" width="38.5703125" style="7" bestFit="1" customWidth="1"/>
    <col min="4098" max="4098" width="60.42578125" style="7" customWidth="1"/>
    <col min="4099" max="4099" width="15.5703125" style="7" bestFit="1" customWidth="1"/>
    <col min="4100" max="4100" width="15.42578125" style="7" bestFit="1" customWidth="1"/>
    <col min="4101" max="4101" width="25.85546875" style="7" customWidth="1"/>
    <col min="4102" max="4102" width="13.5703125" style="7" bestFit="1" customWidth="1"/>
    <col min="4103" max="4103" width="11" style="7" customWidth="1"/>
    <col min="4104" max="4104" width="9.42578125" style="7"/>
    <col min="4105" max="4107" width="9.42578125" style="7" customWidth="1"/>
    <col min="4108" max="4352" width="9.42578125" style="7"/>
    <col min="4353" max="4353" width="38.5703125" style="7" bestFit="1" customWidth="1"/>
    <col min="4354" max="4354" width="60.42578125" style="7" customWidth="1"/>
    <col min="4355" max="4355" width="15.5703125" style="7" bestFit="1" customWidth="1"/>
    <col min="4356" max="4356" width="15.42578125" style="7" bestFit="1" customWidth="1"/>
    <col min="4357" max="4357" width="25.85546875" style="7" customWidth="1"/>
    <col min="4358" max="4358" width="13.5703125" style="7" bestFit="1" customWidth="1"/>
    <col min="4359" max="4359" width="11" style="7" customWidth="1"/>
    <col min="4360" max="4360" width="9.42578125" style="7"/>
    <col min="4361" max="4363" width="9.42578125" style="7" customWidth="1"/>
    <col min="4364" max="4608" width="9.42578125" style="7"/>
    <col min="4609" max="4609" width="38.5703125" style="7" bestFit="1" customWidth="1"/>
    <col min="4610" max="4610" width="60.42578125" style="7" customWidth="1"/>
    <col min="4611" max="4611" width="15.5703125" style="7" bestFit="1" customWidth="1"/>
    <col min="4612" max="4612" width="15.42578125" style="7" bestFit="1" customWidth="1"/>
    <col min="4613" max="4613" width="25.85546875" style="7" customWidth="1"/>
    <col min="4614" max="4614" width="13.5703125" style="7" bestFit="1" customWidth="1"/>
    <col min="4615" max="4615" width="11" style="7" customWidth="1"/>
    <col min="4616" max="4616" width="9.42578125" style="7"/>
    <col min="4617" max="4619" width="9.42578125" style="7" customWidth="1"/>
    <col min="4620" max="4864" width="9.42578125" style="7"/>
    <col min="4865" max="4865" width="38.5703125" style="7" bestFit="1" customWidth="1"/>
    <col min="4866" max="4866" width="60.42578125" style="7" customWidth="1"/>
    <col min="4867" max="4867" width="15.5703125" style="7" bestFit="1" customWidth="1"/>
    <col min="4868" max="4868" width="15.42578125" style="7" bestFit="1" customWidth="1"/>
    <col min="4869" max="4869" width="25.85546875" style="7" customWidth="1"/>
    <col min="4870" max="4870" width="13.5703125" style="7" bestFit="1" customWidth="1"/>
    <col min="4871" max="4871" width="11" style="7" customWidth="1"/>
    <col min="4872" max="4872" width="9.42578125" style="7"/>
    <col min="4873" max="4875" width="9.42578125" style="7" customWidth="1"/>
    <col min="4876" max="5120" width="9.42578125" style="7"/>
    <col min="5121" max="5121" width="38.5703125" style="7" bestFit="1" customWidth="1"/>
    <col min="5122" max="5122" width="60.42578125" style="7" customWidth="1"/>
    <col min="5123" max="5123" width="15.5703125" style="7" bestFit="1" customWidth="1"/>
    <col min="5124" max="5124" width="15.42578125" style="7" bestFit="1" customWidth="1"/>
    <col min="5125" max="5125" width="25.85546875" style="7" customWidth="1"/>
    <col min="5126" max="5126" width="13.5703125" style="7" bestFit="1" customWidth="1"/>
    <col min="5127" max="5127" width="11" style="7" customWidth="1"/>
    <col min="5128" max="5128" width="9.42578125" style="7"/>
    <col min="5129" max="5131" width="9.42578125" style="7" customWidth="1"/>
    <col min="5132" max="5376" width="9.42578125" style="7"/>
    <col min="5377" max="5377" width="38.5703125" style="7" bestFit="1" customWidth="1"/>
    <col min="5378" max="5378" width="60.42578125" style="7" customWidth="1"/>
    <col min="5379" max="5379" width="15.5703125" style="7" bestFit="1" customWidth="1"/>
    <col min="5380" max="5380" width="15.42578125" style="7" bestFit="1" customWidth="1"/>
    <col min="5381" max="5381" width="25.85546875" style="7" customWidth="1"/>
    <col min="5382" max="5382" width="13.5703125" style="7" bestFit="1" customWidth="1"/>
    <col min="5383" max="5383" width="11" style="7" customWidth="1"/>
    <col min="5384" max="5384" width="9.42578125" style="7"/>
    <col min="5385" max="5387" width="9.42578125" style="7" customWidth="1"/>
    <col min="5388" max="5632" width="9.42578125" style="7"/>
    <col min="5633" max="5633" width="38.5703125" style="7" bestFit="1" customWidth="1"/>
    <col min="5634" max="5634" width="60.42578125" style="7" customWidth="1"/>
    <col min="5635" max="5635" width="15.5703125" style="7" bestFit="1" customWidth="1"/>
    <col min="5636" max="5636" width="15.42578125" style="7" bestFit="1" customWidth="1"/>
    <col min="5637" max="5637" width="25.85546875" style="7" customWidth="1"/>
    <col min="5638" max="5638" width="13.5703125" style="7" bestFit="1" customWidth="1"/>
    <col min="5639" max="5639" width="11" style="7" customWidth="1"/>
    <col min="5640" max="5640" width="9.42578125" style="7"/>
    <col min="5641" max="5643" width="9.42578125" style="7" customWidth="1"/>
    <col min="5644" max="5888" width="9.42578125" style="7"/>
    <col min="5889" max="5889" width="38.5703125" style="7" bestFit="1" customWidth="1"/>
    <col min="5890" max="5890" width="60.42578125" style="7" customWidth="1"/>
    <col min="5891" max="5891" width="15.5703125" style="7" bestFit="1" customWidth="1"/>
    <col min="5892" max="5892" width="15.42578125" style="7" bestFit="1" customWidth="1"/>
    <col min="5893" max="5893" width="25.85546875" style="7" customWidth="1"/>
    <col min="5894" max="5894" width="13.5703125" style="7" bestFit="1" customWidth="1"/>
    <col min="5895" max="5895" width="11" style="7" customWidth="1"/>
    <col min="5896" max="5896" width="9.42578125" style="7"/>
    <col min="5897" max="5899" width="9.42578125" style="7" customWidth="1"/>
    <col min="5900" max="6144" width="9.42578125" style="7"/>
    <col min="6145" max="6145" width="38.5703125" style="7" bestFit="1" customWidth="1"/>
    <col min="6146" max="6146" width="60.42578125" style="7" customWidth="1"/>
    <col min="6147" max="6147" width="15.5703125" style="7" bestFit="1" customWidth="1"/>
    <col min="6148" max="6148" width="15.42578125" style="7" bestFit="1" customWidth="1"/>
    <col min="6149" max="6149" width="25.85546875" style="7" customWidth="1"/>
    <col min="6150" max="6150" width="13.5703125" style="7" bestFit="1" customWidth="1"/>
    <col min="6151" max="6151" width="11" style="7" customWidth="1"/>
    <col min="6152" max="6152" width="9.42578125" style="7"/>
    <col min="6153" max="6155" width="9.42578125" style="7" customWidth="1"/>
    <col min="6156" max="6400" width="9.42578125" style="7"/>
    <col min="6401" max="6401" width="38.5703125" style="7" bestFit="1" customWidth="1"/>
    <col min="6402" max="6402" width="60.42578125" style="7" customWidth="1"/>
    <col min="6403" max="6403" width="15.5703125" style="7" bestFit="1" customWidth="1"/>
    <col min="6404" max="6404" width="15.42578125" style="7" bestFit="1" customWidth="1"/>
    <col min="6405" max="6405" width="25.85546875" style="7" customWidth="1"/>
    <col min="6406" max="6406" width="13.5703125" style="7" bestFit="1" customWidth="1"/>
    <col min="6407" max="6407" width="11" style="7" customWidth="1"/>
    <col min="6408" max="6408" width="9.42578125" style="7"/>
    <col min="6409" max="6411" width="9.42578125" style="7" customWidth="1"/>
    <col min="6412" max="6656" width="9.42578125" style="7"/>
    <col min="6657" max="6657" width="38.5703125" style="7" bestFit="1" customWidth="1"/>
    <col min="6658" max="6658" width="60.42578125" style="7" customWidth="1"/>
    <col min="6659" max="6659" width="15.5703125" style="7" bestFit="1" customWidth="1"/>
    <col min="6660" max="6660" width="15.42578125" style="7" bestFit="1" customWidth="1"/>
    <col min="6661" max="6661" width="25.85546875" style="7" customWidth="1"/>
    <col min="6662" max="6662" width="13.5703125" style="7" bestFit="1" customWidth="1"/>
    <col min="6663" max="6663" width="11" style="7" customWidth="1"/>
    <col min="6664" max="6664" width="9.42578125" style="7"/>
    <col min="6665" max="6667" width="9.42578125" style="7" customWidth="1"/>
    <col min="6668" max="6912" width="9.42578125" style="7"/>
    <col min="6913" max="6913" width="38.5703125" style="7" bestFit="1" customWidth="1"/>
    <col min="6914" max="6914" width="60.42578125" style="7" customWidth="1"/>
    <col min="6915" max="6915" width="15.5703125" style="7" bestFit="1" customWidth="1"/>
    <col min="6916" max="6916" width="15.42578125" style="7" bestFit="1" customWidth="1"/>
    <col min="6917" max="6917" width="25.85546875" style="7" customWidth="1"/>
    <col min="6918" max="6918" width="13.5703125" style="7" bestFit="1" customWidth="1"/>
    <col min="6919" max="6919" width="11" style="7" customWidth="1"/>
    <col min="6920" max="6920" width="9.42578125" style="7"/>
    <col min="6921" max="6923" width="9.42578125" style="7" customWidth="1"/>
    <col min="6924" max="7168" width="9.42578125" style="7"/>
    <col min="7169" max="7169" width="38.5703125" style="7" bestFit="1" customWidth="1"/>
    <col min="7170" max="7170" width="60.42578125" style="7" customWidth="1"/>
    <col min="7171" max="7171" width="15.5703125" style="7" bestFit="1" customWidth="1"/>
    <col min="7172" max="7172" width="15.42578125" style="7" bestFit="1" customWidth="1"/>
    <col min="7173" max="7173" width="25.85546875" style="7" customWidth="1"/>
    <col min="7174" max="7174" width="13.5703125" style="7" bestFit="1" customWidth="1"/>
    <col min="7175" max="7175" width="11" style="7" customWidth="1"/>
    <col min="7176" max="7176" width="9.42578125" style="7"/>
    <col min="7177" max="7179" width="9.42578125" style="7" customWidth="1"/>
    <col min="7180" max="7424" width="9.42578125" style="7"/>
    <col min="7425" max="7425" width="38.5703125" style="7" bestFit="1" customWidth="1"/>
    <col min="7426" max="7426" width="60.42578125" style="7" customWidth="1"/>
    <col min="7427" max="7427" width="15.5703125" style="7" bestFit="1" customWidth="1"/>
    <col min="7428" max="7428" width="15.42578125" style="7" bestFit="1" customWidth="1"/>
    <col min="7429" max="7429" width="25.85546875" style="7" customWidth="1"/>
    <col min="7430" max="7430" width="13.5703125" style="7" bestFit="1" customWidth="1"/>
    <col min="7431" max="7431" width="11" style="7" customWidth="1"/>
    <col min="7432" max="7432" width="9.42578125" style="7"/>
    <col min="7433" max="7435" width="9.42578125" style="7" customWidth="1"/>
    <col min="7436" max="7680" width="9.42578125" style="7"/>
    <col min="7681" max="7681" width="38.5703125" style="7" bestFit="1" customWidth="1"/>
    <col min="7682" max="7682" width="60.42578125" style="7" customWidth="1"/>
    <col min="7683" max="7683" width="15.5703125" style="7" bestFit="1" customWidth="1"/>
    <col min="7684" max="7684" width="15.42578125" style="7" bestFit="1" customWidth="1"/>
    <col min="7685" max="7685" width="25.85546875" style="7" customWidth="1"/>
    <col min="7686" max="7686" width="13.5703125" style="7" bestFit="1" customWidth="1"/>
    <col min="7687" max="7687" width="11" style="7" customWidth="1"/>
    <col min="7688" max="7688" width="9.42578125" style="7"/>
    <col min="7689" max="7691" width="9.42578125" style="7" customWidth="1"/>
    <col min="7692" max="7936" width="9.42578125" style="7"/>
    <col min="7937" max="7937" width="38.5703125" style="7" bestFit="1" customWidth="1"/>
    <col min="7938" max="7938" width="60.42578125" style="7" customWidth="1"/>
    <col min="7939" max="7939" width="15.5703125" style="7" bestFit="1" customWidth="1"/>
    <col min="7940" max="7940" width="15.42578125" style="7" bestFit="1" customWidth="1"/>
    <col min="7941" max="7941" width="25.85546875" style="7" customWidth="1"/>
    <col min="7942" max="7942" width="13.5703125" style="7" bestFit="1" customWidth="1"/>
    <col min="7943" max="7943" width="11" style="7" customWidth="1"/>
    <col min="7944" max="7944" width="9.42578125" style="7"/>
    <col min="7945" max="7947" width="9.42578125" style="7" customWidth="1"/>
    <col min="7948" max="8192" width="9.42578125" style="7"/>
    <col min="8193" max="8193" width="38.5703125" style="7" bestFit="1" customWidth="1"/>
    <col min="8194" max="8194" width="60.42578125" style="7" customWidth="1"/>
    <col min="8195" max="8195" width="15.5703125" style="7" bestFit="1" customWidth="1"/>
    <col min="8196" max="8196" width="15.42578125" style="7" bestFit="1" customWidth="1"/>
    <col min="8197" max="8197" width="25.85546875" style="7" customWidth="1"/>
    <col min="8198" max="8198" width="13.5703125" style="7" bestFit="1" customWidth="1"/>
    <col min="8199" max="8199" width="11" style="7" customWidth="1"/>
    <col min="8200" max="8200" width="9.42578125" style="7"/>
    <col min="8201" max="8203" width="9.42578125" style="7" customWidth="1"/>
    <col min="8204" max="8448" width="9.42578125" style="7"/>
    <col min="8449" max="8449" width="38.5703125" style="7" bestFit="1" customWidth="1"/>
    <col min="8450" max="8450" width="60.42578125" style="7" customWidth="1"/>
    <col min="8451" max="8451" width="15.5703125" style="7" bestFit="1" customWidth="1"/>
    <col min="8452" max="8452" width="15.42578125" style="7" bestFit="1" customWidth="1"/>
    <col min="8453" max="8453" width="25.85546875" style="7" customWidth="1"/>
    <col min="8454" max="8454" width="13.5703125" style="7" bestFit="1" customWidth="1"/>
    <col min="8455" max="8455" width="11" style="7" customWidth="1"/>
    <col min="8456" max="8456" width="9.42578125" style="7"/>
    <col min="8457" max="8459" width="9.42578125" style="7" customWidth="1"/>
    <col min="8460" max="8704" width="9.42578125" style="7"/>
    <col min="8705" max="8705" width="38.5703125" style="7" bestFit="1" customWidth="1"/>
    <col min="8706" max="8706" width="60.42578125" style="7" customWidth="1"/>
    <col min="8707" max="8707" width="15.5703125" style="7" bestFit="1" customWidth="1"/>
    <col min="8708" max="8708" width="15.42578125" style="7" bestFit="1" customWidth="1"/>
    <col min="8709" max="8709" width="25.85546875" style="7" customWidth="1"/>
    <col min="8710" max="8710" width="13.5703125" style="7" bestFit="1" customWidth="1"/>
    <col min="8711" max="8711" width="11" style="7" customWidth="1"/>
    <col min="8712" max="8712" width="9.42578125" style="7"/>
    <col min="8713" max="8715" width="9.42578125" style="7" customWidth="1"/>
    <col min="8716" max="8960" width="9.42578125" style="7"/>
    <col min="8961" max="8961" width="38.5703125" style="7" bestFit="1" customWidth="1"/>
    <col min="8962" max="8962" width="60.42578125" style="7" customWidth="1"/>
    <col min="8963" max="8963" width="15.5703125" style="7" bestFit="1" customWidth="1"/>
    <col min="8964" max="8964" width="15.42578125" style="7" bestFit="1" customWidth="1"/>
    <col min="8965" max="8965" width="25.85546875" style="7" customWidth="1"/>
    <col min="8966" max="8966" width="13.5703125" style="7" bestFit="1" customWidth="1"/>
    <col min="8967" max="8967" width="11" style="7" customWidth="1"/>
    <col min="8968" max="8968" width="9.42578125" style="7"/>
    <col min="8969" max="8971" width="9.42578125" style="7" customWidth="1"/>
    <col min="8972" max="9216" width="9.42578125" style="7"/>
    <col min="9217" max="9217" width="38.5703125" style="7" bestFit="1" customWidth="1"/>
    <col min="9218" max="9218" width="60.42578125" style="7" customWidth="1"/>
    <col min="9219" max="9219" width="15.5703125" style="7" bestFit="1" customWidth="1"/>
    <col min="9220" max="9220" width="15.42578125" style="7" bestFit="1" customWidth="1"/>
    <col min="9221" max="9221" width="25.85546875" style="7" customWidth="1"/>
    <col min="9222" max="9222" width="13.5703125" style="7" bestFit="1" customWidth="1"/>
    <col min="9223" max="9223" width="11" style="7" customWidth="1"/>
    <col min="9224" max="9224" width="9.42578125" style="7"/>
    <col min="9225" max="9227" width="9.42578125" style="7" customWidth="1"/>
    <col min="9228" max="9472" width="9.42578125" style="7"/>
    <col min="9473" max="9473" width="38.5703125" style="7" bestFit="1" customWidth="1"/>
    <col min="9474" max="9474" width="60.42578125" style="7" customWidth="1"/>
    <col min="9475" max="9475" width="15.5703125" style="7" bestFit="1" customWidth="1"/>
    <col min="9476" max="9476" width="15.42578125" style="7" bestFit="1" customWidth="1"/>
    <col min="9477" max="9477" width="25.85546875" style="7" customWidth="1"/>
    <col min="9478" max="9478" width="13.5703125" style="7" bestFit="1" customWidth="1"/>
    <col min="9479" max="9479" width="11" style="7" customWidth="1"/>
    <col min="9480" max="9480" width="9.42578125" style="7"/>
    <col min="9481" max="9483" width="9.42578125" style="7" customWidth="1"/>
    <col min="9484" max="9728" width="9.42578125" style="7"/>
    <col min="9729" max="9729" width="38.5703125" style="7" bestFit="1" customWidth="1"/>
    <col min="9730" max="9730" width="60.42578125" style="7" customWidth="1"/>
    <col min="9731" max="9731" width="15.5703125" style="7" bestFit="1" customWidth="1"/>
    <col min="9732" max="9732" width="15.42578125" style="7" bestFit="1" customWidth="1"/>
    <col min="9733" max="9733" width="25.85546875" style="7" customWidth="1"/>
    <col min="9734" max="9734" width="13.5703125" style="7" bestFit="1" customWidth="1"/>
    <col min="9735" max="9735" width="11" style="7" customWidth="1"/>
    <col min="9736" max="9736" width="9.42578125" style="7"/>
    <col min="9737" max="9739" width="9.42578125" style="7" customWidth="1"/>
    <col min="9740" max="9984" width="9.42578125" style="7"/>
    <col min="9985" max="9985" width="38.5703125" style="7" bestFit="1" customWidth="1"/>
    <col min="9986" max="9986" width="60.42578125" style="7" customWidth="1"/>
    <col min="9987" max="9987" width="15.5703125" style="7" bestFit="1" customWidth="1"/>
    <col min="9988" max="9988" width="15.42578125" style="7" bestFit="1" customWidth="1"/>
    <col min="9989" max="9989" width="25.85546875" style="7" customWidth="1"/>
    <col min="9990" max="9990" width="13.5703125" style="7" bestFit="1" customWidth="1"/>
    <col min="9991" max="9991" width="11" style="7" customWidth="1"/>
    <col min="9992" max="9992" width="9.42578125" style="7"/>
    <col min="9993" max="9995" width="9.42578125" style="7" customWidth="1"/>
    <col min="9996" max="10240" width="9.42578125" style="7"/>
    <col min="10241" max="10241" width="38.5703125" style="7" bestFit="1" customWidth="1"/>
    <col min="10242" max="10242" width="60.42578125" style="7" customWidth="1"/>
    <col min="10243" max="10243" width="15.5703125" style="7" bestFit="1" customWidth="1"/>
    <col min="10244" max="10244" width="15.42578125" style="7" bestFit="1" customWidth="1"/>
    <col min="10245" max="10245" width="25.85546875" style="7" customWidth="1"/>
    <col min="10246" max="10246" width="13.5703125" style="7" bestFit="1" customWidth="1"/>
    <col min="10247" max="10247" width="11" style="7" customWidth="1"/>
    <col min="10248" max="10248" width="9.42578125" style="7"/>
    <col min="10249" max="10251" width="9.42578125" style="7" customWidth="1"/>
    <col min="10252" max="10496" width="9.42578125" style="7"/>
    <col min="10497" max="10497" width="38.5703125" style="7" bestFit="1" customWidth="1"/>
    <col min="10498" max="10498" width="60.42578125" style="7" customWidth="1"/>
    <col min="10499" max="10499" width="15.5703125" style="7" bestFit="1" customWidth="1"/>
    <col min="10500" max="10500" width="15.42578125" style="7" bestFit="1" customWidth="1"/>
    <col min="10501" max="10501" width="25.85546875" style="7" customWidth="1"/>
    <col min="10502" max="10502" width="13.5703125" style="7" bestFit="1" customWidth="1"/>
    <col min="10503" max="10503" width="11" style="7" customWidth="1"/>
    <col min="10504" max="10504" width="9.42578125" style="7"/>
    <col min="10505" max="10507" width="9.42578125" style="7" customWidth="1"/>
    <col min="10508" max="10752" width="9.42578125" style="7"/>
    <col min="10753" max="10753" width="38.5703125" style="7" bestFit="1" customWidth="1"/>
    <col min="10754" max="10754" width="60.42578125" style="7" customWidth="1"/>
    <col min="10755" max="10755" width="15.5703125" style="7" bestFit="1" customWidth="1"/>
    <col min="10756" max="10756" width="15.42578125" style="7" bestFit="1" customWidth="1"/>
    <col min="10757" max="10757" width="25.85546875" style="7" customWidth="1"/>
    <col min="10758" max="10758" width="13.5703125" style="7" bestFit="1" customWidth="1"/>
    <col min="10759" max="10759" width="11" style="7" customWidth="1"/>
    <col min="10760" max="10760" width="9.42578125" style="7"/>
    <col min="10761" max="10763" width="9.42578125" style="7" customWidth="1"/>
    <col min="10764" max="11008" width="9.42578125" style="7"/>
    <col min="11009" max="11009" width="38.5703125" style="7" bestFit="1" customWidth="1"/>
    <col min="11010" max="11010" width="60.42578125" style="7" customWidth="1"/>
    <col min="11011" max="11011" width="15.5703125" style="7" bestFit="1" customWidth="1"/>
    <col min="11012" max="11012" width="15.42578125" style="7" bestFit="1" customWidth="1"/>
    <col min="11013" max="11013" width="25.85546875" style="7" customWidth="1"/>
    <col min="11014" max="11014" width="13.5703125" style="7" bestFit="1" customWidth="1"/>
    <col min="11015" max="11015" width="11" style="7" customWidth="1"/>
    <col min="11016" max="11016" width="9.42578125" style="7"/>
    <col min="11017" max="11019" width="9.42578125" style="7" customWidth="1"/>
    <col min="11020" max="11264" width="9.42578125" style="7"/>
    <col min="11265" max="11265" width="38.5703125" style="7" bestFit="1" customWidth="1"/>
    <col min="11266" max="11266" width="60.42578125" style="7" customWidth="1"/>
    <col min="11267" max="11267" width="15.5703125" style="7" bestFit="1" customWidth="1"/>
    <col min="11268" max="11268" width="15.42578125" style="7" bestFit="1" customWidth="1"/>
    <col min="11269" max="11269" width="25.85546875" style="7" customWidth="1"/>
    <col min="11270" max="11270" width="13.5703125" style="7" bestFit="1" customWidth="1"/>
    <col min="11271" max="11271" width="11" style="7" customWidth="1"/>
    <col min="11272" max="11272" width="9.42578125" style="7"/>
    <col min="11273" max="11275" width="9.42578125" style="7" customWidth="1"/>
    <col min="11276" max="11520" width="9.42578125" style="7"/>
    <col min="11521" max="11521" width="38.5703125" style="7" bestFit="1" customWidth="1"/>
    <col min="11522" max="11522" width="60.42578125" style="7" customWidth="1"/>
    <col min="11523" max="11523" width="15.5703125" style="7" bestFit="1" customWidth="1"/>
    <col min="11524" max="11524" width="15.42578125" style="7" bestFit="1" customWidth="1"/>
    <col min="11525" max="11525" width="25.85546875" style="7" customWidth="1"/>
    <col min="11526" max="11526" width="13.5703125" style="7" bestFit="1" customWidth="1"/>
    <col min="11527" max="11527" width="11" style="7" customWidth="1"/>
    <col min="11528" max="11528" width="9.42578125" style="7"/>
    <col min="11529" max="11531" width="9.42578125" style="7" customWidth="1"/>
    <col min="11532" max="11776" width="9.42578125" style="7"/>
    <col min="11777" max="11777" width="38.5703125" style="7" bestFit="1" customWidth="1"/>
    <col min="11778" max="11778" width="60.42578125" style="7" customWidth="1"/>
    <col min="11779" max="11779" width="15.5703125" style="7" bestFit="1" customWidth="1"/>
    <col min="11780" max="11780" width="15.42578125" style="7" bestFit="1" customWidth="1"/>
    <col min="11781" max="11781" width="25.85546875" style="7" customWidth="1"/>
    <col min="11782" max="11782" width="13.5703125" style="7" bestFit="1" customWidth="1"/>
    <col min="11783" max="11783" width="11" style="7" customWidth="1"/>
    <col min="11784" max="11784" width="9.42578125" style="7"/>
    <col min="11785" max="11787" width="9.42578125" style="7" customWidth="1"/>
    <col min="11788" max="12032" width="9.42578125" style="7"/>
    <col min="12033" max="12033" width="38.5703125" style="7" bestFit="1" customWidth="1"/>
    <col min="12034" max="12034" width="60.42578125" style="7" customWidth="1"/>
    <col min="12035" max="12035" width="15.5703125" style="7" bestFit="1" customWidth="1"/>
    <col min="12036" max="12036" width="15.42578125" style="7" bestFit="1" customWidth="1"/>
    <col min="12037" max="12037" width="25.85546875" style="7" customWidth="1"/>
    <col min="12038" max="12038" width="13.5703125" style="7" bestFit="1" customWidth="1"/>
    <col min="12039" max="12039" width="11" style="7" customWidth="1"/>
    <col min="12040" max="12040" width="9.42578125" style="7"/>
    <col min="12041" max="12043" width="9.42578125" style="7" customWidth="1"/>
    <col min="12044" max="12288" width="9.42578125" style="7"/>
    <col min="12289" max="12289" width="38.5703125" style="7" bestFit="1" customWidth="1"/>
    <col min="12290" max="12290" width="60.42578125" style="7" customWidth="1"/>
    <col min="12291" max="12291" width="15.5703125" style="7" bestFit="1" customWidth="1"/>
    <col min="12292" max="12292" width="15.42578125" style="7" bestFit="1" customWidth="1"/>
    <col min="12293" max="12293" width="25.85546875" style="7" customWidth="1"/>
    <col min="12294" max="12294" width="13.5703125" style="7" bestFit="1" customWidth="1"/>
    <col min="12295" max="12295" width="11" style="7" customWidth="1"/>
    <col min="12296" max="12296" width="9.42578125" style="7"/>
    <col min="12297" max="12299" width="9.42578125" style="7" customWidth="1"/>
    <col min="12300" max="12544" width="9.42578125" style="7"/>
    <col min="12545" max="12545" width="38.5703125" style="7" bestFit="1" customWidth="1"/>
    <col min="12546" max="12546" width="60.42578125" style="7" customWidth="1"/>
    <col min="12547" max="12547" width="15.5703125" style="7" bestFit="1" customWidth="1"/>
    <col min="12548" max="12548" width="15.42578125" style="7" bestFit="1" customWidth="1"/>
    <col min="12549" max="12549" width="25.85546875" style="7" customWidth="1"/>
    <col min="12550" max="12550" width="13.5703125" style="7" bestFit="1" customWidth="1"/>
    <col min="12551" max="12551" width="11" style="7" customWidth="1"/>
    <col min="12552" max="12552" width="9.42578125" style="7"/>
    <col min="12553" max="12555" width="9.42578125" style="7" customWidth="1"/>
    <col min="12556" max="12800" width="9.42578125" style="7"/>
    <col min="12801" max="12801" width="38.5703125" style="7" bestFit="1" customWidth="1"/>
    <col min="12802" max="12802" width="60.42578125" style="7" customWidth="1"/>
    <col min="12803" max="12803" width="15.5703125" style="7" bestFit="1" customWidth="1"/>
    <col min="12804" max="12804" width="15.42578125" style="7" bestFit="1" customWidth="1"/>
    <col min="12805" max="12805" width="25.85546875" style="7" customWidth="1"/>
    <col min="12806" max="12806" width="13.5703125" style="7" bestFit="1" customWidth="1"/>
    <col min="12807" max="12807" width="11" style="7" customWidth="1"/>
    <col min="12808" max="12808" width="9.42578125" style="7"/>
    <col min="12809" max="12811" width="9.42578125" style="7" customWidth="1"/>
    <col min="12812" max="13056" width="9.42578125" style="7"/>
    <col min="13057" max="13057" width="38.5703125" style="7" bestFit="1" customWidth="1"/>
    <col min="13058" max="13058" width="60.42578125" style="7" customWidth="1"/>
    <col min="13059" max="13059" width="15.5703125" style="7" bestFit="1" customWidth="1"/>
    <col min="13060" max="13060" width="15.42578125" style="7" bestFit="1" customWidth="1"/>
    <col min="13061" max="13061" width="25.85546875" style="7" customWidth="1"/>
    <col min="13062" max="13062" width="13.5703125" style="7" bestFit="1" customWidth="1"/>
    <col min="13063" max="13063" width="11" style="7" customWidth="1"/>
    <col min="13064" max="13064" width="9.42578125" style="7"/>
    <col min="13065" max="13067" width="9.42578125" style="7" customWidth="1"/>
    <col min="13068" max="13312" width="9.42578125" style="7"/>
    <col min="13313" max="13313" width="38.5703125" style="7" bestFit="1" customWidth="1"/>
    <col min="13314" max="13314" width="60.42578125" style="7" customWidth="1"/>
    <col min="13315" max="13315" width="15.5703125" style="7" bestFit="1" customWidth="1"/>
    <col min="13316" max="13316" width="15.42578125" style="7" bestFit="1" customWidth="1"/>
    <col min="13317" max="13317" width="25.85546875" style="7" customWidth="1"/>
    <col min="13318" max="13318" width="13.5703125" style="7" bestFit="1" customWidth="1"/>
    <col min="13319" max="13319" width="11" style="7" customWidth="1"/>
    <col min="13320" max="13320" width="9.42578125" style="7"/>
    <col min="13321" max="13323" width="9.42578125" style="7" customWidth="1"/>
    <col min="13324" max="13568" width="9.42578125" style="7"/>
    <col min="13569" max="13569" width="38.5703125" style="7" bestFit="1" customWidth="1"/>
    <col min="13570" max="13570" width="60.42578125" style="7" customWidth="1"/>
    <col min="13571" max="13571" width="15.5703125" style="7" bestFit="1" customWidth="1"/>
    <col min="13572" max="13572" width="15.42578125" style="7" bestFit="1" customWidth="1"/>
    <col min="13573" max="13573" width="25.85546875" style="7" customWidth="1"/>
    <col min="13574" max="13574" width="13.5703125" style="7" bestFit="1" customWidth="1"/>
    <col min="13575" max="13575" width="11" style="7" customWidth="1"/>
    <col min="13576" max="13576" width="9.42578125" style="7"/>
    <col min="13577" max="13579" width="9.42578125" style="7" customWidth="1"/>
    <col min="13580" max="13824" width="9.42578125" style="7"/>
    <col min="13825" max="13825" width="38.5703125" style="7" bestFit="1" customWidth="1"/>
    <col min="13826" max="13826" width="60.42578125" style="7" customWidth="1"/>
    <col min="13827" max="13827" width="15.5703125" style="7" bestFit="1" customWidth="1"/>
    <col min="13828" max="13828" width="15.42578125" style="7" bestFit="1" customWidth="1"/>
    <col min="13829" max="13829" width="25.85546875" style="7" customWidth="1"/>
    <col min="13830" max="13830" width="13.5703125" style="7" bestFit="1" customWidth="1"/>
    <col min="13831" max="13831" width="11" style="7" customWidth="1"/>
    <col min="13832" max="13832" width="9.42578125" style="7"/>
    <col min="13833" max="13835" width="9.42578125" style="7" customWidth="1"/>
    <col min="13836" max="14080" width="9.42578125" style="7"/>
    <col min="14081" max="14081" width="38.5703125" style="7" bestFit="1" customWidth="1"/>
    <col min="14082" max="14082" width="60.42578125" style="7" customWidth="1"/>
    <col min="14083" max="14083" width="15.5703125" style="7" bestFit="1" customWidth="1"/>
    <col min="14084" max="14084" width="15.42578125" style="7" bestFit="1" customWidth="1"/>
    <col min="14085" max="14085" width="25.85546875" style="7" customWidth="1"/>
    <col min="14086" max="14086" width="13.5703125" style="7" bestFit="1" customWidth="1"/>
    <col min="14087" max="14087" width="11" style="7" customWidth="1"/>
    <col min="14088" max="14088" width="9.42578125" style="7"/>
    <col min="14089" max="14091" width="9.42578125" style="7" customWidth="1"/>
    <col min="14092" max="14336" width="9.42578125" style="7"/>
    <col min="14337" max="14337" width="38.5703125" style="7" bestFit="1" customWidth="1"/>
    <col min="14338" max="14338" width="60.42578125" style="7" customWidth="1"/>
    <col min="14339" max="14339" width="15.5703125" style="7" bestFit="1" customWidth="1"/>
    <col min="14340" max="14340" width="15.42578125" style="7" bestFit="1" customWidth="1"/>
    <col min="14341" max="14341" width="25.85546875" style="7" customWidth="1"/>
    <col min="14342" max="14342" width="13.5703125" style="7" bestFit="1" customWidth="1"/>
    <col min="14343" max="14343" width="11" style="7" customWidth="1"/>
    <col min="14344" max="14344" width="9.42578125" style="7"/>
    <col min="14345" max="14347" width="9.42578125" style="7" customWidth="1"/>
    <col min="14348" max="14592" width="9.42578125" style="7"/>
    <col min="14593" max="14593" width="38.5703125" style="7" bestFit="1" customWidth="1"/>
    <col min="14594" max="14594" width="60.42578125" style="7" customWidth="1"/>
    <col min="14595" max="14595" width="15.5703125" style="7" bestFit="1" customWidth="1"/>
    <col min="14596" max="14596" width="15.42578125" style="7" bestFit="1" customWidth="1"/>
    <col min="14597" max="14597" width="25.85546875" style="7" customWidth="1"/>
    <col min="14598" max="14598" width="13.5703125" style="7" bestFit="1" customWidth="1"/>
    <col min="14599" max="14599" width="11" style="7" customWidth="1"/>
    <col min="14600" max="14600" width="9.42578125" style="7"/>
    <col min="14601" max="14603" width="9.42578125" style="7" customWidth="1"/>
    <col min="14604" max="14848" width="9.42578125" style="7"/>
    <col min="14849" max="14849" width="38.5703125" style="7" bestFit="1" customWidth="1"/>
    <col min="14850" max="14850" width="60.42578125" style="7" customWidth="1"/>
    <col min="14851" max="14851" width="15.5703125" style="7" bestFit="1" customWidth="1"/>
    <col min="14852" max="14852" width="15.42578125" style="7" bestFit="1" customWidth="1"/>
    <col min="14853" max="14853" width="25.85546875" style="7" customWidth="1"/>
    <col min="14854" max="14854" width="13.5703125" style="7" bestFit="1" customWidth="1"/>
    <col min="14855" max="14855" width="11" style="7" customWidth="1"/>
    <col min="14856" max="14856" width="9.42578125" style="7"/>
    <col min="14857" max="14859" width="9.42578125" style="7" customWidth="1"/>
    <col min="14860" max="15104" width="9.42578125" style="7"/>
    <col min="15105" max="15105" width="38.5703125" style="7" bestFit="1" customWidth="1"/>
    <col min="15106" max="15106" width="60.42578125" style="7" customWidth="1"/>
    <col min="15107" max="15107" width="15.5703125" style="7" bestFit="1" customWidth="1"/>
    <col min="15108" max="15108" width="15.42578125" style="7" bestFit="1" customWidth="1"/>
    <col min="15109" max="15109" width="25.85546875" style="7" customWidth="1"/>
    <col min="15110" max="15110" width="13.5703125" style="7" bestFit="1" customWidth="1"/>
    <col min="15111" max="15111" width="11" style="7" customWidth="1"/>
    <col min="15112" max="15112" width="9.42578125" style="7"/>
    <col min="15113" max="15115" width="9.42578125" style="7" customWidth="1"/>
    <col min="15116" max="15360" width="9.42578125" style="7"/>
    <col min="15361" max="15361" width="38.5703125" style="7" bestFit="1" customWidth="1"/>
    <col min="15362" max="15362" width="60.42578125" style="7" customWidth="1"/>
    <col min="15363" max="15363" width="15.5703125" style="7" bestFit="1" customWidth="1"/>
    <col min="15364" max="15364" width="15.42578125" style="7" bestFit="1" customWidth="1"/>
    <col min="15365" max="15365" width="25.85546875" style="7" customWidth="1"/>
    <col min="15366" max="15366" width="13.5703125" style="7" bestFit="1" customWidth="1"/>
    <col min="15367" max="15367" width="11" style="7" customWidth="1"/>
    <col min="15368" max="15368" width="9.42578125" style="7"/>
    <col min="15369" max="15371" width="9.42578125" style="7" customWidth="1"/>
    <col min="15372" max="15616" width="9.42578125" style="7"/>
    <col min="15617" max="15617" width="38.5703125" style="7" bestFit="1" customWidth="1"/>
    <col min="15618" max="15618" width="60.42578125" style="7" customWidth="1"/>
    <col min="15619" max="15619" width="15.5703125" style="7" bestFit="1" customWidth="1"/>
    <col min="15620" max="15620" width="15.42578125" style="7" bestFit="1" customWidth="1"/>
    <col min="15621" max="15621" width="25.85546875" style="7" customWidth="1"/>
    <col min="15622" max="15622" width="13.5703125" style="7" bestFit="1" customWidth="1"/>
    <col min="15623" max="15623" width="11" style="7" customWidth="1"/>
    <col min="15624" max="15624" width="9.42578125" style="7"/>
    <col min="15625" max="15627" width="9.42578125" style="7" customWidth="1"/>
    <col min="15628" max="15872" width="9.42578125" style="7"/>
    <col min="15873" max="15873" width="38.5703125" style="7" bestFit="1" customWidth="1"/>
    <col min="15874" max="15874" width="60.42578125" style="7" customWidth="1"/>
    <col min="15875" max="15875" width="15.5703125" style="7" bestFit="1" customWidth="1"/>
    <col min="15876" max="15876" width="15.42578125" style="7" bestFit="1" customWidth="1"/>
    <col min="15877" max="15877" width="25.85546875" style="7" customWidth="1"/>
    <col min="15878" max="15878" width="13.5703125" style="7" bestFit="1" customWidth="1"/>
    <col min="15879" max="15879" width="11" style="7" customWidth="1"/>
    <col min="15880" max="15880" width="9.42578125" style="7"/>
    <col min="15881" max="15883" width="9.42578125" style="7" customWidth="1"/>
    <col min="15884" max="16128" width="9.42578125" style="7"/>
    <col min="16129" max="16129" width="38.5703125" style="7" bestFit="1" customWidth="1"/>
    <col min="16130" max="16130" width="60.42578125" style="7" customWidth="1"/>
    <col min="16131" max="16131" width="15.5703125" style="7" bestFit="1" customWidth="1"/>
    <col min="16132" max="16132" width="15.42578125" style="7" bestFit="1" customWidth="1"/>
    <col min="16133" max="16133" width="25.85546875" style="7" customWidth="1"/>
    <col min="16134" max="16134" width="13.5703125" style="7" bestFit="1" customWidth="1"/>
    <col min="16135" max="16135" width="11" style="7" customWidth="1"/>
    <col min="16136" max="16136" width="9.42578125" style="7"/>
    <col min="16137" max="16139" width="9.42578125" style="7" customWidth="1"/>
    <col min="16140" max="16384" width="9.42578125" style="7"/>
  </cols>
  <sheetData>
    <row r="1" spans="1:9" s="1" customFormat="1" ht="15" customHeight="1" x14ac:dyDescent="0.2">
      <c r="A1" s="86" t="s">
        <v>1182</v>
      </c>
      <c r="B1" s="87"/>
      <c r="C1" s="87"/>
      <c r="D1" s="87"/>
      <c r="E1" s="87"/>
      <c r="F1" s="87"/>
      <c r="G1" s="87"/>
      <c r="H1" s="76"/>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30</v>
      </c>
      <c r="D4" s="13" t="s">
        <v>1</v>
      </c>
      <c r="E4" s="51" t="s">
        <v>6</v>
      </c>
      <c r="F4" s="12" t="s">
        <v>3</v>
      </c>
      <c r="G4" s="12" t="s">
        <v>5</v>
      </c>
    </row>
    <row r="5" spans="1:9" x14ac:dyDescent="0.2">
      <c r="A5" s="20" t="s">
        <v>29</v>
      </c>
      <c r="B5" s="20"/>
      <c r="C5" s="20"/>
      <c r="D5" s="20"/>
      <c r="E5" s="25">
        <f>491678.83/100000</f>
        <v>4.9167883000000003</v>
      </c>
      <c r="F5" s="25">
        <f>F7</f>
        <v>100</v>
      </c>
      <c r="G5" s="25"/>
      <c r="H5" s="14"/>
      <c r="I5" s="14"/>
    </row>
    <row r="6" spans="1:9" x14ac:dyDescent="0.2">
      <c r="A6" s="20"/>
      <c r="B6" s="20"/>
      <c r="C6" s="20"/>
      <c r="D6" s="20"/>
      <c r="E6" s="25"/>
      <c r="F6" s="26"/>
      <c r="G6" s="25"/>
      <c r="H6" s="14"/>
      <c r="I6" s="14"/>
    </row>
    <row r="7" spans="1:9" x14ac:dyDescent="0.2">
      <c r="A7" s="27" t="s">
        <v>28</v>
      </c>
      <c r="B7" s="27"/>
      <c r="C7" s="27"/>
      <c r="D7" s="27"/>
      <c r="E7" s="28">
        <f>E5</f>
        <v>4.9167883000000003</v>
      </c>
      <c r="F7" s="28">
        <v>100</v>
      </c>
      <c r="G7" s="28"/>
      <c r="H7" s="14"/>
      <c r="I7" s="14"/>
    </row>
    <row r="9" spans="1:9" x14ac:dyDescent="0.2">
      <c r="A9" s="14" t="s">
        <v>32</v>
      </c>
    </row>
    <row r="10" spans="1:9" x14ac:dyDescent="0.2">
      <c r="A10" s="14" t="s">
        <v>33</v>
      </c>
    </row>
    <row r="11" spans="1:9" x14ac:dyDescent="0.2">
      <c r="A11" s="14" t="s">
        <v>34</v>
      </c>
      <c r="B11" s="14"/>
      <c r="C11" s="30" t="s">
        <v>1183</v>
      </c>
      <c r="D11" s="14" t="s">
        <v>35</v>
      </c>
      <c r="E11" s="30"/>
    </row>
    <row r="12" spans="1:9" x14ac:dyDescent="0.2">
      <c r="A12" s="7" t="s">
        <v>56</v>
      </c>
      <c r="C12" s="31">
        <v>24.933800000000002</v>
      </c>
      <c r="D12" s="72" t="s">
        <v>995</v>
      </c>
      <c r="E12" s="72"/>
    </row>
    <row r="13" spans="1:9" x14ac:dyDescent="0.2">
      <c r="A13" s="7" t="s">
        <v>74</v>
      </c>
      <c r="C13" s="31">
        <v>11.5593</v>
      </c>
      <c r="D13" s="72" t="s">
        <v>995</v>
      </c>
      <c r="E13" s="72"/>
    </row>
    <row r="14" spans="1:9" x14ac:dyDescent="0.2">
      <c r="A14" s="7" t="s">
        <v>57</v>
      </c>
      <c r="C14" s="31">
        <v>26.575900000000001</v>
      </c>
      <c r="D14" s="72" t="s">
        <v>995</v>
      </c>
      <c r="E14" s="72"/>
    </row>
    <row r="15" spans="1:9" x14ac:dyDescent="0.2">
      <c r="A15" s="7" t="s">
        <v>75</v>
      </c>
      <c r="C15" s="31">
        <v>12.480700000000001</v>
      </c>
      <c r="D15" s="72" t="s">
        <v>995</v>
      </c>
      <c r="E15" s="72"/>
    </row>
    <row r="17" spans="1:7" x14ac:dyDescent="0.2">
      <c r="A17" s="7" t="s">
        <v>41</v>
      </c>
    </row>
    <row r="18" spans="1:7" x14ac:dyDescent="0.2">
      <c r="A18" s="7" t="s">
        <v>1184</v>
      </c>
    </row>
    <row r="20" spans="1:7" x14ac:dyDescent="0.2">
      <c r="A20" s="14" t="s">
        <v>37</v>
      </c>
      <c r="D20" s="30" t="s">
        <v>44</v>
      </c>
    </row>
    <row r="22" spans="1:7" x14ac:dyDescent="0.2">
      <c r="A22" s="14" t="s">
        <v>916</v>
      </c>
      <c r="D22" s="73" t="s">
        <v>995</v>
      </c>
    </row>
    <row r="23" spans="1:7" x14ac:dyDescent="0.2">
      <c r="A23" s="7" t="s">
        <v>1139</v>
      </c>
      <c r="D23" s="34"/>
    </row>
    <row r="24" spans="1:7" x14ac:dyDescent="0.2">
      <c r="D24" s="34"/>
    </row>
    <row r="25" spans="1:7" ht="15" customHeight="1" x14ac:dyDescent="0.25">
      <c r="A25" s="92" t="s">
        <v>43</v>
      </c>
      <c r="B25" s="93"/>
      <c r="C25" s="93"/>
      <c r="D25" s="30" t="s">
        <v>44</v>
      </c>
    </row>
    <row r="27" spans="1:7" ht="48" customHeight="1" x14ac:dyDescent="0.25">
      <c r="A27" s="96" t="s">
        <v>1185</v>
      </c>
      <c r="B27" s="97"/>
      <c r="C27" s="97"/>
      <c r="D27" s="97"/>
      <c r="E27" s="97"/>
      <c r="F27" s="97"/>
      <c r="G27" s="97"/>
    </row>
    <row r="29" spans="1:7" ht="36.75" customHeight="1" x14ac:dyDescent="0.25">
      <c r="A29" s="96" t="s">
        <v>1186</v>
      </c>
      <c r="B29" s="97"/>
      <c r="C29" s="97"/>
      <c r="D29" s="97"/>
      <c r="E29" s="97"/>
      <c r="F29" s="97"/>
      <c r="G29" s="97"/>
    </row>
    <row r="30" spans="1:7" x14ac:dyDescent="0.2">
      <c r="A30" s="62" t="s">
        <v>1143</v>
      </c>
    </row>
    <row r="32" spans="1:7" ht="26.25" customHeight="1" x14ac:dyDescent="0.25">
      <c r="A32" s="96" t="s">
        <v>1159</v>
      </c>
      <c r="B32" s="97"/>
      <c r="C32" s="97"/>
      <c r="D32" s="97"/>
      <c r="E32" s="97"/>
      <c r="F32" s="97"/>
      <c r="G32" s="97"/>
    </row>
    <row r="33" spans="1:7" s="65" customFormat="1" ht="15" x14ac:dyDescent="0.25">
      <c r="A33" s="77"/>
      <c r="B33" s="78"/>
      <c r="C33" s="78"/>
      <c r="D33" s="78"/>
      <c r="E33" s="78"/>
      <c r="F33" s="78"/>
      <c r="G33" s="78"/>
    </row>
    <row r="34" spans="1:7" s="65" customFormat="1" ht="27.75" customHeight="1" x14ac:dyDescent="0.25">
      <c r="A34" s="96" t="s">
        <v>1160</v>
      </c>
      <c r="B34" s="97"/>
      <c r="C34" s="97"/>
      <c r="D34" s="97"/>
      <c r="E34" s="97"/>
      <c r="F34" s="97"/>
      <c r="G34" s="97"/>
    </row>
    <row r="35" spans="1:7" s="65" customFormat="1" ht="15" x14ac:dyDescent="0.25">
      <c r="A35" s="77"/>
      <c r="B35" s="78"/>
      <c r="C35" s="78"/>
      <c r="D35" s="78"/>
      <c r="E35" s="78"/>
      <c r="F35" s="78"/>
      <c r="G35" s="78"/>
    </row>
    <row r="36" spans="1:7" x14ac:dyDescent="0.2">
      <c r="A36" s="63" t="s">
        <v>801</v>
      </c>
      <c r="B36" s="65"/>
      <c r="C36" s="65"/>
      <c r="D36" s="65"/>
      <c r="E36" s="11"/>
      <c r="G36" s="11"/>
    </row>
    <row r="37" spans="1:7" x14ac:dyDescent="0.2">
      <c r="A37" s="63"/>
      <c r="B37" s="65"/>
      <c r="C37" s="65"/>
      <c r="D37" s="65"/>
      <c r="E37" s="11"/>
      <c r="G37" s="11"/>
    </row>
    <row r="38" spans="1:7" ht="48" customHeight="1" x14ac:dyDescent="0.2">
      <c r="A38" s="100" t="s">
        <v>1187</v>
      </c>
      <c r="B38" s="100"/>
      <c r="C38" s="100"/>
      <c r="D38" s="100"/>
      <c r="E38" s="100"/>
      <c r="F38" s="100"/>
      <c r="G38" s="100"/>
    </row>
    <row r="39" spans="1:7" ht="25.5" customHeight="1" x14ac:dyDescent="0.2">
      <c r="A39" s="92" t="s">
        <v>1188</v>
      </c>
      <c r="B39" s="92"/>
      <c r="C39" s="92"/>
      <c r="D39" s="92"/>
      <c r="E39" s="92"/>
      <c r="F39" s="92"/>
      <c r="G39" s="92"/>
    </row>
  </sheetData>
  <mergeCells count="8">
    <mergeCell ref="A38:G38"/>
    <mergeCell ref="A39:G39"/>
    <mergeCell ref="A1:G1"/>
    <mergeCell ref="A25:C25"/>
    <mergeCell ref="A27:G27"/>
    <mergeCell ref="A29:G29"/>
    <mergeCell ref="A32:G32"/>
    <mergeCell ref="A34:G34"/>
  </mergeCells>
  <conditionalFormatting sqref="F2:F3 F6 F8:F26 F28 F30:F31 F36:F37 F40:F65473">
    <cfRule type="cellIs" dxfId="7" priority="1" stopIfTrue="1" operator="between">
      <formula>0.009</formula>
      <formula>-0.009</formula>
    </cfRule>
  </conditionalFormatting>
  <hyperlinks>
    <hyperlink ref="A30" r:id="rId1" xr:uid="{00000000-0004-0000-2200-000000000000}"/>
  </hyperlinks>
  <pageMargins left="0.7" right="0.7" top="0.75" bottom="0.75" header="0.3" footer="0.3"/>
  <pageSetup orientation="portrait" horizontalDpi="90" verticalDpi="90" r:id="rId2"/>
  <headerFooter>
    <oddFooter>&amp;C&amp;1#&amp;"Calibri"&amp;10&amp;K000000PUBLIC</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2"/>
  <sheetViews>
    <sheetView workbookViewId="0">
      <selection sqref="A1:G1"/>
    </sheetView>
  </sheetViews>
  <sheetFormatPr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85546875" style="10" customWidth="1"/>
    <col min="6" max="6" width="13.5703125" style="11" bestFit="1" customWidth="1"/>
    <col min="7" max="7" width="11" style="10" customWidth="1"/>
    <col min="8" max="256" width="9.140625" style="7"/>
    <col min="257" max="257" width="38.5703125" style="7" bestFit="1" customWidth="1"/>
    <col min="258" max="258" width="58" style="7" bestFit="1" customWidth="1"/>
    <col min="259" max="259" width="15.42578125" style="7" bestFit="1" customWidth="1"/>
    <col min="260" max="260" width="15.5703125" style="7" bestFit="1" customWidth="1"/>
    <col min="261" max="261" width="25.85546875" style="7" customWidth="1"/>
    <col min="262" max="262" width="13.5703125" style="7" bestFit="1" customWidth="1"/>
    <col min="263" max="263" width="11" style="7" customWidth="1"/>
    <col min="264" max="512" width="9.140625" style="7"/>
    <col min="513" max="513" width="38.5703125" style="7" bestFit="1" customWidth="1"/>
    <col min="514" max="514" width="58" style="7" bestFit="1" customWidth="1"/>
    <col min="515" max="515" width="15.42578125" style="7" bestFit="1" customWidth="1"/>
    <col min="516" max="516" width="15.5703125" style="7" bestFit="1" customWidth="1"/>
    <col min="517" max="517" width="25.85546875" style="7" customWidth="1"/>
    <col min="518" max="518" width="13.5703125" style="7" bestFit="1" customWidth="1"/>
    <col min="519" max="519" width="11" style="7" customWidth="1"/>
    <col min="520" max="768" width="9.140625" style="7"/>
    <col min="769" max="769" width="38.5703125" style="7" bestFit="1" customWidth="1"/>
    <col min="770" max="770" width="58" style="7" bestFit="1" customWidth="1"/>
    <col min="771" max="771" width="15.42578125" style="7" bestFit="1" customWidth="1"/>
    <col min="772" max="772" width="15.5703125" style="7" bestFit="1" customWidth="1"/>
    <col min="773" max="773" width="25.85546875" style="7" customWidth="1"/>
    <col min="774" max="774" width="13.5703125" style="7" bestFit="1" customWidth="1"/>
    <col min="775" max="775" width="11" style="7" customWidth="1"/>
    <col min="776" max="1024" width="9.140625" style="7"/>
    <col min="1025" max="1025" width="38.5703125" style="7" bestFit="1" customWidth="1"/>
    <col min="1026" max="1026" width="58" style="7" bestFit="1" customWidth="1"/>
    <col min="1027" max="1027" width="15.42578125" style="7" bestFit="1" customWidth="1"/>
    <col min="1028" max="1028" width="15.5703125" style="7" bestFit="1" customWidth="1"/>
    <col min="1029" max="1029" width="25.85546875" style="7" customWidth="1"/>
    <col min="1030" max="1030" width="13.5703125" style="7" bestFit="1" customWidth="1"/>
    <col min="1031" max="1031" width="11" style="7" customWidth="1"/>
    <col min="1032" max="1280" width="9.140625" style="7"/>
    <col min="1281" max="1281" width="38.5703125" style="7" bestFit="1" customWidth="1"/>
    <col min="1282" max="1282" width="58" style="7" bestFit="1" customWidth="1"/>
    <col min="1283" max="1283" width="15.42578125" style="7" bestFit="1" customWidth="1"/>
    <col min="1284" max="1284" width="15.5703125" style="7" bestFit="1" customWidth="1"/>
    <col min="1285" max="1285" width="25.85546875" style="7" customWidth="1"/>
    <col min="1286" max="1286" width="13.5703125" style="7" bestFit="1" customWidth="1"/>
    <col min="1287" max="1287" width="11" style="7" customWidth="1"/>
    <col min="1288" max="1536" width="9.140625" style="7"/>
    <col min="1537" max="1537" width="38.5703125" style="7" bestFit="1" customWidth="1"/>
    <col min="1538" max="1538" width="58" style="7" bestFit="1" customWidth="1"/>
    <col min="1539" max="1539" width="15.42578125" style="7" bestFit="1" customWidth="1"/>
    <col min="1540" max="1540" width="15.5703125" style="7" bestFit="1" customWidth="1"/>
    <col min="1541" max="1541" width="25.85546875" style="7" customWidth="1"/>
    <col min="1542" max="1542" width="13.5703125" style="7" bestFit="1" customWidth="1"/>
    <col min="1543" max="1543" width="11" style="7" customWidth="1"/>
    <col min="1544" max="1792" width="9.140625" style="7"/>
    <col min="1793" max="1793" width="38.5703125" style="7" bestFit="1" customWidth="1"/>
    <col min="1794" max="1794" width="58" style="7" bestFit="1" customWidth="1"/>
    <col min="1795" max="1795" width="15.42578125" style="7" bestFit="1" customWidth="1"/>
    <col min="1796" max="1796" width="15.5703125" style="7" bestFit="1" customWidth="1"/>
    <col min="1797" max="1797" width="25.85546875" style="7" customWidth="1"/>
    <col min="1798" max="1798" width="13.5703125" style="7" bestFit="1" customWidth="1"/>
    <col min="1799" max="1799" width="11" style="7" customWidth="1"/>
    <col min="1800" max="2048" width="9.140625" style="7"/>
    <col min="2049" max="2049" width="38.5703125" style="7" bestFit="1" customWidth="1"/>
    <col min="2050" max="2050" width="58" style="7" bestFit="1" customWidth="1"/>
    <col min="2051" max="2051" width="15.42578125" style="7" bestFit="1" customWidth="1"/>
    <col min="2052" max="2052" width="15.5703125" style="7" bestFit="1" customWidth="1"/>
    <col min="2053" max="2053" width="25.85546875" style="7" customWidth="1"/>
    <col min="2054" max="2054" width="13.5703125" style="7" bestFit="1" customWidth="1"/>
    <col min="2055" max="2055" width="11" style="7" customWidth="1"/>
    <col min="2056" max="2304" width="9.140625" style="7"/>
    <col min="2305" max="2305" width="38.5703125" style="7" bestFit="1" customWidth="1"/>
    <col min="2306" max="2306" width="58" style="7" bestFit="1" customWidth="1"/>
    <col min="2307" max="2307" width="15.42578125" style="7" bestFit="1" customWidth="1"/>
    <col min="2308" max="2308" width="15.5703125" style="7" bestFit="1" customWidth="1"/>
    <col min="2309" max="2309" width="25.85546875" style="7" customWidth="1"/>
    <col min="2310" max="2310" width="13.5703125" style="7" bestFit="1" customWidth="1"/>
    <col min="2311" max="2311" width="11" style="7" customWidth="1"/>
    <col min="2312" max="2560" width="9.140625" style="7"/>
    <col min="2561" max="2561" width="38.5703125" style="7" bestFit="1" customWidth="1"/>
    <col min="2562" max="2562" width="58" style="7" bestFit="1" customWidth="1"/>
    <col min="2563" max="2563" width="15.42578125" style="7" bestFit="1" customWidth="1"/>
    <col min="2564" max="2564" width="15.5703125" style="7" bestFit="1" customWidth="1"/>
    <col min="2565" max="2565" width="25.85546875" style="7" customWidth="1"/>
    <col min="2566" max="2566" width="13.5703125" style="7" bestFit="1" customWidth="1"/>
    <col min="2567" max="2567" width="11" style="7" customWidth="1"/>
    <col min="2568" max="2816" width="9.140625" style="7"/>
    <col min="2817" max="2817" width="38.5703125" style="7" bestFit="1" customWidth="1"/>
    <col min="2818" max="2818" width="58" style="7" bestFit="1" customWidth="1"/>
    <col min="2819" max="2819" width="15.42578125" style="7" bestFit="1" customWidth="1"/>
    <col min="2820" max="2820" width="15.5703125" style="7" bestFit="1" customWidth="1"/>
    <col min="2821" max="2821" width="25.85546875" style="7" customWidth="1"/>
    <col min="2822" max="2822" width="13.5703125" style="7" bestFit="1" customWidth="1"/>
    <col min="2823" max="2823" width="11" style="7" customWidth="1"/>
    <col min="2824" max="3072" width="9.140625" style="7"/>
    <col min="3073" max="3073" width="38.5703125" style="7" bestFit="1" customWidth="1"/>
    <col min="3074" max="3074" width="58" style="7" bestFit="1" customWidth="1"/>
    <col min="3075" max="3075" width="15.42578125" style="7" bestFit="1" customWidth="1"/>
    <col min="3076" max="3076" width="15.5703125" style="7" bestFit="1" customWidth="1"/>
    <col min="3077" max="3077" width="25.85546875" style="7" customWidth="1"/>
    <col min="3078" max="3078" width="13.5703125" style="7" bestFit="1" customWidth="1"/>
    <col min="3079" max="3079" width="11" style="7" customWidth="1"/>
    <col min="3080" max="3328" width="9.140625" style="7"/>
    <col min="3329" max="3329" width="38.5703125" style="7" bestFit="1" customWidth="1"/>
    <col min="3330" max="3330" width="58" style="7" bestFit="1" customWidth="1"/>
    <col min="3331" max="3331" width="15.42578125" style="7" bestFit="1" customWidth="1"/>
    <col min="3332" max="3332" width="15.5703125" style="7" bestFit="1" customWidth="1"/>
    <col min="3333" max="3333" width="25.85546875" style="7" customWidth="1"/>
    <col min="3334" max="3334" width="13.5703125" style="7" bestFit="1" customWidth="1"/>
    <col min="3335" max="3335" width="11" style="7" customWidth="1"/>
    <col min="3336" max="3584" width="9.140625" style="7"/>
    <col min="3585" max="3585" width="38.5703125" style="7" bestFit="1" customWidth="1"/>
    <col min="3586" max="3586" width="58" style="7" bestFit="1" customWidth="1"/>
    <col min="3587" max="3587" width="15.42578125" style="7" bestFit="1" customWidth="1"/>
    <col min="3588" max="3588" width="15.5703125" style="7" bestFit="1" customWidth="1"/>
    <col min="3589" max="3589" width="25.85546875" style="7" customWidth="1"/>
    <col min="3590" max="3590" width="13.5703125" style="7" bestFit="1" customWidth="1"/>
    <col min="3591" max="3591" width="11" style="7" customWidth="1"/>
    <col min="3592" max="3840" width="9.140625" style="7"/>
    <col min="3841" max="3841" width="38.5703125" style="7" bestFit="1" customWidth="1"/>
    <col min="3842" max="3842" width="58" style="7" bestFit="1" customWidth="1"/>
    <col min="3843" max="3843" width="15.42578125" style="7" bestFit="1" customWidth="1"/>
    <col min="3844" max="3844" width="15.5703125" style="7" bestFit="1" customWidth="1"/>
    <col min="3845" max="3845" width="25.85546875" style="7" customWidth="1"/>
    <col min="3846" max="3846" width="13.5703125" style="7" bestFit="1" customWidth="1"/>
    <col min="3847" max="3847" width="11" style="7" customWidth="1"/>
    <col min="3848" max="4096" width="9.140625" style="7"/>
    <col min="4097" max="4097" width="38.5703125" style="7" bestFit="1" customWidth="1"/>
    <col min="4098" max="4098" width="58" style="7" bestFit="1" customWidth="1"/>
    <col min="4099" max="4099" width="15.42578125" style="7" bestFit="1" customWidth="1"/>
    <col min="4100" max="4100" width="15.5703125" style="7" bestFit="1" customWidth="1"/>
    <col min="4101" max="4101" width="25.85546875" style="7" customWidth="1"/>
    <col min="4102" max="4102" width="13.5703125" style="7" bestFit="1" customWidth="1"/>
    <col min="4103" max="4103" width="11" style="7" customWidth="1"/>
    <col min="4104" max="4352" width="9.140625" style="7"/>
    <col min="4353" max="4353" width="38.5703125" style="7" bestFit="1" customWidth="1"/>
    <col min="4354" max="4354" width="58" style="7" bestFit="1" customWidth="1"/>
    <col min="4355" max="4355" width="15.42578125" style="7" bestFit="1" customWidth="1"/>
    <col min="4356" max="4356" width="15.5703125" style="7" bestFit="1" customWidth="1"/>
    <col min="4357" max="4357" width="25.85546875" style="7" customWidth="1"/>
    <col min="4358" max="4358" width="13.5703125" style="7" bestFit="1" customWidth="1"/>
    <col min="4359" max="4359" width="11" style="7" customWidth="1"/>
    <col min="4360" max="4608" width="9.140625" style="7"/>
    <col min="4609" max="4609" width="38.5703125" style="7" bestFit="1" customWidth="1"/>
    <col min="4610" max="4610" width="58" style="7" bestFit="1" customWidth="1"/>
    <col min="4611" max="4611" width="15.42578125" style="7" bestFit="1" customWidth="1"/>
    <col min="4612" max="4612" width="15.5703125" style="7" bestFit="1" customWidth="1"/>
    <col min="4613" max="4613" width="25.85546875" style="7" customWidth="1"/>
    <col min="4614" max="4614" width="13.5703125" style="7" bestFit="1" customWidth="1"/>
    <col min="4615" max="4615" width="11" style="7" customWidth="1"/>
    <col min="4616" max="4864" width="9.140625" style="7"/>
    <col min="4865" max="4865" width="38.5703125" style="7" bestFit="1" customWidth="1"/>
    <col min="4866" max="4866" width="58" style="7" bestFit="1" customWidth="1"/>
    <col min="4867" max="4867" width="15.42578125" style="7" bestFit="1" customWidth="1"/>
    <col min="4868" max="4868" width="15.5703125" style="7" bestFit="1" customWidth="1"/>
    <col min="4869" max="4869" width="25.85546875" style="7" customWidth="1"/>
    <col min="4870" max="4870" width="13.5703125" style="7" bestFit="1" customWidth="1"/>
    <col min="4871" max="4871" width="11" style="7" customWidth="1"/>
    <col min="4872" max="5120" width="9.140625" style="7"/>
    <col min="5121" max="5121" width="38.5703125" style="7" bestFit="1" customWidth="1"/>
    <col min="5122" max="5122" width="58" style="7" bestFit="1" customWidth="1"/>
    <col min="5123" max="5123" width="15.42578125" style="7" bestFit="1" customWidth="1"/>
    <col min="5124" max="5124" width="15.5703125" style="7" bestFit="1" customWidth="1"/>
    <col min="5125" max="5125" width="25.85546875" style="7" customWidth="1"/>
    <col min="5126" max="5126" width="13.5703125" style="7" bestFit="1" customWidth="1"/>
    <col min="5127" max="5127" width="11" style="7" customWidth="1"/>
    <col min="5128" max="5376" width="9.140625" style="7"/>
    <col min="5377" max="5377" width="38.5703125" style="7" bestFit="1" customWidth="1"/>
    <col min="5378" max="5378" width="58" style="7" bestFit="1" customWidth="1"/>
    <col min="5379" max="5379" width="15.42578125" style="7" bestFit="1" customWidth="1"/>
    <col min="5380" max="5380" width="15.5703125" style="7" bestFit="1" customWidth="1"/>
    <col min="5381" max="5381" width="25.85546875" style="7" customWidth="1"/>
    <col min="5382" max="5382" width="13.5703125" style="7" bestFit="1" customWidth="1"/>
    <col min="5383" max="5383" width="11" style="7" customWidth="1"/>
    <col min="5384" max="5632" width="9.140625" style="7"/>
    <col min="5633" max="5633" width="38.5703125" style="7" bestFit="1" customWidth="1"/>
    <col min="5634" max="5634" width="58" style="7" bestFit="1" customWidth="1"/>
    <col min="5635" max="5635" width="15.42578125" style="7" bestFit="1" customWidth="1"/>
    <col min="5636" max="5636" width="15.5703125" style="7" bestFit="1" customWidth="1"/>
    <col min="5637" max="5637" width="25.85546875" style="7" customWidth="1"/>
    <col min="5638" max="5638" width="13.5703125" style="7" bestFit="1" customWidth="1"/>
    <col min="5639" max="5639" width="11" style="7" customWidth="1"/>
    <col min="5640" max="5888" width="9.140625" style="7"/>
    <col min="5889" max="5889" width="38.5703125" style="7" bestFit="1" customWidth="1"/>
    <col min="5890" max="5890" width="58" style="7" bestFit="1" customWidth="1"/>
    <col min="5891" max="5891" width="15.42578125" style="7" bestFit="1" customWidth="1"/>
    <col min="5892" max="5892" width="15.5703125" style="7" bestFit="1" customWidth="1"/>
    <col min="5893" max="5893" width="25.85546875" style="7" customWidth="1"/>
    <col min="5894" max="5894" width="13.5703125" style="7" bestFit="1" customWidth="1"/>
    <col min="5895" max="5895" width="11" style="7" customWidth="1"/>
    <col min="5896" max="6144" width="9.140625" style="7"/>
    <col min="6145" max="6145" width="38.5703125" style="7" bestFit="1" customWidth="1"/>
    <col min="6146" max="6146" width="58" style="7" bestFit="1" customWidth="1"/>
    <col min="6147" max="6147" width="15.42578125" style="7" bestFit="1" customWidth="1"/>
    <col min="6148" max="6148" width="15.5703125" style="7" bestFit="1" customWidth="1"/>
    <col min="6149" max="6149" width="25.85546875" style="7" customWidth="1"/>
    <col min="6150" max="6150" width="13.5703125" style="7" bestFit="1" customWidth="1"/>
    <col min="6151" max="6151" width="11" style="7" customWidth="1"/>
    <col min="6152" max="6400" width="9.140625" style="7"/>
    <col min="6401" max="6401" width="38.5703125" style="7" bestFit="1" customWidth="1"/>
    <col min="6402" max="6402" width="58" style="7" bestFit="1" customWidth="1"/>
    <col min="6403" max="6403" width="15.42578125" style="7" bestFit="1" customWidth="1"/>
    <col min="6404" max="6404" width="15.5703125" style="7" bestFit="1" customWidth="1"/>
    <col min="6405" max="6405" width="25.85546875" style="7" customWidth="1"/>
    <col min="6406" max="6406" width="13.5703125" style="7" bestFit="1" customWidth="1"/>
    <col min="6407" max="6407" width="11" style="7" customWidth="1"/>
    <col min="6408" max="6656" width="9.140625" style="7"/>
    <col min="6657" max="6657" width="38.5703125" style="7" bestFit="1" customWidth="1"/>
    <col min="6658" max="6658" width="58" style="7" bestFit="1" customWidth="1"/>
    <col min="6659" max="6659" width="15.42578125" style="7" bestFit="1" customWidth="1"/>
    <col min="6660" max="6660" width="15.5703125" style="7" bestFit="1" customWidth="1"/>
    <col min="6661" max="6661" width="25.85546875" style="7" customWidth="1"/>
    <col min="6662" max="6662" width="13.5703125" style="7" bestFit="1" customWidth="1"/>
    <col min="6663" max="6663" width="11" style="7" customWidth="1"/>
    <col min="6664" max="6912" width="9.140625" style="7"/>
    <col min="6913" max="6913" width="38.5703125" style="7" bestFit="1" customWidth="1"/>
    <col min="6914" max="6914" width="58" style="7" bestFit="1" customWidth="1"/>
    <col min="6915" max="6915" width="15.42578125" style="7" bestFit="1" customWidth="1"/>
    <col min="6916" max="6916" width="15.5703125" style="7" bestFit="1" customWidth="1"/>
    <col min="6917" max="6917" width="25.85546875" style="7" customWidth="1"/>
    <col min="6918" max="6918" width="13.5703125" style="7" bestFit="1" customWidth="1"/>
    <col min="6919" max="6919" width="11" style="7" customWidth="1"/>
    <col min="6920" max="7168" width="9.140625" style="7"/>
    <col min="7169" max="7169" width="38.5703125" style="7" bestFit="1" customWidth="1"/>
    <col min="7170" max="7170" width="58" style="7" bestFit="1" customWidth="1"/>
    <col min="7171" max="7171" width="15.42578125" style="7" bestFit="1" customWidth="1"/>
    <col min="7172" max="7172" width="15.5703125" style="7" bestFit="1" customWidth="1"/>
    <col min="7173" max="7173" width="25.85546875" style="7" customWidth="1"/>
    <col min="7174" max="7174" width="13.5703125" style="7" bestFit="1" customWidth="1"/>
    <col min="7175" max="7175" width="11" style="7" customWidth="1"/>
    <col min="7176" max="7424" width="9.140625" style="7"/>
    <col min="7425" max="7425" width="38.5703125" style="7" bestFit="1" customWidth="1"/>
    <col min="7426" max="7426" width="58" style="7" bestFit="1" customWidth="1"/>
    <col min="7427" max="7427" width="15.42578125" style="7" bestFit="1" customWidth="1"/>
    <col min="7428" max="7428" width="15.5703125" style="7" bestFit="1" customWidth="1"/>
    <col min="7429" max="7429" width="25.85546875" style="7" customWidth="1"/>
    <col min="7430" max="7430" width="13.5703125" style="7" bestFit="1" customWidth="1"/>
    <col min="7431" max="7431" width="11" style="7" customWidth="1"/>
    <col min="7432" max="7680" width="9.140625" style="7"/>
    <col min="7681" max="7681" width="38.5703125" style="7" bestFit="1" customWidth="1"/>
    <col min="7682" max="7682" width="58" style="7" bestFit="1" customWidth="1"/>
    <col min="7683" max="7683" width="15.42578125" style="7" bestFit="1" customWidth="1"/>
    <col min="7684" max="7684" width="15.5703125" style="7" bestFit="1" customWidth="1"/>
    <col min="7685" max="7685" width="25.85546875" style="7" customWidth="1"/>
    <col min="7686" max="7686" width="13.5703125" style="7" bestFit="1" customWidth="1"/>
    <col min="7687" max="7687" width="11" style="7" customWidth="1"/>
    <col min="7688" max="7936" width="9.140625" style="7"/>
    <col min="7937" max="7937" width="38.5703125" style="7" bestFit="1" customWidth="1"/>
    <col min="7938" max="7938" width="58" style="7" bestFit="1" customWidth="1"/>
    <col min="7939" max="7939" width="15.42578125" style="7" bestFit="1" customWidth="1"/>
    <col min="7940" max="7940" width="15.5703125" style="7" bestFit="1" customWidth="1"/>
    <col min="7941" max="7941" width="25.85546875" style="7" customWidth="1"/>
    <col min="7942" max="7942" width="13.5703125" style="7" bestFit="1" customWidth="1"/>
    <col min="7943" max="7943" width="11" style="7" customWidth="1"/>
    <col min="7944" max="8192" width="9.140625" style="7"/>
    <col min="8193" max="8193" width="38.5703125" style="7" bestFit="1" customWidth="1"/>
    <col min="8194" max="8194" width="58" style="7" bestFit="1" customWidth="1"/>
    <col min="8195" max="8195" width="15.42578125" style="7" bestFit="1" customWidth="1"/>
    <col min="8196" max="8196" width="15.5703125" style="7" bestFit="1" customWidth="1"/>
    <col min="8197" max="8197" width="25.85546875" style="7" customWidth="1"/>
    <col min="8198" max="8198" width="13.5703125" style="7" bestFit="1" customWidth="1"/>
    <col min="8199" max="8199" width="11" style="7" customWidth="1"/>
    <col min="8200" max="8448" width="9.140625" style="7"/>
    <col min="8449" max="8449" width="38.5703125" style="7" bestFit="1" customWidth="1"/>
    <col min="8450" max="8450" width="58" style="7" bestFit="1" customWidth="1"/>
    <col min="8451" max="8451" width="15.42578125" style="7" bestFit="1" customWidth="1"/>
    <col min="8452" max="8452" width="15.5703125" style="7" bestFit="1" customWidth="1"/>
    <col min="8453" max="8453" width="25.85546875" style="7" customWidth="1"/>
    <col min="8454" max="8454" width="13.5703125" style="7" bestFit="1" customWidth="1"/>
    <col min="8455" max="8455" width="11" style="7" customWidth="1"/>
    <col min="8456" max="8704" width="9.140625" style="7"/>
    <col min="8705" max="8705" width="38.5703125" style="7" bestFit="1" customWidth="1"/>
    <col min="8706" max="8706" width="58" style="7" bestFit="1" customWidth="1"/>
    <col min="8707" max="8707" width="15.42578125" style="7" bestFit="1" customWidth="1"/>
    <col min="8708" max="8708" width="15.5703125" style="7" bestFit="1" customWidth="1"/>
    <col min="8709" max="8709" width="25.85546875" style="7" customWidth="1"/>
    <col min="8710" max="8710" width="13.5703125" style="7" bestFit="1" customWidth="1"/>
    <col min="8711" max="8711" width="11" style="7" customWidth="1"/>
    <col min="8712" max="8960" width="9.140625" style="7"/>
    <col min="8961" max="8961" width="38.5703125" style="7" bestFit="1" customWidth="1"/>
    <col min="8962" max="8962" width="58" style="7" bestFit="1" customWidth="1"/>
    <col min="8963" max="8963" width="15.42578125" style="7" bestFit="1" customWidth="1"/>
    <col min="8964" max="8964" width="15.5703125" style="7" bestFit="1" customWidth="1"/>
    <col min="8965" max="8965" width="25.85546875" style="7" customWidth="1"/>
    <col min="8966" max="8966" width="13.5703125" style="7" bestFit="1" customWidth="1"/>
    <col min="8967" max="8967" width="11" style="7" customWidth="1"/>
    <col min="8968" max="9216" width="9.140625" style="7"/>
    <col min="9217" max="9217" width="38.5703125" style="7" bestFit="1" customWidth="1"/>
    <col min="9218" max="9218" width="58" style="7" bestFit="1" customWidth="1"/>
    <col min="9219" max="9219" width="15.42578125" style="7" bestFit="1" customWidth="1"/>
    <col min="9220" max="9220" width="15.5703125" style="7" bestFit="1" customWidth="1"/>
    <col min="9221" max="9221" width="25.85546875" style="7" customWidth="1"/>
    <col min="9222" max="9222" width="13.5703125" style="7" bestFit="1" customWidth="1"/>
    <col min="9223" max="9223" width="11" style="7" customWidth="1"/>
    <col min="9224" max="9472" width="9.140625" style="7"/>
    <col min="9473" max="9473" width="38.5703125" style="7" bestFit="1" customWidth="1"/>
    <col min="9474" max="9474" width="58" style="7" bestFit="1" customWidth="1"/>
    <col min="9475" max="9475" width="15.42578125" style="7" bestFit="1" customWidth="1"/>
    <col min="9476" max="9476" width="15.5703125" style="7" bestFit="1" customWidth="1"/>
    <col min="9477" max="9477" width="25.85546875" style="7" customWidth="1"/>
    <col min="9478" max="9478" width="13.5703125" style="7" bestFit="1" customWidth="1"/>
    <col min="9479" max="9479" width="11" style="7" customWidth="1"/>
    <col min="9480" max="9728" width="9.140625" style="7"/>
    <col min="9729" max="9729" width="38.5703125" style="7" bestFit="1" customWidth="1"/>
    <col min="9730" max="9730" width="58" style="7" bestFit="1" customWidth="1"/>
    <col min="9731" max="9731" width="15.42578125" style="7" bestFit="1" customWidth="1"/>
    <col min="9732" max="9732" width="15.5703125" style="7" bestFit="1" customWidth="1"/>
    <col min="9733" max="9733" width="25.85546875" style="7" customWidth="1"/>
    <col min="9734" max="9734" width="13.5703125" style="7" bestFit="1" customWidth="1"/>
    <col min="9735" max="9735" width="11" style="7" customWidth="1"/>
    <col min="9736" max="9984" width="9.140625" style="7"/>
    <col min="9985" max="9985" width="38.5703125" style="7" bestFit="1" customWidth="1"/>
    <col min="9986" max="9986" width="58" style="7" bestFit="1" customWidth="1"/>
    <col min="9987" max="9987" width="15.42578125" style="7" bestFit="1" customWidth="1"/>
    <col min="9988" max="9988" width="15.5703125" style="7" bestFit="1" customWidth="1"/>
    <col min="9989" max="9989" width="25.85546875" style="7" customWidth="1"/>
    <col min="9990" max="9990" width="13.5703125" style="7" bestFit="1" customWidth="1"/>
    <col min="9991" max="9991" width="11" style="7" customWidth="1"/>
    <col min="9992" max="10240" width="9.140625" style="7"/>
    <col min="10241" max="10241" width="38.5703125" style="7" bestFit="1" customWidth="1"/>
    <col min="10242" max="10242" width="58" style="7" bestFit="1" customWidth="1"/>
    <col min="10243" max="10243" width="15.42578125" style="7" bestFit="1" customWidth="1"/>
    <col min="10244" max="10244" width="15.5703125" style="7" bestFit="1" customWidth="1"/>
    <col min="10245" max="10245" width="25.85546875" style="7" customWidth="1"/>
    <col min="10246" max="10246" width="13.5703125" style="7" bestFit="1" customWidth="1"/>
    <col min="10247" max="10247" width="11" style="7" customWidth="1"/>
    <col min="10248" max="10496" width="9.140625" style="7"/>
    <col min="10497" max="10497" width="38.5703125" style="7" bestFit="1" customWidth="1"/>
    <col min="10498" max="10498" width="58" style="7" bestFit="1" customWidth="1"/>
    <col min="10499" max="10499" width="15.42578125" style="7" bestFit="1" customWidth="1"/>
    <col min="10500" max="10500" width="15.5703125" style="7" bestFit="1" customWidth="1"/>
    <col min="10501" max="10501" width="25.85546875" style="7" customWidth="1"/>
    <col min="10502" max="10502" width="13.5703125" style="7" bestFit="1" customWidth="1"/>
    <col min="10503" max="10503" width="11" style="7" customWidth="1"/>
    <col min="10504" max="10752" width="9.140625" style="7"/>
    <col min="10753" max="10753" width="38.5703125" style="7" bestFit="1" customWidth="1"/>
    <col min="10754" max="10754" width="58" style="7" bestFit="1" customWidth="1"/>
    <col min="10755" max="10755" width="15.42578125" style="7" bestFit="1" customWidth="1"/>
    <col min="10756" max="10756" width="15.5703125" style="7" bestFit="1" customWidth="1"/>
    <col min="10757" max="10757" width="25.85546875" style="7" customWidth="1"/>
    <col min="10758" max="10758" width="13.5703125" style="7" bestFit="1" customWidth="1"/>
    <col min="10759" max="10759" width="11" style="7" customWidth="1"/>
    <col min="10760" max="11008" width="9.140625" style="7"/>
    <col min="11009" max="11009" width="38.5703125" style="7" bestFit="1" customWidth="1"/>
    <col min="11010" max="11010" width="58" style="7" bestFit="1" customWidth="1"/>
    <col min="11011" max="11011" width="15.42578125" style="7" bestFit="1" customWidth="1"/>
    <col min="11012" max="11012" width="15.5703125" style="7" bestFit="1" customWidth="1"/>
    <col min="11013" max="11013" width="25.85546875" style="7" customWidth="1"/>
    <col min="11014" max="11014" width="13.5703125" style="7" bestFit="1" customWidth="1"/>
    <col min="11015" max="11015" width="11" style="7" customWidth="1"/>
    <col min="11016" max="11264" width="9.140625" style="7"/>
    <col min="11265" max="11265" width="38.5703125" style="7" bestFit="1" customWidth="1"/>
    <col min="11266" max="11266" width="58" style="7" bestFit="1" customWidth="1"/>
    <col min="11267" max="11267" width="15.42578125" style="7" bestFit="1" customWidth="1"/>
    <col min="11268" max="11268" width="15.5703125" style="7" bestFit="1" customWidth="1"/>
    <col min="11269" max="11269" width="25.85546875" style="7" customWidth="1"/>
    <col min="11270" max="11270" width="13.5703125" style="7" bestFit="1" customWidth="1"/>
    <col min="11271" max="11271" width="11" style="7" customWidth="1"/>
    <col min="11272" max="11520" width="9.140625" style="7"/>
    <col min="11521" max="11521" width="38.5703125" style="7" bestFit="1" customWidth="1"/>
    <col min="11522" max="11522" width="58" style="7" bestFit="1" customWidth="1"/>
    <col min="11523" max="11523" width="15.42578125" style="7" bestFit="1" customWidth="1"/>
    <col min="11524" max="11524" width="15.5703125" style="7" bestFit="1" customWidth="1"/>
    <col min="11525" max="11525" width="25.85546875" style="7" customWidth="1"/>
    <col min="11526" max="11526" width="13.5703125" style="7" bestFit="1" customWidth="1"/>
    <col min="11527" max="11527" width="11" style="7" customWidth="1"/>
    <col min="11528" max="11776" width="9.140625" style="7"/>
    <col min="11777" max="11777" width="38.5703125" style="7" bestFit="1" customWidth="1"/>
    <col min="11778" max="11778" width="58" style="7" bestFit="1" customWidth="1"/>
    <col min="11779" max="11779" width="15.42578125" style="7" bestFit="1" customWidth="1"/>
    <col min="11780" max="11780" width="15.5703125" style="7" bestFit="1" customWidth="1"/>
    <col min="11781" max="11781" width="25.85546875" style="7" customWidth="1"/>
    <col min="11782" max="11782" width="13.5703125" style="7" bestFit="1" customWidth="1"/>
    <col min="11783" max="11783" width="11" style="7" customWidth="1"/>
    <col min="11784" max="12032" width="9.140625" style="7"/>
    <col min="12033" max="12033" width="38.5703125" style="7" bestFit="1" customWidth="1"/>
    <col min="12034" max="12034" width="58" style="7" bestFit="1" customWidth="1"/>
    <col min="12035" max="12035" width="15.42578125" style="7" bestFit="1" customWidth="1"/>
    <col min="12036" max="12036" width="15.5703125" style="7" bestFit="1" customWidth="1"/>
    <col min="12037" max="12037" width="25.85546875" style="7" customWidth="1"/>
    <col min="12038" max="12038" width="13.5703125" style="7" bestFit="1" customWidth="1"/>
    <col min="12039" max="12039" width="11" style="7" customWidth="1"/>
    <col min="12040" max="12288" width="9.140625" style="7"/>
    <col min="12289" max="12289" width="38.5703125" style="7" bestFit="1" customWidth="1"/>
    <col min="12290" max="12290" width="58" style="7" bestFit="1" customWidth="1"/>
    <col min="12291" max="12291" width="15.42578125" style="7" bestFit="1" customWidth="1"/>
    <col min="12292" max="12292" width="15.5703125" style="7" bestFit="1" customWidth="1"/>
    <col min="12293" max="12293" width="25.85546875" style="7" customWidth="1"/>
    <col min="12294" max="12294" width="13.5703125" style="7" bestFit="1" customWidth="1"/>
    <col min="12295" max="12295" width="11" style="7" customWidth="1"/>
    <col min="12296" max="12544" width="9.140625" style="7"/>
    <col min="12545" max="12545" width="38.5703125" style="7" bestFit="1" customWidth="1"/>
    <col min="12546" max="12546" width="58" style="7" bestFit="1" customWidth="1"/>
    <col min="12547" max="12547" width="15.42578125" style="7" bestFit="1" customWidth="1"/>
    <col min="12548" max="12548" width="15.5703125" style="7" bestFit="1" customWidth="1"/>
    <col min="12549" max="12549" width="25.85546875" style="7" customWidth="1"/>
    <col min="12550" max="12550" width="13.5703125" style="7" bestFit="1" customWidth="1"/>
    <col min="12551" max="12551" width="11" style="7" customWidth="1"/>
    <col min="12552" max="12800" width="9.140625" style="7"/>
    <col min="12801" max="12801" width="38.5703125" style="7" bestFit="1" customWidth="1"/>
    <col min="12802" max="12802" width="58" style="7" bestFit="1" customWidth="1"/>
    <col min="12803" max="12803" width="15.42578125" style="7" bestFit="1" customWidth="1"/>
    <col min="12804" max="12804" width="15.5703125" style="7" bestFit="1" customWidth="1"/>
    <col min="12805" max="12805" width="25.85546875" style="7" customWidth="1"/>
    <col min="12806" max="12806" width="13.5703125" style="7" bestFit="1" customWidth="1"/>
    <col min="12807" max="12807" width="11" style="7" customWidth="1"/>
    <col min="12808" max="13056" width="9.140625" style="7"/>
    <col min="13057" max="13057" width="38.5703125" style="7" bestFit="1" customWidth="1"/>
    <col min="13058" max="13058" width="58" style="7" bestFit="1" customWidth="1"/>
    <col min="13059" max="13059" width="15.42578125" style="7" bestFit="1" customWidth="1"/>
    <col min="13060" max="13060" width="15.5703125" style="7" bestFit="1" customWidth="1"/>
    <col min="13061" max="13061" width="25.85546875" style="7" customWidth="1"/>
    <col min="13062" max="13062" width="13.5703125" style="7" bestFit="1" customWidth="1"/>
    <col min="13063" max="13063" width="11" style="7" customWidth="1"/>
    <col min="13064" max="13312" width="9.140625" style="7"/>
    <col min="13313" max="13313" width="38.5703125" style="7" bestFit="1" customWidth="1"/>
    <col min="13314" max="13314" width="58" style="7" bestFit="1" customWidth="1"/>
    <col min="13315" max="13315" width="15.42578125" style="7" bestFit="1" customWidth="1"/>
    <col min="13316" max="13316" width="15.5703125" style="7" bestFit="1" customWidth="1"/>
    <col min="13317" max="13317" width="25.85546875" style="7" customWidth="1"/>
    <col min="13318" max="13318" width="13.5703125" style="7" bestFit="1" customWidth="1"/>
    <col min="13319" max="13319" width="11" style="7" customWidth="1"/>
    <col min="13320" max="13568" width="9.140625" style="7"/>
    <col min="13569" max="13569" width="38.5703125" style="7" bestFit="1" customWidth="1"/>
    <col min="13570" max="13570" width="58" style="7" bestFit="1" customWidth="1"/>
    <col min="13571" max="13571" width="15.42578125" style="7" bestFit="1" customWidth="1"/>
    <col min="13572" max="13572" width="15.5703125" style="7" bestFit="1" customWidth="1"/>
    <col min="13573" max="13573" width="25.85546875" style="7" customWidth="1"/>
    <col min="13574" max="13574" width="13.5703125" style="7" bestFit="1" customWidth="1"/>
    <col min="13575" max="13575" width="11" style="7" customWidth="1"/>
    <col min="13576" max="13824" width="9.140625" style="7"/>
    <col min="13825" max="13825" width="38.5703125" style="7" bestFit="1" customWidth="1"/>
    <col min="13826" max="13826" width="58" style="7" bestFit="1" customWidth="1"/>
    <col min="13827" max="13827" width="15.42578125" style="7" bestFit="1" customWidth="1"/>
    <col min="13828" max="13828" width="15.5703125" style="7" bestFit="1" customWidth="1"/>
    <col min="13829" max="13829" width="25.85546875" style="7" customWidth="1"/>
    <col min="13830" max="13830" width="13.5703125" style="7" bestFit="1" customWidth="1"/>
    <col min="13831" max="13831" width="11" style="7" customWidth="1"/>
    <col min="13832" max="14080" width="9.140625" style="7"/>
    <col min="14081" max="14081" width="38.5703125" style="7" bestFit="1" customWidth="1"/>
    <col min="14082" max="14082" width="58" style="7" bestFit="1" customWidth="1"/>
    <col min="14083" max="14083" width="15.42578125" style="7" bestFit="1" customWidth="1"/>
    <col min="14084" max="14084" width="15.5703125" style="7" bestFit="1" customWidth="1"/>
    <col min="14085" max="14085" width="25.85546875" style="7" customWidth="1"/>
    <col min="14086" max="14086" width="13.5703125" style="7" bestFit="1" customWidth="1"/>
    <col min="14087" max="14087" width="11" style="7" customWidth="1"/>
    <col min="14088" max="14336" width="9.140625" style="7"/>
    <col min="14337" max="14337" width="38.5703125" style="7" bestFit="1" customWidth="1"/>
    <col min="14338" max="14338" width="58" style="7" bestFit="1" customWidth="1"/>
    <col min="14339" max="14339" width="15.42578125" style="7" bestFit="1" customWidth="1"/>
    <col min="14340" max="14340" width="15.5703125" style="7" bestFit="1" customWidth="1"/>
    <col min="14341" max="14341" width="25.85546875" style="7" customWidth="1"/>
    <col min="14342" max="14342" width="13.5703125" style="7" bestFit="1" customWidth="1"/>
    <col min="14343" max="14343" width="11" style="7" customWidth="1"/>
    <col min="14344" max="14592" width="9.140625" style="7"/>
    <col min="14593" max="14593" width="38.5703125" style="7" bestFit="1" customWidth="1"/>
    <col min="14594" max="14594" width="58" style="7" bestFit="1" customWidth="1"/>
    <col min="14595" max="14595" width="15.42578125" style="7" bestFit="1" customWidth="1"/>
    <col min="14596" max="14596" width="15.5703125" style="7" bestFit="1" customWidth="1"/>
    <col min="14597" max="14597" width="25.85546875" style="7" customWidth="1"/>
    <col min="14598" max="14598" width="13.5703125" style="7" bestFit="1" customWidth="1"/>
    <col min="14599" max="14599" width="11" style="7" customWidth="1"/>
    <col min="14600" max="14848" width="9.140625" style="7"/>
    <col min="14849" max="14849" width="38.5703125" style="7" bestFit="1" customWidth="1"/>
    <col min="14850" max="14850" width="58" style="7" bestFit="1" customWidth="1"/>
    <col min="14851" max="14851" width="15.42578125" style="7" bestFit="1" customWidth="1"/>
    <col min="14852" max="14852" width="15.5703125" style="7" bestFit="1" customWidth="1"/>
    <col min="14853" max="14853" width="25.85546875" style="7" customWidth="1"/>
    <col min="14854" max="14854" width="13.5703125" style="7" bestFit="1" customWidth="1"/>
    <col min="14855" max="14855" width="11" style="7" customWidth="1"/>
    <col min="14856" max="15104" width="9.140625" style="7"/>
    <col min="15105" max="15105" width="38.5703125" style="7" bestFit="1" customWidth="1"/>
    <col min="15106" max="15106" width="58" style="7" bestFit="1" customWidth="1"/>
    <col min="15107" max="15107" width="15.42578125" style="7" bestFit="1" customWidth="1"/>
    <col min="15108" max="15108" width="15.5703125" style="7" bestFit="1" customWidth="1"/>
    <col min="15109" max="15109" width="25.85546875" style="7" customWidth="1"/>
    <col min="15110" max="15110" width="13.5703125" style="7" bestFit="1" customWidth="1"/>
    <col min="15111" max="15111" width="11" style="7" customWidth="1"/>
    <col min="15112" max="15360" width="9.140625" style="7"/>
    <col min="15361" max="15361" width="38.5703125" style="7" bestFit="1" customWidth="1"/>
    <col min="15362" max="15362" width="58" style="7" bestFit="1" customWidth="1"/>
    <col min="15363" max="15363" width="15.42578125" style="7" bestFit="1" customWidth="1"/>
    <col min="15364" max="15364" width="15.5703125" style="7" bestFit="1" customWidth="1"/>
    <col min="15365" max="15365" width="25.85546875" style="7" customWidth="1"/>
    <col min="15366" max="15366" width="13.5703125" style="7" bestFit="1" customWidth="1"/>
    <col min="15367" max="15367" width="11" style="7" customWidth="1"/>
    <col min="15368" max="15616" width="9.140625" style="7"/>
    <col min="15617" max="15617" width="38.5703125" style="7" bestFit="1" customWidth="1"/>
    <col min="15618" max="15618" width="58" style="7" bestFit="1" customWidth="1"/>
    <col min="15619" max="15619" width="15.42578125" style="7" bestFit="1" customWidth="1"/>
    <col min="15620" max="15620" width="15.5703125" style="7" bestFit="1" customWidth="1"/>
    <col min="15621" max="15621" width="25.85546875" style="7" customWidth="1"/>
    <col min="15622" max="15622" width="13.5703125" style="7" bestFit="1" customWidth="1"/>
    <col min="15623" max="15623" width="11" style="7" customWidth="1"/>
    <col min="15624" max="15872" width="9.140625" style="7"/>
    <col min="15873" max="15873" width="38.5703125" style="7" bestFit="1" customWidth="1"/>
    <col min="15874" max="15874" width="58" style="7" bestFit="1" customWidth="1"/>
    <col min="15875" max="15875" width="15.42578125" style="7" bestFit="1" customWidth="1"/>
    <col min="15876" max="15876" width="15.5703125" style="7" bestFit="1" customWidth="1"/>
    <col min="15877" max="15877" width="25.85546875" style="7" customWidth="1"/>
    <col min="15878" max="15878" width="13.5703125" style="7" bestFit="1" customWidth="1"/>
    <col min="15879" max="15879" width="11" style="7" customWidth="1"/>
    <col min="15880" max="16128" width="9.140625" style="7"/>
    <col min="16129" max="16129" width="38.5703125" style="7" bestFit="1" customWidth="1"/>
    <col min="16130" max="16130" width="58" style="7" bestFit="1" customWidth="1"/>
    <col min="16131" max="16131" width="15.42578125" style="7" bestFit="1" customWidth="1"/>
    <col min="16132" max="16132" width="15.5703125" style="7" bestFit="1" customWidth="1"/>
    <col min="16133" max="16133" width="25.85546875" style="7" customWidth="1"/>
    <col min="16134" max="16134" width="13.5703125" style="7" bestFit="1" customWidth="1"/>
    <col min="16135" max="16135" width="11" style="7" customWidth="1"/>
    <col min="16136" max="16384" width="9.140625" style="7"/>
  </cols>
  <sheetData>
    <row r="1" spans="1:7" s="1" customFormat="1" ht="15" x14ac:dyDescent="0.2">
      <c r="A1" s="86" t="s">
        <v>1189</v>
      </c>
      <c r="B1" s="87"/>
      <c r="C1" s="87"/>
      <c r="D1" s="87"/>
      <c r="E1" s="87"/>
      <c r="F1" s="87"/>
      <c r="G1" s="87"/>
    </row>
    <row r="2" spans="1:7" s="1" customFormat="1" ht="12" x14ac:dyDescent="0.2">
      <c r="A2" s="35"/>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30</v>
      </c>
      <c r="D4" s="13" t="s">
        <v>1</v>
      </c>
      <c r="E4" s="51" t="s">
        <v>6</v>
      </c>
      <c r="F4" s="12" t="s">
        <v>3</v>
      </c>
      <c r="G4" s="12" t="s">
        <v>5</v>
      </c>
    </row>
    <row r="5" spans="1:7" s="1" customFormat="1" ht="13.5" customHeight="1" x14ac:dyDescent="0.2">
      <c r="A5" s="20" t="s">
        <v>29</v>
      </c>
      <c r="B5" s="20"/>
      <c r="C5" s="20"/>
      <c r="D5" s="20"/>
      <c r="E5" s="25">
        <v>0</v>
      </c>
      <c r="F5" s="71">
        <v>100</v>
      </c>
      <c r="G5" s="25"/>
    </row>
    <row r="6" spans="1:7" s="1" customFormat="1" ht="12" x14ac:dyDescent="0.2">
      <c r="A6" s="20"/>
      <c r="B6" s="20"/>
      <c r="C6" s="20"/>
      <c r="D6" s="20"/>
      <c r="E6" s="25"/>
      <c r="F6" s="26"/>
      <c r="G6" s="25"/>
    </row>
    <row r="7" spans="1:7" x14ac:dyDescent="0.2">
      <c r="A7" s="27" t="s">
        <v>28</v>
      </c>
      <c r="B7" s="27"/>
      <c r="C7" s="27"/>
      <c r="D7" s="27"/>
      <c r="E7" s="28">
        <v>0</v>
      </c>
      <c r="F7" s="28">
        <v>100</v>
      </c>
      <c r="G7" s="28"/>
    </row>
    <row r="8" spans="1:7" x14ac:dyDescent="0.2">
      <c r="A8" s="14"/>
      <c r="B8" s="14"/>
      <c r="C8" s="14"/>
      <c r="D8" s="14"/>
      <c r="E8" s="79"/>
      <c r="F8" s="79"/>
      <c r="G8" s="79"/>
    </row>
    <row r="9" spans="1:7" x14ac:dyDescent="0.2">
      <c r="A9" s="14" t="s">
        <v>32</v>
      </c>
    </row>
    <row r="10" spans="1:7" x14ac:dyDescent="0.2">
      <c r="A10" s="14" t="s">
        <v>33</v>
      </c>
    </row>
    <row r="11" spans="1:7" x14ac:dyDescent="0.2">
      <c r="A11" s="14" t="s">
        <v>34</v>
      </c>
      <c r="B11" s="14"/>
      <c r="C11" s="14" t="s">
        <v>1190</v>
      </c>
      <c r="D11" s="14" t="s">
        <v>35</v>
      </c>
    </row>
    <row r="12" spans="1:7" x14ac:dyDescent="0.2">
      <c r="A12" s="7" t="s">
        <v>56</v>
      </c>
      <c r="C12" s="31">
        <v>25.334800000000001</v>
      </c>
      <c r="D12" s="72" t="s">
        <v>995</v>
      </c>
    </row>
    <row r="13" spans="1:7" x14ac:dyDescent="0.2">
      <c r="A13" s="7" t="s">
        <v>74</v>
      </c>
      <c r="C13" s="31">
        <v>13.585800000000001</v>
      </c>
      <c r="D13" s="72" t="s">
        <v>995</v>
      </c>
    </row>
    <row r="14" spans="1:7" x14ac:dyDescent="0.2">
      <c r="A14" s="7" t="s">
        <v>57</v>
      </c>
      <c r="C14" s="31">
        <v>25.565000000000001</v>
      </c>
      <c r="D14" s="72" t="s">
        <v>995</v>
      </c>
    </row>
    <row r="15" spans="1:7" x14ac:dyDescent="0.2">
      <c r="A15" s="7" t="s">
        <v>75</v>
      </c>
      <c r="C15" s="31">
        <v>14.0105</v>
      </c>
      <c r="D15" s="72" t="s">
        <v>995</v>
      </c>
    </row>
    <row r="17" spans="1:7" x14ac:dyDescent="0.2">
      <c r="A17" s="7" t="s">
        <v>41</v>
      </c>
    </row>
    <row r="18" spans="1:7" x14ac:dyDescent="0.2">
      <c r="A18" s="7" t="s">
        <v>1191</v>
      </c>
    </row>
    <row r="20" spans="1:7" x14ac:dyDescent="0.2">
      <c r="A20" s="14" t="s">
        <v>37</v>
      </c>
      <c r="D20" s="30" t="s">
        <v>44</v>
      </c>
    </row>
    <row r="22" spans="1:7" x14ac:dyDescent="0.2">
      <c r="A22" s="14" t="s">
        <v>916</v>
      </c>
      <c r="D22" s="73" t="s">
        <v>995</v>
      </c>
    </row>
    <row r="23" spans="1:7" x14ac:dyDescent="0.2">
      <c r="A23" s="7" t="s">
        <v>1156</v>
      </c>
      <c r="D23" s="34"/>
    </row>
    <row r="24" spans="1:7" x14ac:dyDescent="0.2">
      <c r="D24" s="34"/>
    </row>
    <row r="25" spans="1:7" ht="15" customHeight="1" x14ac:dyDescent="0.25">
      <c r="A25" s="92" t="s">
        <v>43</v>
      </c>
      <c r="B25" s="93"/>
      <c r="C25" s="93"/>
      <c r="D25" s="30" t="s">
        <v>44</v>
      </c>
    </row>
    <row r="27" spans="1:7" ht="24.75" customHeight="1" x14ac:dyDescent="0.25">
      <c r="A27" s="96" t="s">
        <v>1192</v>
      </c>
      <c r="B27" s="97"/>
      <c r="C27" s="97"/>
      <c r="D27" s="97"/>
      <c r="E27" s="97"/>
      <c r="F27" s="97"/>
      <c r="G27" s="97"/>
    </row>
    <row r="29" spans="1:7" ht="53.25" customHeight="1" x14ac:dyDescent="0.25">
      <c r="A29" s="96" t="s">
        <v>1193</v>
      </c>
      <c r="B29" s="97"/>
      <c r="C29" s="97"/>
      <c r="D29" s="97"/>
      <c r="E29" s="97"/>
      <c r="F29" s="97"/>
      <c r="G29" s="97"/>
    </row>
    <row r="31" spans="1:7" ht="48" customHeight="1" x14ac:dyDescent="0.25">
      <c r="A31" s="96" t="s">
        <v>1194</v>
      </c>
      <c r="B31" s="97"/>
      <c r="C31" s="97"/>
      <c r="D31" s="97"/>
      <c r="E31" s="97"/>
      <c r="F31" s="97"/>
      <c r="G31" s="97"/>
    </row>
    <row r="32" spans="1:7" x14ac:dyDescent="0.2">
      <c r="A32" s="62" t="s">
        <v>1143</v>
      </c>
    </row>
    <row r="34" spans="1:7" ht="24" customHeight="1" x14ac:dyDescent="0.25">
      <c r="A34" s="96" t="s">
        <v>1144</v>
      </c>
      <c r="B34" s="97"/>
      <c r="C34" s="97"/>
      <c r="D34" s="97"/>
      <c r="E34" s="97"/>
      <c r="F34" s="97"/>
      <c r="G34" s="97"/>
    </row>
    <row r="36" spans="1:7" ht="27.75" customHeight="1" x14ac:dyDescent="0.25">
      <c r="A36" s="96" t="s">
        <v>1145</v>
      </c>
      <c r="B36" s="97"/>
      <c r="C36" s="97"/>
      <c r="D36" s="97"/>
      <c r="E36" s="97"/>
      <c r="F36" s="97"/>
      <c r="G36" s="97"/>
    </row>
    <row r="38" spans="1:7" ht="13.5" customHeight="1" x14ac:dyDescent="0.2">
      <c r="A38" s="14" t="s">
        <v>1195</v>
      </c>
    </row>
    <row r="39" spans="1:7" ht="10.5" customHeight="1" x14ac:dyDescent="0.25">
      <c r="A39" s="98"/>
      <c r="B39" s="93"/>
      <c r="C39" s="93"/>
      <c r="D39" s="93"/>
      <c r="E39" s="93"/>
      <c r="F39" s="93"/>
      <c r="G39" s="93"/>
    </row>
    <row r="40" spans="1:7" ht="26.25" customHeight="1" x14ac:dyDescent="0.25">
      <c r="A40" s="98" t="s">
        <v>1196</v>
      </c>
      <c r="B40" s="93"/>
      <c r="C40" s="93"/>
      <c r="D40" s="93"/>
      <c r="E40" s="93"/>
      <c r="F40" s="93"/>
      <c r="G40" s="93"/>
    </row>
    <row r="41" spans="1:7" x14ac:dyDescent="0.2">
      <c r="A41" s="64"/>
    </row>
    <row r="42" spans="1:7" ht="29.1" customHeight="1" x14ac:dyDescent="0.2">
      <c r="A42" s="92" t="s">
        <v>1197</v>
      </c>
      <c r="B42" s="92"/>
      <c r="C42" s="92"/>
      <c r="D42" s="92"/>
      <c r="E42" s="92"/>
      <c r="F42" s="92"/>
      <c r="G42" s="92"/>
    </row>
    <row r="44" spans="1:7" s="1" customFormat="1" ht="15" x14ac:dyDescent="0.2">
      <c r="A44" s="86" t="s">
        <v>1198</v>
      </c>
      <c r="B44" s="87"/>
      <c r="C44" s="87"/>
      <c r="D44" s="87"/>
      <c r="E44" s="87"/>
      <c r="F44" s="87"/>
      <c r="G44" s="87"/>
    </row>
    <row r="45" spans="1:7" x14ac:dyDescent="0.2">
      <c r="A45" s="8" t="s">
        <v>7</v>
      </c>
    </row>
    <row r="46" spans="1:7" s="1" customFormat="1" ht="38.25" customHeight="1" x14ac:dyDescent="0.2">
      <c r="A46" s="6" t="s">
        <v>2</v>
      </c>
      <c r="B46" s="6" t="s">
        <v>0</v>
      </c>
      <c r="C46" s="13" t="s">
        <v>30</v>
      </c>
      <c r="D46" s="13" t="s">
        <v>1</v>
      </c>
      <c r="E46" s="80" t="s">
        <v>6</v>
      </c>
      <c r="F46" s="12" t="s">
        <v>3</v>
      </c>
      <c r="G46" s="12" t="s">
        <v>5</v>
      </c>
    </row>
    <row r="47" spans="1:7" x14ac:dyDescent="0.2">
      <c r="A47" s="16" t="s">
        <v>51</v>
      </c>
      <c r="B47" s="17"/>
      <c r="C47" s="17"/>
      <c r="D47" s="17"/>
      <c r="E47" s="18"/>
      <c r="F47" s="19"/>
      <c r="G47" s="18"/>
    </row>
    <row r="48" spans="1:7" x14ac:dyDescent="0.2">
      <c r="A48" s="20" t="s">
        <v>52</v>
      </c>
      <c r="B48" s="21"/>
      <c r="C48" s="21"/>
      <c r="D48" s="21"/>
      <c r="E48" s="22"/>
      <c r="F48" s="23"/>
      <c r="G48" s="22"/>
    </row>
    <row r="49" spans="1:9" ht="22.5" x14ac:dyDescent="0.2">
      <c r="A49" s="21" t="s">
        <v>1150</v>
      </c>
      <c r="B49" s="21" t="s">
        <v>1151</v>
      </c>
      <c r="C49" s="74" t="s">
        <v>1152</v>
      </c>
      <c r="D49" s="24">
        <v>1695</v>
      </c>
      <c r="E49" s="22">
        <v>0</v>
      </c>
      <c r="F49" s="23">
        <v>100</v>
      </c>
      <c r="G49" s="22">
        <v>0</v>
      </c>
    </row>
    <row r="50" spans="1:9" x14ac:dyDescent="0.2">
      <c r="A50" s="20" t="s">
        <v>24</v>
      </c>
      <c r="B50" s="20"/>
      <c r="C50" s="20"/>
      <c r="D50" s="20"/>
      <c r="E50" s="25">
        <f>SUM(E48:E49)</f>
        <v>0</v>
      </c>
      <c r="F50" s="26">
        <f>SUM(F48:F49)</f>
        <v>100</v>
      </c>
      <c r="G50" s="25"/>
      <c r="H50" s="14"/>
      <c r="I50" s="14"/>
    </row>
    <row r="51" spans="1:9" x14ac:dyDescent="0.2">
      <c r="A51" s="21"/>
      <c r="B51" s="21"/>
      <c r="C51" s="21"/>
      <c r="D51" s="21"/>
      <c r="E51" s="22"/>
      <c r="F51" s="23"/>
      <c r="G51" s="22"/>
    </row>
    <row r="52" spans="1:9" x14ac:dyDescent="0.2">
      <c r="A52" s="20" t="s">
        <v>27</v>
      </c>
      <c r="B52" s="20"/>
      <c r="C52" s="20"/>
      <c r="D52" s="20"/>
      <c r="E52" s="25">
        <f>E50</f>
        <v>0</v>
      </c>
      <c r="F52" s="26">
        <f>F50</f>
        <v>100</v>
      </c>
      <c r="G52" s="25"/>
      <c r="H52" s="14"/>
      <c r="I52" s="14"/>
    </row>
    <row r="53" spans="1:9" x14ac:dyDescent="0.2">
      <c r="A53" s="20"/>
      <c r="B53" s="20"/>
      <c r="C53" s="20"/>
      <c r="D53" s="20"/>
      <c r="E53" s="25"/>
      <c r="F53" s="26"/>
      <c r="G53" s="25"/>
      <c r="H53" s="14"/>
      <c r="I53" s="14"/>
    </row>
    <row r="54" spans="1:9" x14ac:dyDescent="0.2">
      <c r="A54" s="20" t="s">
        <v>29</v>
      </c>
      <c r="B54" s="20"/>
      <c r="C54" s="20"/>
      <c r="D54" s="20"/>
      <c r="E54" s="75">
        <v>0</v>
      </c>
      <c r="F54" s="75">
        <v>0</v>
      </c>
      <c r="G54" s="25"/>
      <c r="H54" s="14"/>
      <c r="I54" s="14"/>
    </row>
    <row r="55" spans="1:9" x14ac:dyDescent="0.2">
      <c r="A55" s="20"/>
      <c r="B55" s="20"/>
      <c r="C55" s="20"/>
      <c r="D55" s="20"/>
      <c r="E55" s="25"/>
      <c r="F55" s="26"/>
      <c r="G55" s="25"/>
      <c r="H55" s="14"/>
      <c r="I55" s="14"/>
    </row>
    <row r="56" spans="1:9" x14ac:dyDescent="0.2">
      <c r="A56" s="27" t="s">
        <v>28</v>
      </c>
      <c r="B56" s="27"/>
      <c r="C56" s="27"/>
      <c r="D56" s="27"/>
      <c r="E56" s="28">
        <v>3.9999999999999998E-7</v>
      </c>
      <c r="F56" s="29">
        <v>100</v>
      </c>
      <c r="G56" s="28"/>
      <c r="H56" s="14"/>
      <c r="I56" s="14"/>
    </row>
    <row r="58" spans="1:9" x14ac:dyDescent="0.2">
      <c r="A58" s="14" t="s">
        <v>31</v>
      </c>
    </row>
    <row r="59" spans="1:9" x14ac:dyDescent="0.2">
      <c r="A59" s="14" t="s">
        <v>1153</v>
      </c>
    </row>
    <row r="60" spans="1:9" x14ac:dyDescent="0.2">
      <c r="A60" s="101" t="s">
        <v>1154</v>
      </c>
      <c r="B60" s="101"/>
      <c r="C60" s="101"/>
      <c r="D60" s="101"/>
      <c r="E60" s="101"/>
      <c r="F60" s="101"/>
      <c r="G60" s="101"/>
    </row>
    <row r="61" spans="1:9" x14ac:dyDescent="0.2">
      <c r="A61" s="81"/>
      <c r="B61" s="81"/>
      <c r="C61" s="81"/>
      <c r="D61" s="81"/>
      <c r="E61" s="81"/>
      <c r="F61" s="81"/>
      <c r="G61" s="81"/>
    </row>
    <row r="62" spans="1:9" x14ac:dyDescent="0.2">
      <c r="A62" s="14" t="s">
        <v>32</v>
      </c>
    </row>
    <row r="63" spans="1:9" s="10" customFormat="1" x14ac:dyDescent="0.2">
      <c r="A63" s="14" t="s">
        <v>33</v>
      </c>
      <c r="B63" s="7"/>
      <c r="C63" s="7"/>
      <c r="D63" s="7"/>
      <c r="F63" s="11"/>
      <c r="H63" s="7"/>
      <c r="I63" s="7"/>
    </row>
    <row r="64" spans="1:9" s="10" customFormat="1" x14ac:dyDescent="0.2">
      <c r="A64" s="14" t="s">
        <v>34</v>
      </c>
      <c r="B64" s="14"/>
      <c r="C64" s="30" t="s">
        <v>36</v>
      </c>
      <c r="D64" s="14" t="s">
        <v>35</v>
      </c>
      <c r="F64" s="11"/>
      <c r="H64" s="7"/>
      <c r="I64" s="7"/>
    </row>
    <row r="65" spans="1:9" s="10" customFormat="1" x14ac:dyDescent="0.2">
      <c r="A65" s="7" t="s">
        <v>56</v>
      </c>
      <c r="B65" s="7"/>
      <c r="C65" s="31">
        <v>0</v>
      </c>
      <c r="D65" s="31">
        <v>0</v>
      </c>
      <c r="F65" s="11"/>
      <c r="H65" s="7"/>
      <c r="I65" s="7"/>
    </row>
    <row r="66" spans="1:9" s="10" customFormat="1" x14ac:dyDescent="0.2">
      <c r="A66" s="7" t="s">
        <v>74</v>
      </c>
      <c r="B66" s="7"/>
      <c r="C66" s="31">
        <v>0</v>
      </c>
      <c r="D66" s="31">
        <v>0</v>
      </c>
      <c r="F66" s="11"/>
      <c r="H66" s="7"/>
      <c r="I66" s="7"/>
    </row>
    <row r="67" spans="1:9" s="10" customFormat="1" x14ac:dyDescent="0.2">
      <c r="A67" s="7" t="s">
        <v>57</v>
      </c>
      <c r="B67" s="7"/>
      <c r="C67" s="31">
        <v>0</v>
      </c>
      <c r="D67" s="31">
        <v>0</v>
      </c>
      <c r="F67" s="11"/>
      <c r="H67" s="7"/>
      <c r="I67" s="7"/>
    </row>
    <row r="68" spans="1:9" s="10" customFormat="1" x14ac:dyDescent="0.2">
      <c r="A68" s="7" t="s">
        <v>75</v>
      </c>
      <c r="B68" s="7"/>
      <c r="C68" s="31">
        <v>0</v>
      </c>
      <c r="D68" s="31">
        <v>0</v>
      </c>
      <c r="F68" s="11"/>
      <c r="H68" s="7"/>
      <c r="I68" s="7"/>
    </row>
    <row r="70" spans="1:9" s="10" customFormat="1" x14ac:dyDescent="0.2">
      <c r="A70" s="7" t="s">
        <v>41</v>
      </c>
      <c r="B70" s="7"/>
      <c r="C70" s="7"/>
      <c r="D70" s="7"/>
      <c r="F70" s="11"/>
      <c r="H70" s="7"/>
      <c r="I70" s="7"/>
    </row>
    <row r="72" spans="1:9" s="10" customFormat="1" ht="15" customHeight="1" x14ac:dyDescent="0.25">
      <c r="A72" s="92" t="s">
        <v>1200</v>
      </c>
      <c r="B72" s="93"/>
      <c r="C72" s="93"/>
      <c r="D72" s="30" t="s">
        <v>44</v>
      </c>
      <c r="F72" s="11"/>
      <c r="H72" s="7"/>
      <c r="I72" s="7"/>
    </row>
  </sheetData>
  <mergeCells count="13">
    <mergeCell ref="A72:C72"/>
    <mergeCell ref="A36:G36"/>
    <mergeCell ref="A39:G39"/>
    <mergeCell ref="A40:G40"/>
    <mergeCell ref="A42:G42"/>
    <mergeCell ref="A44:G44"/>
    <mergeCell ref="A60:G60"/>
    <mergeCell ref="A34:G34"/>
    <mergeCell ref="A1:G1"/>
    <mergeCell ref="A25:C25"/>
    <mergeCell ref="A27:G27"/>
    <mergeCell ref="A29:G29"/>
    <mergeCell ref="A31:G31"/>
  </mergeCells>
  <conditionalFormatting sqref="F2:F3 F9:F26 F37:F38 F41 F43 F45 F62:F65485">
    <cfRule type="cellIs" dxfId="6" priority="7" stopIfTrue="1" operator="between">
      <formula>0.009</formula>
      <formula>-0.009</formula>
    </cfRule>
  </conditionalFormatting>
  <conditionalFormatting sqref="F6">
    <cfRule type="cellIs" dxfId="5" priority="1" stopIfTrue="1" operator="between">
      <formula>0.009</formula>
      <formula>-0.009</formula>
    </cfRule>
  </conditionalFormatting>
  <conditionalFormatting sqref="F28 F30">
    <cfRule type="cellIs" dxfId="4" priority="4" stopIfTrue="1" operator="between">
      <formula>0.009</formula>
      <formula>-0.009</formula>
    </cfRule>
  </conditionalFormatting>
  <conditionalFormatting sqref="F32:F33">
    <cfRule type="cellIs" dxfId="3" priority="3" stopIfTrue="1" operator="between">
      <formula>0.009</formula>
      <formula>-0.009</formula>
    </cfRule>
  </conditionalFormatting>
  <conditionalFormatting sqref="F35">
    <cfRule type="cellIs" dxfId="2" priority="2" stopIfTrue="1" operator="between">
      <formula>0.009</formula>
      <formula>-0.009</formula>
    </cfRule>
  </conditionalFormatting>
  <conditionalFormatting sqref="F47:F53">
    <cfRule type="cellIs" dxfId="1" priority="6" stopIfTrue="1" operator="between">
      <formula>0.009</formula>
      <formula>-0.009</formula>
    </cfRule>
  </conditionalFormatting>
  <conditionalFormatting sqref="F55:F59">
    <cfRule type="cellIs" dxfId="0" priority="5"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32" r:id="rId2" tooltip="https://www.franklintempletonindia.com/download/en-in/valuation-policy/a0e293eb-f28b-4edc-9535-c7d9e7321ddc/fair_valuation_reliance_big_reliance_infra_november_4_2020-kgox4tdb-en-in.pdf" xr:uid="{00000000-0004-0000-2300-000001000000}"/>
  </hyperlinks>
  <pageMargins left="0.7" right="0.7" top="0.75" bottom="0.75" header="0.3" footer="0.3"/>
  <pageSetup orientation="portrait" horizontalDpi="90" verticalDpi="90" r:id="rId3"/>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7"/>
  <sheetViews>
    <sheetView workbookViewId="0">
      <selection sqref="A1:G1"/>
    </sheetView>
  </sheetViews>
  <sheetFormatPr defaultRowHeight="11.25" x14ac:dyDescent="0.2"/>
  <cols>
    <col min="1" max="1" width="38.7109375" style="7" bestFit="1" customWidth="1"/>
    <col min="2" max="2" width="51.7109375" style="7" bestFit="1" customWidth="1"/>
    <col min="3" max="3" width="24.7109375" style="7" bestFit="1" customWidth="1"/>
    <col min="4" max="4" width="15.28515625" style="7" bestFit="1" customWidth="1"/>
    <col min="5" max="5" width="25" style="10" customWidth="1"/>
    <col min="6" max="6" width="13.5703125" style="11" bestFit="1" customWidth="1"/>
    <col min="7" max="7" width="4.5703125" style="10" bestFit="1" customWidth="1"/>
    <col min="8" max="256" width="9.140625" style="7"/>
    <col min="257" max="257" width="38.7109375" style="7" bestFit="1" customWidth="1"/>
    <col min="258" max="258" width="51.7109375" style="7" bestFit="1" customWidth="1"/>
    <col min="259" max="259" width="24.7109375" style="7" bestFit="1" customWidth="1"/>
    <col min="260" max="260" width="15.28515625" style="7" bestFit="1" customWidth="1"/>
    <col min="261" max="261" width="25" style="7" customWidth="1"/>
    <col min="262" max="262" width="13.5703125" style="7" bestFit="1" customWidth="1"/>
    <col min="263" max="263" width="4.5703125" style="7" bestFit="1" customWidth="1"/>
    <col min="264" max="512" width="9.140625" style="7"/>
    <col min="513" max="513" width="38.7109375" style="7" bestFit="1" customWidth="1"/>
    <col min="514" max="514" width="51.7109375" style="7" bestFit="1" customWidth="1"/>
    <col min="515" max="515" width="24.7109375" style="7" bestFit="1" customWidth="1"/>
    <col min="516" max="516" width="15.28515625" style="7" bestFit="1" customWidth="1"/>
    <col min="517" max="517" width="25" style="7" customWidth="1"/>
    <col min="518" max="518" width="13.5703125" style="7" bestFit="1" customWidth="1"/>
    <col min="519" max="519" width="4.5703125" style="7" bestFit="1" customWidth="1"/>
    <col min="520" max="768" width="9.140625" style="7"/>
    <col min="769" max="769" width="38.7109375" style="7" bestFit="1" customWidth="1"/>
    <col min="770" max="770" width="51.7109375" style="7" bestFit="1" customWidth="1"/>
    <col min="771" max="771" width="24.7109375" style="7" bestFit="1" customWidth="1"/>
    <col min="772" max="772" width="15.28515625" style="7" bestFit="1" customWidth="1"/>
    <col min="773" max="773" width="25" style="7" customWidth="1"/>
    <col min="774" max="774" width="13.5703125" style="7" bestFit="1" customWidth="1"/>
    <col min="775" max="775" width="4.5703125" style="7" bestFit="1" customWidth="1"/>
    <col min="776" max="1024" width="9.140625" style="7"/>
    <col min="1025" max="1025" width="38.7109375" style="7" bestFit="1" customWidth="1"/>
    <col min="1026" max="1026" width="51.7109375" style="7" bestFit="1" customWidth="1"/>
    <col min="1027" max="1027" width="24.7109375" style="7" bestFit="1" customWidth="1"/>
    <col min="1028" max="1028" width="15.28515625" style="7" bestFit="1" customWidth="1"/>
    <col min="1029" max="1029" width="25" style="7" customWidth="1"/>
    <col min="1030" max="1030" width="13.5703125" style="7" bestFit="1" customWidth="1"/>
    <col min="1031" max="1031" width="4.5703125" style="7" bestFit="1" customWidth="1"/>
    <col min="1032" max="1280" width="9.140625" style="7"/>
    <col min="1281" max="1281" width="38.7109375" style="7" bestFit="1" customWidth="1"/>
    <col min="1282" max="1282" width="51.7109375" style="7" bestFit="1" customWidth="1"/>
    <col min="1283" max="1283" width="24.7109375" style="7" bestFit="1" customWidth="1"/>
    <col min="1284" max="1284" width="15.28515625" style="7" bestFit="1" customWidth="1"/>
    <col min="1285" max="1285" width="25" style="7" customWidth="1"/>
    <col min="1286" max="1286" width="13.5703125" style="7" bestFit="1" customWidth="1"/>
    <col min="1287" max="1287" width="4.5703125" style="7" bestFit="1" customWidth="1"/>
    <col min="1288" max="1536" width="9.140625" style="7"/>
    <col min="1537" max="1537" width="38.7109375" style="7" bestFit="1" customWidth="1"/>
    <col min="1538" max="1538" width="51.7109375" style="7" bestFit="1" customWidth="1"/>
    <col min="1539" max="1539" width="24.7109375" style="7" bestFit="1" customWidth="1"/>
    <col min="1540" max="1540" width="15.28515625" style="7" bestFit="1" customWidth="1"/>
    <col min="1541" max="1541" width="25" style="7" customWidth="1"/>
    <col min="1542" max="1542" width="13.5703125" style="7" bestFit="1" customWidth="1"/>
    <col min="1543" max="1543" width="4.5703125" style="7" bestFit="1" customWidth="1"/>
    <col min="1544" max="1792" width="9.140625" style="7"/>
    <col min="1793" max="1793" width="38.7109375" style="7" bestFit="1" customWidth="1"/>
    <col min="1794" max="1794" width="51.7109375" style="7" bestFit="1" customWidth="1"/>
    <col min="1795" max="1795" width="24.7109375" style="7" bestFit="1" customWidth="1"/>
    <col min="1796" max="1796" width="15.28515625" style="7" bestFit="1" customWidth="1"/>
    <col min="1797" max="1797" width="25" style="7" customWidth="1"/>
    <col min="1798" max="1798" width="13.5703125" style="7" bestFit="1" customWidth="1"/>
    <col min="1799" max="1799" width="4.5703125" style="7" bestFit="1" customWidth="1"/>
    <col min="1800" max="2048" width="9.140625" style="7"/>
    <col min="2049" max="2049" width="38.7109375" style="7" bestFit="1" customWidth="1"/>
    <col min="2050" max="2050" width="51.7109375" style="7" bestFit="1" customWidth="1"/>
    <col min="2051" max="2051" width="24.7109375" style="7" bestFit="1" customWidth="1"/>
    <col min="2052" max="2052" width="15.28515625" style="7" bestFit="1" customWidth="1"/>
    <col min="2053" max="2053" width="25" style="7" customWidth="1"/>
    <col min="2054" max="2054" width="13.5703125" style="7" bestFit="1" customWidth="1"/>
    <col min="2055" max="2055" width="4.5703125" style="7" bestFit="1" customWidth="1"/>
    <col min="2056" max="2304" width="9.140625" style="7"/>
    <col min="2305" max="2305" width="38.7109375" style="7" bestFit="1" customWidth="1"/>
    <col min="2306" max="2306" width="51.7109375" style="7" bestFit="1" customWidth="1"/>
    <col min="2307" max="2307" width="24.7109375" style="7" bestFit="1" customWidth="1"/>
    <col min="2308" max="2308" width="15.28515625" style="7" bestFit="1" customWidth="1"/>
    <col min="2309" max="2309" width="25" style="7" customWidth="1"/>
    <col min="2310" max="2310" width="13.5703125" style="7" bestFit="1" customWidth="1"/>
    <col min="2311" max="2311" width="4.5703125" style="7" bestFit="1" customWidth="1"/>
    <col min="2312" max="2560" width="9.140625" style="7"/>
    <col min="2561" max="2561" width="38.7109375" style="7" bestFit="1" customWidth="1"/>
    <col min="2562" max="2562" width="51.7109375" style="7" bestFit="1" customWidth="1"/>
    <col min="2563" max="2563" width="24.7109375" style="7" bestFit="1" customWidth="1"/>
    <col min="2564" max="2564" width="15.28515625" style="7" bestFit="1" customWidth="1"/>
    <col min="2565" max="2565" width="25" style="7" customWidth="1"/>
    <col min="2566" max="2566" width="13.5703125" style="7" bestFit="1" customWidth="1"/>
    <col min="2567" max="2567" width="4.5703125" style="7" bestFit="1" customWidth="1"/>
    <col min="2568" max="2816" width="9.140625" style="7"/>
    <col min="2817" max="2817" width="38.7109375" style="7" bestFit="1" customWidth="1"/>
    <col min="2818" max="2818" width="51.7109375" style="7" bestFit="1" customWidth="1"/>
    <col min="2819" max="2819" width="24.7109375" style="7" bestFit="1" customWidth="1"/>
    <col min="2820" max="2820" width="15.28515625" style="7" bestFit="1" customWidth="1"/>
    <col min="2821" max="2821" width="25" style="7" customWidth="1"/>
    <col min="2822" max="2822" width="13.5703125" style="7" bestFit="1" customWidth="1"/>
    <col min="2823" max="2823" width="4.5703125" style="7" bestFit="1" customWidth="1"/>
    <col min="2824" max="3072" width="9.140625" style="7"/>
    <col min="3073" max="3073" width="38.7109375" style="7" bestFit="1" customWidth="1"/>
    <col min="3074" max="3074" width="51.7109375" style="7" bestFit="1" customWidth="1"/>
    <col min="3075" max="3075" width="24.7109375" style="7" bestFit="1" customWidth="1"/>
    <col min="3076" max="3076" width="15.28515625" style="7" bestFit="1" customWidth="1"/>
    <col min="3077" max="3077" width="25" style="7" customWidth="1"/>
    <col min="3078" max="3078" width="13.5703125" style="7" bestFit="1" customWidth="1"/>
    <col min="3079" max="3079" width="4.5703125" style="7" bestFit="1" customWidth="1"/>
    <col min="3080" max="3328" width="9.140625" style="7"/>
    <col min="3329" max="3329" width="38.7109375" style="7" bestFit="1" customWidth="1"/>
    <col min="3330" max="3330" width="51.7109375" style="7" bestFit="1" customWidth="1"/>
    <col min="3331" max="3331" width="24.7109375" style="7" bestFit="1" customWidth="1"/>
    <col min="3332" max="3332" width="15.28515625" style="7" bestFit="1" customWidth="1"/>
    <col min="3333" max="3333" width="25" style="7" customWidth="1"/>
    <col min="3334" max="3334" width="13.5703125" style="7" bestFit="1" customWidth="1"/>
    <col min="3335" max="3335" width="4.5703125" style="7" bestFit="1" customWidth="1"/>
    <col min="3336" max="3584" width="9.140625" style="7"/>
    <col min="3585" max="3585" width="38.7109375" style="7" bestFit="1" customWidth="1"/>
    <col min="3586" max="3586" width="51.7109375" style="7" bestFit="1" customWidth="1"/>
    <col min="3587" max="3587" width="24.7109375" style="7" bestFit="1" customWidth="1"/>
    <col min="3588" max="3588" width="15.28515625" style="7" bestFit="1" customWidth="1"/>
    <col min="3589" max="3589" width="25" style="7" customWidth="1"/>
    <col min="3590" max="3590" width="13.5703125" style="7" bestFit="1" customWidth="1"/>
    <col min="3591" max="3591" width="4.5703125" style="7" bestFit="1" customWidth="1"/>
    <col min="3592" max="3840" width="9.140625" style="7"/>
    <col min="3841" max="3841" width="38.7109375" style="7" bestFit="1" customWidth="1"/>
    <col min="3842" max="3842" width="51.7109375" style="7" bestFit="1" customWidth="1"/>
    <col min="3843" max="3843" width="24.7109375" style="7" bestFit="1" customWidth="1"/>
    <col min="3844" max="3844" width="15.28515625" style="7" bestFit="1" customWidth="1"/>
    <col min="3845" max="3845" width="25" style="7" customWidth="1"/>
    <col min="3846" max="3846" width="13.5703125" style="7" bestFit="1" customWidth="1"/>
    <col min="3847" max="3847" width="4.5703125" style="7" bestFit="1" customWidth="1"/>
    <col min="3848" max="4096" width="9.140625" style="7"/>
    <col min="4097" max="4097" width="38.7109375" style="7" bestFit="1" customWidth="1"/>
    <col min="4098" max="4098" width="51.7109375" style="7" bestFit="1" customWidth="1"/>
    <col min="4099" max="4099" width="24.7109375" style="7" bestFit="1" customWidth="1"/>
    <col min="4100" max="4100" width="15.28515625" style="7" bestFit="1" customWidth="1"/>
    <col min="4101" max="4101" width="25" style="7" customWidth="1"/>
    <col min="4102" max="4102" width="13.5703125" style="7" bestFit="1" customWidth="1"/>
    <col min="4103" max="4103" width="4.5703125" style="7" bestFit="1" customWidth="1"/>
    <col min="4104" max="4352" width="9.140625" style="7"/>
    <col min="4353" max="4353" width="38.7109375" style="7" bestFit="1" customWidth="1"/>
    <col min="4354" max="4354" width="51.7109375" style="7" bestFit="1" customWidth="1"/>
    <col min="4355" max="4355" width="24.7109375" style="7" bestFit="1" customWidth="1"/>
    <col min="4356" max="4356" width="15.28515625" style="7" bestFit="1" customWidth="1"/>
    <col min="4357" max="4357" width="25" style="7" customWidth="1"/>
    <col min="4358" max="4358" width="13.5703125" style="7" bestFit="1" customWidth="1"/>
    <col min="4359" max="4359" width="4.5703125" style="7" bestFit="1" customWidth="1"/>
    <col min="4360" max="4608" width="9.140625" style="7"/>
    <col min="4609" max="4609" width="38.7109375" style="7" bestFit="1" customWidth="1"/>
    <col min="4610" max="4610" width="51.7109375" style="7" bestFit="1" customWidth="1"/>
    <col min="4611" max="4611" width="24.7109375" style="7" bestFit="1" customWidth="1"/>
    <col min="4612" max="4612" width="15.28515625" style="7" bestFit="1" customWidth="1"/>
    <col min="4613" max="4613" width="25" style="7" customWidth="1"/>
    <col min="4614" max="4614" width="13.5703125" style="7" bestFit="1" customWidth="1"/>
    <col min="4615" max="4615" width="4.5703125" style="7" bestFit="1" customWidth="1"/>
    <col min="4616" max="4864" width="9.140625" style="7"/>
    <col min="4865" max="4865" width="38.7109375" style="7" bestFit="1" customWidth="1"/>
    <col min="4866" max="4866" width="51.7109375" style="7" bestFit="1" customWidth="1"/>
    <col min="4867" max="4867" width="24.7109375" style="7" bestFit="1" customWidth="1"/>
    <col min="4868" max="4868" width="15.28515625" style="7" bestFit="1" customWidth="1"/>
    <col min="4869" max="4869" width="25" style="7" customWidth="1"/>
    <col min="4870" max="4870" width="13.5703125" style="7" bestFit="1" customWidth="1"/>
    <col min="4871" max="4871" width="4.5703125" style="7" bestFit="1" customWidth="1"/>
    <col min="4872" max="5120" width="9.140625" style="7"/>
    <col min="5121" max="5121" width="38.7109375" style="7" bestFit="1" customWidth="1"/>
    <col min="5122" max="5122" width="51.7109375" style="7" bestFit="1" customWidth="1"/>
    <col min="5123" max="5123" width="24.7109375" style="7" bestFit="1" customWidth="1"/>
    <col min="5124" max="5124" width="15.28515625" style="7" bestFit="1" customWidth="1"/>
    <col min="5125" max="5125" width="25" style="7" customWidth="1"/>
    <col min="5126" max="5126" width="13.5703125" style="7" bestFit="1" customWidth="1"/>
    <col min="5127" max="5127" width="4.5703125" style="7" bestFit="1" customWidth="1"/>
    <col min="5128" max="5376" width="9.140625" style="7"/>
    <col min="5377" max="5377" width="38.7109375" style="7" bestFit="1" customWidth="1"/>
    <col min="5378" max="5378" width="51.7109375" style="7" bestFit="1" customWidth="1"/>
    <col min="5379" max="5379" width="24.7109375" style="7" bestFit="1" customWidth="1"/>
    <col min="5380" max="5380" width="15.28515625" style="7" bestFit="1" customWidth="1"/>
    <col min="5381" max="5381" width="25" style="7" customWidth="1"/>
    <col min="5382" max="5382" width="13.5703125" style="7" bestFit="1" customWidth="1"/>
    <col min="5383" max="5383" width="4.5703125" style="7" bestFit="1" customWidth="1"/>
    <col min="5384" max="5632" width="9.140625" style="7"/>
    <col min="5633" max="5633" width="38.7109375" style="7" bestFit="1" customWidth="1"/>
    <col min="5634" max="5634" width="51.7109375" style="7" bestFit="1" customWidth="1"/>
    <col min="5635" max="5635" width="24.7109375" style="7" bestFit="1" customWidth="1"/>
    <col min="5636" max="5636" width="15.28515625" style="7" bestFit="1" customWidth="1"/>
    <col min="5637" max="5637" width="25" style="7" customWidth="1"/>
    <col min="5638" max="5638" width="13.5703125" style="7" bestFit="1" customWidth="1"/>
    <col min="5639" max="5639" width="4.5703125" style="7" bestFit="1" customWidth="1"/>
    <col min="5640" max="5888" width="9.140625" style="7"/>
    <col min="5889" max="5889" width="38.7109375" style="7" bestFit="1" customWidth="1"/>
    <col min="5890" max="5890" width="51.7109375" style="7" bestFit="1" customWidth="1"/>
    <col min="5891" max="5891" width="24.7109375" style="7" bestFit="1" customWidth="1"/>
    <col min="5892" max="5892" width="15.28515625" style="7" bestFit="1" customWidth="1"/>
    <col min="5893" max="5893" width="25" style="7" customWidth="1"/>
    <col min="5894" max="5894" width="13.5703125" style="7" bestFit="1" customWidth="1"/>
    <col min="5895" max="5895" width="4.5703125" style="7" bestFit="1" customWidth="1"/>
    <col min="5896" max="6144" width="9.140625" style="7"/>
    <col min="6145" max="6145" width="38.7109375" style="7" bestFit="1" customWidth="1"/>
    <col min="6146" max="6146" width="51.7109375" style="7" bestFit="1" customWidth="1"/>
    <col min="6147" max="6147" width="24.7109375" style="7" bestFit="1" customWidth="1"/>
    <col min="6148" max="6148" width="15.28515625" style="7" bestFit="1" customWidth="1"/>
    <col min="6149" max="6149" width="25" style="7" customWidth="1"/>
    <col min="6150" max="6150" width="13.5703125" style="7" bestFit="1" customWidth="1"/>
    <col min="6151" max="6151" width="4.5703125" style="7" bestFit="1" customWidth="1"/>
    <col min="6152" max="6400" width="9.140625" style="7"/>
    <col min="6401" max="6401" width="38.7109375" style="7" bestFit="1" customWidth="1"/>
    <col min="6402" max="6402" width="51.7109375" style="7" bestFit="1" customWidth="1"/>
    <col min="6403" max="6403" width="24.7109375" style="7" bestFit="1" customWidth="1"/>
    <col min="6404" max="6404" width="15.28515625" style="7" bestFit="1" customWidth="1"/>
    <col min="6405" max="6405" width="25" style="7" customWidth="1"/>
    <col min="6406" max="6406" width="13.5703125" style="7" bestFit="1" customWidth="1"/>
    <col min="6407" max="6407" width="4.5703125" style="7" bestFit="1" customWidth="1"/>
    <col min="6408" max="6656" width="9.140625" style="7"/>
    <col min="6657" max="6657" width="38.7109375" style="7" bestFit="1" customWidth="1"/>
    <col min="6658" max="6658" width="51.7109375" style="7" bestFit="1" customWidth="1"/>
    <col min="6659" max="6659" width="24.7109375" style="7" bestFit="1" customWidth="1"/>
    <col min="6660" max="6660" width="15.28515625" style="7" bestFit="1" customWidth="1"/>
    <col min="6661" max="6661" width="25" style="7" customWidth="1"/>
    <col min="6662" max="6662" width="13.5703125" style="7" bestFit="1" customWidth="1"/>
    <col min="6663" max="6663" width="4.5703125" style="7" bestFit="1" customWidth="1"/>
    <col min="6664" max="6912" width="9.140625" style="7"/>
    <col min="6913" max="6913" width="38.7109375" style="7" bestFit="1" customWidth="1"/>
    <col min="6914" max="6914" width="51.7109375" style="7" bestFit="1" customWidth="1"/>
    <col min="6915" max="6915" width="24.7109375" style="7" bestFit="1" customWidth="1"/>
    <col min="6916" max="6916" width="15.28515625" style="7" bestFit="1" customWidth="1"/>
    <col min="6917" max="6917" width="25" style="7" customWidth="1"/>
    <col min="6918" max="6918" width="13.5703125" style="7" bestFit="1" customWidth="1"/>
    <col min="6919" max="6919" width="4.5703125" style="7" bestFit="1" customWidth="1"/>
    <col min="6920" max="7168" width="9.140625" style="7"/>
    <col min="7169" max="7169" width="38.7109375" style="7" bestFit="1" customWidth="1"/>
    <col min="7170" max="7170" width="51.7109375" style="7" bestFit="1" customWidth="1"/>
    <col min="7171" max="7171" width="24.7109375" style="7" bestFit="1" customWidth="1"/>
    <col min="7172" max="7172" width="15.28515625" style="7" bestFit="1" customWidth="1"/>
    <col min="7173" max="7173" width="25" style="7" customWidth="1"/>
    <col min="7174" max="7174" width="13.5703125" style="7" bestFit="1" customWidth="1"/>
    <col min="7175" max="7175" width="4.5703125" style="7" bestFit="1" customWidth="1"/>
    <col min="7176" max="7424" width="9.140625" style="7"/>
    <col min="7425" max="7425" width="38.7109375" style="7" bestFit="1" customWidth="1"/>
    <col min="7426" max="7426" width="51.7109375" style="7" bestFit="1" customWidth="1"/>
    <col min="7427" max="7427" width="24.7109375" style="7" bestFit="1" customWidth="1"/>
    <col min="7428" max="7428" width="15.28515625" style="7" bestFit="1" customWidth="1"/>
    <col min="7429" max="7429" width="25" style="7" customWidth="1"/>
    <col min="7430" max="7430" width="13.5703125" style="7" bestFit="1" customWidth="1"/>
    <col min="7431" max="7431" width="4.5703125" style="7" bestFit="1" customWidth="1"/>
    <col min="7432" max="7680" width="9.140625" style="7"/>
    <col min="7681" max="7681" width="38.7109375" style="7" bestFit="1" customWidth="1"/>
    <col min="7682" max="7682" width="51.7109375" style="7" bestFit="1" customWidth="1"/>
    <col min="7683" max="7683" width="24.7109375" style="7" bestFit="1" customWidth="1"/>
    <col min="7684" max="7684" width="15.28515625" style="7" bestFit="1" customWidth="1"/>
    <col min="7685" max="7685" width="25" style="7" customWidth="1"/>
    <col min="7686" max="7686" width="13.5703125" style="7" bestFit="1" customWidth="1"/>
    <col min="7687" max="7687" width="4.5703125" style="7" bestFit="1" customWidth="1"/>
    <col min="7688" max="7936" width="9.140625" style="7"/>
    <col min="7937" max="7937" width="38.7109375" style="7" bestFit="1" customWidth="1"/>
    <col min="7938" max="7938" width="51.7109375" style="7" bestFit="1" customWidth="1"/>
    <col min="7939" max="7939" width="24.7109375" style="7" bestFit="1" customWidth="1"/>
    <col min="7940" max="7940" width="15.28515625" style="7" bestFit="1" customWidth="1"/>
    <col min="7941" max="7941" width="25" style="7" customWidth="1"/>
    <col min="7942" max="7942" width="13.5703125" style="7" bestFit="1" customWidth="1"/>
    <col min="7943" max="7943" width="4.5703125" style="7" bestFit="1" customWidth="1"/>
    <col min="7944" max="8192" width="9.140625" style="7"/>
    <col min="8193" max="8193" width="38.7109375" style="7" bestFit="1" customWidth="1"/>
    <col min="8194" max="8194" width="51.7109375" style="7" bestFit="1" customWidth="1"/>
    <col min="8195" max="8195" width="24.7109375" style="7" bestFit="1" customWidth="1"/>
    <col min="8196" max="8196" width="15.28515625" style="7" bestFit="1" customWidth="1"/>
    <col min="8197" max="8197" width="25" style="7" customWidth="1"/>
    <col min="8198" max="8198" width="13.5703125" style="7" bestFit="1" customWidth="1"/>
    <col min="8199" max="8199" width="4.5703125" style="7" bestFit="1" customWidth="1"/>
    <col min="8200" max="8448" width="9.140625" style="7"/>
    <col min="8449" max="8449" width="38.7109375" style="7" bestFit="1" customWidth="1"/>
    <col min="8450" max="8450" width="51.7109375" style="7" bestFit="1" customWidth="1"/>
    <col min="8451" max="8451" width="24.7109375" style="7" bestFit="1" customWidth="1"/>
    <col min="8452" max="8452" width="15.28515625" style="7" bestFit="1" customWidth="1"/>
    <col min="8453" max="8453" width="25" style="7" customWidth="1"/>
    <col min="8454" max="8454" width="13.5703125" style="7" bestFit="1" customWidth="1"/>
    <col min="8455" max="8455" width="4.5703125" style="7" bestFit="1" customWidth="1"/>
    <col min="8456" max="8704" width="9.140625" style="7"/>
    <col min="8705" max="8705" width="38.7109375" style="7" bestFit="1" customWidth="1"/>
    <col min="8706" max="8706" width="51.7109375" style="7" bestFit="1" customWidth="1"/>
    <col min="8707" max="8707" width="24.7109375" style="7" bestFit="1" customWidth="1"/>
    <col min="8708" max="8708" width="15.28515625" style="7" bestFit="1" customWidth="1"/>
    <col min="8709" max="8709" width="25" style="7" customWidth="1"/>
    <col min="8710" max="8710" width="13.5703125" style="7" bestFit="1" customWidth="1"/>
    <col min="8711" max="8711" width="4.5703125" style="7" bestFit="1" customWidth="1"/>
    <col min="8712" max="8960" width="9.140625" style="7"/>
    <col min="8961" max="8961" width="38.7109375" style="7" bestFit="1" customWidth="1"/>
    <col min="8962" max="8962" width="51.7109375" style="7" bestFit="1" customWidth="1"/>
    <col min="8963" max="8963" width="24.7109375" style="7" bestFit="1" customWidth="1"/>
    <col min="8964" max="8964" width="15.28515625" style="7" bestFit="1" customWidth="1"/>
    <col min="8965" max="8965" width="25" style="7" customWidth="1"/>
    <col min="8966" max="8966" width="13.5703125" style="7" bestFit="1" customWidth="1"/>
    <col min="8967" max="8967" width="4.5703125" style="7" bestFit="1" customWidth="1"/>
    <col min="8968" max="9216" width="9.140625" style="7"/>
    <col min="9217" max="9217" width="38.7109375" style="7" bestFit="1" customWidth="1"/>
    <col min="9218" max="9218" width="51.7109375" style="7" bestFit="1" customWidth="1"/>
    <col min="9219" max="9219" width="24.7109375" style="7" bestFit="1" customWidth="1"/>
    <col min="9220" max="9220" width="15.28515625" style="7" bestFit="1" customWidth="1"/>
    <col min="9221" max="9221" width="25" style="7" customWidth="1"/>
    <col min="9222" max="9222" width="13.5703125" style="7" bestFit="1" customWidth="1"/>
    <col min="9223" max="9223" width="4.5703125" style="7" bestFit="1" customWidth="1"/>
    <col min="9224" max="9472" width="9.140625" style="7"/>
    <col min="9473" max="9473" width="38.7109375" style="7" bestFit="1" customWidth="1"/>
    <col min="9474" max="9474" width="51.7109375" style="7" bestFit="1" customWidth="1"/>
    <col min="9475" max="9475" width="24.7109375" style="7" bestFit="1" customWidth="1"/>
    <col min="9476" max="9476" width="15.28515625" style="7" bestFit="1" customWidth="1"/>
    <col min="9477" max="9477" width="25" style="7" customWidth="1"/>
    <col min="9478" max="9478" width="13.5703125" style="7" bestFit="1" customWidth="1"/>
    <col min="9479" max="9479" width="4.5703125" style="7" bestFit="1" customWidth="1"/>
    <col min="9480" max="9728" width="9.140625" style="7"/>
    <col min="9729" max="9729" width="38.7109375" style="7" bestFit="1" customWidth="1"/>
    <col min="9730" max="9730" width="51.7109375" style="7" bestFit="1" customWidth="1"/>
    <col min="9731" max="9731" width="24.7109375" style="7" bestFit="1" customWidth="1"/>
    <col min="9732" max="9732" width="15.28515625" style="7" bestFit="1" customWidth="1"/>
    <col min="9733" max="9733" width="25" style="7" customWidth="1"/>
    <col min="9734" max="9734" width="13.5703125" style="7" bestFit="1" customWidth="1"/>
    <col min="9735" max="9735" width="4.5703125" style="7" bestFit="1" customWidth="1"/>
    <col min="9736" max="9984" width="9.140625" style="7"/>
    <col min="9985" max="9985" width="38.7109375" style="7" bestFit="1" customWidth="1"/>
    <col min="9986" max="9986" width="51.7109375" style="7" bestFit="1" customWidth="1"/>
    <col min="9987" max="9987" width="24.7109375" style="7" bestFit="1" customWidth="1"/>
    <col min="9988" max="9988" width="15.28515625" style="7" bestFit="1" customWidth="1"/>
    <col min="9989" max="9989" width="25" style="7" customWidth="1"/>
    <col min="9990" max="9990" width="13.5703125" style="7" bestFit="1" customWidth="1"/>
    <col min="9991" max="9991" width="4.5703125" style="7" bestFit="1" customWidth="1"/>
    <col min="9992" max="10240" width="9.140625" style="7"/>
    <col min="10241" max="10241" width="38.7109375" style="7" bestFit="1" customWidth="1"/>
    <col min="10242" max="10242" width="51.7109375" style="7" bestFit="1" customWidth="1"/>
    <col min="10243" max="10243" width="24.7109375" style="7" bestFit="1" customWidth="1"/>
    <col min="10244" max="10244" width="15.28515625" style="7" bestFit="1" customWidth="1"/>
    <col min="10245" max="10245" width="25" style="7" customWidth="1"/>
    <col min="10246" max="10246" width="13.5703125" style="7" bestFit="1" customWidth="1"/>
    <col min="10247" max="10247" width="4.5703125" style="7" bestFit="1" customWidth="1"/>
    <col min="10248" max="10496" width="9.140625" style="7"/>
    <col min="10497" max="10497" width="38.7109375" style="7" bestFit="1" customWidth="1"/>
    <col min="10498" max="10498" width="51.7109375" style="7" bestFit="1" customWidth="1"/>
    <col min="10499" max="10499" width="24.7109375" style="7" bestFit="1" customWidth="1"/>
    <col min="10500" max="10500" width="15.28515625" style="7" bestFit="1" customWidth="1"/>
    <col min="10501" max="10501" width="25" style="7" customWidth="1"/>
    <col min="10502" max="10502" width="13.5703125" style="7" bestFit="1" customWidth="1"/>
    <col min="10503" max="10503" width="4.5703125" style="7" bestFit="1" customWidth="1"/>
    <col min="10504" max="10752" width="9.140625" style="7"/>
    <col min="10753" max="10753" width="38.7109375" style="7" bestFit="1" customWidth="1"/>
    <col min="10754" max="10754" width="51.7109375" style="7" bestFit="1" customWidth="1"/>
    <col min="10755" max="10755" width="24.7109375" style="7" bestFit="1" customWidth="1"/>
    <col min="10756" max="10756" width="15.28515625" style="7" bestFit="1" customWidth="1"/>
    <col min="10757" max="10757" width="25" style="7" customWidth="1"/>
    <col min="10758" max="10758" width="13.5703125" style="7" bestFit="1" customWidth="1"/>
    <col min="10759" max="10759" width="4.5703125" style="7" bestFit="1" customWidth="1"/>
    <col min="10760" max="11008" width="9.140625" style="7"/>
    <col min="11009" max="11009" width="38.7109375" style="7" bestFit="1" customWidth="1"/>
    <col min="11010" max="11010" width="51.7109375" style="7" bestFit="1" customWidth="1"/>
    <col min="11011" max="11011" width="24.7109375" style="7" bestFit="1" customWidth="1"/>
    <col min="11012" max="11012" width="15.28515625" style="7" bestFit="1" customWidth="1"/>
    <col min="11013" max="11013" width="25" style="7" customWidth="1"/>
    <col min="11014" max="11014" width="13.5703125" style="7" bestFit="1" customWidth="1"/>
    <col min="11015" max="11015" width="4.5703125" style="7" bestFit="1" customWidth="1"/>
    <col min="11016" max="11264" width="9.140625" style="7"/>
    <col min="11265" max="11265" width="38.7109375" style="7" bestFit="1" customWidth="1"/>
    <col min="11266" max="11266" width="51.7109375" style="7" bestFit="1" customWidth="1"/>
    <col min="11267" max="11267" width="24.7109375" style="7" bestFit="1" customWidth="1"/>
    <col min="11268" max="11268" width="15.28515625" style="7" bestFit="1" customWidth="1"/>
    <col min="11269" max="11269" width="25" style="7" customWidth="1"/>
    <col min="11270" max="11270" width="13.5703125" style="7" bestFit="1" customWidth="1"/>
    <col min="11271" max="11271" width="4.5703125" style="7" bestFit="1" customWidth="1"/>
    <col min="11272" max="11520" width="9.140625" style="7"/>
    <col min="11521" max="11521" width="38.7109375" style="7" bestFit="1" customWidth="1"/>
    <col min="11522" max="11522" width="51.7109375" style="7" bestFit="1" customWidth="1"/>
    <col min="11523" max="11523" width="24.7109375" style="7" bestFit="1" customWidth="1"/>
    <col min="11524" max="11524" width="15.28515625" style="7" bestFit="1" customWidth="1"/>
    <col min="11525" max="11525" width="25" style="7" customWidth="1"/>
    <col min="11526" max="11526" width="13.5703125" style="7" bestFit="1" customWidth="1"/>
    <col min="11527" max="11527" width="4.5703125" style="7" bestFit="1" customWidth="1"/>
    <col min="11528" max="11776" width="9.140625" style="7"/>
    <col min="11777" max="11777" width="38.7109375" style="7" bestFit="1" customWidth="1"/>
    <col min="11778" max="11778" width="51.7109375" style="7" bestFit="1" customWidth="1"/>
    <col min="11779" max="11779" width="24.7109375" style="7" bestFit="1" customWidth="1"/>
    <col min="11780" max="11780" width="15.28515625" style="7" bestFit="1" customWidth="1"/>
    <col min="11781" max="11781" width="25" style="7" customWidth="1"/>
    <col min="11782" max="11782" width="13.5703125" style="7" bestFit="1" customWidth="1"/>
    <col min="11783" max="11783" width="4.5703125" style="7" bestFit="1" customWidth="1"/>
    <col min="11784" max="12032" width="9.140625" style="7"/>
    <col min="12033" max="12033" width="38.7109375" style="7" bestFit="1" customWidth="1"/>
    <col min="12034" max="12034" width="51.7109375" style="7" bestFit="1" customWidth="1"/>
    <col min="12035" max="12035" width="24.7109375" style="7" bestFit="1" customWidth="1"/>
    <col min="12036" max="12036" width="15.28515625" style="7" bestFit="1" customWidth="1"/>
    <col min="12037" max="12037" width="25" style="7" customWidth="1"/>
    <col min="12038" max="12038" width="13.5703125" style="7" bestFit="1" customWidth="1"/>
    <col min="12039" max="12039" width="4.5703125" style="7" bestFit="1" customWidth="1"/>
    <col min="12040" max="12288" width="9.140625" style="7"/>
    <col min="12289" max="12289" width="38.7109375" style="7" bestFit="1" customWidth="1"/>
    <col min="12290" max="12290" width="51.7109375" style="7" bestFit="1" customWidth="1"/>
    <col min="12291" max="12291" width="24.7109375" style="7" bestFit="1" customWidth="1"/>
    <col min="12292" max="12292" width="15.28515625" style="7" bestFit="1" customWidth="1"/>
    <col min="12293" max="12293" width="25" style="7" customWidth="1"/>
    <col min="12294" max="12294" width="13.5703125" style="7" bestFit="1" customWidth="1"/>
    <col min="12295" max="12295" width="4.5703125" style="7" bestFit="1" customWidth="1"/>
    <col min="12296" max="12544" width="9.140625" style="7"/>
    <col min="12545" max="12545" width="38.7109375" style="7" bestFit="1" customWidth="1"/>
    <col min="12546" max="12546" width="51.7109375" style="7" bestFit="1" customWidth="1"/>
    <col min="12547" max="12547" width="24.7109375" style="7" bestFit="1" customWidth="1"/>
    <col min="12548" max="12548" width="15.28515625" style="7" bestFit="1" customWidth="1"/>
    <col min="12549" max="12549" width="25" style="7" customWidth="1"/>
    <col min="12550" max="12550" width="13.5703125" style="7" bestFit="1" customWidth="1"/>
    <col min="12551" max="12551" width="4.5703125" style="7" bestFit="1" customWidth="1"/>
    <col min="12552" max="12800" width="9.140625" style="7"/>
    <col min="12801" max="12801" width="38.7109375" style="7" bestFit="1" customWidth="1"/>
    <col min="12802" max="12802" width="51.7109375" style="7" bestFit="1" customWidth="1"/>
    <col min="12803" max="12803" width="24.7109375" style="7" bestFit="1" customWidth="1"/>
    <col min="12804" max="12804" width="15.28515625" style="7" bestFit="1" customWidth="1"/>
    <col min="12805" max="12805" width="25" style="7" customWidth="1"/>
    <col min="12806" max="12806" width="13.5703125" style="7" bestFit="1" customWidth="1"/>
    <col min="12807" max="12807" width="4.5703125" style="7" bestFit="1" customWidth="1"/>
    <col min="12808" max="13056" width="9.140625" style="7"/>
    <col min="13057" max="13057" width="38.7109375" style="7" bestFit="1" customWidth="1"/>
    <col min="13058" max="13058" width="51.7109375" style="7" bestFit="1" customWidth="1"/>
    <col min="13059" max="13059" width="24.7109375" style="7" bestFit="1" customWidth="1"/>
    <col min="13060" max="13060" width="15.28515625" style="7" bestFit="1" customWidth="1"/>
    <col min="13061" max="13061" width="25" style="7" customWidth="1"/>
    <col min="13062" max="13062" width="13.5703125" style="7" bestFit="1" customWidth="1"/>
    <col min="13063" max="13063" width="4.5703125" style="7" bestFit="1" customWidth="1"/>
    <col min="13064" max="13312" width="9.140625" style="7"/>
    <col min="13313" max="13313" width="38.7109375" style="7" bestFit="1" customWidth="1"/>
    <col min="13314" max="13314" width="51.7109375" style="7" bestFit="1" customWidth="1"/>
    <col min="13315" max="13315" width="24.7109375" style="7" bestFit="1" customWidth="1"/>
    <col min="13316" max="13316" width="15.28515625" style="7" bestFit="1" customWidth="1"/>
    <col min="13317" max="13317" width="25" style="7" customWidth="1"/>
    <col min="13318" max="13318" width="13.5703125" style="7" bestFit="1" customWidth="1"/>
    <col min="13319" max="13319" width="4.5703125" style="7" bestFit="1" customWidth="1"/>
    <col min="13320" max="13568" width="9.140625" style="7"/>
    <col min="13569" max="13569" width="38.7109375" style="7" bestFit="1" customWidth="1"/>
    <col min="13570" max="13570" width="51.7109375" style="7" bestFit="1" customWidth="1"/>
    <col min="13571" max="13571" width="24.7109375" style="7" bestFit="1" customWidth="1"/>
    <col min="13572" max="13572" width="15.28515625" style="7" bestFit="1" customWidth="1"/>
    <col min="13573" max="13573" width="25" style="7" customWidth="1"/>
    <col min="13574" max="13574" width="13.5703125" style="7" bestFit="1" customWidth="1"/>
    <col min="13575" max="13575" width="4.5703125" style="7" bestFit="1" customWidth="1"/>
    <col min="13576" max="13824" width="9.140625" style="7"/>
    <col min="13825" max="13825" width="38.7109375" style="7" bestFit="1" customWidth="1"/>
    <col min="13826" max="13826" width="51.7109375" style="7" bestFit="1" customWidth="1"/>
    <col min="13827" max="13827" width="24.7109375" style="7" bestFit="1" customWidth="1"/>
    <col min="13828" max="13828" width="15.28515625" style="7" bestFit="1" customWidth="1"/>
    <col min="13829" max="13829" width="25" style="7" customWidth="1"/>
    <col min="13830" max="13830" width="13.5703125" style="7" bestFit="1" customWidth="1"/>
    <col min="13831" max="13831" width="4.5703125" style="7" bestFit="1" customWidth="1"/>
    <col min="13832" max="14080" width="9.140625" style="7"/>
    <col min="14081" max="14081" width="38.7109375" style="7" bestFit="1" customWidth="1"/>
    <col min="14082" max="14082" width="51.7109375" style="7" bestFit="1" customWidth="1"/>
    <col min="14083" max="14083" width="24.7109375" style="7" bestFit="1" customWidth="1"/>
    <col min="14084" max="14084" width="15.28515625" style="7" bestFit="1" customWidth="1"/>
    <col min="14085" max="14085" width="25" style="7" customWidth="1"/>
    <col min="14086" max="14086" width="13.5703125" style="7" bestFit="1" customWidth="1"/>
    <col min="14087" max="14087" width="4.5703125" style="7" bestFit="1" customWidth="1"/>
    <col min="14088" max="14336" width="9.140625" style="7"/>
    <col min="14337" max="14337" width="38.7109375" style="7" bestFit="1" customWidth="1"/>
    <col min="14338" max="14338" width="51.7109375" style="7" bestFit="1" customWidth="1"/>
    <col min="14339" max="14339" width="24.7109375" style="7" bestFit="1" customWidth="1"/>
    <col min="14340" max="14340" width="15.28515625" style="7" bestFit="1" customWidth="1"/>
    <col min="14341" max="14341" width="25" style="7" customWidth="1"/>
    <col min="14342" max="14342" width="13.5703125" style="7" bestFit="1" customWidth="1"/>
    <col min="14343" max="14343" width="4.5703125" style="7" bestFit="1" customWidth="1"/>
    <col min="14344" max="14592" width="9.140625" style="7"/>
    <col min="14593" max="14593" width="38.7109375" style="7" bestFit="1" customWidth="1"/>
    <col min="14594" max="14594" width="51.7109375" style="7" bestFit="1" customWidth="1"/>
    <col min="14595" max="14595" width="24.7109375" style="7" bestFit="1" customWidth="1"/>
    <col min="14596" max="14596" width="15.28515625" style="7" bestFit="1" customWidth="1"/>
    <col min="14597" max="14597" width="25" style="7" customWidth="1"/>
    <col min="14598" max="14598" width="13.5703125" style="7" bestFit="1" customWidth="1"/>
    <col min="14599" max="14599" width="4.5703125" style="7" bestFit="1" customWidth="1"/>
    <col min="14600" max="14848" width="9.140625" style="7"/>
    <col min="14849" max="14849" width="38.7109375" style="7" bestFit="1" customWidth="1"/>
    <col min="14850" max="14850" width="51.7109375" style="7" bestFit="1" customWidth="1"/>
    <col min="14851" max="14851" width="24.7109375" style="7" bestFit="1" customWidth="1"/>
    <col min="14852" max="14852" width="15.28515625" style="7" bestFit="1" customWidth="1"/>
    <col min="14853" max="14853" width="25" style="7" customWidth="1"/>
    <col min="14854" max="14854" width="13.5703125" style="7" bestFit="1" customWidth="1"/>
    <col min="14855" max="14855" width="4.5703125" style="7" bestFit="1" customWidth="1"/>
    <col min="14856" max="15104" width="9.140625" style="7"/>
    <col min="15105" max="15105" width="38.7109375" style="7" bestFit="1" customWidth="1"/>
    <col min="15106" max="15106" width="51.7109375" style="7" bestFit="1" customWidth="1"/>
    <col min="15107" max="15107" width="24.7109375" style="7" bestFit="1" customWidth="1"/>
    <col min="15108" max="15108" width="15.28515625" style="7" bestFit="1" customWidth="1"/>
    <col min="15109" max="15109" width="25" style="7" customWidth="1"/>
    <col min="15110" max="15110" width="13.5703125" style="7" bestFit="1" customWidth="1"/>
    <col min="15111" max="15111" width="4.5703125" style="7" bestFit="1" customWidth="1"/>
    <col min="15112" max="15360" width="9.140625" style="7"/>
    <col min="15361" max="15361" width="38.7109375" style="7" bestFit="1" customWidth="1"/>
    <col min="15362" max="15362" width="51.7109375" style="7" bestFit="1" customWidth="1"/>
    <col min="15363" max="15363" width="24.7109375" style="7" bestFit="1" customWidth="1"/>
    <col min="15364" max="15364" width="15.28515625" style="7" bestFit="1" customWidth="1"/>
    <col min="15365" max="15365" width="25" style="7" customWidth="1"/>
    <col min="15366" max="15366" width="13.5703125" style="7" bestFit="1" customWidth="1"/>
    <col min="15367" max="15367" width="4.5703125" style="7" bestFit="1" customWidth="1"/>
    <col min="15368" max="15616" width="9.140625" style="7"/>
    <col min="15617" max="15617" width="38.7109375" style="7" bestFit="1" customWidth="1"/>
    <col min="15618" max="15618" width="51.7109375" style="7" bestFit="1" customWidth="1"/>
    <col min="15619" max="15619" width="24.7109375" style="7" bestFit="1" customWidth="1"/>
    <col min="15620" max="15620" width="15.28515625" style="7" bestFit="1" customWidth="1"/>
    <col min="15621" max="15621" width="25" style="7" customWidth="1"/>
    <col min="15622" max="15622" width="13.5703125" style="7" bestFit="1" customWidth="1"/>
    <col min="15623" max="15623" width="4.5703125" style="7" bestFit="1" customWidth="1"/>
    <col min="15624" max="15872" width="9.140625" style="7"/>
    <col min="15873" max="15873" width="38.7109375" style="7" bestFit="1" customWidth="1"/>
    <col min="15874" max="15874" width="51.7109375" style="7" bestFit="1" customWidth="1"/>
    <col min="15875" max="15875" width="24.7109375" style="7" bestFit="1" customWidth="1"/>
    <col min="15876" max="15876" width="15.28515625" style="7" bestFit="1" customWidth="1"/>
    <col min="15877" max="15877" width="25" style="7" customWidth="1"/>
    <col min="15878" max="15878" width="13.5703125" style="7" bestFit="1" customWidth="1"/>
    <col min="15879" max="15879" width="4.5703125" style="7" bestFit="1" customWidth="1"/>
    <col min="15880" max="16128" width="9.140625" style="7"/>
    <col min="16129" max="16129" width="38.7109375" style="7" bestFit="1" customWidth="1"/>
    <col min="16130" max="16130" width="51.7109375" style="7" bestFit="1" customWidth="1"/>
    <col min="16131" max="16131" width="24.7109375" style="7" bestFit="1" customWidth="1"/>
    <col min="16132" max="16132" width="15.28515625" style="7" bestFit="1" customWidth="1"/>
    <col min="16133" max="16133" width="25" style="7" customWidth="1"/>
    <col min="16134" max="16134" width="13.5703125" style="7" bestFit="1" customWidth="1"/>
    <col min="16135" max="16135" width="4.5703125" style="7" bestFit="1" customWidth="1"/>
    <col min="16136" max="16384" width="9.140625" style="7"/>
  </cols>
  <sheetData>
    <row r="1" spans="1:9" s="1" customFormat="1" ht="15" x14ac:dyDescent="0.2">
      <c r="A1" s="86" t="s">
        <v>1007</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30</v>
      </c>
      <c r="D4" s="13" t="s">
        <v>1</v>
      </c>
      <c r="E4" s="51" t="s">
        <v>6</v>
      </c>
      <c r="F4" s="12" t="s">
        <v>3</v>
      </c>
      <c r="G4" s="12" t="s">
        <v>5</v>
      </c>
    </row>
    <row r="5" spans="1:9" x14ac:dyDescent="0.2">
      <c r="A5" s="16" t="s">
        <v>51</v>
      </c>
      <c r="B5" s="17"/>
      <c r="C5" s="17"/>
      <c r="D5" s="17"/>
      <c r="E5" s="18"/>
      <c r="F5" s="19"/>
      <c r="G5" s="18"/>
    </row>
    <row r="6" spans="1:9" x14ac:dyDescent="0.2">
      <c r="A6" s="20" t="s">
        <v>52</v>
      </c>
      <c r="B6" s="21"/>
      <c r="C6" s="21"/>
      <c r="D6" s="21"/>
      <c r="E6" s="22"/>
      <c r="F6" s="23"/>
      <c r="G6" s="22"/>
    </row>
    <row r="7" spans="1:9" x14ac:dyDescent="0.2">
      <c r="A7" s="21" t="s">
        <v>54</v>
      </c>
      <c r="B7" s="21" t="s">
        <v>53</v>
      </c>
      <c r="C7" s="21" t="s">
        <v>55</v>
      </c>
      <c r="D7" s="24">
        <v>2500</v>
      </c>
      <c r="E7" s="22">
        <v>2629.3413798000001</v>
      </c>
      <c r="F7" s="23">
        <v>9.6945115202060208</v>
      </c>
      <c r="G7" s="22">
        <v>7.8150000000000004</v>
      </c>
    </row>
    <row r="8" spans="1:9" x14ac:dyDescent="0.2">
      <c r="A8" s="21" t="s">
        <v>1008</v>
      </c>
      <c r="B8" s="21" t="s">
        <v>1009</v>
      </c>
      <c r="C8" s="21" t="s">
        <v>55</v>
      </c>
      <c r="D8" s="24">
        <v>2500</v>
      </c>
      <c r="E8" s="22">
        <v>2552.4252732</v>
      </c>
      <c r="F8" s="23">
        <v>9.4109180365862493</v>
      </c>
      <c r="G8" s="22">
        <v>7.78</v>
      </c>
    </row>
    <row r="9" spans="1:9" x14ac:dyDescent="0.2">
      <c r="A9" s="20" t="s">
        <v>24</v>
      </c>
      <c r="B9" s="20"/>
      <c r="C9" s="20"/>
      <c r="D9" s="20"/>
      <c r="E9" s="25">
        <f>SUM(E6:E8)</f>
        <v>5181.7666530000006</v>
      </c>
      <c r="F9" s="26">
        <f>SUM(F6:F8)</f>
        <v>19.10542955679227</v>
      </c>
      <c r="G9" s="25"/>
      <c r="H9" s="14"/>
      <c r="I9" s="14"/>
    </row>
    <row r="10" spans="1:9" x14ac:dyDescent="0.2">
      <c r="A10" s="21"/>
      <c r="B10" s="21"/>
      <c r="C10" s="21"/>
      <c r="D10" s="21"/>
      <c r="E10" s="22"/>
      <c r="F10" s="23"/>
      <c r="G10" s="22"/>
    </row>
    <row r="11" spans="1:9" x14ac:dyDescent="0.2">
      <c r="A11" s="20" t="s">
        <v>45</v>
      </c>
      <c r="B11" s="21"/>
      <c r="C11" s="21"/>
      <c r="D11" s="21"/>
      <c r="E11" s="22"/>
      <c r="F11" s="23"/>
      <c r="G11" s="22"/>
    </row>
    <row r="12" spans="1:9" x14ac:dyDescent="0.2">
      <c r="A12" s="21" t="s">
        <v>1010</v>
      </c>
      <c r="B12" s="21" t="s">
        <v>1011</v>
      </c>
      <c r="C12" s="21" t="s">
        <v>48</v>
      </c>
      <c r="D12" s="24">
        <v>7000000</v>
      </c>
      <c r="E12" s="22">
        <v>7043.9740000000002</v>
      </c>
      <c r="F12" s="23">
        <v>25.971480012316199</v>
      </c>
      <c r="G12" s="22">
        <v>7.6718057164890103</v>
      </c>
    </row>
    <row r="13" spans="1:9" x14ac:dyDescent="0.2">
      <c r="A13" s="21" t="s">
        <v>1012</v>
      </c>
      <c r="B13" s="21" t="s">
        <v>1013</v>
      </c>
      <c r="C13" s="21" t="s">
        <v>48</v>
      </c>
      <c r="D13" s="24">
        <v>6500000</v>
      </c>
      <c r="E13" s="22">
        <v>6711.5294999999996</v>
      </c>
      <c r="F13" s="23">
        <v>24.745740722683099</v>
      </c>
      <c r="G13" s="22">
        <v>8.0771454554434996</v>
      </c>
    </row>
    <row r="14" spans="1:9" x14ac:dyDescent="0.2">
      <c r="A14" s="21" t="s">
        <v>1014</v>
      </c>
      <c r="B14" s="21" t="s">
        <v>1015</v>
      </c>
      <c r="C14" s="21" t="s">
        <v>48</v>
      </c>
      <c r="D14" s="24">
        <v>3000000</v>
      </c>
      <c r="E14" s="22">
        <v>3130.6109999999999</v>
      </c>
      <c r="F14" s="23">
        <v>11.5427173656287</v>
      </c>
      <c r="G14" s="22">
        <v>7.7812286483373398</v>
      </c>
    </row>
    <row r="15" spans="1:9" x14ac:dyDescent="0.2">
      <c r="A15" s="21" t="s">
        <v>50</v>
      </c>
      <c r="B15" s="21" t="s">
        <v>49</v>
      </c>
      <c r="C15" s="21" t="s">
        <v>48</v>
      </c>
      <c r="D15" s="24">
        <v>1500000</v>
      </c>
      <c r="E15" s="22">
        <v>1521.2883333</v>
      </c>
      <c r="F15" s="23">
        <v>5.6090652153558196</v>
      </c>
      <c r="G15" s="22">
        <v>7.3245118300124901</v>
      </c>
    </row>
    <row r="16" spans="1:9" x14ac:dyDescent="0.2">
      <c r="A16" s="21" t="s">
        <v>47</v>
      </c>
      <c r="B16" s="21" t="s">
        <v>46</v>
      </c>
      <c r="C16" s="21" t="s">
        <v>48</v>
      </c>
      <c r="D16" s="24">
        <v>1000000</v>
      </c>
      <c r="E16" s="22">
        <v>1008.0997778</v>
      </c>
      <c r="F16" s="23">
        <v>3.7169136668524199</v>
      </c>
      <c r="G16" s="22">
        <v>7.3274122055124904</v>
      </c>
    </row>
    <row r="17" spans="1:9" x14ac:dyDescent="0.2">
      <c r="A17" s="20" t="s">
        <v>24</v>
      </c>
      <c r="B17" s="20"/>
      <c r="C17" s="20"/>
      <c r="D17" s="20"/>
      <c r="E17" s="25">
        <f>SUM(E12:E16)</f>
        <v>19415.502611099997</v>
      </c>
      <c r="F17" s="26">
        <f>SUM(F12:F16)</f>
        <v>71.585916982836252</v>
      </c>
      <c r="G17" s="25"/>
      <c r="H17" s="14"/>
      <c r="I17" s="14"/>
    </row>
    <row r="18" spans="1:9" x14ac:dyDescent="0.2">
      <c r="A18" s="21"/>
      <c r="B18" s="21"/>
      <c r="C18" s="21"/>
      <c r="D18" s="21"/>
      <c r="E18" s="22"/>
      <c r="F18" s="23"/>
      <c r="G18" s="22"/>
    </row>
    <row r="19" spans="1:9" x14ac:dyDescent="0.2">
      <c r="A19" s="20" t="s">
        <v>895</v>
      </c>
      <c r="B19" s="21"/>
      <c r="C19" s="21"/>
      <c r="D19" s="21"/>
      <c r="E19" s="22"/>
      <c r="F19" s="23"/>
      <c r="G19" s="22"/>
    </row>
    <row r="20" spans="1:9" x14ac:dyDescent="0.2">
      <c r="A20" s="21" t="s">
        <v>896</v>
      </c>
      <c r="B20" s="21" t="s">
        <v>897</v>
      </c>
      <c r="C20" s="21" t="s">
        <v>898</v>
      </c>
      <c r="D20" s="24">
        <v>789.46100000000001</v>
      </c>
      <c r="E20" s="22">
        <v>80.628087699999995</v>
      </c>
      <c r="F20" s="23">
        <v>0.29727974125569301</v>
      </c>
      <c r="G20" s="22">
        <v>6.94</v>
      </c>
    </row>
    <row r="21" spans="1:9" x14ac:dyDescent="0.2">
      <c r="A21" s="20" t="s">
        <v>24</v>
      </c>
      <c r="B21" s="20"/>
      <c r="C21" s="20"/>
      <c r="D21" s="20"/>
      <c r="E21" s="25">
        <f>SUM(E20:E20)</f>
        <v>80.628087699999995</v>
      </c>
      <c r="F21" s="26">
        <f>SUM(F20:F20)</f>
        <v>0.29727974125569301</v>
      </c>
      <c r="G21" s="25"/>
      <c r="H21" s="14"/>
      <c r="I21" s="14"/>
    </row>
    <row r="22" spans="1:9" x14ac:dyDescent="0.2">
      <c r="A22" s="21"/>
      <c r="B22" s="21"/>
      <c r="C22" s="21"/>
      <c r="D22" s="21"/>
      <c r="E22" s="22"/>
      <c r="F22" s="23"/>
      <c r="G22" s="22"/>
    </row>
    <row r="23" spans="1:9" x14ac:dyDescent="0.2">
      <c r="A23" s="20" t="s">
        <v>27</v>
      </c>
      <c r="B23" s="20"/>
      <c r="C23" s="20"/>
      <c r="D23" s="20"/>
      <c r="E23" s="25">
        <f>E9+E17+E21</f>
        <v>24677.897351799995</v>
      </c>
      <c r="F23" s="26">
        <f>F9+F17+F21</f>
        <v>90.988626280884219</v>
      </c>
      <c r="G23" s="25"/>
      <c r="H23" s="14"/>
      <c r="I23" s="14"/>
    </row>
    <row r="24" spans="1:9" x14ac:dyDescent="0.2">
      <c r="A24" s="20"/>
      <c r="B24" s="20"/>
      <c r="C24" s="20"/>
      <c r="D24" s="20"/>
      <c r="E24" s="25"/>
      <c r="F24" s="26"/>
      <c r="G24" s="25"/>
      <c r="H24" s="14"/>
      <c r="I24" s="14"/>
    </row>
    <row r="25" spans="1:9" x14ac:dyDescent="0.2">
      <c r="A25" s="20" t="s">
        <v>29</v>
      </c>
      <c r="B25" s="20"/>
      <c r="C25" s="20"/>
      <c r="D25" s="20"/>
      <c r="E25" s="25">
        <f>E27-(E9+E17+E21)</f>
        <v>2444.0610297000057</v>
      </c>
      <c r="F25" s="26">
        <f>F27-(F9+F17+F21)</f>
        <v>9.011373719115781</v>
      </c>
      <c r="G25" s="25"/>
      <c r="H25" s="14"/>
      <c r="I25" s="14"/>
    </row>
    <row r="26" spans="1:9" x14ac:dyDescent="0.2">
      <c r="A26" s="20"/>
      <c r="B26" s="20"/>
      <c r="C26" s="20"/>
      <c r="D26" s="20"/>
      <c r="E26" s="25"/>
      <c r="F26" s="26"/>
      <c r="G26" s="25"/>
      <c r="H26" s="14"/>
      <c r="I26" s="14"/>
    </row>
    <row r="27" spans="1:9" x14ac:dyDescent="0.2">
      <c r="A27" s="27" t="s">
        <v>28</v>
      </c>
      <c r="B27" s="27"/>
      <c r="C27" s="27"/>
      <c r="D27" s="27"/>
      <c r="E27" s="28">
        <v>27121.958381500001</v>
      </c>
      <c r="F27" s="29">
        <v>100</v>
      </c>
      <c r="G27" s="28"/>
      <c r="H27" s="14"/>
      <c r="I27" s="14"/>
    </row>
    <row r="29" spans="1:9" x14ac:dyDescent="0.2">
      <c r="A29" s="14" t="s">
        <v>900</v>
      </c>
    </row>
    <row r="30" spans="1:9" x14ac:dyDescent="0.2">
      <c r="A30" s="14"/>
    </row>
    <row r="31" spans="1:9" ht="35.25" customHeight="1" x14ac:dyDescent="0.2">
      <c r="A31" s="90" t="s">
        <v>1016</v>
      </c>
      <c r="B31" s="90"/>
      <c r="C31" s="90"/>
      <c r="D31" s="90"/>
      <c r="E31" s="90"/>
      <c r="F31" s="90"/>
      <c r="G31" s="90"/>
    </row>
    <row r="33" spans="1:5" x14ac:dyDescent="0.2">
      <c r="A33" s="14" t="s">
        <v>32</v>
      </c>
    </row>
    <row r="34" spans="1:5" x14ac:dyDescent="0.2">
      <c r="A34" s="14" t="s">
        <v>33</v>
      </c>
    </row>
    <row r="35" spans="1:5" x14ac:dyDescent="0.2">
      <c r="A35" s="14" t="s">
        <v>34</v>
      </c>
      <c r="B35" s="14"/>
      <c r="C35" s="30" t="s">
        <v>36</v>
      </c>
      <c r="D35" s="14" t="s">
        <v>35</v>
      </c>
    </row>
    <row r="36" spans="1:5" x14ac:dyDescent="0.2">
      <c r="A36" s="7" t="s">
        <v>56</v>
      </c>
      <c r="C36" s="31">
        <v>35.613599999999998</v>
      </c>
      <c r="D36" s="31">
        <v>37.006700000000002</v>
      </c>
    </row>
    <row r="37" spans="1:5" x14ac:dyDescent="0.2">
      <c r="A37" s="7" t="s">
        <v>929</v>
      </c>
      <c r="C37" s="31">
        <v>10.1851</v>
      </c>
      <c r="D37" s="31">
        <v>10.202199999999999</v>
      </c>
    </row>
    <row r="38" spans="1:5" x14ac:dyDescent="0.2">
      <c r="A38" s="7" t="s">
        <v>57</v>
      </c>
      <c r="C38" s="31">
        <v>38.412300000000002</v>
      </c>
      <c r="D38" s="31">
        <v>40.057499999999997</v>
      </c>
    </row>
    <row r="39" spans="1:5" x14ac:dyDescent="0.2">
      <c r="A39" s="7" t="s">
        <v>931</v>
      </c>
      <c r="C39" s="31">
        <v>10.0838</v>
      </c>
      <c r="D39" s="31">
        <v>10.099500000000001</v>
      </c>
    </row>
    <row r="41" spans="1:5" x14ac:dyDescent="0.2">
      <c r="A41" s="14" t="s">
        <v>37</v>
      </c>
    </row>
    <row r="42" spans="1:5" x14ac:dyDescent="0.2">
      <c r="A42" s="88" t="s">
        <v>38</v>
      </c>
      <c r="B42" s="89"/>
      <c r="C42" s="32" t="s">
        <v>39</v>
      </c>
    </row>
    <row r="43" spans="1:5" x14ac:dyDescent="0.2">
      <c r="A43" s="84" t="s">
        <v>929</v>
      </c>
      <c r="B43" s="85"/>
      <c r="C43" s="33">
        <v>0.37368342999999998</v>
      </c>
    </row>
    <row r="44" spans="1:5" x14ac:dyDescent="0.2">
      <c r="A44" s="84" t="s">
        <v>931</v>
      </c>
      <c r="B44" s="85"/>
      <c r="C44" s="33">
        <v>0.39966921999999999</v>
      </c>
    </row>
    <row r="45" spans="1:5" x14ac:dyDescent="0.2">
      <c r="A45" s="7" t="s">
        <v>40</v>
      </c>
    </row>
    <row r="46" spans="1:5" x14ac:dyDescent="0.2">
      <c r="A46" s="7" t="s">
        <v>41</v>
      </c>
    </row>
    <row r="48" spans="1:5" x14ac:dyDescent="0.2">
      <c r="A48" s="14" t="s">
        <v>916</v>
      </c>
      <c r="D48" s="34">
        <v>5.57215942858475</v>
      </c>
      <c r="E48" s="10" t="s">
        <v>42</v>
      </c>
    </row>
    <row r="50" spans="1:4" x14ac:dyDescent="0.2">
      <c r="A50" s="14" t="s">
        <v>43</v>
      </c>
      <c r="D50" s="30" t="s">
        <v>44</v>
      </c>
    </row>
    <row r="52" spans="1:4" x14ac:dyDescent="0.2">
      <c r="A52" s="14" t="s">
        <v>917</v>
      </c>
    </row>
    <row r="53" spans="1:4" ht="15" x14ac:dyDescent="0.25">
      <c r="A53" s="68"/>
    </row>
    <row r="54" spans="1:4" x14ac:dyDescent="0.2">
      <c r="A54" s="63" t="s">
        <v>803</v>
      </c>
    </row>
    <row r="55" spans="1:4" x14ac:dyDescent="0.2">
      <c r="A55" s="65"/>
    </row>
    <row r="56" spans="1:4" x14ac:dyDescent="0.2">
      <c r="A56" s="65"/>
    </row>
    <row r="57" spans="1:4" x14ac:dyDescent="0.2">
      <c r="A57" s="65"/>
    </row>
    <row r="58" spans="1:4" x14ac:dyDescent="0.2">
      <c r="A58" s="65"/>
    </row>
    <row r="59" spans="1:4" x14ac:dyDescent="0.2">
      <c r="A59" s="65"/>
    </row>
    <row r="60" spans="1:4" x14ac:dyDescent="0.2">
      <c r="A60" s="65"/>
    </row>
    <row r="61" spans="1:4" x14ac:dyDescent="0.2">
      <c r="A61" s="65"/>
    </row>
    <row r="62" spans="1:4" x14ac:dyDescent="0.2">
      <c r="A62" s="65"/>
    </row>
    <row r="63" spans="1:4" x14ac:dyDescent="0.2">
      <c r="A63" s="65"/>
    </row>
    <row r="64" spans="1:4" x14ac:dyDescent="0.2">
      <c r="A64" s="65"/>
    </row>
    <row r="65" spans="1:1" x14ac:dyDescent="0.2">
      <c r="A65" s="65"/>
    </row>
    <row r="66" spans="1:1" x14ac:dyDescent="0.2">
      <c r="A66" s="65"/>
    </row>
    <row r="67" spans="1:1" x14ac:dyDescent="0.2">
      <c r="A67" s="65"/>
    </row>
    <row r="68" spans="1:1" x14ac:dyDescent="0.2">
      <c r="A68" s="63" t="s">
        <v>1213</v>
      </c>
    </row>
    <row r="69" spans="1:1" x14ac:dyDescent="0.2">
      <c r="A69" s="65"/>
    </row>
    <row r="70" spans="1:1" x14ac:dyDescent="0.2">
      <c r="A70" s="63" t="s">
        <v>804</v>
      </c>
    </row>
    <row r="71" spans="1:1" x14ac:dyDescent="0.2">
      <c r="A71" s="65"/>
    </row>
    <row r="72" spans="1:1" x14ac:dyDescent="0.2">
      <c r="A72" s="65"/>
    </row>
    <row r="73" spans="1:1" x14ac:dyDescent="0.2">
      <c r="A73" s="65"/>
    </row>
    <row r="74" spans="1:1" x14ac:dyDescent="0.2">
      <c r="A74" s="65"/>
    </row>
    <row r="75" spans="1:1" x14ac:dyDescent="0.2">
      <c r="A75" s="65"/>
    </row>
    <row r="76" spans="1:1" x14ac:dyDescent="0.2">
      <c r="A76" s="65"/>
    </row>
    <row r="77" spans="1:1" x14ac:dyDescent="0.2">
      <c r="A77" s="65"/>
    </row>
    <row r="78" spans="1:1" x14ac:dyDescent="0.2">
      <c r="A78" s="65"/>
    </row>
    <row r="79" spans="1:1" x14ac:dyDescent="0.2">
      <c r="A79" s="65"/>
    </row>
    <row r="80" spans="1:1" x14ac:dyDescent="0.2">
      <c r="A80" s="65"/>
    </row>
    <row r="81" spans="1:1" x14ac:dyDescent="0.2">
      <c r="A81" s="65"/>
    </row>
    <row r="82" spans="1:1" x14ac:dyDescent="0.2">
      <c r="A82" s="65"/>
    </row>
    <row r="83" spans="1:1" x14ac:dyDescent="0.2">
      <c r="A83" s="65"/>
    </row>
    <row r="84" spans="1:1" x14ac:dyDescent="0.2">
      <c r="A84" s="65"/>
    </row>
    <row r="85" spans="1:1" x14ac:dyDescent="0.2">
      <c r="A85" s="64"/>
    </row>
    <row r="86" spans="1:1" x14ac:dyDescent="0.2">
      <c r="A86" s="65"/>
    </row>
    <row r="87" spans="1:1" x14ac:dyDescent="0.2">
      <c r="A87" s="64"/>
    </row>
  </sheetData>
  <mergeCells count="5">
    <mergeCell ref="A1:G1"/>
    <mergeCell ref="A31:G31"/>
    <mergeCell ref="A42:B42"/>
    <mergeCell ref="A43:B43"/>
    <mergeCell ref="A44:B44"/>
  </mergeCells>
  <conditionalFormatting sqref="F2:F3 F5:F30">
    <cfRule type="cellIs" dxfId="77" priority="2" stopIfTrue="1" operator="between">
      <formula>0.009</formula>
      <formula>-0.009</formula>
    </cfRule>
  </conditionalFormatting>
  <conditionalFormatting sqref="F32:F65536">
    <cfRule type="cellIs" dxfId="7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9"/>
  <sheetViews>
    <sheetView workbookViewId="0">
      <selection sqref="A1:G1"/>
    </sheetView>
  </sheetViews>
  <sheetFormatPr defaultRowHeight="11.25" x14ac:dyDescent="0.2"/>
  <cols>
    <col min="1" max="1" width="38.7109375" style="7" bestFit="1" customWidth="1"/>
    <col min="2" max="2" width="52.42578125" style="7" customWidth="1"/>
    <col min="3" max="3" width="24.7109375" style="7" bestFit="1" customWidth="1"/>
    <col min="4" max="4" width="15.28515625" style="7" bestFit="1" customWidth="1"/>
    <col min="5" max="5" width="25" style="10" customWidth="1"/>
    <col min="6" max="6" width="13.5703125" style="11" bestFit="1" customWidth="1"/>
    <col min="7" max="7" width="4.5703125" style="10" bestFit="1" customWidth="1"/>
    <col min="8" max="256" width="9.140625" style="7"/>
    <col min="257" max="257" width="38.7109375" style="7" bestFit="1" customWidth="1"/>
    <col min="258" max="258" width="52.42578125" style="7" customWidth="1"/>
    <col min="259" max="259" width="24.7109375" style="7" bestFit="1" customWidth="1"/>
    <col min="260" max="260" width="15.28515625" style="7" bestFit="1" customWidth="1"/>
    <col min="261" max="261" width="25" style="7" customWidth="1"/>
    <col min="262" max="262" width="13.5703125" style="7" bestFit="1" customWidth="1"/>
    <col min="263" max="263" width="4.5703125" style="7" bestFit="1" customWidth="1"/>
    <col min="264" max="512" width="9.140625" style="7"/>
    <col min="513" max="513" width="38.7109375" style="7" bestFit="1" customWidth="1"/>
    <col min="514" max="514" width="52.42578125" style="7" customWidth="1"/>
    <col min="515" max="515" width="24.7109375" style="7" bestFit="1" customWidth="1"/>
    <col min="516" max="516" width="15.28515625" style="7" bestFit="1" customWidth="1"/>
    <col min="517" max="517" width="25" style="7" customWidth="1"/>
    <col min="518" max="518" width="13.5703125" style="7" bestFit="1" customWidth="1"/>
    <col min="519" max="519" width="4.5703125" style="7" bestFit="1" customWidth="1"/>
    <col min="520" max="768" width="9.140625" style="7"/>
    <col min="769" max="769" width="38.7109375" style="7" bestFit="1" customWidth="1"/>
    <col min="770" max="770" width="52.42578125" style="7" customWidth="1"/>
    <col min="771" max="771" width="24.7109375" style="7" bestFit="1" customWidth="1"/>
    <col min="772" max="772" width="15.28515625" style="7" bestFit="1" customWidth="1"/>
    <col min="773" max="773" width="25" style="7" customWidth="1"/>
    <col min="774" max="774" width="13.5703125" style="7" bestFit="1" customWidth="1"/>
    <col min="775" max="775" width="4.5703125" style="7" bestFit="1" customWidth="1"/>
    <col min="776" max="1024" width="9.140625" style="7"/>
    <col min="1025" max="1025" width="38.7109375" style="7" bestFit="1" customWidth="1"/>
    <col min="1026" max="1026" width="52.42578125" style="7" customWidth="1"/>
    <col min="1027" max="1027" width="24.7109375" style="7" bestFit="1" customWidth="1"/>
    <col min="1028" max="1028" width="15.28515625" style="7" bestFit="1" customWidth="1"/>
    <col min="1029" max="1029" width="25" style="7" customWidth="1"/>
    <col min="1030" max="1030" width="13.5703125" style="7" bestFit="1" customWidth="1"/>
    <col min="1031" max="1031" width="4.5703125" style="7" bestFit="1" customWidth="1"/>
    <col min="1032" max="1280" width="9.140625" style="7"/>
    <col min="1281" max="1281" width="38.7109375" style="7" bestFit="1" customWidth="1"/>
    <col min="1282" max="1282" width="52.42578125" style="7" customWidth="1"/>
    <col min="1283" max="1283" width="24.7109375" style="7" bestFit="1" customWidth="1"/>
    <col min="1284" max="1284" width="15.28515625" style="7" bestFit="1" customWidth="1"/>
    <col min="1285" max="1285" width="25" style="7" customWidth="1"/>
    <col min="1286" max="1286" width="13.5703125" style="7" bestFit="1" customWidth="1"/>
    <col min="1287" max="1287" width="4.5703125" style="7" bestFit="1" customWidth="1"/>
    <col min="1288" max="1536" width="9.140625" style="7"/>
    <col min="1537" max="1537" width="38.7109375" style="7" bestFit="1" customWidth="1"/>
    <col min="1538" max="1538" width="52.42578125" style="7" customWidth="1"/>
    <col min="1539" max="1539" width="24.7109375" style="7" bestFit="1" customWidth="1"/>
    <col min="1540" max="1540" width="15.28515625" style="7" bestFit="1" customWidth="1"/>
    <col min="1541" max="1541" width="25" style="7" customWidth="1"/>
    <col min="1542" max="1542" width="13.5703125" style="7" bestFit="1" customWidth="1"/>
    <col min="1543" max="1543" width="4.5703125" style="7" bestFit="1" customWidth="1"/>
    <col min="1544" max="1792" width="9.140625" style="7"/>
    <col min="1793" max="1793" width="38.7109375" style="7" bestFit="1" customWidth="1"/>
    <col min="1794" max="1794" width="52.42578125" style="7" customWidth="1"/>
    <col min="1795" max="1795" width="24.7109375" style="7" bestFit="1" customWidth="1"/>
    <col min="1796" max="1796" width="15.28515625" style="7" bestFit="1" customWidth="1"/>
    <col min="1797" max="1797" width="25" style="7" customWidth="1"/>
    <col min="1798" max="1798" width="13.5703125" style="7" bestFit="1" customWidth="1"/>
    <col min="1799" max="1799" width="4.5703125" style="7" bestFit="1" customWidth="1"/>
    <col min="1800" max="2048" width="9.140625" style="7"/>
    <col min="2049" max="2049" width="38.7109375" style="7" bestFit="1" customWidth="1"/>
    <col min="2050" max="2050" width="52.42578125" style="7" customWidth="1"/>
    <col min="2051" max="2051" width="24.7109375" style="7" bestFit="1" customWidth="1"/>
    <col min="2052" max="2052" width="15.28515625" style="7" bestFit="1" customWidth="1"/>
    <col min="2053" max="2053" width="25" style="7" customWidth="1"/>
    <col min="2054" max="2054" width="13.5703125" style="7" bestFit="1" customWidth="1"/>
    <col min="2055" max="2055" width="4.5703125" style="7" bestFit="1" customWidth="1"/>
    <col min="2056" max="2304" width="9.140625" style="7"/>
    <col min="2305" max="2305" width="38.7109375" style="7" bestFit="1" customWidth="1"/>
    <col min="2306" max="2306" width="52.42578125" style="7" customWidth="1"/>
    <col min="2307" max="2307" width="24.7109375" style="7" bestFit="1" customWidth="1"/>
    <col min="2308" max="2308" width="15.28515625" style="7" bestFit="1" customWidth="1"/>
    <col min="2309" max="2309" width="25" style="7" customWidth="1"/>
    <col min="2310" max="2310" width="13.5703125" style="7" bestFit="1" customWidth="1"/>
    <col min="2311" max="2311" width="4.5703125" style="7" bestFit="1" customWidth="1"/>
    <col min="2312" max="2560" width="9.140625" style="7"/>
    <col min="2561" max="2561" width="38.7109375" style="7" bestFit="1" customWidth="1"/>
    <col min="2562" max="2562" width="52.42578125" style="7" customWidth="1"/>
    <col min="2563" max="2563" width="24.7109375" style="7" bestFit="1" customWidth="1"/>
    <col min="2564" max="2564" width="15.28515625" style="7" bestFit="1" customWidth="1"/>
    <col min="2565" max="2565" width="25" style="7" customWidth="1"/>
    <col min="2566" max="2566" width="13.5703125" style="7" bestFit="1" customWidth="1"/>
    <col min="2567" max="2567" width="4.5703125" style="7" bestFit="1" customWidth="1"/>
    <col min="2568" max="2816" width="9.140625" style="7"/>
    <col min="2817" max="2817" width="38.7109375" style="7" bestFit="1" customWidth="1"/>
    <col min="2818" max="2818" width="52.42578125" style="7" customWidth="1"/>
    <col min="2819" max="2819" width="24.7109375" style="7" bestFit="1" customWidth="1"/>
    <col min="2820" max="2820" width="15.28515625" style="7" bestFit="1" customWidth="1"/>
    <col min="2821" max="2821" width="25" style="7" customWidth="1"/>
    <col min="2822" max="2822" width="13.5703125" style="7" bestFit="1" customWidth="1"/>
    <col min="2823" max="2823" width="4.5703125" style="7" bestFit="1" customWidth="1"/>
    <col min="2824" max="3072" width="9.140625" style="7"/>
    <col min="3073" max="3073" width="38.7109375" style="7" bestFit="1" customWidth="1"/>
    <col min="3074" max="3074" width="52.42578125" style="7" customWidth="1"/>
    <col min="3075" max="3075" width="24.7109375" style="7" bestFit="1" customWidth="1"/>
    <col min="3076" max="3076" width="15.28515625" style="7" bestFit="1" customWidth="1"/>
    <col min="3077" max="3077" width="25" style="7" customWidth="1"/>
    <col min="3078" max="3078" width="13.5703125" style="7" bestFit="1" customWidth="1"/>
    <col min="3079" max="3079" width="4.5703125" style="7" bestFit="1" customWidth="1"/>
    <col min="3080" max="3328" width="9.140625" style="7"/>
    <col min="3329" max="3329" width="38.7109375" style="7" bestFit="1" customWidth="1"/>
    <col min="3330" max="3330" width="52.42578125" style="7" customWidth="1"/>
    <col min="3331" max="3331" width="24.7109375" style="7" bestFit="1" customWidth="1"/>
    <col min="3332" max="3332" width="15.28515625" style="7" bestFit="1" customWidth="1"/>
    <col min="3333" max="3333" width="25" style="7" customWidth="1"/>
    <col min="3334" max="3334" width="13.5703125" style="7" bestFit="1" customWidth="1"/>
    <col min="3335" max="3335" width="4.5703125" style="7" bestFit="1" customWidth="1"/>
    <col min="3336" max="3584" width="9.140625" style="7"/>
    <col min="3585" max="3585" width="38.7109375" style="7" bestFit="1" customWidth="1"/>
    <col min="3586" max="3586" width="52.42578125" style="7" customWidth="1"/>
    <col min="3587" max="3587" width="24.7109375" style="7" bestFit="1" customWidth="1"/>
    <col min="3588" max="3588" width="15.28515625" style="7" bestFit="1" customWidth="1"/>
    <col min="3589" max="3589" width="25" style="7" customWidth="1"/>
    <col min="3590" max="3590" width="13.5703125" style="7" bestFit="1" customWidth="1"/>
    <col min="3591" max="3591" width="4.5703125" style="7" bestFit="1" customWidth="1"/>
    <col min="3592" max="3840" width="9.140625" style="7"/>
    <col min="3841" max="3841" width="38.7109375" style="7" bestFit="1" customWidth="1"/>
    <col min="3842" max="3842" width="52.42578125" style="7" customWidth="1"/>
    <col min="3843" max="3843" width="24.7109375" style="7" bestFit="1" customWidth="1"/>
    <col min="3844" max="3844" width="15.28515625" style="7" bestFit="1" customWidth="1"/>
    <col min="3845" max="3845" width="25" style="7" customWidth="1"/>
    <col min="3846" max="3846" width="13.5703125" style="7" bestFit="1" customWidth="1"/>
    <col min="3847" max="3847" width="4.5703125" style="7" bestFit="1" customWidth="1"/>
    <col min="3848" max="4096" width="9.140625" style="7"/>
    <col min="4097" max="4097" width="38.7109375" style="7" bestFit="1" customWidth="1"/>
    <col min="4098" max="4098" width="52.42578125" style="7" customWidth="1"/>
    <col min="4099" max="4099" width="24.7109375" style="7" bestFit="1" customWidth="1"/>
    <col min="4100" max="4100" width="15.28515625" style="7" bestFit="1" customWidth="1"/>
    <col min="4101" max="4101" width="25" style="7" customWidth="1"/>
    <col min="4102" max="4102" width="13.5703125" style="7" bestFit="1" customWidth="1"/>
    <col min="4103" max="4103" width="4.5703125" style="7" bestFit="1" customWidth="1"/>
    <col min="4104" max="4352" width="9.140625" style="7"/>
    <col min="4353" max="4353" width="38.7109375" style="7" bestFit="1" customWidth="1"/>
    <col min="4354" max="4354" width="52.42578125" style="7" customWidth="1"/>
    <col min="4355" max="4355" width="24.7109375" style="7" bestFit="1" customWidth="1"/>
    <col min="4356" max="4356" width="15.28515625" style="7" bestFit="1" customWidth="1"/>
    <col min="4357" max="4357" width="25" style="7" customWidth="1"/>
    <col min="4358" max="4358" width="13.5703125" style="7" bestFit="1" customWidth="1"/>
    <col min="4359" max="4359" width="4.5703125" style="7" bestFit="1" customWidth="1"/>
    <col min="4360" max="4608" width="9.140625" style="7"/>
    <col min="4609" max="4609" width="38.7109375" style="7" bestFit="1" customWidth="1"/>
    <col min="4610" max="4610" width="52.42578125" style="7" customWidth="1"/>
    <col min="4611" max="4611" width="24.7109375" style="7" bestFit="1" customWidth="1"/>
    <col min="4612" max="4612" width="15.28515625" style="7" bestFit="1" customWidth="1"/>
    <col min="4613" max="4613" width="25" style="7" customWidth="1"/>
    <col min="4614" max="4614" width="13.5703125" style="7" bestFit="1" customWidth="1"/>
    <col min="4615" max="4615" width="4.5703125" style="7" bestFit="1" customWidth="1"/>
    <col min="4616" max="4864" width="9.140625" style="7"/>
    <col min="4865" max="4865" width="38.7109375" style="7" bestFit="1" customWidth="1"/>
    <col min="4866" max="4866" width="52.42578125" style="7" customWidth="1"/>
    <col min="4867" max="4867" width="24.7109375" style="7" bestFit="1" customWidth="1"/>
    <col min="4868" max="4868" width="15.28515625" style="7" bestFit="1" customWidth="1"/>
    <col min="4869" max="4869" width="25" style="7" customWidth="1"/>
    <col min="4870" max="4870" width="13.5703125" style="7" bestFit="1" customWidth="1"/>
    <col min="4871" max="4871" width="4.5703125" style="7" bestFit="1" customWidth="1"/>
    <col min="4872" max="5120" width="9.140625" style="7"/>
    <col min="5121" max="5121" width="38.7109375" style="7" bestFit="1" customWidth="1"/>
    <col min="5122" max="5122" width="52.42578125" style="7" customWidth="1"/>
    <col min="5123" max="5123" width="24.7109375" style="7" bestFit="1" customWidth="1"/>
    <col min="5124" max="5124" width="15.28515625" style="7" bestFit="1" customWidth="1"/>
    <col min="5125" max="5125" width="25" style="7" customWidth="1"/>
    <col min="5126" max="5126" width="13.5703125" style="7" bestFit="1" customWidth="1"/>
    <col min="5127" max="5127" width="4.5703125" style="7" bestFit="1" customWidth="1"/>
    <col min="5128" max="5376" width="9.140625" style="7"/>
    <col min="5377" max="5377" width="38.7109375" style="7" bestFit="1" customWidth="1"/>
    <col min="5378" max="5378" width="52.42578125" style="7" customWidth="1"/>
    <col min="5379" max="5379" width="24.7109375" style="7" bestFit="1" customWidth="1"/>
    <col min="5380" max="5380" width="15.28515625" style="7" bestFit="1" customWidth="1"/>
    <col min="5381" max="5381" width="25" style="7" customWidth="1"/>
    <col min="5382" max="5382" width="13.5703125" style="7" bestFit="1" customWidth="1"/>
    <col min="5383" max="5383" width="4.5703125" style="7" bestFit="1" customWidth="1"/>
    <col min="5384" max="5632" width="9.140625" style="7"/>
    <col min="5633" max="5633" width="38.7109375" style="7" bestFit="1" customWidth="1"/>
    <col min="5634" max="5634" width="52.42578125" style="7" customWidth="1"/>
    <col min="5635" max="5635" width="24.7109375" style="7" bestFit="1" customWidth="1"/>
    <col min="5636" max="5636" width="15.28515625" style="7" bestFit="1" customWidth="1"/>
    <col min="5637" max="5637" width="25" style="7" customWidth="1"/>
    <col min="5638" max="5638" width="13.5703125" style="7" bestFit="1" customWidth="1"/>
    <col min="5639" max="5639" width="4.5703125" style="7" bestFit="1" customWidth="1"/>
    <col min="5640" max="5888" width="9.140625" style="7"/>
    <col min="5889" max="5889" width="38.7109375" style="7" bestFit="1" customWidth="1"/>
    <col min="5890" max="5890" width="52.42578125" style="7" customWidth="1"/>
    <col min="5891" max="5891" width="24.7109375" style="7" bestFit="1" customWidth="1"/>
    <col min="5892" max="5892" width="15.28515625" style="7" bestFit="1" customWidth="1"/>
    <col min="5893" max="5893" width="25" style="7" customWidth="1"/>
    <col min="5894" max="5894" width="13.5703125" style="7" bestFit="1" customWidth="1"/>
    <col min="5895" max="5895" width="4.5703125" style="7" bestFit="1" customWidth="1"/>
    <col min="5896" max="6144" width="9.140625" style="7"/>
    <col min="6145" max="6145" width="38.7109375" style="7" bestFit="1" customWidth="1"/>
    <col min="6146" max="6146" width="52.42578125" style="7" customWidth="1"/>
    <col min="6147" max="6147" width="24.7109375" style="7" bestFit="1" customWidth="1"/>
    <col min="6148" max="6148" width="15.28515625" style="7" bestFit="1" customWidth="1"/>
    <col min="6149" max="6149" width="25" style="7" customWidth="1"/>
    <col min="6150" max="6150" width="13.5703125" style="7" bestFit="1" customWidth="1"/>
    <col min="6151" max="6151" width="4.5703125" style="7" bestFit="1" customWidth="1"/>
    <col min="6152" max="6400" width="9.140625" style="7"/>
    <col min="6401" max="6401" width="38.7109375" style="7" bestFit="1" customWidth="1"/>
    <col min="6402" max="6402" width="52.42578125" style="7" customWidth="1"/>
    <col min="6403" max="6403" width="24.7109375" style="7" bestFit="1" customWidth="1"/>
    <col min="6404" max="6404" width="15.28515625" style="7" bestFit="1" customWidth="1"/>
    <col min="6405" max="6405" width="25" style="7" customWidth="1"/>
    <col min="6406" max="6406" width="13.5703125" style="7" bestFit="1" customWidth="1"/>
    <col min="6407" max="6407" width="4.5703125" style="7" bestFit="1" customWidth="1"/>
    <col min="6408" max="6656" width="9.140625" style="7"/>
    <col min="6657" max="6657" width="38.7109375" style="7" bestFit="1" customWidth="1"/>
    <col min="6658" max="6658" width="52.42578125" style="7" customWidth="1"/>
    <col min="6659" max="6659" width="24.7109375" style="7" bestFit="1" customWidth="1"/>
    <col min="6660" max="6660" width="15.28515625" style="7" bestFit="1" customWidth="1"/>
    <col min="6661" max="6661" width="25" style="7" customWidth="1"/>
    <col min="6662" max="6662" width="13.5703125" style="7" bestFit="1" customWidth="1"/>
    <col min="6663" max="6663" width="4.5703125" style="7" bestFit="1" customWidth="1"/>
    <col min="6664" max="6912" width="9.140625" style="7"/>
    <col min="6913" max="6913" width="38.7109375" style="7" bestFit="1" customWidth="1"/>
    <col min="6914" max="6914" width="52.42578125" style="7" customWidth="1"/>
    <col min="6915" max="6915" width="24.7109375" style="7" bestFit="1" customWidth="1"/>
    <col min="6916" max="6916" width="15.28515625" style="7" bestFit="1" customWidth="1"/>
    <col min="6917" max="6917" width="25" style="7" customWidth="1"/>
    <col min="6918" max="6918" width="13.5703125" style="7" bestFit="1" customWidth="1"/>
    <col min="6919" max="6919" width="4.5703125" style="7" bestFit="1" customWidth="1"/>
    <col min="6920" max="7168" width="9.140625" style="7"/>
    <col min="7169" max="7169" width="38.7109375" style="7" bestFit="1" customWidth="1"/>
    <col min="7170" max="7170" width="52.42578125" style="7" customWidth="1"/>
    <col min="7171" max="7171" width="24.7109375" style="7" bestFit="1" customWidth="1"/>
    <col min="7172" max="7172" width="15.28515625" style="7" bestFit="1" customWidth="1"/>
    <col min="7173" max="7173" width="25" style="7" customWidth="1"/>
    <col min="7174" max="7174" width="13.5703125" style="7" bestFit="1" customWidth="1"/>
    <col min="7175" max="7175" width="4.5703125" style="7" bestFit="1" customWidth="1"/>
    <col min="7176" max="7424" width="9.140625" style="7"/>
    <col min="7425" max="7425" width="38.7109375" style="7" bestFit="1" customWidth="1"/>
    <col min="7426" max="7426" width="52.42578125" style="7" customWidth="1"/>
    <col min="7427" max="7427" width="24.7109375" style="7" bestFit="1" customWidth="1"/>
    <col min="7428" max="7428" width="15.28515625" style="7" bestFit="1" customWidth="1"/>
    <col min="7429" max="7429" width="25" style="7" customWidth="1"/>
    <col min="7430" max="7430" width="13.5703125" style="7" bestFit="1" customWidth="1"/>
    <col min="7431" max="7431" width="4.5703125" style="7" bestFit="1" customWidth="1"/>
    <col min="7432" max="7680" width="9.140625" style="7"/>
    <col min="7681" max="7681" width="38.7109375" style="7" bestFit="1" customWidth="1"/>
    <col min="7682" max="7682" width="52.42578125" style="7" customWidth="1"/>
    <col min="7683" max="7683" width="24.7109375" style="7" bestFit="1" customWidth="1"/>
    <col min="7684" max="7684" width="15.28515625" style="7" bestFit="1" customWidth="1"/>
    <col min="7685" max="7685" width="25" style="7" customWidth="1"/>
    <col min="7686" max="7686" width="13.5703125" style="7" bestFit="1" customWidth="1"/>
    <col min="7687" max="7687" width="4.5703125" style="7" bestFit="1" customWidth="1"/>
    <col min="7688" max="7936" width="9.140625" style="7"/>
    <col min="7937" max="7937" width="38.7109375" style="7" bestFit="1" customWidth="1"/>
    <col min="7938" max="7938" width="52.42578125" style="7" customWidth="1"/>
    <col min="7939" max="7939" width="24.7109375" style="7" bestFit="1" customWidth="1"/>
    <col min="7940" max="7940" width="15.28515625" style="7" bestFit="1" customWidth="1"/>
    <col min="7941" max="7941" width="25" style="7" customWidth="1"/>
    <col min="7942" max="7942" width="13.5703125" style="7" bestFit="1" customWidth="1"/>
    <col min="7943" max="7943" width="4.5703125" style="7" bestFit="1" customWidth="1"/>
    <col min="7944" max="8192" width="9.140625" style="7"/>
    <col min="8193" max="8193" width="38.7109375" style="7" bestFit="1" customWidth="1"/>
    <col min="8194" max="8194" width="52.42578125" style="7" customWidth="1"/>
    <col min="8195" max="8195" width="24.7109375" style="7" bestFit="1" customWidth="1"/>
    <col min="8196" max="8196" width="15.28515625" style="7" bestFit="1" customWidth="1"/>
    <col min="8197" max="8197" width="25" style="7" customWidth="1"/>
    <col min="8198" max="8198" width="13.5703125" style="7" bestFit="1" customWidth="1"/>
    <col min="8199" max="8199" width="4.5703125" style="7" bestFit="1" customWidth="1"/>
    <col min="8200" max="8448" width="9.140625" style="7"/>
    <col min="8449" max="8449" width="38.7109375" style="7" bestFit="1" customWidth="1"/>
    <col min="8450" max="8450" width="52.42578125" style="7" customWidth="1"/>
    <col min="8451" max="8451" width="24.7109375" style="7" bestFit="1" customWidth="1"/>
    <col min="8452" max="8452" width="15.28515625" style="7" bestFit="1" customWidth="1"/>
    <col min="8453" max="8453" width="25" style="7" customWidth="1"/>
    <col min="8454" max="8454" width="13.5703125" style="7" bestFit="1" customWidth="1"/>
    <col min="8455" max="8455" width="4.5703125" style="7" bestFit="1" customWidth="1"/>
    <col min="8456" max="8704" width="9.140625" style="7"/>
    <col min="8705" max="8705" width="38.7109375" style="7" bestFit="1" customWidth="1"/>
    <col min="8706" max="8706" width="52.42578125" style="7" customWidth="1"/>
    <col min="8707" max="8707" width="24.7109375" style="7" bestFit="1" customWidth="1"/>
    <col min="8708" max="8708" width="15.28515625" style="7" bestFit="1" customWidth="1"/>
    <col min="8709" max="8709" width="25" style="7" customWidth="1"/>
    <col min="8710" max="8710" width="13.5703125" style="7" bestFit="1" customWidth="1"/>
    <col min="8711" max="8711" width="4.5703125" style="7" bestFit="1" customWidth="1"/>
    <col min="8712" max="8960" width="9.140625" style="7"/>
    <col min="8961" max="8961" width="38.7109375" style="7" bestFit="1" customWidth="1"/>
    <col min="8962" max="8962" width="52.42578125" style="7" customWidth="1"/>
    <col min="8963" max="8963" width="24.7109375" style="7" bestFit="1" customWidth="1"/>
    <col min="8964" max="8964" width="15.28515625" style="7" bestFit="1" customWidth="1"/>
    <col min="8965" max="8965" width="25" style="7" customWidth="1"/>
    <col min="8966" max="8966" width="13.5703125" style="7" bestFit="1" customWidth="1"/>
    <col min="8967" max="8967" width="4.5703125" style="7" bestFit="1" customWidth="1"/>
    <col min="8968" max="9216" width="9.140625" style="7"/>
    <col min="9217" max="9217" width="38.7109375" style="7" bestFit="1" customWidth="1"/>
    <col min="9218" max="9218" width="52.42578125" style="7" customWidth="1"/>
    <col min="9219" max="9219" width="24.7109375" style="7" bestFit="1" customWidth="1"/>
    <col min="9220" max="9220" width="15.28515625" style="7" bestFit="1" customWidth="1"/>
    <col min="9221" max="9221" width="25" style="7" customWidth="1"/>
    <col min="9222" max="9222" width="13.5703125" style="7" bestFit="1" customWidth="1"/>
    <col min="9223" max="9223" width="4.5703125" style="7" bestFit="1" customWidth="1"/>
    <col min="9224" max="9472" width="9.140625" style="7"/>
    <col min="9473" max="9473" width="38.7109375" style="7" bestFit="1" customWidth="1"/>
    <col min="9474" max="9474" width="52.42578125" style="7" customWidth="1"/>
    <col min="9475" max="9475" width="24.7109375" style="7" bestFit="1" customWidth="1"/>
    <col min="9476" max="9476" width="15.28515625" style="7" bestFit="1" customWidth="1"/>
    <col min="9477" max="9477" width="25" style="7" customWidth="1"/>
    <col min="9478" max="9478" width="13.5703125" style="7" bestFit="1" customWidth="1"/>
    <col min="9479" max="9479" width="4.5703125" style="7" bestFit="1" customWidth="1"/>
    <col min="9480" max="9728" width="9.140625" style="7"/>
    <col min="9729" max="9729" width="38.7109375" style="7" bestFit="1" customWidth="1"/>
    <col min="9730" max="9730" width="52.42578125" style="7" customWidth="1"/>
    <col min="9731" max="9731" width="24.7109375" style="7" bestFit="1" customWidth="1"/>
    <col min="9732" max="9732" width="15.28515625" style="7" bestFit="1" customWidth="1"/>
    <col min="9733" max="9733" width="25" style="7" customWidth="1"/>
    <col min="9734" max="9734" width="13.5703125" style="7" bestFit="1" customWidth="1"/>
    <col min="9735" max="9735" width="4.5703125" style="7" bestFit="1" customWidth="1"/>
    <col min="9736" max="9984" width="9.140625" style="7"/>
    <col min="9985" max="9985" width="38.7109375" style="7" bestFit="1" customWidth="1"/>
    <col min="9986" max="9986" width="52.42578125" style="7" customWidth="1"/>
    <col min="9987" max="9987" width="24.7109375" style="7" bestFit="1" customWidth="1"/>
    <col min="9988" max="9988" width="15.28515625" style="7" bestFit="1" customWidth="1"/>
    <col min="9989" max="9989" width="25" style="7" customWidth="1"/>
    <col min="9990" max="9990" width="13.5703125" style="7" bestFit="1" customWidth="1"/>
    <col min="9991" max="9991" width="4.5703125" style="7" bestFit="1" customWidth="1"/>
    <col min="9992" max="10240" width="9.140625" style="7"/>
    <col min="10241" max="10241" width="38.7109375" style="7" bestFit="1" customWidth="1"/>
    <col min="10242" max="10242" width="52.42578125" style="7" customWidth="1"/>
    <col min="10243" max="10243" width="24.7109375" style="7" bestFit="1" customWidth="1"/>
    <col min="10244" max="10244" width="15.28515625" style="7" bestFit="1" customWidth="1"/>
    <col min="10245" max="10245" width="25" style="7" customWidth="1"/>
    <col min="10246" max="10246" width="13.5703125" style="7" bestFit="1" customWidth="1"/>
    <col min="10247" max="10247" width="4.5703125" style="7" bestFit="1" customWidth="1"/>
    <col min="10248" max="10496" width="9.140625" style="7"/>
    <col min="10497" max="10497" width="38.7109375" style="7" bestFit="1" customWidth="1"/>
    <col min="10498" max="10498" width="52.42578125" style="7" customWidth="1"/>
    <col min="10499" max="10499" width="24.7109375" style="7" bestFit="1" customWidth="1"/>
    <col min="10500" max="10500" width="15.28515625" style="7" bestFit="1" customWidth="1"/>
    <col min="10501" max="10501" width="25" style="7" customWidth="1"/>
    <col min="10502" max="10502" width="13.5703125" style="7" bestFit="1" customWidth="1"/>
    <col min="10503" max="10503" width="4.5703125" style="7" bestFit="1" customWidth="1"/>
    <col min="10504" max="10752" width="9.140625" style="7"/>
    <col min="10753" max="10753" width="38.7109375" style="7" bestFit="1" customWidth="1"/>
    <col min="10754" max="10754" width="52.42578125" style="7" customWidth="1"/>
    <col min="10755" max="10755" width="24.7109375" style="7" bestFit="1" customWidth="1"/>
    <col min="10756" max="10756" width="15.28515625" style="7" bestFit="1" customWidth="1"/>
    <col min="10757" max="10757" width="25" style="7" customWidth="1"/>
    <col min="10758" max="10758" width="13.5703125" style="7" bestFit="1" customWidth="1"/>
    <col min="10759" max="10759" width="4.5703125" style="7" bestFit="1" customWidth="1"/>
    <col min="10760" max="11008" width="9.140625" style="7"/>
    <col min="11009" max="11009" width="38.7109375" style="7" bestFit="1" customWidth="1"/>
    <col min="11010" max="11010" width="52.42578125" style="7" customWidth="1"/>
    <col min="11011" max="11011" width="24.7109375" style="7" bestFit="1" customWidth="1"/>
    <col min="11012" max="11012" width="15.28515625" style="7" bestFit="1" customWidth="1"/>
    <col min="11013" max="11013" width="25" style="7" customWidth="1"/>
    <col min="11014" max="11014" width="13.5703125" style="7" bestFit="1" customWidth="1"/>
    <col min="11015" max="11015" width="4.5703125" style="7" bestFit="1" customWidth="1"/>
    <col min="11016" max="11264" width="9.140625" style="7"/>
    <col min="11265" max="11265" width="38.7109375" style="7" bestFit="1" customWidth="1"/>
    <col min="11266" max="11266" width="52.42578125" style="7" customWidth="1"/>
    <col min="11267" max="11267" width="24.7109375" style="7" bestFit="1" customWidth="1"/>
    <col min="11268" max="11268" width="15.28515625" style="7" bestFit="1" customWidth="1"/>
    <col min="11269" max="11269" width="25" style="7" customWidth="1"/>
    <col min="11270" max="11270" width="13.5703125" style="7" bestFit="1" customWidth="1"/>
    <col min="11271" max="11271" width="4.5703125" style="7" bestFit="1" customWidth="1"/>
    <col min="11272" max="11520" width="9.140625" style="7"/>
    <col min="11521" max="11521" width="38.7109375" style="7" bestFit="1" customWidth="1"/>
    <col min="11522" max="11522" width="52.42578125" style="7" customWidth="1"/>
    <col min="11523" max="11523" width="24.7109375" style="7" bestFit="1" customWidth="1"/>
    <col min="11524" max="11524" width="15.28515625" style="7" bestFit="1" customWidth="1"/>
    <col min="11525" max="11525" width="25" style="7" customWidth="1"/>
    <col min="11526" max="11526" width="13.5703125" style="7" bestFit="1" customWidth="1"/>
    <col min="11527" max="11527" width="4.5703125" style="7" bestFit="1" customWidth="1"/>
    <col min="11528" max="11776" width="9.140625" style="7"/>
    <col min="11777" max="11777" width="38.7109375" style="7" bestFit="1" customWidth="1"/>
    <col min="11778" max="11778" width="52.42578125" style="7" customWidth="1"/>
    <col min="11779" max="11779" width="24.7109375" style="7" bestFit="1" customWidth="1"/>
    <col min="11780" max="11780" width="15.28515625" style="7" bestFit="1" customWidth="1"/>
    <col min="11781" max="11781" width="25" style="7" customWidth="1"/>
    <col min="11782" max="11782" width="13.5703125" style="7" bestFit="1" customWidth="1"/>
    <col min="11783" max="11783" width="4.5703125" style="7" bestFit="1" customWidth="1"/>
    <col min="11784" max="12032" width="9.140625" style="7"/>
    <col min="12033" max="12033" width="38.7109375" style="7" bestFit="1" customWidth="1"/>
    <col min="12034" max="12034" width="52.42578125" style="7" customWidth="1"/>
    <col min="12035" max="12035" width="24.7109375" style="7" bestFit="1" customWidth="1"/>
    <col min="12036" max="12036" width="15.28515625" style="7" bestFit="1" customWidth="1"/>
    <col min="12037" max="12037" width="25" style="7" customWidth="1"/>
    <col min="12038" max="12038" width="13.5703125" style="7" bestFit="1" customWidth="1"/>
    <col min="12039" max="12039" width="4.5703125" style="7" bestFit="1" customWidth="1"/>
    <col min="12040" max="12288" width="9.140625" style="7"/>
    <col min="12289" max="12289" width="38.7109375" style="7" bestFit="1" customWidth="1"/>
    <col min="12290" max="12290" width="52.42578125" style="7" customWidth="1"/>
    <col min="12291" max="12291" width="24.7109375" style="7" bestFit="1" customWidth="1"/>
    <col min="12292" max="12292" width="15.28515625" style="7" bestFit="1" customWidth="1"/>
    <col min="12293" max="12293" width="25" style="7" customWidth="1"/>
    <col min="12294" max="12294" width="13.5703125" style="7" bestFit="1" customWidth="1"/>
    <col min="12295" max="12295" width="4.5703125" style="7" bestFit="1" customWidth="1"/>
    <col min="12296" max="12544" width="9.140625" style="7"/>
    <col min="12545" max="12545" width="38.7109375" style="7" bestFit="1" customWidth="1"/>
    <col min="12546" max="12546" width="52.42578125" style="7" customWidth="1"/>
    <col min="12547" max="12547" width="24.7109375" style="7" bestFit="1" customWidth="1"/>
    <col min="12548" max="12548" width="15.28515625" style="7" bestFit="1" customWidth="1"/>
    <col min="12549" max="12549" width="25" style="7" customWidth="1"/>
    <col min="12550" max="12550" width="13.5703125" style="7" bestFit="1" customWidth="1"/>
    <col min="12551" max="12551" width="4.5703125" style="7" bestFit="1" customWidth="1"/>
    <col min="12552" max="12800" width="9.140625" style="7"/>
    <col min="12801" max="12801" width="38.7109375" style="7" bestFit="1" customWidth="1"/>
    <col min="12802" max="12802" width="52.42578125" style="7" customWidth="1"/>
    <col min="12803" max="12803" width="24.7109375" style="7" bestFit="1" customWidth="1"/>
    <col min="12804" max="12804" width="15.28515625" style="7" bestFit="1" customWidth="1"/>
    <col min="12805" max="12805" width="25" style="7" customWidth="1"/>
    <col min="12806" max="12806" width="13.5703125" style="7" bestFit="1" customWidth="1"/>
    <col min="12807" max="12807" width="4.5703125" style="7" bestFit="1" customWidth="1"/>
    <col min="12808" max="13056" width="9.140625" style="7"/>
    <col min="13057" max="13057" width="38.7109375" style="7" bestFit="1" customWidth="1"/>
    <col min="13058" max="13058" width="52.42578125" style="7" customWidth="1"/>
    <col min="13059" max="13059" width="24.7109375" style="7" bestFit="1" customWidth="1"/>
    <col min="13060" max="13060" width="15.28515625" style="7" bestFit="1" customWidth="1"/>
    <col min="13061" max="13061" width="25" style="7" customWidth="1"/>
    <col min="13062" max="13062" width="13.5703125" style="7" bestFit="1" customWidth="1"/>
    <col min="13063" max="13063" width="4.5703125" style="7" bestFit="1" customWidth="1"/>
    <col min="13064" max="13312" width="9.140625" style="7"/>
    <col min="13313" max="13313" width="38.7109375" style="7" bestFit="1" customWidth="1"/>
    <col min="13314" max="13314" width="52.42578125" style="7" customWidth="1"/>
    <col min="13315" max="13315" width="24.7109375" style="7" bestFit="1" customWidth="1"/>
    <col min="13316" max="13316" width="15.28515625" style="7" bestFit="1" customWidth="1"/>
    <col min="13317" max="13317" width="25" style="7" customWidth="1"/>
    <col min="13318" max="13318" width="13.5703125" style="7" bestFit="1" customWidth="1"/>
    <col min="13319" max="13319" width="4.5703125" style="7" bestFit="1" customWidth="1"/>
    <col min="13320" max="13568" width="9.140625" style="7"/>
    <col min="13569" max="13569" width="38.7109375" style="7" bestFit="1" customWidth="1"/>
    <col min="13570" max="13570" width="52.42578125" style="7" customWidth="1"/>
    <col min="13571" max="13571" width="24.7109375" style="7" bestFit="1" customWidth="1"/>
    <col min="13572" max="13572" width="15.28515625" style="7" bestFit="1" customWidth="1"/>
    <col min="13573" max="13573" width="25" style="7" customWidth="1"/>
    <col min="13574" max="13574" width="13.5703125" style="7" bestFit="1" customWidth="1"/>
    <col min="13575" max="13575" width="4.5703125" style="7" bestFit="1" customWidth="1"/>
    <col min="13576" max="13824" width="9.140625" style="7"/>
    <col min="13825" max="13825" width="38.7109375" style="7" bestFit="1" customWidth="1"/>
    <col min="13826" max="13826" width="52.42578125" style="7" customWidth="1"/>
    <col min="13827" max="13827" width="24.7109375" style="7" bestFit="1" customWidth="1"/>
    <col min="13828" max="13828" width="15.28515625" style="7" bestFit="1" customWidth="1"/>
    <col min="13829" max="13829" width="25" style="7" customWidth="1"/>
    <col min="13830" max="13830" width="13.5703125" style="7" bestFit="1" customWidth="1"/>
    <col min="13831" max="13831" width="4.5703125" style="7" bestFit="1" customWidth="1"/>
    <col min="13832" max="14080" width="9.140625" style="7"/>
    <col min="14081" max="14081" width="38.7109375" style="7" bestFit="1" customWidth="1"/>
    <col min="14082" max="14082" width="52.42578125" style="7" customWidth="1"/>
    <col min="14083" max="14083" width="24.7109375" style="7" bestFit="1" customWidth="1"/>
    <col min="14084" max="14084" width="15.28515625" style="7" bestFit="1" customWidth="1"/>
    <col min="14085" max="14085" width="25" style="7" customWidth="1"/>
    <col min="14086" max="14086" width="13.5703125" style="7" bestFit="1" customWidth="1"/>
    <col min="14087" max="14087" width="4.5703125" style="7" bestFit="1" customWidth="1"/>
    <col min="14088" max="14336" width="9.140625" style="7"/>
    <col min="14337" max="14337" width="38.7109375" style="7" bestFit="1" customWidth="1"/>
    <col min="14338" max="14338" width="52.42578125" style="7" customWidth="1"/>
    <col min="14339" max="14339" width="24.7109375" style="7" bestFit="1" customWidth="1"/>
    <col min="14340" max="14340" width="15.28515625" style="7" bestFit="1" customWidth="1"/>
    <col min="14341" max="14341" width="25" style="7" customWidth="1"/>
    <col min="14342" max="14342" width="13.5703125" style="7" bestFit="1" customWidth="1"/>
    <col min="14343" max="14343" width="4.5703125" style="7" bestFit="1" customWidth="1"/>
    <col min="14344" max="14592" width="9.140625" style="7"/>
    <col min="14593" max="14593" width="38.7109375" style="7" bestFit="1" customWidth="1"/>
    <col min="14594" max="14594" width="52.42578125" style="7" customWidth="1"/>
    <col min="14595" max="14595" width="24.7109375" style="7" bestFit="1" customWidth="1"/>
    <col min="14596" max="14596" width="15.28515625" style="7" bestFit="1" customWidth="1"/>
    <col min="14597" max="14597" width="25" style="7" customWidth="1"/>
    <col min="14598" max="14598" width="13.5703125" style="7" bestFit="1" customWidth="1"/>
    <col min="14599" max="14599" width="4.5703125" style="7" bestFit="1" customWidth="1"/>
    <col min="14600" max="14848" width="9.140625" style="7"/>
    <col min="14849" max="14849" width="38.7109375" style="7" bestFit="1" customWidth="1"/>
    <col min="14850" max="14850" width="52.42578125" style="7" customWidth="1"/>
    <col min="14851" max="14851" width="24.7109375" style="7" bestFit="1" customWidth="1"/>
    <col min="14852" max="14852" width="15.28515625" style="7" bestFit="1" customWidth="1"/>
    <col min="14853" max="14853" width="25" style="7" customWidth="1"/>
    <col min="14854" max="14854" width="13.5703125" style="7" bestFit="1" customWidth="1"/>
    <col min="14855" max="14855" width="4.5703125" style="7" bestFit="1" customWidth="1"/>
    <col min="14856" max="15104" width="9.140625" style="7"/>
    <col min="15105" max="15105" width="38.7109375" style="7" bestFit="1" customWidth="1"/>
    <col min="15106" max="15106" width="52.42578125" style="7" customWidth="1"/>
    <col min="15107" max="15107" width="24.7109375" style="7" bestFit="1" customWidth="1"/>
    <col min="15108" max="15108" width="15.28515625" style="7" bestFit="1" customWidth="1"/>
    <col min="15109" max="15109" width="25" style="7" customWidth="1"/>
    <col min="15110" max="15110" width="13.5703125" style="7" bestFit="1" customWidth="1"/>
    <col min="15111" max="15111" width="4.5703125" style="7" bestFit="1" customWidth="1"/>
    <col min="15112" max="15360" width="9.140625" style="7"/>
    <col min="15361" max="15361" width="38.7109375" style="7" bestFit="1" customWidth="1"/>
    <col min="15362" max="15362" width="52.42578125" style="7" customWidth="1"/>
    <col min="15363" max="15363" width="24.7109375" style="7" bestFit="1" customWidth="1"/>
    <col min="15364" max="15364" width="15.28515625" style="7" bestFit="1" customWidth="1"/>
    <col min="15365" max="15365" width="25" style="7" customWidth="1"/>
    <col min="15366" max="15366" width="13.5703125" style="7" bestFit="1" customWidth="1"/>
    <col min="15367" max="15367" width="4.5703125" style="7" bestFit="1" customWidth="1"/>
    <col min="15368" max="15616" width="9.140625" style="7"/>
    <col min="15617" max="15617" width="38.7109375" style="7" bestFit="1" customWidth="1"/>
    <col min="15618" max="15618" width="52.42578125" style="7" customWidth="1"/>
    <col min="15619" max="15619" width="24.7109375" style="7" bestFit="1" customWidth="1"/>
    <col min="15620" max="15620" width="15.28515625" style="7" bestFit="1" customWidth="1"/>
    <col min="15621" max="15621" width="25" style="7" customWidth="1"/>
    <col min="15622" max="15622" width="13.5703125" style="7" bestFit="1" customWidth="1"/>
    <col min="15623" max="15623" width="4.5703125" style="7" bestFit="1" customWidth="1"/>
    <col min="15624" max="15872" width="9.140625" style="7"/>
    <col min="15873" max="15873" width="38.7109375" style="7" bestFit="1" customWidth="1"/>
    <col min="15874" max="15874" width="52.42578125" style="7" customWidth="1"/>
    <col min="15875" max="15875" width="24.7109375" style="7" bestFit="1" customWidth="1"/>
    <col min="15876" max="15876" width="15.28515625" style="7" bestFit="1" customWidth="1"/>
    <col min="15877" max="15877" width="25" style="7" customWidth="1"/>
    <col min="15878" max="15878" width="13.5703125" style="7" bestFit="1" customWidth="1"/>
    <col min="15879" max="15879" width="4.5703125" style="7" bestFit="1" customWidth="1"/>
    <col min="15880" max="16128" width="9.140625" style="7"/>
    <col min="16129" max="16129" width="38.7109375" style="7" bestFit="1" customWidth="1"/>
    <col min="16130" max="16130" width="52.42578125" style="7" customWidth="1"/>
    <col min="16131" max="16131" width="24.7109375" style="7" bestFit="1" customWidth="1"/>
    <col min="16132" max="16132" width="15.28515625" style="7" bestFit="1" customWidth="1"/>
    <col min="16133" max="16133" width="25" style="7" customWidth="1"/>
    <col min="16134" max="16134" width="13.5703125" style="7" bestFit="1" customWidth="1"/>
    <col min="16135" max="16135" width="4.5703125" style="7" bestFit="1" customWidth="1"/>
    <col min="16136" max="16384" width="9.140625" style="7"/>
  </cols>
  <sheetData>
    <row r="1" spans="1:7" s="1" customFormat="1" ht="15" x14ac:dyDescent="0.2">
      <c r="A1" s="86" t="s">
        <v>1017</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30</v>
      </c>
      <c r="D4" s="13" t="s">
        <v>1</v>
      </c>
      <c r="E4" s="51" t="s">
        <v>6</v>
      </c>
      <c r="F4" s="12" t="s">
        <v>3</v>
      </c>
      <c r="G4" s="12" t="s">
        <v>5</v>
      </c>
    </row>
    <row r="5" spans="1:7" x14ac:dyDescent="0.2">
      <c r="A5" s="16" t="s">
        <v>51</v>
      </c>
      <c r="B5" s="17"/>
      <c r="C5" s="17"/>
      <c r="D5" s="17"/>
      <c r="E5" s="18"/>
      <c r="F5" s="19"/>
      <c r="G5" s="18"/>
    </row>
    <row r="6" spans="1:7" x14ac:dyDescent="0.2">
      <c r="A6" s="20" t="s">
        <v>52</v>
      </c>
      <c r="B6" s="21"/>
      <c r="C6" s="21"/>
      <c r="D6" s="21"/>
      <c r="E6" s="22"/>
      <c r="F6" s="23"/>
      <c r="G6" s="22"/>
    </row>
    <row r="7" spans="1:7" x14ac:dyDescent="0.2">
      <c r="A7" s="21" t="s">
        <v>59</v>
      </c>
      <c r="B7" s="21" t="s">
        <v>58</v>
      </c>
      <c r="C7" s="21" t="s">
        <v>60</v>
      </c>
      <c r="D7" s="24">
        <v>5000</v>
      </c>
      <c r="E7" s="22">
        <v>5065.6269862999998</v>
      </c>
      <c r="F7" s="23">
        <v>6.94046580964722</v>
      </c>
      <c r="G7" s="22">
        <v>8.0554500000000004</v>
      </c>
    </row>
    <row r="8" spans="1:7" x14ac:dyDescent="0.2">
      <c r="A8" s="21" t="s">
        <v>1018</v>
      </c>
      <c r="B8" s="21" t="s">
        <v>1019</v>
      </c>
      <c r="C8" s="21" t="s">
        <v>55</v>
      </c>
      <c r="D8" s="24">
        <v>5000</v>
      </c>
      <c r="E8" s="22">
        <v>5064.7427397000001</v>
      </c>
      <c r="F8" s="23">
        <v>6.9392542946045204</v>
      </c>
      <c r="G8" s="22">
        <v>8.0299999999999994</v>
      </c>
    </row>
    <row r="9" spans="1:7" x14ac:dyDescent="0.2">
      <c r="A9" s="21" t="s">
        <v>1020</v>
      </c>
      <c r="B9" s="21" t="s">
        <v>1021</v>
      </c>
      <c r="C9" s="21" t="s">
        <v>1022</v>
      </c>
      <c r="D9" s="24">
        <v>5000</v>
      </c>
      <c r="E9" s="22">
        <v>5057.3415752999999</v>
      </c>
      <c r="F9" s="23">
        <v>6.9291138858044397</v>
      </c>
      <c r="G9" s="22">
        <v>7.6050000000000004</v>
      </c>
    </row>
    <row r="10" spans="1:7" x14ac:dyDescent="0.2">
      <c r="A10" s="21" t="s">
        <v>1023</v>
      </c>
      <c r="B10" s="21" t="s">
        <v>1024</v>
      </c>
      <c r="C10" s="21" t="s">
        <v>55</v>
      </c>
      <c r="D10" s="24">
        <v>500</v>
      </c>
      <c r="E10" s="22">
        <v>4905.2119178000003</v>
      </c>
      <c r="F10" s="23">
        <v>6.7206795321957697</v>
      </c>
      <c r="G10" s="22">
        <v>7.915</v>
      </c>
    </row>
    <row r="11" spans="1:7" x14ac:dyDescent="0.2">
      <c r="A11" s="21" t="s">
        <v>1025</v>
      </c>
      <c r="B11" s="21" t="s">
        <v>1026</v>
      </c>
      <c r="C11" s="21" t="s">
        <v>1022</v>
      </c>
      <c r="D11" s="24">
        <v>450</v>
      </c>
      <c r="E11" s="22">
        <v>4673.2305245999996</v>
      </c>
      <c r="F11" s="23">
        <v>6.40283952298598</v>
      </c>
      <c r="G11" s="22">
        <v>7.8186999999999998</v>
      </c>
    </row>
    <row r="12" spans="1:7" x14ac:dyDescent="0.2">
      <c r="A12" s="21" t="s">
        <v>1027</v>
      </c>
      <c r="B12" s="21" t="s">
        <v>1028</v>
      </c>
      <c r="C12" s="21" t="s">
        <v>55</v>
      </c>
      <c r="D12" s="24">
        <v>250</v>
      </c>
      <c r="E12" s="22">
        <v>2710.0790301000002</v>
      </c>
      <c r="F12" s="23">
        <v>3.7131061763372002</v>
      </c>
      <c r="G12" s="22">
        <v>7.71</v>
      </c>
    </row>
    <row r="13" spans="1:7" x14ac:dyDescent="0.2">
      <c r="A13" s="21" t="s">
        <v>1029</v>
      </c>
      <c r="B13" s="21" t="s">
        <v>1030</v>
      </c>
      <c r="C13" s="21" t="s">
        <v>61</v>
      </c>
      <c r="D13" s="24">
        <v>2500</v>
      </c>
      <c r="E13" s="22">
        <v>2662.7949589999998</v>
      </c>
      <c r="F13" s="23">
        <v>3.6483218012345699</v>
      </c>
      <c r="G13" s="22">
        <v>8.19</v>
      </c>
    </row>
    <row r="14" spans="1:7" x14ac:dyDescent="0.2">
      <c r="A14" s="21" t="s">
        <v>1031</v>
      </c>
      <c r="B14" s="21" t="s">
        <v>1032</v>
      </c>
      <c r="C14" s="21" t="s">
        <v>55</v>
      </c>
      <c r="D14" s="24">
        <v>2500</v>
      </c>
      <c r="E14" s="22">
        <v>2640.8964891000001</v>
      </c>
      <c r="F14" s="23">
        <v>3.6183184902849899</v>
      </c>
      <c r="G14" s="22">
        <v>7.7099000000000002</v>
      </c>
    </row>
    <row r="15" spans="1:7" x14ac:dyDescent="0.2">
      <c r="A15" s="21" t="s">
        <v>54</v>
      </c>
      <c r="B15" s="21" t="s">
        <v>53</v>
      </c>
      <c r="C15" s="21" t="s">
        <v>55</v>
      </c>
      <c r="D15" s="24">
        <v>2500</v>
      </c>
      <c r="E15" s="22">
        <v>2629.3413798000001</v>
      </c>
      <c r="F15" s="23">
        <v>3.6024867203500399</v>
      </c>
      <c r="G15" s="22">
        <v>7.8150000000000004</v>
      </c>
    </row>
    <row r="16" spans="1:7" x14ac:dyDescent="0.2">
      <c r="A16" s="21" t="s">
        <v>1033</v>
      </c>
      <c r="B16" s="21" t="s">
        <v>1034</v>
      </c>
      <c r="C16" s="21" t="s">
        <v>55</v>
      </c>
      <c r="D16" s="24">
        <v>250</v>
      </c>
      <c r="E16" s="22">
        <v>2575.4312157999998</v>
      </c>
      <c r="F16" s="23">
        <v>3.5286238696019701</v>
      </c>
      <c r="G16" s="22">
        <v>7.9749999999999996</v>
      </c>
    </row>
    <row r="17" spans="1:9" x14ac:dyDescent="0.2">
      <c r="A17" s="21" t="s">
        <v>1035</v>
      </c>
      <c r="B17" s="21" t="s">
        <v>1036</v>
      </c>
      <c r="C17" s="21" t="s">
        <v>55</v>
      </c>
      <c r="D17" s="24">
        <v>2500</v>
      </c>
      <c r="E17" s="22">
        <v>2556.0577868999999</v>
      </c>
      <c r="F17" s="23">
        <v>3.5020801423872099</v>
      </c>
      <c r="G17" s="22">
        <v>8.18</v>
      </c>
    </row>
    <row r="18" spans="1:9" x14ac:dyDescent="0.2">
      <c r="A18" s="21" t="s">
        <v>1037</v>
      </c>
      <c r="B18" s="21" t="s">
        <v>1038</v>
      </c>
      <c r="C18" s="21" t="s">
        <v>55</v>
      </c>
      <c r="D18" s="24">
        <v>250</v>
      </c>
      <c r="E18" s="22">
        <v>2549.0241393000001</v>
      </c>
      <c r="F18" s="23">
        <v>3.4924432720023701</v>
      </c>
      <c r="G18" s="22">
        <v>7.8901000000000003</v>
      </c>
    </row>
    <row r="19" spans="1:9" x14ac:dyDescent="0.2">
      <c r="A19" s="21" t="s">
        <v>1039</v>
      </c>
      <c r="B19" s="21" t="s">
        <v>1040</v>
      </c>
      <c r="C19" s="21" t="s">
        <v>55</v>
      </c>
      <c r="D19" s="24">
        <v>2500</v>
      </c>
      <c r="E19" s="22">
        <v>2529.1723972999998</v>
      </c>
      <c r="F19" s="23">
        <v>3.4652442032620998</v>
      </c>
      <c r="G19" s="22">
        <v>7.7178000000000004</v>
      </c>
    </row>
    <row r="20" spans="1:9" x14ac:dyDescent="0.2">
      <c r="A20" s="21" t="s">
        <v>1041</v>
      </c>
      <c r="B20" s="21" t="s">
        <v>1042</v>
      </c>
      <c r="C20" s="21" t="s">
        <v>61</v>
      </c>
      <c r="D20" s="24">
        <v>2500</v>
      </c>
      <c r="E20" s="22">
        <v>2524.9195890000001</v>
      </c>
      <c r="F20" s="23">
        <v>3.4594173884016799</v>
      </c>
      <c r="G20" s="22">
        <v>7.79</v>
      </c>
    </row>
    <row r="21" spans="1:9" x14ac:dyDescent="0.2">
      <c r="A21" s="21" t="s">
        <v>1043</v>
      </c>
      <c r="B21" s="21" t="s">
        <v>1044</v>
      </c>
      <c r="C21" s="21" t="s">
        <v>55</v>
      </c>
      <c r="D21" s="24">
        <v>2500</v>
      </c>
      <c r="E21" s="22">
        <v>2512.6244863000002</v>
      </c>
      <c r="F21" s="23">
        <v>3.44257174616504</v>
      </c>
      <c r="G21" s="22">
        <v>7.78</v>
      </c>
    </row>
    <row r="22" spans="1:9" x14ac:dyDescent="0.2">
      <c r="A22" s="21" t="s">
        <v>63</v>
      </c>
      <c r="B22" s="21" t="s">
        <v>62</v>
      </c>
      <c r="C22" s="21" t="s">
        <v>55</v>
      </c>
      <c r="D22" s="24">
        <v>250</v>
      </c>
      <c r="E22" s="22">
        <v>2507.7665710000001</v>
      </c>
      <c r="F22" s="23">
        <v>3.4359158681983102</v>
      </c>
      <c r="G22" s="22">
        <v>8</v>
      </c>
    </row>
    <row r="23" spans="1:9" x14ac:dyDescent="0.2">
      <c r="A23" s="21" t="s">
        <v>65</v>
      </c>
      <c r="B23" s="21" t="s">
        <v>64</v>
      </c>
      <c r="C23" s="21" t="s">
        <v>55</v>
      </c>
      <c r="D23" s="24">
        <v>250</v>
      </c>
      <c r="E23" s="22">
        <v>2475.8352458999998</v>
      </c>
      <c r="F23" s="23">
        <v>3.3921664427643701</v>
      </c>
      <c r="G23" s="22">
        <v>7.99</v>
      </c>
    </row>
    <row r="24" spans="1:9" x14ac:dyDescent="0.2">
      <c r="A24" s="21" t="s">
        <v>1045</v>
      </c>
      <c r="B24" s="21" t="s">
        <v>1046</v>
      </c>
      <c r="C24" s="21" t="s">
        <v>55</v>
      </c>
      <c r="D24" s="24">
        <v>200</v>
      </c>
      <c r="E24" s="22">
        <v>2023.3145574</v>
      </c>
      <c r="F24" s="23">
        <v>2.7721633562389898</v>
      </c>
      <c r="G24" s="22">
        <v>7.82</v>
      </c>
    </row>
    <row r="25" spans="1:9" x14ac:dyDescent="0.2">
      <c r="A25" s="21" t="s">
        <v>1047</v>
      </c>
      <c r="B25" s="21" t="s">
        <v>1048</v>
      </c>
      <c r="C25" s="21" t="s">
        <v>55</v>
      </c>
      <c r="D25" s="24">
        <v>150</v>
      </c>
      <c r="E25" s="22">
        <v>1503.1924508</v>
      </c>
      <c r="F25" s="23">
        <v>2.0595388958391299</v>
      </c>
      <c r="G25" s="22">
        <v>7.65</v>
      </c>
    </row>
    <row r="26" spans="1:9" x14ac:dyDescent="0.2">
      <c r="A26" s="21" t="s">
        <v>67</v>
      </c>
      <c r="B26" s="21" t="s">
        <v>66</v>
      </c>
      <c r="C26" s="21" t="s">
        <v>61</v>
      </c>
      <c r="D26" s="24">
        <v>1000</v>
      </c>
      <c r="E26" s="22">
        <v>1060.4470163999999</v>
      </c>
      <c r="F26" s="23">
        <v>1.4529289819743401</v>
      </c>
      <c r="G26" s="22">
        <v>7.7266000000000004</v>
      </c>
    </row>
    <row r="27" spans="1:9" x14ac:dyDescent="0.2">
      <c r="A27" s="21" t="s">
        <v>1049</v>
      </c>
      <c r="B27" s="21" t="s">
        <v>1050</v>
      </c>
      <c r="C27" s="21" t="s">
        <v>55</v>
      </c>
      <c r="D27" s="24">
        <v>100</v>
      </c>
      <c r="E27" s="22">
        <v>1036.163082</v>
      </c>
      <c r="F27" s="23">
        <v>1.4196573224378699</v>
      </c>
      <c r="G27" s="22">
        <v>7.7309000000000001</v>
      </c>
    </row>
    <row r="28" spans="1:9" x14ac:dyDescent="0.2">
      <c r="A28" s="21" t="s">
        <v>69</v>
      </c>
      <c r="B28" s="21" t="s">
        <v>68</v>
      </c>
      <c r="C28" s="21" t="s">
        <v>55</v>
      </c>
      <c r="D28" s="24">
        <v>1000</v>
      </c>
      <c r="E28" s="22">
        <v>1014.7062301</v>
      </c>
      <c r="F28" s="23">
        <v>1.3902590766931</v>
      </c>
      <c r="G28" s="22">
        <v>8.19</v>
      </c>
    </row>
    <row r="29" spans="1:9" x14ac:dyDescent="0.2">
      <c r="A29" s="21" t="s">
        <v>1051</v>
      </c>
      <c r="B29" s="21" t="s">
        <v>1052</v>
      </c>
      <c r="C29" s="21" t="s">
        <v>55</v>
      </c>
      <c r="D29" s="24">
        <v>18</v>
      </c>
      <c r="E29" s="22">
        <v>182.6502682</v>
      </c>
      <c r="F29" s="23">
        <v>0.25025094524200697</v>
      </c>
      <c r="G29" s="22">
        <v>7.8075000000000001</v>
      </c>
    </row>
    <row r="30" spans="1:9" x14ac:dyDescent="0.2">
      <c r="A30" s="20" t="s">
        <v>24</v>
      </c>
      <c r="B30" s="20"/>
      <c r="C30" s="20"/>
      <c r="D30" s="20"/>
      <c r="E30" s="25">
        <f>SUM(E6:E29)</f>
        <v>62460.570638099998</v>
      </c>
      <c r="F30" s="26">
        <f>SUM(F6:F29)</f>
        <v>85.577847744653198</v>
      </c>
      <c r="G30" s="25"/>
      <c r="H30" s="14"/>
      <c r="I30" s="14"/>
    </row>
    <row r="31" spans="1:9" x14ac:dyDescent="0.2">
      <c r="A31" s="21"/>
      <c r="B31" s="21"/>
      <c r="C31" s="21"/>
      <c r="D31" s="21"/>
      <c r="E31" s="22"/>
      <c r="F31" s="23"/>
      <c r="G31" s="22"/>
    </row>
    <row r="32" spans="1:9" x14ac:dyDescent="0.2">
      <c r="A32" s="20" t="s">
        <v>45</v>
      </c>
      <c r="B32" s="21"/>
      <c r="C32" s="21"/>
      <c r="D32" s="21"/>
      <c r="E32" s="22"/>
      <c r="F32" s="23"/>
      <c r="G32" s="22"/>
    </row>
    <row r="33" spans="1:9" x14ac:dyDescent="0.2">
      <c r="A33" s="21" t="s">
        <v>47</v>
      </c>
      <c r="B33" s="21" t="s">
        <v>46</v>
      </c>
      <c r="C33" s="21" t="s">
        <v>48</v>
      </c>
      <c r="D33" s="24">
        <v>4500000</v>
      </c>
      <c r="E33" s="22">
        <v>4536.4489999999996</v>
      </c>
      <c r="F33" s="23">
        <v>6.2154337985919099</v>
      </c>
      <c r="G33" s="22">
        <v>7.3274122055124904</v>
      </c>
    </row>
    <row r="34" spans="1:9" x14ac:dyDescent="0.2">
      <c r="A34" s="21" t="s">
        <v>1053</v>
      </c>
      <c r="B34" s="21" t="s">
        <v>1054</v>
      </c>
      <c r="C34" s="21" t="s">
        <v>48</v>
      </c>
      <c r="D34" s="24">
        <v>128000</v>
      </c>
      <c r="E34" s="22">
        <v>128.42702220000001</v>
      </c>
      <c r="F34" s="23">
        <v>0.17595913773843699</v>
      </c>
      <c r="G34" s="22">
        <v>7.7145331271999904</v>
      </c>
    </row>
    <row r="35" spans="1:9" x14ac:dyDescent="0.2">
      <c r="A35" s="20" t="s">
        <v>24</v>
      </c>
      <c r="B35" s="20"/>
      <c r="C35" s="20"/>
      <c r="D35" s="20"/>
      <c r="E35" s="25">
        <f>SUM(E33:E34)</f>
        <v>4664.8760222000001</v>
      </c>
      <c r="F35" s="26">
        <f>SUM(F33:F34)</f>
        <v>6.3913929363303472</v>
      </c>
      <c r="G35" s="25"/>
      <c r="H35" s="14"/>
      <c r="I35" s="14"/>
    </row>
    <row r="36" spans="1:9" x14ac:dyDescent="0.2">
      <c r="A36" s="21"/>
      <c r="B36" s="21"/>
      <c r="C36" s="21"/>
      <c r="D36" s="21"/>
      <c r="E36" s="22"/>
      <c r="F36" s="23"/>
      <c r="G36" s="22"/>
    </row>
    <row r="37" spans="1:9" x14ac:dyDescent="0.2">
      <c r="A37" s="20" t="s">
        <v>895</v>
      </c>
      <c r="B37" s="21"/>
      <c r="C37" s="21"/>
      <c r="D37" s="21"/>
      <c r="E37" s="22"/>
      <c r="F37" s="23"/>
      <c r="G37" s="22"/>
    </row>
    <row r="38" spans="1:9" x14ac:dyDescent="0.2">
      <c r="A38" s="21" t="s">
        <v>896</v>
      </c>
      <c r="B38" s="21" t="s">
        <v>897</v>
      </c>
      <c r="C38" s="21" t="s">
        <v>898</v>
      </c>
      <c r="D38" s="24">
        <v>1894.1759999999999</v>
      </c>
      <c r="E38" s="22">
        <v>193.45324049999999</v>
      </c>
      <c r="F38" s="23">
        <v>0.26505220480839298</v>
      </c>
      <c r="G38" s="22">
        <v>6.94</v>
      </c>
    </row>
    <row r="39" spans="1:9" x14ac:dyDescent="0.2">
      <c r="A39" s="20" t="s">
        <v>24</v>
      </c>
      <c r="B39" s="20"/>
      <c r="C39" s="20"/>
      <c r="D39" s="20"/>
      <c r="E39" s="25">
        <f>SUM(E38:E38)</f>
        <v>193.45324049999999</v>
      </c>
      <c r="F39" s="26">
        <f>SUM(F38:F38)</f>
        <v>0.26505220480839298</v>
      </c>
      <c r="G39" s="25"/>
      <c r="H39" s="14"/>
      <c r="I39" s="14"/>
    </row>
    <row r="40" spans="1:9" x14ac:dyDescent="0.2">
      <c r="A40" s="21"/>
      <c r="B40" s="21"/>
      <c r="C40" s="21"/>
      <c r="D40" s="21"/>
      <c r="E40" s="22"/>
      <c r="F40" s="23"/>
      <c r="G40" s="22"/>
    </row>
    <row r="41" spans="1:9" x14ac:dyDescent="0.2">
      <c r="A41" s="20" t="s">
        <v>27</v>
      </c>
      <c r="B41" s="20"/>
      <c r="C41" s="20"/>
      <c r="D41" s="20"/>
      <c r="E41" s="25">
        <f>E30+E35+E39</f>
        <v>67318.89990080001</v>
      </c>
      <c r="F41" s="26">
        <f>F30+F35+F39</f>
        <v>92.234292885791945</v>
      </c>
      <c r="G41" s="25"/>
      <c r="H41" s="14"/>
      <c r="I41" s="14"/>
    </row>
    <row r="42" spans="1:9" x14ac:dyDescent="0.2">
      <c r="A42" s="20"/>
      <c r="B42" s="20"/>
      <c r="C42" s="20"/>
      <c r="D42" s="20"/>
      <c r="E42" s="25"/>
      <c r="F42" s="26"/>
      <c r="G42" s="25"/>
      <c r="H42" s="14"/>
      <c r="I42" s="14"/>
    </row>
    <row r="43" spans="1:9" x14ac:dyDescent="0.2">
      <c r="A43" s="20" t="s">
        <v>29</v>
      </c>
      <c r="B43" s="20"/>
      <c r="C43" s="20"/>
      <c r="D43" s="20"/>
      <c r="E43" s="25">
        <f>E45-(E30+E35+E39)</f>
        <v>5667.9445737999922</v>
      </c>
      <c r="F43" s="26">
        <f>F45-(F30+F35+F39)</f>
        <v>7.7657071142080554</v>
      </c>
      <c r="G43" s="25"/>
      <c r="H43" s="14"/>
      <c r="I43" s="14"/>
    </row>
    <row r="44" spans="1:9" x14ac:dyDescent="0.2">
      <c r="A44" s="20"/>
      <c r="B44" s="20"/>
      <c r="C44" s="20"/>
      <c r="D44" s="20"/>
      <c r="E44" s="25"/>
      <c r="F44" s="26"/>
      <c r="G44" s="25"/>
      <c r="H44" s="14"/>
      <c r="I44" s="14"/>
    </row>
    <row r="45" spans="1:9" x14ac:dyDescent="0.2">
      <c r="A45" s="27" t="s">
        <v>28</v>
      </c>
      <c r="B45" s="27"/>
      <c r="C45" s="27"/>
      <c r="D45" s="27"/>
      <c r="E45" s="28">
        <v>72986.844474600002</v>
      </c>
      <c r="F45" s="29">
        <v>100</v>
      </c>
      <c r="G45" s="28"/>
      <c r="H45" s="14"/>
      <c r="I45" s="14"/>
    </row>
    <row r="47" spans="1:9" x14ac:dyDescent="0.2">
      <c r="A47" s="14" t="s">
        <v>31</v>
      </c>
    </row>
    <row r="48" spans="1:9" x14ac:dyDescent="0.2">
      <c r="A48" s="14" t="s">
        <v>900</v>
      </c>
    </row>
    <row r="50" spans="1:4" x14ac:dyDescent="0.2">
      <c r="A50" s="14" t="s">
        <v>32</v>
      </c>
    </row>
    <row r="51" spans="1:4" x14ac:dyDescent="0.2">
      <c r="A51" s="14" t="s">
        <v>33</v>
      </c>
    </row>
    <row r="52" spans="1:4" x14ac:dyDescent="0.2">
      <c r="A52" s="14" t="s">
        <v>34</v>
      </c>
      <c r="B52" s="14"/>
      <c r="C52" s="30" t="s">
        <v>36</v>
      </c>
      <c r="D52" s="14" t="s">
        <v>35</v>
      </c>
    </row>
    <row r="53" spans="1:4" x14ac:dyDescent="0.2">
      <c r="A53" s="7" t="s">
        <v>56</v>
      </c>
      <c r="C53" s="31">
        <v>86.578000000000003</v>
      </c>
      <c r="D53" s="31">
        <v>89.511300000000006</v>
      </c>
    </row>
    <row r="54" spans="1:4" x14ac:dyDescent="0.2">
      <c r="A54" s="7" t="s">
        <v>70</v>
      </c>
      <c r="C54" s="31">
        <v>14.802</v>
      </c>
      <c r="D54" s="31">
        <v>14.8568</v>
      </c>
    </row>
    <row r="55" spans="1:4" x14ac:dyDescent="0.2">
      <c r="A55" s="7" t="s">
        <v>71</v>
      </c>
      <c r="C55" s="31">
        <v>11.9796</v>
      </c>
      <c r="D55" s="31">
        <v>11.8985</v>
      </c>
    </row>
    <row r="56" spans="1:4" x14ac:dyDescent="0.2">
      <c r="A56" s="7" t="s">
        <v>1055</v>
      </c>
      <c r="C56" s="31">
        <v>12.577999999999999</v>
      </c>
      <c r="D56" s="31">
        <v>12.501099999999999</v>
      </c>
    </row>
    <row r="57" spans="1:4" x14ac:dyDescent="0.2">
      <c r="A57" s="7" t="s">
        <v>1056</v>
      </c>
      <c r="C57" s="31">
        <v>16.749600000000001</v>
      </c>
      <c r="D57" s="31">
        <v>16.2608</v>
      </c>
    </row>
    <row r="58" spans="1:4" x14ac:dyDescent="0.2">
      <c r="A58" s="7" t="s">
        <v>57</v>
      </c>
      <c r="C58" s="31">
        <v>92.900300000000001</v>
      </c>
      <c r="D58" s="31">
        <v>96.2958</v>
      </c>
    </row>
    <row r="59" spans="1:4" x14ac:dyDescent="0.2">
      <c r="A59" s="7" t="s">
        <v>72</v>
      </c>
      <c r="C59" s="31">
        <v>16.527999999999999</v>
      </c>
      <c r="D59" s="31">
        <v>16.6144</v>
      </c>
    </row>
    <row r="60" spans="1:4" x14ac:dyDescent="0.2">
      <c r="A60" s="7" t="s">
        <v>73</v>
      </c>
      <c r="C60" s="31">
        <v>13.4922</v>
      </c>
      <c r="D60" s="31">
        <v>13.4528</v>
      </c>
    </row>
    <row r="61" spans="1:4" x14ac:dyDescent="0.2">
      <c r="A61" s="7" t="s">
        <v>1057</v>
      </c>
      <c r="C61" s="31">
        <v>14.520300000000001</v>
      </c>
      <c r="D61" s="31">
        <v>14.5182</v>
      </c>
    </row>
    <row r="62" spans="1:4" x14ac:dyDescent="0.2">
      <c r="A62" s="7" t="s">
        <v>1058</v>
      </c>
      <c r="C62" s="31">
        <v>18.775400000000001</v>
      </c>
      <c r="D62" s="31">
        <v>18.204499999999999</v>
      </c>
    </row>
    <row r="64" spans="1:4" x14ac:dyDescent="0.2">
      <c r="A64" s="14" t="s">
        <v>37</v>
      </c>
    </row>
    <row r="65" spans="1:5" x14ac:dyDescent="0.2">
      <c r="A65" s="88" t="s">
        <v>38</v>
      </c>
      <c r="B65" s="89"/>
      <c r="C65" s="32" t="s">
        <v>39</v>
      </c>
    </row>
    <row r="66" spans="1:5" x14ac:dyDescent="0.2">
      <c r="A66" s="84" t="s">
        <v>70</v>
      </c>
      <c r="B66" s="85"/>
      <c r="C66" s="33">
        <v>0.44</v>
      </c>
    </row>
    <row r="67" spans="1:5" x14ac:dyDescent="0.2">
      <c r="A67" s="84" t="s">
        <v>71</v>
      </c>
      <c r="B67" s="85"/>
      <c r="C67" s="33">
        <v>0.48</v>
      </c>
    </row>
    <row r="68" spans="1:5" x14ac:dyDescent="0.2">
      <c r="A68" s="84" t="s">
        <v>1055</v>
      </c>
      <c r="B68" s="85"/>
      <c r="C68" s="33">
        <v>0.5</v>
      </c>
    </row>
    <row r="69" spans="1:5" x14ac:dyDescent="0.2">
      <c r="A69" s="84" t="s">
        <v>1056</v>
      </c>
      <c r="B69" s="85"/>
      <c r="C69" s="33">
        <v>1.05</v>
      </c>
    </row>
    <row r="70" spans="1:5" x14ac:dyDescent="0.2">
      <c r="A70" s="84" t="s">
        <v>72</v>
      </c>
      <c r="B70" s="85"/>
      <c r="C70" s="33">
        <v>0.51</v>
      </c>
    </row>
    <row r="71" spans="1:5" x14ac:dyDescent="0.2">
      <c r="A71" s="84" t="s">
        <v>73</v>
      </c>
      <c r="B71" s="85"/>
      <c r="C71" s="33">
        <v>0.52500000000000002</v>
      </c>
    </row>
    <row r="72" spans="1:5" x14ac:dyDescent="0.2">
      <c r="A72" s="84" t="s">
        <v>1057</v>
      </c>
      <c r="B72" s="85"/>
      <c r="C72" s="33">
        <v>0.53</v>
      </c>
    </row>
    <row r="73" spans="1:5" x14ac:dyDescent="0.2">
      <c r="A73" s="84" t="s">
        <v>1058</v>
      </c>
      <c r="B73" s="85"/>
      <c r="C73" s="33">
        <v>1.25</v>
      </c>
    </row>
    <row r="74" spans="1:5" x14ac:dyDescent="0.2">
      <c r="A74" s="7" t="s">
        <v>40</v>
      </c>
    </row>
    <row r="75" spans="1:5" x14ac:dyDescent="0.2">
      <c r="A75" s="7" t="s">
        <v>41</v>
      </c>
    </row>
    <row r="77" spans="1:5" x14ac:dyDescent="0.2">
      <c r="A77" s="14" t="s">
        <v>916</v>
      </c>
      <c r="D77" s="34">
        <v>2.4202560861268898</v>
      </c>
      <c r="E77" s="10" t="s">
        <v>42</v>
      </c>
    </row>
    <row r="79" spans="1:5" x14ac:dyDescent="0.2">
      <c r="A79" s="14" t="s">
        <v>43</v>
      </c>
      <c r="D79" s="30" t="s">
        <v>44</v>
      </c>
    </row>
    <row r="81" spans="1:1" x14ac:dyDescent="0.2">
      <c r="A81" s="14" t="s">
        <v>1059</v>
      </c>
    </row>
    <row r="82" spans="1:1" ht="15" x14ac:dyDescent="0.25">
      <c r="A82" s="68" t="s">
        <v>1060</v>
      </c>
    </row>
    <row r="84" spans="1:1" x14ac:dyDescent="0.2">
      <c r="A84" s="14" t="s">
        <v>1061</v>
      </c>
    </row>
    <row r="85" spans="1:1" x14ac:dyDescent="0.2">
      <c r="A85" s="63"/>
    </row>
    <row r="86" spans="1:1" x14ac:dyDescent="0.2">
      <c r="A86" s="63" t="s">
        <v>803</v>
      </c>
    </row>
    <row r="87" spans="1:1" x14ac:dyDescent="0.2">
      <c r="A87" s="64"/>
    </row>
    <row r="88" spans="1:1" x14ac:dyDescent="0.2">
      <c r="A88" s="65"/>
    </row>
    <row r="89" spans="1:1" x14ac:dyDescent="0.2">
      <c r="A89" s="65"/>
    </row>
    <row r="90" spans="1:1" x14ac:dyDescent="0.2">
      <c r="A90" s="65"/>
    </row>
    <row r="91" spans="1:1" x14ac:dyDescent="0.2">
      <c r="A91" s="65"/>
    </row>
    <row r="92" spans="1:1" x14ac:dyDescent="0.2">
      <c r="A92" s="65"/>
    </row>
    <row r="93" spans="1:1" x14ac:dyDescent="0.2">
      <c r="A93" s="65"/>
    </row>
    <row r="94" spans="1:1" x14ac:dyDescent="0.2">
      <c r="A94" s="65"/>
    </row>
    <row r="95" spans="1:1" x14ac:dyDescent="0.2">
      <c r="A95" s="65"/>
    </row>
    <row r="96" spans="1:1" x14ac:dyDescent="0.2">
      <c r="A96" s="65"/>
    </row>
    <row r="97" spans="1:1" x14ac:dyDescent="0.2">
      <c r="A97" s="65"/>
    </row>
    <row r="98" spans="1:1" x14ac:dyDescent="0.2">
      <c r="A98" s="65"/>
    </row>
    <row r="99" spans="1:1" x14ac:dyDescent="0.2">
      <c r="A99" s="65"/>
    </row>
    <row r="100" spans="1:1" x14ac:dyDescent="0.2">
      <c r="A100" s="63" t="s">
        <v>1214</v>
      </c>
    </row>
    <row r="101" spans="1:1" x14ac:dyDescent="0.2">
      <c r="A101" s="65"/>
    </row>
    <row r="102" spans="1:1" x14ac:dyDescent="0.2">
      <c r="A102" s="63" t="s">
        <v>804</v>
      </c>
    </row>
    <row r="103" spans="1:1" x14ac:dyDescent="0.2">
      <c r="A103" s="65"/>
    </row>
    <row r="104" spans="1:1" x14ac:dyDescent="0.2">
      <c r="A104" s="65"/>
    </row>
    <row r="105" spans="1:1" x14ac:dyDescent="0.2">
      <c r="A105" s="65"/>
    </row>
    <row r="106" spans="1:1" x14ac:dyDescent="0.2">
      <c r="A106" s="65"/>
    </row>
    <row r="107" spans="1:1" x14ac:dyDescent="0.2">
      <c r="A107" s="65"/>
    </row>
    <row r="108" spans="1:1" x14ac:dyDescent="0.2">
      <c r="A108" s="65"/>
    </row>
    <row r="109" spans="1:1" x14ac:dyDescent="0.2">
      <c r="A109" s="65"/>
    </row>
    <row r="110" spans="1:1" x14ac:dyDescent="0.2">
      <c r="A110" s="65"/>
    </row>
    <row r="111" spans="1:1" x14ac:dyDescent="0.2">
      <c r="A111" s="65"/>
    </row>
    <row r="112" spans="1:1" x14ac:dyDescent="0.2">
      <c r="A112" s="65"/>
    </row>
    <row r="113" spans="1:1" x14ac:dyDescent="0.2">
      <c r="A113" s="65"/>
    </row>
    <row r="114" spans="1:1" x14ac:dyDescent="0.2">
      <c r="A114" s="65"/>
    </row>
    <row r="115" spans="1:1" x14ac:dyDescent="0.2">
      <c r="A115" s="65"/>
    </row>
    <row r="116" spans="1:1" x14ac:dyDescent="0.2">
      <c r="A116" s="65"/>
    </row>
    <row r="117" spans="1:1" x14ac:dyDescent="0.2">
      <c r="A117" s="65"/>
    </row>
    <row r="118" spans="1:1" x14ac:dyDescent="0.2">
      <c r="A118" s="64"/>
    </row>
    <row r="119" spans="1:1" x14ac:dyDescent="0.2">
      <c r="A119" s="64"/>
    </row>
  </sheetData>
  <mergeCells count="10">
    <mergeCell ref="A70:B70"/>
    <mergeCell ref="A71:B71"/>
    <mergeCell ref="A72:B72"/>
    <mergeCell ref="A73:B73"/>
    <mergeCell ref="A1:G1"/>
    <mergeCell ref="A65:B65"/>
    <mergeCell ref="A66:B66"/>
    <mergeCell ref="A67:B67"/>
    <mergeCell ref="A68:B68"/>
    <mergeCell ref="A69:B69"/>
  </mergeCells>
  <conditionalFormatting sqref="F2:F3">
    <cfRule type="cellIs" dxfId="75" priority="2" stopIfTrue="1" operator="between">
      <formula>0.009</formula>
      <formula>-0.009</formula>
    </cfRule>
  </conditionalFormatting>
  <conditionalFormatting sqref="F5:F65536">
    <cfRule type="cellIs" dxfId="74" priority="1" stopIfTrue="1" operator="between">
      <formula>0.009</formula>
      <formula>-0.009</formula>
    </cfRule>
  </conditionalFormatting>
  <hyperlinks>
    <hyperlink ref="A82"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6"/>
  <sheetViews>
    <sheetView workbookViewId="0">
      <selection sqref="A1:G1"/>
    </sheetView>
  </sheetViews>
  <sheetFormatPr defaultRowHeight="11.25" x14ac:dyDescent="0.2"/>
  <cols>
    <col min="1" max="1" width="38.7109375" style="7" bestFit="1" customWidth="1"/>
    <col min="2" max="2" width="54" style="7" bestFit="1" customWidth="1"/>
    <col min="3" max="3" width="24.7109375" style="7" bestFit="1" customWidth="1"/>
    <col min="4" max="4" width="15.28515625" style="7" bestFit="1" customWidth="1"/>
    <col min="5" max="5" width="25" style="10" customWidth="1"/>
    <col min="6" max="6" width="13.5703125" style="11" bestFit="1" customWidth="1"/>
    <col min="7" max="8" width="4.5703125" style="10" bestFit="1" customWidth="1"/>
    <col min="9" max="256" width="9.140625" style="7"/>
    <col min="257" max="257" width="38.7109375" style="7" bestFit="1" customWidth="1"/>
    <col min="258" max="258" width="54" style="7" bestFit="1" customWidth="1"/>
    <col min="259" max="259" width="24.7109375" style="7" bestFit="1" customWidth="1"/>
    <col min="260" max="260" width="15.28515625" style="7" bestFit="1" customWidth="1"/>
    <col min="261" max="261" width="25" style="7" customWidth="1"/>
    <col min="262" max="262" width="13.5703125" style="7" bestFit="1" customWidth="1"/>
    <col min="263" max="264" width="4.5703125" style="7" bestFit="1" customWidth="1"/>
    <col min="265" max="512" width="9.140625" style="7"/>
    <col min="513" max="513" width="38.7109375" style="7" bestFit="1" customWidth="1"/>
    <col min="514" max="514" width="54" style="7" bestFit="1" customWidth="1"/>
    <col min="515" max="515" width="24.7109375" style="7" bestFit="1" customWidth="1"/>
    <col min="516" max="516" width="15.28515625" style="7" bestFit="1" customWidth="1"/>
    <col min="517" max="517" width="25" style="7" customWidth="1"/>
    <col min="518" max="518" width="13.5703125" style="7" bestFit="1" customWidth="1"/>
    <col min="519" max="520" width="4.5703125" style="7" bestFit="1" customWidth="1"/>
    <col min="521" max="768" width="9.140625" style="7"/>
    <col min="769" max="769" width="38.7109375" style="7" bestFit="1" customWidth="1"/>
    <col min="770" max="770" width="54" style="7" bestFit="1" customWidth="1"/>
    <col min="771" max="771" width="24.7109375" style="7" bestFit="1" customWidth="1"/>
    <col min="772" max="772" width="15.28515625" style="7" bestFit="1" customWidth="1"/>
    <col min="773" max="773" width="25" style="7" customWidth="1"/>
    <col min="774" max="774" width="13.5703125" style="7" bestFit="1" customWidth="1"/>
    <col min="775" max="776" width="4.5703125" style="7" bestFit="1" customWidth="1"/>
    <col min="777" max="1024" width="9.140625" style="7"/>
    <col min="1025" max="1025" width="38.7109375" style="7" bestFit="1" customWidth="1"/>
    <col min="1026" max="1026" width="54" style="7" bestFit="1" customWidth="1"/>
    <col min="1027" max="1027" width="24.7109375" style="7" bestFit="1" customWidth="1"/>
    <col min="1028" max="1028" width="15.28515625" style="7" bestFit="1" customWidth="1"/>
    <col min="1029" max="1029" width="25" style="7" customWidth="1"/>
    <col min="1030" max="1030" width="13.5703125" style="7" bestFit="1" customWidth="1"/>
    <col min="1031" max="1032" width="4.5703125" style="7" bestFit="1" customWidth="1"/>
    <col min="1033" max="1280" width="9.140625" style="7"/>
    <col min="1281" max="1281" width="38.7109375" style="7" bestFit="1" customWidth="1"/>
    <col min="1282" max="1282" width="54" style="7" bestFit="1" customWidth="1"/>
    <col min="1283" max="1283" width="24.7109375" style="7" bestFit="1" customWidth="1"/>
    <col min="1284" max="1284" width="15.28515625" style="7" bestFit="1" customWidth="1"/>
    <col min="1285" max="1285" width="25" style="7" customWidth="1"/>
    <col min="1286" max="1286" width="13.5703125" style="7" bestFit="1" customWidth="1"/>
    <col min="1287" max="1288" width="4.5703125" style="7" bestFit="1" customWidth="1"/>
    <col min="1289" max="1536" width="9.140625" style="7"/>
    <col min="1537" max="1537" width="38.7109375" style="7" bestFit="1" customWidth="1"/>
    <col min="1538" max="1538" width="54" style="7" bestFit="1" customWidth="1"/>
    <col min="1539" max="1539" width="24.7109375" style="7" bestFit="1" customWidth="1"/>
    <col min="1540" max="1540" width="15.28515625" style="7" bestFit="1" customWidth="1"/>
    <col min="1541" max="1541" width="25" style="7" customWidth="1"/>
    <col min="1542" max="1542" width="13.5703125" style="7" bestFit="1" customWidth="1"/>
    <col min="1543" max="1544" width="4.5703125" style="7" bestFit="1" customWidth="1"/>
    <col min="1545" max="1792" width="9.140625" style="7"/>
    <col min="1793" max="1793" width="38.7109375" style="7" bestFit="1" customWidth="1"/>
    <col min="1794" max="1794" width="54" style="7" bestFit="1" customWidth="1"/>
    <col min="1795" max="1795" width="24.7109375" style="7" bestFit="1" customWidth="1"/>
    <col min="1796" max="1796" width="15.28515625" style="7" bestFit="1" customWidth="1"/>
    <col min="1797" max="1797" width="25" style="7" customWidth="1"/>
    <col min="1798" max="1798" width="13.5703125" style="7" bestFit="1" customWidth="1"/>
    <col min="1799" max="1800" width="4.5703125" style="7" bestFit="1" customWidth="1"/>
    <col min="1801" max="2048" width="9.140625" style="7"/>
    <col min="2049" max="2049" width="38.7109375" style="7" bestFit="1" customWidth="1"/>
    <col min="2050" max="2050" width="54" style="7" bestFit="1" customWidth="1"/>
    <col min="2051" max="2051" width="24.7109375" style="7" bestFit="1" customWidth="1"/>
    <col min="2052" max="2052" width="15.28515625" style="7" bestFit="1" customWidth="1"/>
    <col min="2053" max="2053" width="25" style="7" customWidth="1"/>
    <col min="2054" max="2054" width="13.5703125" style="7" bestFit="1" customWidth="1"/>
    <col min="2055" max="2056" width="4.5703125" style="7" bestFit="1" customWidth="1"/>
    <col min="2057" max="2304" width="9.140625" style="7"/>
    <col min="2305" max="2305" width="38.7109375" style="7" bestFit="1" customWidth="1"/>
    <col min="2306" max="2306" width="54" style="7" bestFit="1" customWidth="1"/>
    <col min="2307" max="2307" width="24.7109375" style="7" bestFit="1" customWidth="1"/>
    <col min="2308" max="2308" width="15.28515625" style="7" bestFit="1" customWidth="1"/>
    <col min="2309" max="2309" width="25" style="7" customWidth="1"/>
    <col min="2310" max="2310" width="13.5703125" style="7" bestFit="1" customWidth="1"/>
    <col min="2311" max="2312" width="4.5703125" style="7" bestFit="1" customWidth="1"/>
    <col min="2313" max="2560" width="9.140625" style="7"/>
    <col min="2561" max="2561" width="38.7109375" style="7" bestFit="1" customWidth="1"/>
    <col min="2562" max="2562" width="54" style="7" bestFit="1" customWidth="1"/>
    <col min="2563" max="2563" width="24.7109375" style="7" bestFit="1" customWidth="1"/>
    <col min="2564" max="2564" width="15.28515625" style="7" bestFit="1" customWidth="1"/>
    <col min="2565" max="2565" width="25" style="7" customWidth="1"/>
    <col min="2566" max="2566" width="13.5703125" style="7" bestFit="1" customWidth="1"/>
    <col min="2567" max="2568" width="4.5703125" style="7" bestFit="1" customWidth="1"/>
    <col min="2569" max="2816" width="9.140625" style="7"/>
    <col min="2817" max="2817" width="38.7109375" style="7" bestFit="1" customWidth="1"/>
    <col min="2818" max="2818" width="54" style="7" bestFit="1" customWidth="1"/>
    <col min="2819" max="2819" width="24.7109375" style="7" bestFit="1" customWidth="1"/>
    <col min="2820" max="2820" width="15.28515625" style="7" bestFit="1" customWidth="1"/>
    <col min="2821" max="2821" width="25" style="7" customWidth="1"/>
    <col min="2822" max="2822" width="13.5703125" style="7" bestFit="1" customWidth="1"/>
    <col min="2823" max="2824" width="4.5703125" style="7" bestFit="1" customWidth="1"/>
    <col min="2825" max="3072" width="9.140625" style="7"/>
    <col min="3073" max="3073" width="38.7109375" style="7" bestFit="1" customWidth="1"/>
    <col min="3074" max="3074" width="54" style="7" bestFit="1" customWidth="1"/>
    <col min="3075" max="3075" width="24.7109375" style="7" bestFit="1" customWidth="1"/>
    <col min="3076" max="3076" width="15.28515625" style="7" bestFit="1" customWidth="1"/>
    <col min="3077" max="3077" width="25" style="7" customWidth="1"/>
    <col min="3078" max="3078" width="13.5703125" style="7" bestFit="1" customWidth="1"/>
    <col min="3079" max="3080" width="4.5703125" style="7" bestFit="1" customWidth="1"/>
    <col min="3081" max="3328" width="9.140625" style="7"/>
    <col min="3329" max="3329" width="38.7109375" style="7" bestFit="1" customWidth="1"/>
    <col min="3330" max="3330" width="54" style="7" bestFit="1" customWidth="1"/>
    <col min="3331" max="3331" width="24.7109375" style="7" bestFit="1" customWidth="1"/>
    <col min="3332" max="3332" width="15.28515625" style="7" bestFit="1" customWidth="1"/>
    <col min="3333" max="3333" width="25" style="7" customWidth="1"/>
    <col min="3334" max="3334" width="13.5703125" style="7" bestFit="1" customWidth="1"/>
    <col min="3335" max="3336" width="4.5703125" style="7" bestFit="1" customWidth="1"/>
    <col min="3337" max="3584" width="9.140625" style="7"/>
    <col min="3585" max="3585" width="38.7109375" style="7" bestFit="1" customWidth="1"/>
    <col min="3586" max="3586" width="54" style="7" bestFit="1" customWidth="1"/>
    <col min="3587" max="3587" width="24.7109375" style="7" bestFit="1" customWidth="1"/>
    <col min="3588" max="3588" width="15.28515625" style="7" bestFit="1" customWidth="1"/>
    <col min="3589" max="3589" width="25" style="7" customWidth="1"/>
    <col min="3590" max="3590" width="13.5703125" style="7" bestFit="1" customWidth="1"/>
    <col min="3591" max="3592" width="4.5703125" style="7" bestFit="1" customWidth="1"/>
    <col min="3593" max="3840" width="9.140625" style="7"/>
    <col min="3841" max="3841" width="38.7109375" style="7" bestFit="1" customWidth="1"/>
    <col min="3842" max="3842" width="54" style="7" bestFit="1" customWidth="1"/>
    <col min="3843" max="3843" width="24.7109375" style="7" bestFit="1" customWidth="1"/>
    <col min="3844" max="3844" width="15.28515625" style="7" bestFit="1" customWidth="1"/>
    <col min="3845" max="3845" width="25" style="7" customWidth="1"/>
    <col min="3846" max="3846" width="13.5703125" style="7" bestFit="1" customWidth="1"/>
    <col min="3847" max="3848" width="4.5703125" style="7" bestFit="1" customWidth="1"/>
    <col min="3849" max="4096" width="9.140625" style="7"/>
    <col min="4097" max="4097" width="38.7109375" style="7" bestFit="1" customWidth="1"/>
    <col min="4098" max="4098" width="54" style="7" bestFit="1" customWidth="1"/>
    <col min="4099" max="4099" width="24.7109375" style="7" bestFit="1" customWidth="1"/>
    <col min="4100" max="4100" width="15.28515625" style="7" bestFit="1" customWidth="1"/>
    <col min="4101" max="4101" width="25" style="7" customWidth="1"/>
    <col min="4102" max="4102" width="13.5703125" style="7" bestFit="1" customWidth="1"/>
    <col min="4103" max="4104" width="4.5703125" style="7" bestFit="1" customWidth="1"/>
    <col min="4105" max="4352" width="9.140625" style="7"/>
    <col min="4353" max="4353" width="38.7109375" style="7" bestFit="1" customWidth="1"/>
    <col min="4354" max="4354" width="54" style="7" bestFit="1" customWidth="1"/>
    <col min="4355" max="4355" width="24.7109375" style="7" bestFit="1" customWidth="1"/>
    <col min="4356" max="4356" width="15.28515625" style="7" bestFit="1" customWidth="1"/>
    <col min="4357" max="4357" width="25" style="7" customWidth="1"/>
    <col min="4358" max="4358" width="13.5703125" style="7" bestFit="1" customWidth="1"/>
    <col min="4359" max="4360" width="4.5703125" style="7" bestFit="1" customWidth="1"/>
    <col min="4361" max="4608" width="9.140625" style="7"/>
    <col min="4609" max="4609" width="38.7109375" style="7" bestFit="1" customWidth="1"/>
    <col min="4610" max="4610" width="54" style="7" bestFit="1" customWidth="1"/>
    <col min="4611" max="4611" width="24.7109375" style="7" bestFit="1" customWidth="1"/>
    <col min="4612" max="4612" width="15.28515625" style="7" bestFit="1" customWidth="1"/>
    <col min="4613" max="4613" width="25" style="7" customWidth="1"/>
    <col min="4614" max="4614" width="13.5703125" style="7" bestFit="1" customWidth="1"/>
    <col min="4615" max="4616" width="4.5703125" style="7" bestFit="1" customWidth="1"/>
    <col min="4617" max="4864" width="9.140625" style="7"/>
    <col min="4865" max="4865" width="38.7109375" style="7" bestFit="1" customWidth="1"/>
    <col min="4866" max="4866" width="54" style="7" bestFit="1" customWidth="1"/>
    <col min="4867" max="4867" width="24.7109375" style="7" bestFit="1" customWidth="1"/>
    <col min="4868" max="4868" width="15.28515625" style="7" bestFit="1" customWidth="1"/>
    <col min="4869" max="4869" width="25" style="7" customWidth="1"/>
    <col min="4870" max="4870" width="13.5703125" style="7" bestFit="1" customWidth="1"/>
    <col min="4871" max="4872" width="4.5703125" style="7" bestFit="1" customWidth="1"/>
    <col min="4873" max="5120" width="9.140625" style="7"/>
    <col min="5121" max="5121" width="38.7109375" style="7" bestFit="1" customWidth="1"/>
    <col min="5122" max="5122" width="54" style="7" bestFit="1" customWidth="1"/>
    <col min="5123" max="5123" width="24.7109375" style="7" bestFit="1" customWidth="1"/>
    <col min="5124" max="5124" width="15.28515625" style="7" bestFit="1" customWidth="1"/>
    <col min="5125" max="5125" width="25" style="7" customWidth="1"/>
    <col min="5126" max="5126" width="13.5703125" style="7" bestFit="1" customWidth="1"/>
    <col min="5127" max="5128" width="4.5703125" style="7" bestFit="1" customWidth="1"/>
    <col min="5129" max="5376" width="9.140625" style="7"/>
    <col min="5377" max="5377" width="38.7109375" style="7" bestFit="1" customWidth="1"/>
    <col min="5378" max="5378" width="54" style="7" bestFit="1" customWidth="1"/>
    <col min="5379" max="5379" width="24.7109375" style="7" bestFit="1" customWidth="1"/>
    <col min="5380" max="5380" width="15.28515625" style="7" bestFit="1" customWidth="1"/>
    <col min="5381" max="5381" width="25" style="7" customWidth="1"/>
    <col min="5382" max="5382" width="13.5703125" style="7" bestFit="1" customWidth="1"/>
    <col min="5383" max="5384" width="4.5703125" style="7" bestFit="1" customWidth="1"/>
    <col min="5385" max="5632" width="9.140625" style="7"/>
    <col min="5633" max="5633" width="38.7109375" style="7" bestFit="1" customWidth="1"/>
    <col min="5634" max="5634" width="54" style="7" bestFit="1" customWidth="1"/>
    <col min="5635" max="5635" width="24.7109375" style="7" bestFit="1" customWidth="1"/>
    <col min="5636" max="5636" width="15.28515625" style="7" bestFit="1" customWidth="1"/>
    <col min="5637" max="5637" width="25" style="7" customWidth="1"/>
    <col min="5638" max="5638" width="13.5703125" style="7" bestFit="1" customWidth="1"/>
    <col min="5639" max="5640" width="4.5703125" style="7" bestFit="1" customWidth="1"/>
    <col min="5641" max="5888" width="9.140625" style="7"/>
    <col min="5889" max="5889" width="38.7109375" style="7" bestFit="1" customWidth="1"/>
    <col min="5890" max="5890" width="54" style="7" bestFit="1" customWidth="1"/>
    <col min="5891" max="5891" width="24.7109375" style="7" bestFit="1" customWidth="1"/>
    <col min="5892" max="5892" width="15.28515625" style="7" bestFit="1" customWidth="1"/>
    <col min="5893" max="5893" width="25" style="7" customWidth="1"/>
    <col min="5894" max="5894" width="13.5703125" style="7" bestFit="1" customWidth="1"/>
    <col min="5895" max="5896" width="4.5703125" style="7" bestFit="1" customWidth="1"/>
    <col min="5897" max="6144" width="9.140625" style="7"/>
    <col min="6145" max="6145" width="38.7109375" style="7" bestFit="1" customWidth="1"/>
    <col min="6146" max="6146" width="54" style="7" bestFit="1" customWidth="1"/>
    <col min="6147" max="6147" width="24.7109375" style="7" bestFit="1" customWidth="1"/>
    <col min="6148" max="6148" width="15.28515625" style="7" bestFit="1" customWidth="1"/>
    <col min="6149" max="6149" width="25" style="7" customWidth="1"/>
    <col min="6150" max="6150" width="13.5703125" style="7" bestFit="1" customWidth="1"/>
    <col min="6151" max="6152" width="4.5703125" style="7" bestFit="1" customWidth="1"/>
    <col min="6153" max="6400" width="9.140625" style="7"/>
    <col min="6401" max="6401" width="38.7109375" style="7" bestFit="1" customWidth="1"/>
    <col min="6402" max="6402" width="54" style="7" bestFit="1" customWidth="1"/>
    <col min="6403" max="6403" width="24.7109375" style="7" bestFit="1" customWidth="1"/>
    <col min="6404" max="6404" width="15.28515625" style="7" bestFit="1" customWidth="1"/>
    <col min="6405" max="6405" width="25" style="7" customWidth="1"/>
    <col min="6406" max="6406" width="13.5703125" style="7" bestFit="1" customWidth="1"/>
    <col min="6407" max="6408" width="4.5703125" style="7" bestFit="1" customWidth="1"/>
    <col min="6409" max="6656" width="9.140625" style="7"/>
    <col min="6657" max="6657" width="38.7109375" style="7" bestFit="1" customWidth="1"/>
    <col min="6658" max="6658" width="54" style="7" bestFit="1" customWidth="1"/>
    <col min="6659" max="6659" width="24.7109375" style="7" bestFit="1" customWidth="1"/>
    <col min="6660" max="6660" width="15.28515625" style="7" bestFit="1" customWidth="1"/>
    <col min="6661" max="6661" width="25" style="7" customWidth="1"/>
    <col min="6662" max="6662" width="13.5703125" style="7" bestFit="1" customWidth="1"/>
    <col min="6663" max="6664" width="4.5703125" style="7" bestFit="1" customWidth="1"/>
    <col min="6665" max="6912" width="9.140625" style="7"/>
    <col min="6913" max="6913" width="38.7109375" style="7" bestFit="1" customWidth="1"/>
    <col min="6914" max="6914" width="54" style="7" bestFit="1" customWidth="1"/>
    <col min="6915" max="6915" width="24.7109375" style="7" bestFit="1" customWidth="1"/>
    <col min="6916" max="6916" width="15.28515625" style="7" bestFit="1" customWidth="1"/>
    <col min="6917" max="6917" width="25" style="7" customWidth="1"/>
    <col min="6918" max="6918" width="13.5703125" style="7" bestFit="1" customWidth="1"/>
    <col min="6919" max="6920" width="4.5703125" style="7" bestFit="1" customWidth="1"/>
    <col min="6921" max="7168" width="9.140625" style="7"/>
    <col min="7169" max="7169" width="38.7109375" style="7" bestFit="1" customWidth="1"/>
    <col min="7170" max="7170" width="54" style="7" bestFit="1" customWidth="1"/>
    <col min="7171" max="7171" width="24.7109375" style="7" bestFit="1" customWidth="1"/>
    <col min="7172" max="7172" width="15.28515625" style="7" bestFit="1" customWidth="1"/>
    <col min="7173" max="7173" width="25" style="7" customWidth="1"/>
    <col min="7174" max="7174" width="13.5703125" style="7" bestFit="1" customWidth="1"/>
    <col min="7175" max="7176" width="4.5703125" style="7" bestFit="1" customWidth="1"/>
    <col min="7177" max="7424" width="9.140625" style="7"/>
    <col min="7425" max="7425" width="38.7109375" style="7" bestFit="1" customWidth="1"/>
    <col min="7426" max="7426" width="54" style="7" bestFit="1" customWidth="1"/>
    <col min="7427" max="7427" width="24.7109375" style="7" bestFit="1" customWidth="1"/>
    <col min="7428" max="7428" width="15.28515625" style="7" bestFit="1" customWidth="1"/>
    <col min="7429" max="7429" width="25" style="7" customWidth="1"/>
    <col min="7430" max="7430" width="13.5703125" style="7" bestFit="1" customWidth="1"/>
    <col min="7431" max="7432" width="4.5703125" style="7" bestFit="1" customWidth="1"/>
    <col min="7433" max="7680" width="9.140625" style="7"/>
    <col min="7681" max="7681" width="38.7109375" style="7" bestFit="1" customWidth="1"/>
    <col min="7682" max="7682" width="54" style="7" bestFit="1" customWidth="1"/>
    <col min="7683" max="7683" width="24.7109375" style="7" bestFit="1" customWidth="1"/>
    <col min="7684" max="7684" width="15.28515625" style="7" bestFit="1" customWidth="1"/>
    <col min="7685" max="7685" width="25" style="7" customWidth="1"/>
    <col min="7686" max="7686" width="13.5703125" style="7" bestFit="1" customWidth="1"/>
    <col min="7687" max="7688" width="4.5703125" style="7" bestFit="1" customWidth="1"/>
    <col min="7689" max="7936" width="9.140625" style="7"/>
    <col min="7937" max="7937" width="38.7109375" style="7" bestFit="1" customWidth="1"/>
    <col min="7938" max="7938" width="54" style="7" bestFit="1" customWidth="1"/>
    <col min="7939" max="7939" width="24.7109375" style="7" bestFit="1" customWidth="1"/>
    <col min="7940" max="7940" width="15.28515625" style="7" bestFit="1" customWidth="1"/>
    <col min="7941" max="7941" width="25" style="7" customWidth="1"/>
    <col min="7942" max="7942" width="13.5703125" style="7" bestFit="1" customWidth="1"/>
    <col min="7943" max="7944" width="4.5703125" style="7" bestFit="1" customWidth="1"/>
    <col min="7945" max="8192" width="9.140625" style="7"/>
    <col min="8193" max="8193" width="38.7109375" style="7" bestFit="1" customWidth="1"/>
    <col min="8194" max="8194" width="54" style="7" bestFit="1" customWidth="1"/>
    <col min="8195" max="8195" width="24.7109375" style="7" bestFit="1" customWidth="1"/>
    <col min="8196" max="8196" width="15.28515625" style="7" bestFit="1" customWidth="1"/>
    <col min="8197" max="8197" width="25" style="7" customWidth="1"/>
    <col min="8198" max="8198" width="13.5703125" style="7" bestFit="1" customWidth="1"/>
    <col min="8199" max="8200" width="4.5703125" style="7" bestFit="1" customWidth="1"/>
    <col min="8201" max="8448" width="9.140625" style="7"/>
    <col min="8449" max="8449" width="38.7109375" style="7" bestFit="1" customWidth="1"/>
    <col min="8450" max="8450" width="54" style="7" bestFit="1" customWidth="1"/>
    <col min="8451" max="8451" width="24.7109375" style="7" bestFit="1" customWidth="1"/>
    <col min="8452" max="8452" width="15.28515625" style="7" bestFit="1" customWidth="1"/>
    <col min="8453" max="8453" width="25" style="7" customWidth="1"/>
    <col min="8454" max="8454" width="13.5703125" style="7" bestFit="1" customWidth="1"/>
    <col min="8455" max="8456" width="4.5703125" style="7" bestFit="1" customWidth="1"/>
    <col min="8457" max="8704" width="9.140625" style="7"/>
    <col min="8705" max="8705" width="38.7109375" style="7" bestFit="1" customWidth="1"/>
    <col min="8706" max="8706" width="54" style="7" bestFit="1" customWidth="1"/>
    <col min="8707" max="8707" width="24.7109375" style="7" bestFit="1" customWidth="1"/>
    <col min="8708" max="8708" width="15.28515625" style="7" bestFit="1" customWidth="1"/>
    <col min="8709" max="8709" width="25" style="7" customWidth="1"/>
    <col min="8710" max="8710" width="13.5703125" style="7" bestFit="1" customWidth="1"/>
    <col min="8711" max="8712" width="4.5703125" style="7" bestFit="1" customWidth="1"/>
    <col min="8713" max="8960" width="9.140625" style="7"/>
    <col min="8961" max="8961" width="38.7109375" style="7" bestFit="1" customWidth="1"/>
    <col min="8962" max="8962" width="54" style="7" bestFit="1" customWidth="1"/>
    <col min="8963" max="8963" width="24.7109375" style="7" bestFit="1" customWidth="1"/>
    <col min="8964" max="8964" width="15.28515625" style="7" bestFit="1" customWidth="1"/>
    <col min="8965" max="8965" width="25" style="7" customWidth="1"/>
    <col min="8966" max="8966" width="13.5703125" style="7" bestFit="1" customWidth="1"/>
    <col min="8967" max="8968" width="4.5703125" style="7" bestFit="1" customWidth="1"/>
    <col min="8969" max="9216" width="9.140625" style="7"/>
    <col min="9217" max="9217" width="38.7109375" style="7" bestFit="1" customWidth="1"/>
    <col min="9218" max="9218" width="54" style="7" bestFit="1" customWidth="1"/>
    <col min="9219" max="9219" width="24.7109375" style="7" bestFit="1" customWidth="1"/>
    <col min="9220" max="9220" width="15.28515625" style="7" bestFit="1" customWidth="1"/>
    <col min="9221" max="9221" width="25" style="7" customWidth="1"/>
    <col min="9222" max="9222" width="13.5703125" style="7" bestFit="1" customWidth="1"/>
    <col min="9223" max="9224" width="4.5703125" style="7" bestFit="1" customWidth="1"/>
    <col min="9225" max="9472" width="9.140625" style="7"/>
    <col min="9473" max="9473" width="38.7109375" style="7" bestFit="1" customWidth="1"/>
    <col min="9474" max="9474" width="54" style="7" bestFit="1" customWidth="1"/>
    <col min="9475" max="9475" width="24.7109375" style="7" bestFit="1" customWidth="1"/>
    <col min="9476" max="9476" width="15.28515625" style="7" bestFit="1" customWidth="1"/>
    <col min="9477" max="9477" width="25" style="7" customWidth="1"/>
    <col min="9478" max="9478" width="13.5703125" style="7" bestFit="1" customWidth="1"/>
    <col min="9479" max="9480" width="4.5703125" style="7" bestFit="1" customWidth="1"/>
    <col min="9481" max="9728" width="9.140625" style="7"/>
    <col min="9729" max="9729" width="38.7109375" style="7" bestFit="1" customWidth="1"/>
    <col min="9730" max="9730" width="54" style="7" bestFit="1" customWidth="1"/>
    <col min="9731" max="9731" width="24.7109375" style="7" bestFit="1" customWidth="1"/>
    <col min="9732" max="9732" width="15.28515625" style="7" bestFit="1" customWidth="1"/>
    <col min="9733" max="9733" width="25" style="7" customWidth="1"/>
    <col min="9734" max="9734" width="13.5703125" style="7" bestFit="1" customWidth="1"/>
    <col min="9735" max="9736" width="4.5703125" style="7" bestFit="1" customWidth="1"/>
    <col min="9737" max="9984" width="9.140625" style="7"/>
    <col min="9985" max="9985" width="38.7109375" style="7" bestFit="1" customWidth="1"/>
    <col min="9986" max="9986" width="54" style="7" bestFit="1" customWidth="1"/>
    <col min="9987" max="9987" width="24.7109375" style="7" bestFit="1" customWidth="1"/>
    <col min="9988" max="9988" width="15.28515625" style="7" bestFit="1" customWidth="1"/>
    <col min="9989" max="9989" width="25" style="7" customWidth="1"/>
    <col min="9990" max="9990" width="13.5703125" style="7" bestFit="1" customWidth="1"/>
    <col min="9991" max="9992" width="4.5703125" style="7" bestFit="1" customWidth="1"/>
    <col min="9993" max="10240" width="9.140625" style="7"/>
    <col min="10241" max="10241" width="38.7109375" style="7" bestFit="1" customWidth="1"/>
    <col min="10242" max="10242" width="54" style="7" bestFit="1" customWidth="1"/>
    <col min="10243" max="10243" width="24.7109375" style="7" bestFit="1" customWidth="1"/>
    <col min="10244" max="10244" width="15.28515625" style="7" bestFit="1" customWidth="1"/>
    <col min="10245" max="10245" width="25" style="7" customWidth="1"/>
    <col min="10246" max="10246" width="13.5703125" style="7" bestFit="1" customWidth="1"/>
    <col min="10247" max="10248" width="4.5703125" style="7" bestFit="1" customWidth="1"/>
    <col min="10249" max="10496" width="9.140625" style="7"/>
    <col min="10497" max="10497" width="38.7109375" style="7" bestFit="1" customWidth="1"/>
    <col min="10498" max="10498" width="54" style="7" bestFit="1" customWidth="1"/>
    <col min="10499" max="10499" width="24.7109375" style="7" bestFit="1" customWidth="1"/>
    <col min="10500" max="10500" width="15.28515625" style="7" bestFit="1" customWidth="1"/>
    <col min="10501" max="10501" width="25" style="7" customWidth="1"/>
    <col min="10502" max="10502" width="13.5703125" style="7" bestFit="1" customWidth="1"/>
    <col min="10503" max="10504" width="4.5703125" style="7" bestFit="1" customWidth="1"/>
    <col min="10505" max="10752" width="9.140625" style="7"/>
    <col min="10753" max="10753" width="38.7109375" style="7" bestFit="1" customWidth="1"/>
    <col min="10754" max="10754" width="54" style="7" bestFit="1" customWidth="1"/>
    <col min="10755" max="10755" width="24.7109375" style="7" bestFit="1" customWidth="1"/>
    <col min="10756" max="10756" width="15.28515625" style="7" bestFit="1" customWidth="1"/>
    <col min="10757" max="10757" width="25" style="7" customWidth="1"/>
    <col min="10758" max="10758" width="13.5703125" style="7" bestFit="1" customWidth="1"/>
    <col min="10759" max="10760" width="4.5703125" style="7" bestFit="1" customWidth="1"/>
    <col min="10761" max="11008" width="9.140625" style="7"/>
    <col min="11009" max="11009" width="38.7109375" style="7" bestFit="1" customWidth="1"/>
    <col min="11010" max="11010" width="54" style="7" bestFit="1" customWidth="1"/>
    <col min="11011" max="11011" width="24.7109375" style="7" bestFit="1" customWidth="1"/>
    <col min="11012" max="11012" width="15.28515625" style="7" bestFit="1" customWidth="1"/>
    <col min="11013" max="11013" width="25" style="7" customWidth="1"/>
    <col min="11014" max="11014" width="13.5703125" style="7" bestFit="1" customWidth="1"/>
    <col min="11015" max="11016" width="4.5703125" style="7" bestFit="1" customWidth="1"/>
    <col min="11017" max="11264" width="9.140625" style="7"/>
    <col min="11265" max="11265" width="38.7109375" style="7" bestFit="1" customWidth="1"/>
    <col min="11266" max="11266" width="54" style="7" bestFit="1" customWidth="1"/>
    <col min="11267" max="11267" width="24.7109375" style="7" bestFit="1" customWidth="1"/>
    <col min="11268" max="11268" width="15.28515625" style="7" bestFit="1" customWidth="1"/>
    <col min="11269" max="11269" width="25" style="7" customWidth="1"/>
    <col min="11270" max="11270" width="13.5703125" style="7" bestFit="1" customWidth="1"/>
    <col min="11271" max="11272" width="4.5703125" style="7" bestFit="1" customWidth="1"/>
    <col min="11273" max="11520" width="9.140625" style="7"/>
    <col min="11521" max="11521" width="38.7109375" style="7" bestFit="1" customWidth="1"/>
    <col min="11522" max="11522" width="54" style="7" bestFit="1" customWidth="1"/>
    <col min="11523" max="11523" width="24.7109375" style="7" bestFit="1" customWidth="1"/>
    <col min="11524" max="11524" width="15.28515625" style="7" bestFit="1" customWidth="1"/>
    <col min="11525" max="11525" width="25" style="7" customWidth="1"/>
    <col min="11526" max="11526" width="13.5703125" style="7" bestFit="1" customWidth="1"/>
    <col min="11527" max="11528" width="4.5703125" style="7" bestFit="1" customWidth="1"/>
    <col min="11529" max="11776" width="9.140625" style="7"/>
    <col min="11777" max="11777" width="38.7109375" style="7" bestFit="1" customWidth="1"/>
    <col min="11778" max="11778" width="54" style="7" bestFit="1" customWidth="1"/>
    <col min="11779" max="11779" width="24.7109375" style="7" bestFit="1" customWidth="1"/>
    <col min="11780" max="11780" width="15.28515625" style="7" bestFit="1" customWidth="1"/>
    <col min="11781" max="11781" width="25" style="7" customWidth="1"/>
    <col min="11782" max="11782" width="13.5703125" style="7" bestFit="1" customWidth="1"/>
    <col min="11783" max="11784" width="4.5703125" style="7" bestFit="1" customWidth="1"/>
    <col min="11785" max="12032" width="9.140625" style="7"/>
    <col min="12033" max="12033" width="38.7109375" style="7" bestFit="1" customWidth="1"/>
    <col min="12034" max="12034" width="54" style="7" bestFit="1" customWidth="1"/>
    <col min="12035" max="12035" width="24.7109375" style="7" bestFit="1" customWidth="1"/>
    <col min="12036" max="12036" width="15.28515625" style="7" bestFit="1" customWidth="1"/>
    <col min="12037" max="12037" width="25" style="7" customWidth="1"/>
    <col min="12038" max="12038" width="13.5703125" style="7" bestFit="1" customWidth="1"/>
    <col min="12039" max="12040" width="4.5703125" style="7" bestFit="1" customWidth="1"/>
    <col min="12041" max="12288" width="9.140625" style="7"/>
    <col min="12289" max="12289" width="38.7109375" style="7" bestFit="1" customWidth="1"/>
    <col min="12290" max="12290" width="54" style="7" bestFit="1" customWidth="1"/>
    <col min="12291" max="12291" width="24.7109375" style="7" bestFit="1" customWidth="1"/>
    <col min="12292" max="12292" width="15.28515625" style="7" bestFit="1" customWidth="1"/>
    <col min="12293" max="12293" width="25" style="7" customWidth="1"/>
    <col min="12294" max="12294" width="13.5703125" style="7" bestFit="1" customWidth="1"/>
    <col min="12295" max="12296" width="4.5703125" style="7" bestFit="1" customWidth="1"/>
    <col min="12297" max="12544" width="9.140625" style="7"/>
    <col min="12545" max="12545" width="38.7109375" style="7" bestFit="1" customWidth="1"/>
    <col min="12546" max="12546" width="54" style="7" bestFit="1" customWidth="1"/>
    <col min="12547" max="12547" width="24.7109375" style="7" bestFit="1" customWidth="1"/>
    <col min="12548" max="12548" width="15.28515625" style="7" bestFit="1" customWidth="1"/>
    <col min="12549" max="12549" width="25" style="7" customWidth="1"/>
    <col min="12550" max="12550" width="13.5703125" style="7" bestFit="1" customWidth="1"/>
    <col min="12551" max="12552" width="4.5703125" style="7" bestFit="1" customWidth="1"/>
    <col min="12553" max="12800" width="9.140625" style="7"/>
    <col min="12801" max="12801" width="38.7109375" style="7" bestFit="1" customWidth="1"/>
    <col min="12802" max="12802" width="54" style="7" bestFit="1" customWidth="1"/>
    <col min="12803" max="12803" width="24.7109375" style="7" bestFit="1" customWidth="1"/>
    <col min="12804" max="12804" width="15.28515625" style="7" bestFit="1" customWidth="1"/>
    <col min="12805" max="12805" width="25" style="7" customWidth="1"/>
    <col min="12806" max="12806" width="13.5703125" style="7" bestFit="1" customWidth="1"/>
    <col min="12807" max="12808" width="4.5703125" style="7" bestFit="1" customWidth="1"/>
    <col min="12809" max="13056" width="9.140625" style="7"/>
    <col min="13057" max="13057" width="38.7109375" style="7" bestFit="1" customWidth="1"/>
    <col min="13058" max="13058" width="54" style="7" bestFit="1" customWidth="1"/>
    <col min="13059" max="13059" width="24.7109375" style="7" bestFit="1" customWidth="1"/>
    <col min="13060" max="13060" width="15.28515625" style="7" bestFit="1" customWidth="1"/>
    <col min="13061" max="13061" width="25" style="7" customWidth="1"/>
    <col min="13062" max="13062" width="13.5703125" style="7" bestFit="1" customWidth="1"/>
    <col min="13063" max="13064" width="4.5703125" style="7" bestFit="1" customWidth="1"/>
    <col min="13065" max="13312" width="9.140625" style="7"/>
    <col min="13313" max="13313" width="38.7109375" style="7" bestFit="1" customWidth="1"/>
    <col min="13314" max="13314" width="54" style="7" bestFit="1" customWidth="1"/>
    <col min="13315" max="13315" width="24.7109375" style="7" bestFit="1" customWidth="1"/>
    <col min="13316" max="13316" width="15.28515625" style="7" bestFit="1" customWidth="1"/>
    <col min="13317" max="13317" width="25" style="7" customWidth="1"/>
    <col min="13318" max="13318" width="13.5703125" style="7" bestFit="1" customWidth="1"/>
    <col min="13319" max="13320" width="4.5703125" style="7" bestFit="1" customWidth="1"/>
    <col min="13321" max="13568" width="9.140625" style="7"/>
    <col min="13569" max="13569" width="38.7109375" style="7" bestFit="1" customWidth="1"/>
    <col min="13570" max="13570" width="54" style="7" bestFit="1" customWidth="1"/>
    <col min="13571" max="13571" width="24.7109375" style="7" bestFit="1" customWidth="1"/>
    <col min="13572" max="13572" width="15.28515625" style="7" bestFit="1" customWidth="1"/>
    <col min="13573" max="13573" width="25" style="7" customWidth="1"/>
    <col min="13574" max="13574" width="13.5703125" style="7" bestFit="1" customWidth="1"/>
    <col min="13575" max="13576" width="4.5703125" style="7" bestFit="1" customWidth="1"/>
    <col min="13577" max="13824" width="9.140625" style="7"/>
    <col min="13825" max="13825" width="38.7109375" style="7" bestFit="1" customWidth="1"/>
    <col min="13826" max="13826" width="54" style="7" bestFit="1" customWidth="1"/>
    <col min="13827" max="13827" width="24.7109375" style="7" bestFit="1" customWidth="1"/>
    <col min="13828" max="13828" width="15.28515625" style="7" bestFit="1" customWidth="1"/>
    <col min="13829" max="13829" width="25" style="7" customWidth="1"/>
    <col min="13830" max="13830" width="13.5703125" style="7" bestFit="1" customWidth="1"/>
    <col min="13831" max="13832" width="4.5703125" style="7" bestFit="1" customWidth="1"/>
    <col min="13833" max="14080" width="9.140625" style="7"/>
    <col min="14081" max="14081" width="38.7109375" style="7" bestFit="1" customWidth="1"/>
    <col min="14082" max="14082" width="54" style="7" bestFit="1" customWidth="1"/>
    <col min="14083" max="14083" width="24.7109375" style="7" bestFit="1" customWidth="1"/>
    <col min="14084" max="14084" width="15.28515625" style="7" bestFit="1" customWidth="1"/>
    <col min="14085" max="14085" width="25" style="7" customWidth="1"/>
    <col min="14086" max="14086" width="13.5703125" style="7" bestFit="1" customWidth="1"/>
    <col min="14087" max="14088" width="4.5703125" style="7" bestFit="1" customWidth="1"/>
    <col min="14089" max="14336" width="9.140625" style="7"/>
    <col min="14337" max="14337" width="38.7109375" style="7" bestFit="1" customWidth="1"/>
    <col min="14338" max="14338" width="54" style="7" bestFit="1" customWidth="1"/>
    <col min="14339" max="14339" width="24.7109375" style="7" bestFit="1" customWidth="1"/>
    <col min="14340" max="14340" width="15.28515625" style="7" bestFit="1" customWidth="1"/>
    <col min="14341" max="14341" width="25" style="7" customWidth="1"/>
    <col min="14342" max="14342" width="13.5703125" style="7" bestFit="1" customWidth="1"/>
    <col min="14343" max="14344" width="4.5703125" style="7" bestFit="1" customWidth="1"/>
    <col min="14345" max="14592" width="9.140625" style="7"/>
    <col min="14593" max="14593" width="38.7109375" style="7" bestFit="1" customWidth="1"/>
    <col min="14594" max="14594" width="54" style="7" bestFit="1" customWidth="1"/>
    <col min="14595" max="14595" width="24.7109375" style="7" bestFit="1" customWidth="1"/>
    <col min="14596" max="14596" width="15.28515625" style="7" bestFit="1" customWidth="1"/>
    <col min="14597" max="14597" width="25" style="7" customWidth="1"/>
    <col min="14598" max="14598" width="13.5703125" style="7" bestFit="1" customWidth="1"/>
    <col min="14599" max="14600" width="4.5703125" style="7" bestFit="1" customWidth="1"/>
    <col min="14601" max="14848" width="9.140625" style="7"/>
    <col min="14849" max="14849" width="38.7109375" style="7" bestFit="1" customWidth="1"/>
    <col min="14850" max="14850" width="54" style="7" bestFit="1" customWidth="1"/>
    <col min="14851" max="14851" width="24.7109375" style="7" bestFit="1" customWidth="1"/>
    <col min="14852" max="14852" width="15.28515625" style="7" bestFit="1" customWidth="1"/>
    <col min="14853" max="14853" width="25" style="7" customWidth="1"/>
    <col min="14854" max="14854" width="13.5703125" style="7" bestFit="1" customWidth="1"/>
    <col min="14855" max="14856" width="4.5703125" style="7" bestFit="1" customWidth="1"/>
    <col min="14857" max="15104" width="9.140625" style="7"/>
    <col min="15105" max="15105" width="38.7109375" style="7" bestFit="1" customWidth="1"/>
    <col min="15106" max="15106" width="54" style="7" bestFit="1" customWidth="1"/>
    <col min="15107" max="15107" width="24.7109375" style="7" bestFit="1" customWidth="1"/>
    <col min="15108" max="15108" width="15.28515625" style="7" bestFit="1" customWidth="1"/>
    <col min="15109" max="15109" width="25" style="7" customWidth="1"/>
    <col min="15110" max="15110" width="13.5703125" style="7" bestFit="1" customWidth="1"/>
    <col min="15111" max="15112" width="4.5703125" style="7" bestFit="1" customWidth="1"/>
    <col min="15113" max="15360" width="9.140625" style="7"/>
    <col min="15361" max="15361" width="38.7109375" style="7" bestFit="1" customWidth="1"/>
    <col min="15362" max="15362" width="54" style="7" bestFit="1" customWidth="1"/>
    <col min="15363" max="15363" width="24.7109375" style="7" bestFit="1" customWidth="1"/>
    <col min="15364" max="15364" width="15.28515625" style="7" bestFit="1" customWidth="1"/>
    <col min="15365" max="15365" width="25" style="7" customWidth="1"/>
    <col min="15366" max="15366" width="13.5703125" style="7" bestFit="1" customWidth="1"/>
    <col min="15367" max="15368" width="4.5703125" style="7" bestFit="1" customWidth="1"/>
    <col min="15369" max="15616" width="9.140625" style="7"/>
    <col min="15617" max="15617" width="38.7109375" style="7" bestFit="1" customWidth="1"/>
    <col min="15618" max="15618" width="54" style="7" bestFit="1" customWidth="1"/>
    <col min="15619" max="15619" width="24.7109375" style="7" bestFit="1" customWidth="1"/>
    <col min="15620" max="15620" width="15.28515625" style="7" bestFit="1" customWidth="1"/>
    <col min="15621" max="15621" width="25" style="7" customWidth="1"/>
    <col min="15622" max="15622" width="13.5703125" style="7" bestFit="1" customWidth="1"/>
    <col min="15623" max="15624" width="4.5703125" style="7" bestFit="1" customWidth="1"/>
    <col min="15625" max="15872" width="9.140625" style="7"/>
    <col min="15873" max="15873" width="38.7109375" style="7" bestFit="1" customWidth="1"/>
    <col min="15874" max="15874" width="54" style="7" bestFit="1" customWidth="1"/>
    <col min="15875" max="15875" width="24.7109375" style="7" bestFit="1" customWidth="1"/>
    <col min="15876" max="15876" width="15.28515625" style="7" bestFit="1" customWidth="1"/>
    <col min="15877" max="15877" width="25" style="7" customWidth="1"/>
    <col min="15878" max="15878" width="13.5703125" style="7" bestFit="1" customWidth="1"/>
    <col min="15879" max="15880" width="4.5703125" style="7" bestFit="1" customWidth="1"/>
    <col min="15881" max="16128" width="9.140625" style="7"/>
    <col min="16129" max="16129" width="38.7109375" style="7" bestFit="1" customWidth="1"/>
    <col min="16130" max="16130" width="54" style="7" bestFit="1" customWidth="1"/>
    <col min="16131" max="16131" width="24.7109375" style="7" bestFit="1" customWidth="1"/>
    <col min="16132" max="16132" width="15.28515625" style="7" bestFit="1" customWidth="1"/>
    <col min="16133" max="16133" width="25" style="7" customWidth="1"/>
    <col min="16134" max="16134" width="13.5703125" style="7" bestFit="1" customWidth="1"/>
    <col min="16135" max="16136" width="4.5703125" style="7" bestFit="1" customWidth="1"/>
    <col min="16137" max="16384" width="9.140625" style="7"/>
  </cols>
  <sheetData>
    <row r="1" spans="1:8" s="1" customFormat="1" ht="15" x14ac:dyDescent="0.2">
      <c r="A1" s="86" t="s">
        <v>1062</v>
      </c>
      <c r="B1" s="87"/>
      <c r="C1" s="87"/>
      <c r="D1" s="87"/>
      <c r="E1" s="87"/>
      <c r="F1" s="87"/>
      <c r="G1" s="87"/>
    </row>
    <row r="2" spans="1:8" s="1" customFormat="1" ht="12" x14ac:dyDescent="0.2">
      <c r="E2" s="5"/>
      <c r="F2" s="9"/>
      <c r="G2" s="10"/>
      <c r="H2" s="10"/>
    </row>
    <row r="3" spans="1:8" s="1" customFormat="1" ht="12" x14ac:dyDescent="0.2">
      <c r="A3" s="8" t="s">
        <v>7</v>
      </c>
      <c r="B3" s="2"/>
      <c r="C3" s="3"/>
      <c r="D3" s="3"/>
      <c r="E3" s="4"/>
      <c r="F3" s="9"/>
      <c r="G3" s="10"/>
      <c r="H3" s="10"/>
    </row>
    <row r="4" spans="1:8" s="1" customFormat="1" ht="36.75" customHeight="1" x14ac:dyDescent="0.2">
      <c r="A4" s="6" t="s">
        <v>2</v>
      </c>
      <c r="B4" s="6" t="s">
        <v>0</v>
      </c>
      <c r="C4" s="13" t="s">
        <v>30</v>
      </c>
      <c r="D4" s="13" t="s">
        <v>1</v>
      </c>
      <c r="E4" s="51" t="s">
        <v>6</v>
      </c>
      <c r="F4" s="12" t="s">
        <v>3</v>
      </c>
      <c r="G4" s="12" t="s">
        <v>5</v>
      </c>
      <c r="H4" s="12" t="s">
        <v>1063</v>
      </c>
    </row>
    <row r="5" spans="1:8" x14ac:dyDescent="0.2">
      <c r="A5" s="16" t="s">
        <v>51</v>
      </c>
      <c r="B5" s="17"/>
      <c r="C5" s="17"/>
      <c r="D5" s="17"/>
      <c r="E5" s="18"/>
      <c r="F5" s="19"/>
      <c r="G5" s="18"/>
      <c r="H5" s="18"/>
    </row>
    <row r="6" spans="1:8" x14ac:dyDescent="0.2">
      <c r="A6" s="20" t="s">
        <v>52</v>
      </c>
      <c r="B6" s="21"/>
      <c r="C6" s="21"/>
      <c r="D6" s="21"/>
      <c r="E6" s="22"/>
      <c r="F6" s="23"/>
      <c r="G6" s="22"/>
      <c r="H6" s="22"/>
    </row>
    <row r="7" spans="1:8" x14ac:dyDescent="0.2">
      <c r="A7" s="21" t="s">
        <v>1020</v>
      </c>
      <c r="B7" s="21" t="s">
        <v>1021</v>
      </c>
      <c r="C7" s="21" t="s">
        <v>1022</v>
      </c>
      <c r="D7" s="24">
        <v>5000</v>
      </c>
      <c r="E7" s="22">
        <v>5057.3415752999999</v>
      </c>
      <c r="F7" s="23">
        <v>8.0255207466075404</v>
      </c>
      <c r="G7" s="22">
        <v>7.6050000000000004</v>
      </c>
      <c r="H7" s="22"/>
    </row>
    <row r="8" spans="1:8" x14ac:dyDescent="0.2">
      <c r="A8" s="21" t="s">
        <v>1064</v>
      </c>
      <c r="B8" s="21" t="s">
        <v>1065</v>
      </c>
      <c r="C8" s="21" t="s">
        <v>1066</v>
      </c>
      <c r="D8" s="24">
        <v>500</v>
      </c>
      <c r="E8" s="22">
        <v>4938.9027595999996</v>
      </c>
      <c r="F8" s="23">
        <v>7.8375695951080298</v>
      </c>
      <c r="G8" s="22">
        <v>7.5811000000000002</v>
      </c>
      <c r="H8" s="22"/>
    </row>
    <row r="9" spans="1:8" x14ac:dyDescent="0.2">
      <c r="A9" s="21" t="s">
        <v>1067</v>
      </c>
      <c r="B9" s="21" t="s">
        <v>1068</v>
      </c>
      <c r="C9" s="21" t="s">
        <v>61</v>
      </c>
      <c r="D9" s="24">
        <v>500</v>
      </c>
      <c r="E9" s="22">
        <v>4911.1863014</v>
      </c>
      <c r="F9" s="23">
        <v>7.79358620838308</v>
      </c>
      <c r="G9" s="22">
        <v>7.8049999999999997</v>
      </c>
      <c r="H9" s="22"/>
    </row>
    <row r="10" spans="1:8" x14ac:dyDescent="0.2">
      <c r="A10" s="21" t="s">
        <v>1069</v>
      </c>
      <c r="B10" s="21" t="s">
        <v>1070</v>
      </c>
      <c r="C10" s="21" t="s">
        <v>1022</v>
      </c>
      <c r="D10" s="24">
        <v>350</v>
      </c>
      <c r="E10" s="22">
        <v>3594.8825519000002</v>
      </c>
      <c r="F10" s="23">
        <v>5.7047371770967397</v>
      </c>
      <c r="G10" s="22">
        <v>7.6048</v>
      </c>
      <c r="H10" s="22"/>
    </row>
    <row r="11" spans="1:8" x14ac:dyDescent="0.2">
      <c r="A11" s="21" t="s">
        <v>1071</v>
      </c>
      <c r="B11" s="21" t="s">
        <v>1072</v>
      </c>
      <c r="C11" s="21" t="s">
        <v>1073</v>
      </c>
      <c r="D11" s="24">
        <v>3000</v>
      </c>
      <c r="E11" s="22">
        <v>3061.3823115</v>
      </c>
      <c r="F11" s="23">
        <v>4.8581229660729699</v>
      </c>
      <c r="G11" s="22">
        <v>8.3450000000000006</v>
      </c>
      <c r="H11" s="22"/>
    </row>
    <row r="12" spans="1:8" x14ac:dyDescent="0.2">
      <c r="A12" s="21" t="s">
        <v>1074</v>
      </c>
      <c r="B12" s="21" t="s">
        <v>1075</v>
      </c>
      <c r="C12" s="21" t="s">
        <v>55</v>
      </c>
      <c r="D12" s="24">
        <v>25</v>
      </c>
      <c r="E12" s="22">
        <v>2717.1357376999999</v>
      </c>
      <c r="F12" s="23">
        <v>4.3118363491132303</v>
      </c>
      <c r="G12" s="22">
        <v>8.0077499999999997</v>
      </c>
      <c r="H12" s="22"/>
    </row>
    <row r="13" spans="1:8" x14ac:dyDescent="0.2">
      <c r="A13" s="21" t="s">
        <v>1031</v>
      </c>
      <c r="B13" s="21" t="s">
        <v>1032</v>
      </c>
      <c r="C13" s="21" t="s">
        <v>55</v>
      </c>
      <c r="D13" s="24">
        <v>2500</v>
      </c>
      <c r="E13" s="22">
        <v>2640.8964891000001</v>
      </c>
      <c r="F13" s="23">
        <v>4.1908519025942601</v>
      </c>
      <c r="G13" s="22">
        <v>7.7099000000000002</v>
      </c>
      <c r="H13" s="22"/>
    </row>
    <row r="14" spans="1:8" x14ac:dyDescent="0.2">
      <c r="A14" s="21" t="s">
        <v>1076</v>
      </c>
      <c r="B14" s="21" t="s">
        <v>1077</v>
      </c>
      <c r="C14" s="21" t="s">
        <v>55</v>
      </c>
      <c r="D14" s="24">
        <v>250</v>
      </c>
      <c r="E14" s="22">
        <v>2640.2449590000001</v>
      </c>
      <c r="F14" s="23">
        <v>4.1898179862062301</v>
      </c>
      <c r="G14" s="22">
        <v>7.9427500000000002</v>
      </c>
      <c r="H14" s="22"/>
    </row>
    <row r="15" spans="1:8" x14ac:dyDescent="0.2">
      <c r="A15" s="21" t="s">
        <v>1078</v>
      </c>
      <c r="B15" s="21" t="s">
        <v>1079</v>
      </c>
      <c r="C15" s="21" t="s">
        <v>60</v>
      </c>
      <c r="D15" s="24">
        <v>250</v>
      </c>
      <c r="E15" s="22">
        <v>2619.763265</v>
      </c>
      <c r="F15" s="23">
        <v>4.1573154831272401</v>
      </c>
      <c r="G15" s="22">
        <v>7.8287000000000004</v>
      </c>
      <c r="H15" s="22"/>
    </row>
    <row r="16" spans="1:8" x14ac:dyDescent="0.2">
      <c r="A16" s="21" t="s">
        <v>1080</v>
      </c>
      <c r="B16" s="21" t="s">
        <v>1081</v>
      </c>
      <c r="C16" s="21" t="s">
        <v>60</v>
      </c>
      <c r="D16" s="24">
        <v>250</v>
      </c>
      <c r="E16" s="22">
        <v>2590.8332918000001</v>
      </c>
      <c r="F16" s="23">
        <v>4.1114063633538498</v>
      </c>
      <c r="G16" s="22">
        <v>7.5750000000000002</v>
      </c>
      <c r="H16" s="22"/>
    </row>
    <row r="17" spans="1:8" x14ac:dyDescent="0.2">
      <c r="A17" s="21" t="s">
        <v>1082</v>
      </c>
      <c r="B17" s="21" t="s">
        <v>1083</v>
      </c>
      <c r="C17" s="21" t="s">
        <v>55</v>
      </c>
      <c r="D17" s="24">
        <v>250</v>
      </c>
      <c r="E17" s="22">
        <v>2581.9393442999999</v>
      </c>
      <c r="F17" s="23">
        <v>4.0972925133957796</v>
      </c>
      <c r="G17" s="22">
        <v>7.62</v>
      </c>
      <c r="H17" s="22"/>
    </row>
    <row r="18" spans="1:8" x14ac:dyDescent="0.2">
      <c r="A18" s="21" t="s">
        <v>1084</v>
      </c>
      <c r="B18" s="21" t="s">
        <v>1085</v>
      </c>
      <c r="C18" s="21" t="s">
        <v>60</v>
      </c>
      <c r="D18" s="24">
        <v>2500</v>
      </c>
      <c r="E18" s="22">
        <v>2570.0706011000002</v>
      </c>
      <c r="F18" s="23">
        <v>4.0784579452003102</v>
      </c>
      <c r="G18" s="22">
        <v>7.78</v>
      </c>
      <c r="H18" s="22"/>
    </row>
    <row r="19" spans="1:8" x14ac:dyDescent="0.2">
      <c r="A19" s="21" t="s">
        <v>1039</v>
      </c>
      <c r="B19" s="21" t="s">
        <v>1040</v>
      </c>
      <c r="C19" s="21" t="s">
        <v>55</v>
      </c>
      <c r="D19" s="24">
        <v>2500</v>
      </c>
      <c r="E19" s="22">
        <v>2529.1723972999998</v>
      </c>
      <c r="F19" s="23">
        <v>4.01355638017671</v>
      </c>
      <c r="G19" s="22">
        <v>7.7178000000000004</v>
      </c>
      <c r="H19" s="22"/>
    </row>
    <row r="20" spans="1:8" x14ac:dyDescent="0.2">
      <c r="A20" s="21" t="s">
        <v>1086</v>
      </c>
      <c r="B20" s="21" t="s">
        <v>1087</v>
      </c>
      <c r="C20" s="21" t="s">
        <v>55</v>
      </c>
      <c r="D20" s="24">
        <v>250</v>
      </c>
      <c r="E20" s="22">
        <v>2525.3004098000001</v>
      </c>
      <c r="F20" s="23">
        <v>4.0074119037656999</v>
      </c>
      <c r="G20" s="22">
        <v>6.7864000000000004</v>
      </c>
      <c r="H20" s="22">
        <v>8.4240999999999993</v>
      </c>
    </row>
    <row r="21" spans="1:8" x14ac:dyDescent="0.2">
      <c r="A21" s="21" t="s">
        <v>1088</v>
      </c>
      <c r="B21" s="21" t="s">
        <v>1089</v>
      </c>
      <c r="C21" s="21" t="s">
        <v>55</v>
      </c>
      <c r="D21" s="24">
        <v>250</v>
      </c>
      <c r="E21" s="22">
        <v>2511.9315574000002</v>
      </c>
      <c r="F21" s="23">
        <v>3.9861968047463798</v>
      </c>
      <c r="G21" s="22">
        <v>7.71</v>
      </c>
      <c r="H21" s="22"/>
    </row>
    <row r="22" spans="1:8" x14ac:dyDescent="0.2">
      <c r="A22" s="21" t="s">
        <v>1090</v>
      </c>
      <c r="B22" s="21" t="s">
        <v>1091</v>
      </c>
      <c r="C22" s="21" t="s">
        <v>55</v>
      </c>
      <c r="D22" s="24">
        <v>250</v>
      </c>
      <c r="E22" s="22">
        <v>2474.7216666999998</v>
      </c>
      <c r="F22" s="23">
        <v>3.9271482423059201</v>
      </c>
      <c r="G22" s="22">
        <v>7.7308000000000003</v>
      </c>
      <c r="H22" s="22"/>
    </row>
    <row r="23" spans="1:8" x14ac:dyDescent="0.2">
      <c r="A23" s="21" t="s">
        <v>1092</v>
      </c>
      <c r="B23" s="21" t="s">
        <v>1093</v>
      </c>
      <c r="C23" s="21" t="s">
        <v>60</v>
      </c>
      <c r="D23" s="24">
        <v>100</v>
      </c>
      <c r="E23" s="22">
        <v>1019.6404932</v>
      </c>
      <c r="F23" s="23">
        <v>1.6180726198570701</v>
      </c>
      <c r="G23" s="22">
        <v>7.61</v>
      </c>
      <c r="H23" s="22"/>
    </row>
    <row r="24" spans="1:8" x14ac:dyDescent="0.2">
      <c r="A24" s="21" t="s">
        <v>1043</v>
      </c>
      <c r="B24" s="21" t="s">
        <v>1044</v>
      </c>
      <c r="C24" s="21" t="s">
        <v>55</v>
      </c>
      <c r="D24" s="24">
        <v>1000</v>
      </c>
      <c r="E24" s="22">
        <v>1005.0497945</v>
      </c>
      <c r="F24" s="23">
        <v>1.5949185668074899</v>
      </c>
      <c r="G24" s="22">
        <v>7.78</v>
      </c>
      <c r="H24" s="22"/>
    </row>
    <row r="25" spans="1:8" x14ac:dyDescent="0.2">
      <c r="A25" s="21" t="s">
        <v>1094</v>
      </c>
      <c r="B25" s="21" t="s">
        <v>1095</v>
      </c>
      <c r="C25" s="21" t="s">
        <v>55</v>
      </c>
      <c r="D25" s="24">
        <v>50</v>
      </c>
      <c r="E25" s="22">
        <v>539.26089339999999</v>
      </c>
      <c r="F25" s="23">
        <v>0.85575582020264995</v>
      </c>
      <c r="G25" s="22">
        <v>7.1501999999999999</v>
      </c>
      <c r="H25" s="22"/>
    </row>
    <row r="26" spans="1:8" x14ac:dyDescent="0.2">
      <c r="A26" s="21" t="s">
        <v>67</v>
      </c>
      <c r="B26" s="21" t="s">
        <v>66</v>
      </c>
      <c r="C26" s="21" t="s">
        <v>61</v>
      </c>
      <c r="D26" s="24">
        <v>500</v>
      </c>
      <c r="E26" s="22">
        <v>530.22350819999997</v>
      </c>
      <c r="F26" s="23">
        <v>0.84141434823802796</v>
      </c>
      <c r="G26" s="22">
        <v>7.7266000000000004</v>
      </c>
      <c r="H26" s="22"/>
    </row>
    <row r="27" spans="1:8" x14ac:dyDescent="0.2">
      <c r="A27" s="21" t="s">
        <v>1096</v>
      </c>
      <c r="B27" s="21" t="s">
        <v>1097</v>
      </c>
      <c r="C27" s="21" t="s">
        <v>55</v>
      </c>
      <c r="D27" s="24">
        <v>50</v>
      </c>
      <c r="E27" s="22">
        <v>528.14126229999999</v>
      </c>
      <c r="F27" s="23">
        <v>0.83811002176112803</v>
      </c>
      <c r="G27" s="22">
        <v>7.6050000000000004</v>
      </c>
      <c r="H27" s="22"/>
    </row>
    <row r="28" spans="1:8" x14ac:dyDescent="0.2">
      <c r="A28" s="21" t="s">
        <v>1098</v>
      </c>
      <c r="B28" s="21" t="s">
        <v>1099</v>
      </c>
      <c r="C28" s="21" t="s">
        <v>55</v>
      </c>
      <c r="D28" s="24">
        <v>50</v>
      </c>
      <c r="E28" s="22">
        <v>519.2341639</v>
      </c>
      <c r="F28" s="23">
        <v>0.82397530257379903</v>
      </c>
      <c r="G28" s="22">
        <v>7.6275000000000004</v>
      </c>
      <c r="H28" s="22"/>
    </row>
    <row r="29" spans="1:8" x14ac:dyDescent="0.2">
      <c r="A29" s="21" t="s">
        <v>1049</v>
      </c>
      <c r="B29" s="21" t="s">
        <v>1050</v>
      </c>
      <c r="C29" s="21" t="s">
        <v>55</v>
      </c>
      <c r="D29" s="24">
        <v>50</v>
      </c>
      <c r="E29" s="22">
        <v>518.08154100000002</v>
      </c>
      <c r="F29" s="23">
        <v>0.82214619950467904</v>
      </c>
      <c r="G29" s="22">
        <v>7.7309000000000001</v>
      </c>
      <c r="H29" s="22"/>
    </row>
    <row r="30" spans="1:8" x14ac:dyDescent="0.2">
      <c r="A30" s="21" t="s">
        <v>1045</v>
      </c>
      <c r="B30" s="21" t="s">
        <v>1046</v>
      </c>
      <c r="C30" s="21" t="s">
        <v>55</v>
      </c>
      <c r="D30" s="24">
        <v>50</v>
      </c>
      <c r="E30" s="22">
        <v>505.82863930000002</v>
      </c>
      <c r="F30" s="23">
        <v>0.80270200825610605</v>
      </c>
      <c r="G30" s="22">
        <v>7.82</v>
      </c>
      <c r="H30" s="22"/>
    </row>
    <row r="31" spans="1:8" x14ac:dyDescent="0.2">
      <c r="A31" s="21" t="s">
        <v>1100</v>
      </c>
      <c r="B31" s="21" t="s">
        <v>1101</v>
      </c>
      <c r="C31" s="21" t="s">
        <v>55</v>
      </c>
      <c r="D31" s="24">
        <v>5</v>
      </c>
      <c r="E31" s="22">
        <v>501.50113700000003</v>
      </c>
      <c r="F31" s="23">
        <v>0.79583467312112899</v>
      </c>
      <c r="G31" s="22">
        <v>7.9477500000000001</v>
      </c>
      <c r="H31" s="22"/>
    </row>
    <row r="32" spans="1:8" x14ac:dyDescent="0.2">
      <c r="A32" s="21" t="s">
        <v>1051</v>
      </c>
      <c r="B32" s="21" t="s">
        <v>1052</v>
      </c>
      <c r="C32" s="21" t="s">
        <v>55</v>
      </c>
      <c r="D32" s="24">
        <v>44</v>
      </c>
      <c r="E32" s="22">
        <v>446.47843339999997</v>
      </c>
      <c r="F32" s="23">
        <v>0.70851886842386702</v>
      </c>
      <c r="G32" s="22">
        <v>7.8075000000000001</v>
      </c>
      <c r="H32" s="22"/>
    </row>
    <row r="33" spans="1:9" x14ac:dyDescent="0.2">
      <c r="A33" s="20" t="s">
        <v>24</v>
      </c>
      <c r="B33" s="20"/>
      <c r="C33" s="20"/>
      <c r="D33" s="20"/>
      <c r="E33" s="25">
        <f>SUM(E6:E32)</f>
        <v>56079.145085100005</v>
      </c>
      <c r="F33" s="26">
        <f>SUM(F6:F32)</f>
        <v>88.99227699599993</v>
      </c>
      <c r="G33" s="25"/>
      <c r="H33" s="25"/>
      <c r="I33" s="14"/>
    </row>
    <row r="34" spans="1:9" x14ac:dyDescent="0.2">
      <c r="A34" s="21"/>
      <c r="B34" s="21"/>
      <c r="C34" s="21"/>
      <c r="D34" s="21"/>
      <c r="E34" s="22"/>
      <c r="F34" s="23"/>
      <c r="G34" s="22"/>
      <c r="H34" s="22"/>
    </row>
    <row r="35" spans="1:9" x14ac:dyDescent="0.2">
      <c r="A35" s="20" t="s">
        <v>45</v>
      </c>
      <c r="B35" s="21"/>
      <c r="C35" s="21"/>
      <c r="D35" s="21"/>
      <c r="E35" s="22"/>
      <c r="F35" s="23"/>
      <c r="G35" s="22"/>
      <c r="H35" s="22"/>
    </row>
    <row r="36" spans="1:9" x14ac:dyDescent="0.2">
      <c r="A36" s="21" t="s">
        <v>1053</v>
      </c>
      <c r="B36" s="21" t="s">
        <v>1054</v>
      </c>
      <c r="C36" s="21" t="s">
        <v>48</v>
      </c>
      <c r="D36" s="24">
        <v>127900</v>
      </c>
      <c r="E36" s="22">
        <v>128.32668860000001</v>
      </c>
      <c r="F36" s="23">
        <v>0.20364226666688101</v>
      </c>
      <c r="G36" s="22">
        <v>7.7145331271999904</v>
      </c>
      <c r="H36" s="22"/>
    </row>
    <row r="37" spans="1:9" x14ac:dyDescent="0.2">
      <c r="A37" s="20" t="s">
        <v>24</v>
      </c>
      <c r="B37" s="20"/>
      <c r="C37" s="20"/>
      <c r="D37" s="20"/>
      <c r="E37" s="25">
        <f>SUM(E36:E36)</f>
        <v>128.32668860000001</v>
      </c>
      <c r="F37" s="26">
        <f>SUM(F36:F36)</f>
        <v>0.20364226666688101</v>
      </c>
      <c r="G37" s="25"/>
      <c r="H37" s="25"/>
      <c r="I37" s="14"/>
    </row>
    <row r="38" spans="1:9" x14ac:dyDescent="0.2">
      <c r="A38" s="21"/>
      <c r="B38" s="21"/>
      <c r="C38" s="21"/>
      <c r="D38" s="21"/>
      <c r="E38" s="22"/>
      <c r="F38" s="23"/>
      <c r="G38" s="22"/>
      <c r="H38" s="22"/>
    </row>
    <row r="39" spans="1:9" x14ac:dyDescent="0.2">
      <c r="A39" s="20" t="s">
        <v>895</v>
      </c>
      <c r="B39" s="21"/>
      <c r="C39" s="21"/>
      <c r="D39" s="21"/>
      <c r="E39" s="22"/>
      <c r="F39" s="23"/>
      <c r="G39" s="22"/>
      <c r="H39" s="22"/>
    </row>
    <row r="40" spans="1:9" x14ac:dyDescent="0.2">
      <c r="A40" s="21" t="s">
        <v>896</v>
      </c>
      <c r="B40" s="21" t="s">
        <v>897</v>
      </c>
      <c r="C40" s="21" t="s">
        <v>898</v>
      </c>
      <c r="D40" s="24">
        <v>1762.3119999999999</v>
      </c>
      <c r="E40" s="22">
        <v>179.9858974</v>
      </c>
      <c r="F40" s="23">
        <v>0.28562052457269299</v>
      </c>
      <c r="G40" s="22">
        <v>6.94</v>
      </c>
      <c r="H40" s="22"/>
    </row>
    <row r="41" spans="1:9" x14ac:dyDescent="0.2">
      <c r="A41" s="20" t="s">
        <v>24</v>
      </c>
      <c r="B41" s="20"/>
      <c r="C41" s="20"/>
      <c r="D41" s="20"/>
      <c r="E41" s="25">
        <f>SUM(E40:E40)</f>
        <v>179.9858974</v>
      </c>
      <c r="F41" s="26">
        <f>SUM(F40:F40)</f>
        <v>0.28562052457269299</v>
      </c>
      <c r="G41" s="25"/>
      <c r="H41" s="25"/>
      <c r="I41" s="14"/>
    </row>
    <row r="42" spans="1:9" x14ac:dyDescent="0.2">
      <c r="A42" s="21"/>
      <c r="B42" s="21"/>
      <c r="C42" s="21"/>
      <c r="D42" s="21"/>
      <c r="E42" s="22"/>
      <c r="F42" s="23"/>
      <c r="G42" s="22"/>
      <c r="H42" s="22"/>
    </row>
    <row r="43" spans="1:9" x14ac:dyDescent="0.2">
      <c r="A43" s="20" t="s">
        <v>27</v>
      </c>
      <c r="B43" s="20"/>
      <c r="C43" s="20"/>
      <c r="D43" s="20"/>
      <c r="E43" s="25">
        <f>E33+E37+E41</f>
        <v>56387.457671100005</v>
      </c>
      <c r="F43" s="26">
        <f>F33+F37+F41</f>
        <v>89.481539787239498</v>
      </c>
      <c r="G43" s="25"/>
      <c r="H43" s="25"/>
      <c r="I43" s="14"/>
    </row>
    <row r="44" spans="1:9" x14ac:dyDescent="0.2">
      <c r="A44" s="20"/>
      <c r="B44" s="20"/>
      <c r="C44" s="20"/>
      <c r="D44" s="20"/>
      <c r="E44" s="25"/>
      <c r="F44" s="26"/>
      <c r="G44" s="25"/>
      <c r="H44" s="25"/>
      <c r="I44" s="14"/>
    </row>
    <row r="45" spans="1:9" x14ac:dyDescent="0.2">
      <c r="A45" s="20" t="s">
        <v>29</v>
      </c>
      <c r="B45" s="20"/>
      <c r="C45" s="20"/>
      <c r="D45" s="20"/>
      <c r="E45" s="25">
        <f>E47-(E33+E37+E41)</f>
        <v>6628.2859170999945</v>
      </c>
      <c r="F45" s="26">
        <f>F47-(F33+F37+F41)</f>
        <v>10.518460212760502</v>
      </c>
      <c r="G45" s="25"/>
      <c r="H45" s="25"/>
      <c r="I45" s="14"/>
    </row>
    <row r="46" spans="1:9" x14ac:dyDescent="0.2">
      <c r="A46" s="20"/>
      <c r="B46" s="20"/>
      <c r="C46" s="20"/>
      <c r="D46" s="20"/>
      <c r="E46" s="25"/>
      <c r="F46" s="26"/>
      <c r="G46" s="25"/>
      <c r="H46" s="25"/>
      <c r="I46" s="14"/>
    </row>
    <row r="47" spans="1:9" x14ac:dyDescent="0.2">
      <c r="A47" s="27" t="s">
        <v>28</v>
      </c>
      <c r="B47" s="27"/>
      <c r="C47" s="27"/>
      <c r="D47" s="27"/>
      <c r="E47" s="28">
        <v>63015.743588199999</v>
      </c>
      <c r="F47" s="29">
        <v>100</v>
      </c>
      <c r="G47" s="28"/>
      <c r="H47" s="28"/>
      <c r="I47" s="14"/>
    </row>
    <row r="49" spans="1:4" x14ac:dyDescent="0.2">
      <c r="A49" s="14" t="s">
        <v>31</v>
      </c>
    </row>
    <row r="50" spans="1:4" x14ac:dyDescent="0.2">
      <c r="A50" s="14" t="s">
        <v>900</v>
      </c>
    </row>
    <row r="52" spans="1:4" x14ac:dyDescent="0.2">
      <c r="A52" s="14" t="s">
        <v>32</v>
      </c>
    </row>
    <row r="53" spans="1:4" x14ac:dyDescent="0.2">
      <c r="A53" s="14" t="s">
        <v>33</v>
      </c>
    </row>
    <row r="54" spans="1:4" x14ac:dyDescent="0.2">
      <c r="A54" s="14" t="s">
        <v>34</v>
      </c>
      <c r="B54" s="14"/>
      <c r="C54" s="30" t="s">
        <v>36</v>
      </c>
      <c r="D54" s="14" t="s">
        <v>35</v>
      </c>
    </row>
    <row r="55" spans="1:4" x14ac:dyDescent="0.2">
      <c r="A55" s="7" t="s">
        <v>56</v>
      </c>
      <c r="C55" s="31">
        <v>19.720700000000001</v>
      </c>
      <c r="D55" s="31">
        <v>20.433800000000002</v>
      </c>
    </row>
    <row r="56" spans="1:4" x14ac:dyDescent="0.2">
      <c r="A56" s="7" t="s">
        <v>74</v>
      </c>
      <c r="C56" s="31">
        <v>10.399800000000001</v>
      </c>
      <c r="D56" s="31">
        <v>10.5121</v>
      </c>
    </row>
    <row r="57" spans="1:4" x14ac:dyDescent="0.2">
      <c r="A57" s="7" t="s">
        <v>57</v>
      </c>
      <c r="C57" s="31">
        <v>20.4893</v>
      </c>
      <c r="D57" s="31">
        <v>21.263100000000001</v>
      </c>
    </row>
    <row r="58" spans="1:4" x14ac:dyDescent="0.2">
      <c r="A58" s="7" t="s">
        <v>75</v>
      </c>
      <c r="C58" s="31">
        <v>10.952</v>
      </c>
      <c r="D58" s="31">
        <v>11.0884</v>
      </c>
    </row>
    <row r="60" spans="1:4" x14ac:dyDescent="0.2">
      <c r="A60" s="14" t="s">
        <v>37</v>
      </c>
    </row>
    <row r="61" spans="1:4" x14ac:dyDescent="0.2">
      <c r="A61" s="88" t="s">
        <v>38</v>
      </c>
      <c r="B61" s="89"/>
      <c r="C61" s="32" t="s">
        <v>39</v>
      </c>
    </row>
    <row r="62" spans="1:4" x14ac:dyDescent="0.2">
      <c r="A62" s="84" t="s">
        <v>74</v>
      </c>
      <c r="B62" s="85"/>
      <c r="C62" s="33">
        <v>0.26</v>
      </c>
    </row>
    <row r="63" spans="1:4" x14ac:dyDescent="0.2">
      <c r="A63" s="84" t="s">
        <v>75</v>
      </c>
      <c r="B63" s="85"/>
      <c r="C63" s="33">
        <v>0.27</v>
      </c>
    </row>
    <row r="64" spans="1:4" x14ac:dyDescent="0.2">
      <c r="A64" s="7" t="s">
        <v>40</v>
      </c>
    </row>
    <row r="65" spans="1:5" x14ac:dyDescent="0.2">
      <c r="A65" s="7" t="s">
        <v>41</v>
      </c>
    </row>
    <row r="67" spans="1:5" x14ac:dyDescent="0.2">
      <c r="A67" s="14" t="s">
        <v>916</v>
      </c>
      <c r="D67" s="34">
        <v>2.5088035522691801</v>
      </c>
      <c r="E67" s="10" t="s">
        <v>42</v>
      </c>
    </row>
    <row r="69" spans="1:5" x14ac:dyDescent="0.2">
      <c r="A69" s="14" t="s">
        <v>43</v>
      </c>
      <c r="D69" s="30" t="s">
        <v>44</v>
      </c>
    </row>
    <row r="71" spans="1:5" x14ac:dyDescent="0.2">
      <c r="A71" s="14" t="s">
        <v>917</v>
      </c>
    </row>
    <row r="72" spans="1:5" ht="15" x14ac:dyDescent="0.25">
      <c r="A72" s="68"/>
    </row>
    <row r="73" spans="1:5" x14ac:dyDescent="0.2">
      <c r="A73" s="63" t="s">
        <v>803</v>
      </c>
    </row>
    <row r="74" spans="1:5" x14ac:dyDescent="0.2">
      <c r="A74" s="64"/>
    </row>
    <row r="75" spans="1:5" x14ac:dyDescent="0.2">
      <c r="A75" s="65"/>
    </row>
    <row r="76" spans="1:5" x14ac:dyDescent="0.2">
      <c r="A76" s="65"/>
    </row>
    <row r="77" spans="1:5" x14ac:dyDescent="0.2">
      <c r="A77" s="65"/>
    </row>
    <row r="78" spans="1:5" x14ac:dyDescent="0.2">
      <c r="A78" s="65"/>
    </row>
    <row r="79" spans="1:5" x14ac:dyDescent="0.2">
      <c r="A79" s="65"/>
    </row>
    <row r="80" spans="1:5" x14ac:dyDescent="0.2">
      <c r="A80" s="65"/>
    </row>
    <row r="81" spans="1:1" x14ac:dyDescent="0.2">
      <c r="A81" s="65"/>
    </row>
    <row r="82" spans="1:1" x14ac:dyDescent="0.2">
      <c r="A82" s="65"/>
    </row>
    <row r="83" spans="1:1" x14ac:dyDescent="0.2">
      <c r="A83" s="65"/>
    </row>
    <row r="84" spans="1:1" x14ac:dyDescent="0.2">
      <c r="A84" s="65"/>
    </row>
    <row r="85" spans="1:1" x14ac:dyDescent="0.2">
      <c r="A85" s="65"/>
    </row>
    <row r="86" spans="1:1" x14ac:dyDescent="0.2">
      <c r="A86" s="65"/>
    </row>
    <row r="87" spans="1:1" x14ac:dyDescent="0.2">
      <c r="A87" s="63" t="s">
        <v>1215</v>
      </c>
    </row>
    <row r="88" spans="1:1" x14ac:dyDescent="0.2">
      <c r="A88" s="65"/>
    </row>
    <row r="89" spans="1:1" x14ac:dyDescent="0.2">
      <c r="A89" s="63" t="s">
        <v>804</v>
      </c>
    </row>
    <row r="90" spans="1:1" x14ac:dyDescent="0.2">
      <c r="A90" s="65"/>
    </row>
    <row r="91" spans="1:1" x14ac:dyDescent="0.2">
      <c r="A91" s="65"/>
    </row>
    <row r="92" spans="1:1" x14ac:dyDescent="0.2">
      <c r="A92" s="65"/>
    </row>
    <row r="93" spans="1:1" x14ac:dyDescent="0.2">
      <c r="A93" s="65"/>
    </row>
    <row r="94" spans="1:1" x14ac:dyDescent="0.2">
      <c r="A94" s="65"/>
    </row>
    <row r="95" spans="1:1" x14ac:dyDescent="0.2">
      <c r="A95" s="65"/>
    </row>
    <row r="96" spans="1:1" x14ac:dyDescent="0.2">
      <c r="A96" s="65"/>
    </row>
    <row r="97" spans="1:1" x14ac:dyDescent="0.2">
      <c r="A97" s="65"/>
    </row>
    <row r="98" spans="1:1" x14ac:dyDescent="0.2">
      <c r="A98" s="65"/>
    </row>
    <row r="99" spans="1:1" x14ac:dyDescent="0.2">
      <c r="A99" s="65"/>
    </row>
    <row r="100" spans="1:1" x14ac:dyDescent="0.2">
      <c r="A100" s="65"/>
    </row>
    <row r="101" spans="1:1" x14ac:dyDescent="0.2">
      <c r="A101" s="65"/>
    </row>
    <row r="102" spans="1:1" x14ac:dyDescent="0.2">
      <c r="A102" s="65"/>
    </row>
    <row r="103" spans="1:1" x14ac:dyDescent="0.2">
      <c r="A103" s="65"/>
    </row>
    <row r="104" spans="1:1" x14ac:dyDescent="0.2">
      <c r="A104" s="64"/>
    </row>
    <row r="105" spans="1:1" x14ac:dyDescent="0.2">
      <c r="A105" s="64"/>
    </row>
    <row r="106" spans="1:1" x14ac:dyDescent="0.2">
      <c r="A106" s="64"/>
    </row>
  </sheetData>
  <mergeCells count="4">
    <mergeCell ref="A1:G1"/>
    <mergeCell ref="A61:B61"/>
    <mergeCell ref="A62:B62"/>
    <mergeCell ref="A63:B63"/>
  </mergeCells>
  <conditionalFormatting sqref="F2:F3">
    <cfRule type="cellIs" dxfId="73" priority="2" stopIfTrue="1" operator="between">
      <formula>0.009</formula>
      <formula>-0.009</formula>
    </cfRule>
  </conditionalFormatting>
  <conditionalFormatting sqref="F5:F65536">
    <cfRule type="cellIs" dxfId="7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0"/>
  <sheetViews>
    <sheetView workbookViewId="0">
      <selection sqref="A1:G1"/>
    </sheetView>
  </sheetViews>
  <sheetFormatPr defaultRowHeight="11.25" x14ac:dyDescent="0.2"/>
  <cols>
    <col min="1" max="1" width="32.28515625" style="7" bestFit="1" customWidth="1"/>
    <col min="2" max="2" width="44.85546875" style="7" customWidth="1"/>
    <col min="3" max="3" width="24.7109375" style="7" bestFit="1" customWidth="1"/>
    <col min="4" max="4" width="15.28515625" style="7" bestFit="1" customWidth="1"/>
    <col min="5" max="5" width="25" style="10" customWidth="1"/>
    <col min="6" max="6" width="13.5703125" style="11" bestFit="1" customWidth="1"/>
    <col min="7" max="7" width="4.5703125" style="10" bestFit="1" customWidth="1"/>
    <col min="8" max="256" width="9.140625" style="7"/>
    <col min="257" max="257" width="32.28515625" style="7" bestFit="1" customWidth="1"/>
    <col min="258" max="258" width="44.85546875" style="7" customWidth="1"/>
    <col min="259" max="259" width="24.7109375" style="7" bestFit="1" customWidth="1"/>
    <col min="260" max="260" width="15.28515625" style="7" bestFit="1" customWidth="1"/>
    <col min="261" max="261" width="25" style="7" customWidth="1"/>
    <col min="262" max="262" width="13.5703125" style="7" bestFit="1" customWidth="1"/>
    <col min="263" max="263" width="4.5703125" style="7" bestFit="1" customWidth="1"/>
    <col min="264" max="512" width="9.140625" style="7"/>
    <col min="513" max="513" width="32.28515625" style="7" bestFit="1" customWidth="1"/>
    <col min="514" max="514" width="44.85546875" style="7" customWidth="1"/>
    <col min="515" max="515" width="24.7109375" style="7" bestFit="1" customWidth="1"/>
    <col min="516" max="516" width="15.28515625" style="7" bestFit="1" customWidth="1"/>
    <col min="517" max="517" width="25" style="7" customWidth="1"/>
    <col min="518" max="518" width="13.5703125" style="7" bestFit="1" customWidth="1"/>
    <col min="519" max="519" width="4.5703125" style="7" bestFit="1" customWidth="1"/>
    <col min="520" max="768" width="9.140625" style="7"/>
    <col min="769" max="769" width="32.28515625" style="7" bestFit="1" customWidth="1"/>
    <col min="770" max="770" width="44.85546875" style="7" customWidth="1"/>
    <col min="771" max="771" width="24.7109375" style="7" bestFit="1" customWidth="1"/>
    <col min="772" max="772" width="15.28515625" style="7" bestFit="1" customWidth="1"/>
    <col min="773" max="773" width="25" style="7" customWidth="1"/>
    <col min="774" max="774" width="13.5703125" style="7" bestFit="1" customWidth="1"/>
    <col min="775" max="775" width="4.5703125" style="7" bestFit="1" customWidth="1"/>
    <col min="776" max="1024" width="9.140625" style="7"/>
    <col min="1025" max="1025" width="32.28515625" style="7" bestFit="1" customWidth="1"/>
    <col min="1026" max="1026" width="44.85546875" style="7" customWidth="1"/>
    <col min="1027" max="1027" width="24.7109375" style="7" bestFit="1" customWidth="1"/>
    <col min="1028" max="1028" width="15.28515625" style="7" bestFit="1" customWidth="1"/>
    <col min="1029" max="1029" width="25" style="7" customWidth="1"/>
    <col min="1030" max="1030" width="13.5703125" style="7" bestFit="1" customWidth="1"/>
    <col min="1031" max="1031" width="4.5703125" style="7" bestFit="1" customWidth="1"/>
    <col min="1032" max="1280" width="9.140625" style="7"/>
    <col min="1281" max="1281" width="32.28515625" style="7" bestFit="1" customWidth="1"/>
    <col min="1282" max="1282" width="44.85546875" style="7" customWidth="1"/>
    <col min="1283" max="1283" width="24.7109375" style="7" bestFit="1" customWidth="1"/>
    <col min="1284" max="1284" width="15.28515625" style="7" bestFit="1" customWidth="1"/>
    <col min="1285" max="1285" width="25" style="7" customWidth="1"/>
    <col min="1286" max="1286" width="13.5703125" style="7" bestFit="1" customWidth="1"/>
    <col min="1287" max="1287" width="4.5703125" style="7" bestFit="1" customWidth="1"/>
    <col min="1288" max="1536" width="9.140625" style="7"/>
    <col min="1537" max="1537" width="32.28515625" style="7" bestFit="1" customWidth="1"/>
    <col min="1538" max="1538" width="44.85546875" style="7" customWidth="1"/>
    <col min="1539" max="1539" width="24.7109375" style="7" bestFit="1" customWidth="1"/>
    <col min="1540" max="1540" width="15.28515625" style="7" bestFit="1" customWidth="1"/>
    <col min="1541" max="1541" width="25" style="7" customWidth="1"/>
    <col min="1542" max="1542" width="13.5703125" style="7" bestFit="1" customWidth="1"/>
    <col min="1543" max="1543" width="4.5703125" style="7" bestFit="1" customWidth="1"/>
    <col min="1544" max="1792" width="9.140625" style="7"/>
    <col min="1793" max="1793" width="32.28515625" style="7" bestFit="1" customWidth="1"/>
    <col min="1794" max="1794" width="44.85546875" style="7" customWidth="1"/>
    <col min="1795" max="1795" width="24.7109375" style="7" bestFit="1" customWidth="1"/>
    <col min="1796" max="1796" width="15.28515625" style="7" bestFit="1" customWidth="1"/>
    <col min="1797" max="1797" width="25" style="7" customWidth="1"/>
    <col min="1798" max="1798" width="13.5703125" style="7" bestFit="1" customWidth="1"/>
    <col min="1799" max="1799" width="4.5703125" style="7" bestFit="1" customWidth="1"/>
    <col min="1800" max="2048" width="9.140625" style="7"/>
    <col min="2049" max="2049" width="32.28515625" style="7" bestFit="1" customWidth="1"/>
    <col min="2050" max="2050" width="44.85546875" style="7" customWidth="1"/>
    <col min="2051" max="2051" width="24.7109375" style="7" bestFit="1" customWidth="1"/>
    <col min="2052" max="2052" width="15.28515625" style="7" bestFit="1" customWidth="1"/>
    <col min="2053" max="2053" width="25" style="7" customWidth="1"/>
    <col min="2054" max="2054" width="13.5703125" style="7" bestFit="1" customWidth="1"/>
    <col min="2055" max="2055" width="4.5703125" style="7" bestFit="1" customWidth="1"/>
    <col min="2056" max="2304" width="9.140625" style="7"/>
    <col min="2305" max="2305" width="32.28515625" style="7" bestFit="1" customWidth="1"/>
    <col min="2306" max="2306" width="44.85546875" style="7" customWidth="1"/>
    <col min="2307" max="2307" width="24.7109375" style="7" bestFit="1" customWidth="1"/>
    <col min="2308" max="2308" width="15.28515625" style="7" bestFit="1" customWidth="1"/>
    <col min="2309" max="2309" width="25" style="7" customWidth="1"/>
    <col min="2310" max="2310" width="13.5703125" style="7" bestFit="1" customWidth="1"/>
    <col min="2311" max="2311" width="4.5703125" style="7" bestFit="1" customWidth="1"/>
    <col min="2312" max="2560" width="9.140625" style="7"/>
    <col min="2561" max="2561" width="32.28515625" style="7" bestFit="1" customWidth="1"/>
    <col min="2562" max="2562" width="44.85546875" style="7" customWidth="1"/>
    <col min="2563" max="2563" width="24.7109375" style="7" bestFit="1" customWidth="1"/>
    <col min="2564" max="2564" width="15.28515625" style="7" bestFit="1" customWidth="1"/>
    <col min="2565" max="2565" width="25" style="7" customWidth="1"/>
    <col min="2566" max="2566" width="13.5703125" style="7" bestFit="1" customWidth="1"/>
    <col min="2567" max="2567" width="4.5703125" style="7" bestFit="1" customWidth="1"/>
    <col min="2568" max="2816" width="9.140625" style="7"/>
    <col min="2817" max="2817" width="32.28515625" style="7" bestFit="1" customWidth="1"/>
    <col min="2818" max="2818" width="44.85546875" style="7" customWidth="1"/>
    <col min="2819" max="2819" width="24.7109375" style="7" bestFit="1" customWidth="1"/>
    <col min="2820" max="2820" width="15.28515625" style="7" bestFit="1" customWidth="1"/>
    <col min="2821" max="2821" width="25" style="7" customWidth="1"/>
    <col min="2822" max="2822" width="13.5703125" style="7" bestFit="1" customWidth="1"/>
    <col min="2823" max="2823" width="4.5703125" style="7" bestFit="1" customWidth="1"/>
    <col min="2824" max="3072" width="9.140625" style="7"/>
    <col min="3073" max="3073" width="32.28515625" style="7" bestFit="1" customWidth="1"/>
    <col min="3074" max="3074" width="44.85546875" style="7" customWidth="1"/>
    <col min="3075" max="3075" width="24.7109375" style="7" bestFit="1" customWidth="1"/>
    <col min="3076" max="3076" width="15.28515625" style="7" bestFit="1" customWidth="1"/>
    <col min="3077" max="3077" width="25" style="7" customWidth="1"/>
    <col min="3078" max="3078" width="13.5703125" style="7" bestFit="1" customWidth="1"/>
    <col min="3079" max="3079" width="4.5703125" style="7" bestFit="1" customWidth="1"/>
    <col min="3080" max="3328" width="9.140625" style="7"/>
    <col min="3329" max="3329" width="32.28515625" style="7" bestFit="1" customWidth="1"/>
    <col min="3330" max="3330" width="44.85546875" style="7" customWidth="1"/>
    <col min="3331" max="3331" width="24.7109375" style="7" bestFit="1" customWidth="1"/>
    <col min="3332" max="3332" width="15.28515625" style="7" bestFit="1" customWidth="1"/>
    <col min="3333" max="3333" width="25" style="7" customWidth="1"/>
    <col min="3334" max="3334" width="13.5703125" style="7" bestFit="1" customWidth="1"/>
    <col min="3335" max="3335" width="4.5703125" style="7" bestFit="1" customWidth="1"/>
    <col min="3336" max="3584" width="9.140625" style="7"/>
    <col min="3585" max="3585" width="32.28515625" style="7" bestFit="1" customWidth="1"/>
    <col min="3586" max="3586" width="44.85546875" style="7" customWidth="1"/>
    <col min="3587" max="3587" width="24.7109375" style="7" bestFit="1" customWidth="1"/>
    <col min="3588" max="3588" width="15.28515625" style="7" bestFit="1" customWidth="1"/>
    <col min="3589" max="3589" width="25" style="7" customWidth="1"/>
    <col min="3590" max="3590" width="13.5703125" style="7" bestFit="1" customWidth="1"/>
    <col min="3591" max="3591" width="4.5703125" style="7" bestFit="1" customWidth="1"/>
    <col min="3592" max="3840" width="9.140625" style="7"/>
    <col min="3841" max="3841" width="32.28515625" style="7" bestFit="1" customWidth="1"/>
    <col min="3842" max="3842" width="44.85546875" style="7" customWidth="1"/>
    <col min="3843" max="3843" width="24.7109375" style="7" bestFit="1" customWidth="1"/>
    <col min="3844" max="3844" width="15.28515625" style="7" bestFit="1" customWidth="1"/>
    <col min="3845" max="3845" width="25" style="7" customWidth="1"/>
    <col min="3846" max="3846" width="13.5703125" style="7" bestFit="1" customWidth="1"/>
    <col min="3847" max="3847" width="4.5703125" style="7" bestFit="1" customWidth="1"/>
    <col min="3848" max="4096" width="9.140625" style="7"/>
    <col min="4097" max="4097" width="32.28515625" style="7" bestFit="1" customWidth="1"/>
    <col min="4098" max="4098" width="44.85546875" style="7" customWidth="1"/>
    <col min="4099" max="4099" width="24.7109375" style="7" bestFit="1" customWidth="1"/>
    <col min="4100" max="4100" width="15.28515625" style="7" bestFit="1" customWidth="1"/>
    <col min="4101" max="4101" width="25" style="7" customWidth="1"/>
    <col min="4102" max="4102" width="13.5703125" style="7" bestFit="1" customWidth="1"/>
    <col min="4103" max="4103" width="4.5703125" style="7" bestFit="1" customWidth="1"/>
    <col min="4104" max="4352" width="9.140625" style="7"/>
    <col min="4353" max="4353" width="32.28515625" style="7" bestFit="1" customWidth="1"/>
    <col min="4354" max="4354" width="44.85546875" style="7" customWidth="1"/>
    <col min="4355" max="4355" width="24.7109375" style="7" bestFit="1" customWidth="1"/>
    <col min="4356" max="4356" width="15.28515625" style="7" bestFit="1" customWidth="1"/>
    <col min="4357" max="4357" width="25" style="7" customWidth="1"/>
    <col min="4358" max="4358" width="13.5703125" style="7" bestFit="1" customWidth="1"/>
    <col min="4359" max="4359" width="4.5703125" style="7" bestFit="1" customWidth="1"/>
    <col min="4360" max="4608" width="9.140625" style="7"/>
    <col min="4609" max="4609" width="32.28515625" style="7" bestFit="1" customWidth="1"/>
    <col min="4610" max="4610" width="44.85546875" style="7" customWidth="1"/>
    <col min="4611" max="4611" width="24.7109375" style="7" bestFit="1" customWidth="1"/>
    <col min="4612" max="4612" width="15.28515625" style="7" bestFit="1" customWidth="1"/>
    <col min="4613" max="4613" width="25" style="7" customWidth="1"/>
    <col min="4614" max="4614" width="13.5703125" style="7" bestFit="1" customWidth="1"/>
    <col min="4615" max="4615" width="4.5703125" style="7" bestFit="1" customWidth="1"/>
    <col min="4616" max="4864" width="9.140625" style="7"/>
    <col min="4865" max="4865" width="32.28515625" style="7" bestFit="1" customWidth="1"/>
    <col min="4866" max="4866" width="44.85546875" style="7" customWidth="1"/>
    <col min="4867" max="4867" width="24.7109375" style="7" bestFit="1" customWidth="1"/>
    <col min="4868" max="4868" width="15.28515625" style="7" bestFit="1" customWidth="1"/>
    <col min="4869" max="4869" width="25" style="7" customWidth="1"/>
    <col min="4870" max="4870" width="13.5703125" style="7" bestFit="1" customWidth="1"/>
    <col min="4871" max="4871" width="4.5703125" style="7" bestFit="1" customWidth="1"/>
    <col min="4872" max="5120" width="9.140625" style="7"/>
    <col min="5121" max="5121" width="32.28515625" style="7" bestFit="1" customWidth="1"/>
    <col min="5122" max="5122" width="44.85546875" style="7" customWidth="1"/>
    <col min="5123" max="5123" width="24.7109375" style="7" bestFit="1" customWidth="1"/>
    <col min="5124" max="5124" width="15.28515625" style="7" bestFit="1" customWidth="1"/>
    <col min="5125" max="5125" width="25" style="7" customWidth="1"/>
    <col min="5126" max="5126" width="13.5703125" style="7" bestFit="1" customWidth="1"/>
    <col min="5127" max="5127" width="4.5703125" style="7" bestFit="1" customWidth="1"/>
    <col min="5128" max="5376" width="9.140625" style="7"/>
    <col min="5377" max="5377" width="32.28515625" style="7" bestFit="1" customWidth="1"/>
    <col min="5378" max="5378" width="44.85546875" style="7" customWidth="1"/>
    <col min="5379" max="5379" width="24.7109375" style="7" bestFit="1" customWidth="1"/>
    <col min="5380" max="5380" width="15.28515625" style="7" bestFit="1" customWidth="1"/>
    <col min="5381" max="5381" width="25" style="7" customWidth="1"/>
    <col min="5382" max="5382" width="13.5703125" style="7" bestFit="1" customWidth="1"/>
    <col min="5383" max="5383" width="4.5703125" style="7" bestFit="1" customWidth="1"/>
    <col min="5384" max="5632" width="9.140625" style="7"/>
    <col min="5633" max="5633" width="32.28515625" style="7" bestFit="1" customWidth="1"/>
    <col min="5634" max="5634" width="44.85546875" style="7" customWidth="1"/>
    <col min="5635" max="5635" width="24.7109375" style="7" bestFit="1" customWidth="1"/>
    <col min="5636" max="5636" width="15.28515625" style="7" bestFit="1" customWidth="1"/>
    <col min="5637" max="5637" width="25" style="7" customWidth="1"/>
    <col min="5638" max="5638" width="13.5703125" style="7" bestFit="1" customWidth="1"/>
    <col min="5639" max="5639" width="4.5703125" style="7" bestFit="1" customWidth="1"/>
    <col min="5640" max="5888" width="9.140625" style="7"/>
    <col min="5889" max="5889" width="32.28515625" style="7" bestFit="1" customWidth="1"/>
    <col min="5890" max="5890" width="44.85546875" style="7" customWidth="1"/>
    <col min="5891" max="5891" width="24.7109375" style="7" bestFit="1" customWidth="1"/>
    <col min="5892" max="5892" width="15.28515625" style="7" bestFit="1" customWidth="1"/>
    <col min="5893" max="5893" width="25" style="7" customWidth="1"/>
    <col min="5894" max="5894" width="13.5703125" style="7" bestFit="1" customWidth="1"/>
    <col min="5895" max="5895" width="4.5703125" style="7" bestFit="1" customWidth="1"/>
    <col min="5896" max="6144" width="9.140625" style="7"/>
    <col min="6145" max="6145" width="32.28515625" style="7" bestFit="1" customWidth="1"/>
    <col min="6146" max="6146" width="44.85546875" style="7" customWidth="1"/>
    <col min="6147" max="6147" width="24.7109375" style="7" bestFit="1" customWidth="1"/>
    <col min="6148" max="6148" width="15.28515625" style="7" bestFit="1" customWidth="1"/>
    <col min="6149" max="6149" width="25" style="7" customWidth="1"/>
    <col min="6150" max="6150" width="13.5703125" style="7" bestFit="1" customWidth="1"/>
    <col min="6151" max="6151" width="4.5703125" style="7" bestFit="1" customWidth="1"/>
    <col min="6152" max="6400" width="9.140625" style="7"/>
    <col min="6401" max="6401" width="32.28515625" style="7" bestFit="1" customWidth="1"/>
    <col min="6402" max="6402" width="44.85546875" style="7" customWidth="1"/>
    <col min="6403" max="6403" width="24.7109375" style="7" bestFit="1" customWidth="1"/>
    <col min="6404" max="6404" width="15.28515625" style="7" bestFit="1" customWidth="1"/>
    <col min="6405" max="6405" width="25" style="7" customWidth="1"/>
    <col min="6406" max="6406" width="13.5703125" style="7" bestFit="1" customWidth="1"/>
    <col min="6407" max="6407" width="4.5703125" style="7" bestFit="1" customWidth="1"/>
    <col min="6408" max="6656" width="9.140625" style="7"/>
    <col min="6657" max="6657" width="32.28515625" style="7" bestFit="1" customWidth="1"/>
    <col min="6658" max="6658" width="44.85546875" style="7" customWidth="1"/>
    <col min="6659" max="6659" width="24.7109375" style="7" bestFit="1" customWidth="1"/>
    <col min="6660" max="6660" width="15.28515625" style="7" bestFit="1" customWidth="1"/>
    <col min="6661" max="6661" width="25" style="7" customWidth="1"/>
    <col min="6662" max="6662" width="13.5703125" style="7" bestFit="1" customWidth="1"/>
    <col min="6663" max="6663" width="4.5703125" style="7" bestFit="1" customWidth="1"/>
    <col min="6664" max="6912" width="9.140625" style="7"/>
    <col min="6913" max="6913" width="32.28515625" style="7" bestFit="1" customWidth="1"/>
    <col min="6914" max="6914" width="44.85546875" style="7" customWidth="1"/>
    <col min="6915" max="6915" width="24.7109375" style="7" bestFit="1" customWidth="1"/>
    <col min="6916" max="6916" width="15.28515625" style="7" bestFit="1" customWidth="1"/>
    <col min="6917" max="6917" width="25" style="7" customWidth="1"/>
    <col min="6918" max="6918" width="13.5703125" style="7" bestFit="1" customWidth="1"/>
    <col min="6919" max="6919" width="4.5703125" style="7" bestFit="1" customWidth="1"/>
    <col min="6920" max="7168" width="9.140625" style="7"/>
    <col min="7169" max="7169" width="32.28515625" style="7" bestFit="1" customWidth="1"/>
    <col min="7170" max="7170" width="44.85546875" style="7" customWidth="1"/>
    <col min="7171" max="7171" width="24.7109375" style="7" bestFit="1" customWidth="1"/>
    <col min="7172" max="7172" width="15.28515625" style="7" bestFit="1" customWidth="1"/>
    <col min="7173" max="7173" width="25" style="7" customWidth="1"/>
    <col min="7174" max="7174" width="13.5703125" style="7" bestFit="1" customWidth="1"/>
    <col min="7175" max="7175" width="4.5703125" style="7" bestFit="1" customWidth="1"/>
    <col min="7176" max="7424" width="9.140625" style="7"/>
    <col min="7425" max="7425" width="32.28515625" style="7" bestFit="1" customWidth="1"/>
    <col min="7426" max="7426" width="44.85546875" style="7" customWidth="1"/>
    <col min="7427" max="7427" width="24.7109375" style="7" bestFit="1" customWidth="1"/>
    <col min="7428" max="7428" width="15.28515625" style="7" bestFit="1" customWidth="1"/>
    <col min="7429" max="7429" width="25" style="7" customWidth="1"/>
    <col min="7430" max="7430" width="13.5703125" style="7" bestFit="1" customWidth="1"/>
    <col min="7431" max="7431" width="4.5703125" style="7" bestFit="1" customWidth="1"/>
    <col min="7432" max="7680" width="9.140625" style="7"/>
    <col min="7681" max="7681" width="32.28515625" style="7" bestFit="1" customWidth="1"/>
    <col min="7682" max="7682" width="44.85546875" style="7" customWidth="1"/>
    <col min="7683" max="7683" width="24.7109375" style="7" bestFit="1" customWidth="1"/>
    <col min="7684" max="7684" width="15.28515625" style="7" bestFit="1" customWidth="1"/>
    <col min="7685" max="7685" width="25" style="7" customWidth="1"/>
    <col min="7686" max="7686" width="13.5703125" style="7" bestFit="1" customWidth="1"/>
    <col min="7687" max="7687" width="4.5703125" style="7" bestFit="1" customWidth="1"/>
    <col min="7688" max="7936" width="9.140625" style="7"/>
    <col min="7937" max="7937" width="32.28515625" style="7" bestFit="1" customWidth="1"/>
    <col min="7938" max="7938" width="44.85546875" style="7" customWidth="1"/>
    <col min="7939" max="7939" width="24.7109375" style="7" bestFit="1" customWidth="1"/>
    <col min="7940" max="7940" width="15.28515625" style="7" bestFit="1" customWidth="1"/>
    <col min="7941" max="7941" width="25" style="7" customWidth="1"/>
    <col min="7942" max="7942" width="13.5703125" style="7" bestFit="1" customWidth="1"/>
    <col min="7943" max="7943" width="4.5703125" style="7" bestFit="1" customWidth="1"/>
    <col min="7944" max="8192" width="9.140625" style="7"/>
    <col min="8193" max="8193" width="32.28515625" style="7" bestFit="1" customWidth="1"/>
    <col min="8194" max="8194" width="44.85546875" style="7" customWidth="1"/>
    <col min="8195" max="8195" width="24.7109375" style="7" bestFit="1" customWidth="1"/>
    <col min="8196" max="8196" width="15.28515625" style="7" bestFit="1" customWidth="1"/>
    <col min="8197" max="8197" width="25" style="7" customWidth="1"/>
    <col min="8198" max="8198" width="13.5703125" style="7" bestFit="1" customWidth="1"/>
    <col min="8199" max="8199" width="4.5703125" style="7" bestFit="1" customWidth="1"/>
    <col min="8200" max="8448" width="9.140625" style="7"/>
    <col min="8449" max="8449" width="32.28515625" style="7" bestFit="1" customWidth="1"/>
    <col min="8450" max="8450" width="44.85546875" style="7" customWidth="1"/>
    <col min="8451" max="8451" width="24.7109375" style="7" bestFit="1" customWidth="1"/>
    <col min="8452" max="8452" width="15.28515625" style="7" bestFit="1" customWidth="1"/>
    <col min="8453" max="8453" width="25" style="7" customWidth="1"/>
    <col min="8454" max="8454" width="13.5703125" style="7" bestFit="1" customWidth="1"/>
    <col min="8455" max="8455" width="4.5703125" style="7" bestFit="1" customWidth="1"/>
    <col min="8456" max="8704" width="9.140625" style="7"/>
    <col min="8705" max="8705" width="32.28515625" style="7" bestFit="1" customWidth="1"/>
    <col min="8706" max="8706" width="44.85546875" style="7" customWidth="1"/>
    <col min="8707" max="8707" width="24.7109375" style="7" bestFit="1" customWidth="1"/>
    <col min="8708" max="8708" width="15.28515625" style="7" bestFit="1" customWidth="1"/>
    <col min="8709" max="8709" width="25" style="7" customWidth="1"/>
    <col min="8710" max="8710" width="13.5703125" style="7" bestFit="1" customWidth="1"/>
    <col min="8711" max="8711" width="4.5703125" style="7" bestFit="1" customWidth="1"/>
    <col min="8712" max="8960" width="9.140625" style="7"/>
    <col min="8961" max="8961" width="32.28515625" style="7" bestFit="1" customWidth="1"/>
    <col min="8962" max="8962" width="44.85546875" style="7" customWidth="1"/>
    <col min="8963" max="8963" width="24.7109375" style="7" bestFit="1" customWidth="1"/>
    <col min="8964" max="8964" width="15.28515625" style="7" bestFit="1" customWidth="1"/>
    <col min="8965" max="8965" width="25" style="7" customWidth="1"/>
    <col min="8966" max="8966" width="13.5703125" style="7" bestFit="1" customWidth="1"/>
    <col min="8967" max="8967" width="4.5703125" style="7" bestFit="1" customWidth="1"/>
    <col min="8968" max="9216" width="9.140625" style="7"/>
    <col min="9217" max="9217" width="32.28515625" style="7" bestFit="1" customWidth="1"/>
    <col min="9218" max="9218" width="44.85546875" style="7" customWidth="1"/>
    <col min="9219" max="9219" width="24.7109375" style="7" bestFit="1" customWidth="1"/>
    <col min="9220" max="9220" width="15.28515625" style="7" bestFit="1" customWidth="1"/>
    <col min="9221" max="9221" width="25" style="7" customWidth="1"/>
    <col min="9222" max="9222" width="13.5703125" style="7" bestFit="1" customWidth="1"/>
    <col min="9223" max="9223" width="4.5703125" style="7" bestFit="1" customWidth="1"/>
    <col min="9224" max="9472" width="9.140625" style="7"/>
    <col min="9473" max="9473" width="32.28515625" style="7" bestFit="1" customWidth="1"/>
    <col min="9474" max="9474" width="44.85546875" style="7" customWidth="1"/>
    <col min="9475" max="9475" width="24.7109375" style="7" bestFit="1" customWidth="1"/>
    <col min="9476" max="9476" width="15.28515625" style="7" bestFit="1" customWidth="1"/>
    <col min="9477" max="9477" width="25" style="7" customWidth="1"/>
    <col min="9478" max="9478" width="13.5703125" style="7" bestFit="1" customWidth="1"/>
    <col min="9479" max="9479" width="4.5703125" style="7" bestFit="1" customWidth="1"/>
    <col min="9480" max="9728" width="9.140625" style="7"/>
    <col min="9729" max="9729" width="32.28515625" style="7" bestFit="1" customWidth="1"/>
    <col min="9730" max="9730" width="44.85546875" style="7" customWidth="1"/>
    <col min="9731" max="9731" width="24.7109375" style="7" bestFit="1" customWidth="1"/>
    <col min="9732" max="9732" width="15.28515625" style="7" bestFit="1" customWidth="1"/>
    <col min="9733" max="9733" width="25" style="7" customWidth="1"/>
    <col min="9734" max="9734" width="13.5703125" style="7" bestFit="1" customWidth="1"/>
    <col min="9735" max="9735" width="4.5703125" style="7" bestFit="1" customWidth="1"/>
    <col min="9736" max="9984" width="9.140625" style="7"/>
    <col min="9985" max="9985" width="32.28515625" style="7" bestFit="1" customWidth="1"/>
    <col min="9986" max="9986" width="44.85546875" style="7" customWidth="1"/>
    <col min="9987" max="9987" width="24.7109375" style="7" bestFit="1" customWidth="1"/>
    <col min="9988" max="9988" width="15.28515625" style="7" bestFit="1" customWidth="1"/>
    <col min="9989" max="9989" width="25" style="7" customWidth="1"/>
    <col min="9990" max="9990" width="13.5703125" style="7" bestFit="1" customWidth="1"/>
    <col min="9991" max="9991" width="4.5703125" style="7" bestFit="1" customWidth="1"/>
    <col min="9992" max="10240" width="9.140625" style="7"/>
    <col min="10241" max="10241" width="32.28515625" style="7" bestFit="1" customWidth="1"/>
    <col min="10242" max="10242" width="44.85546875" style="7" customWidth="1"/>
    <col min="10243" max="10243" width="24.7109375" style="7" bestFit="1" customWidth="1"/>
    <col min="10244" max="10244" width="15.28515625" style="7" bestFit="1" customWidth="1"/>
    <col min="10245" max="10245" width="25" style="7" customWidth="1"/>
    <col min="10246" max="10246" width="13.5703125" style="7" bestFit="1" customWidth="1"/>
    <col min="10247" max="10247" width="4.5703125" style="7" bestFit="1" customWidth="1"/>
    <col min="10248" max="10496" width="9.140625" style="7"/>
    <col min="10497" max="10497" width="32.28515625" style="7" bestFit="1" customWidth="1"/>
    <col min="10498" max="10498" width="44.85546875" style="7" customWidth="1"/>
    <col min="10499" max="10499" width="24.7109375" style="7" bestFit="1" customWidth="1"/>
    <col min="10500" max="10500" width="15.28515625" style="7" bestFit="1" customWidth="1"/>
    <col min="10501" max="10501" width="25" style="7" customWidth="1"/>
    <col min="10502" max="10502" width="13.5703125" style="7" bestFit="1" customWidth="1"/>
    <col min="10503" max="10503" width="4.5703125" style="7" bestFit="1" customWidth="1"/>
    <col min="10504" max="10752" width="9.140625" style="7"/>
    <col min="10753" max="10753" width="32.28515625" style="7" bestFit="1" customWidth="1"/>
    <col min="10754" max="10754" width="44.85546875" style="7" customWidth="1"/>
    <col min="10755" max="10755" width="24.7109375" style="7" bestFit="1" customWidth="1"/>
    <col min="10756" max="10756" width="15.28515625" style="7" bestFit="1" customWidth="1"/>
    <col min="10757" max="10757" width="25" style="7" customWidth="1"/>
    <col min="10758" max="10758" width="13.5703125" style="7" bestFit="1" customWidth="1"/>
    <col min="10759" max="10759" width="4.5703125" style="7" bestFit="1" customWidth="1"/>
    <col min="10760" max="11008" width="9.140625" style="7"/>
    <col min="11009" max="11009" width="32.28515625" style="7" bestFit="1" customWidth="1"/>
    <col min="11010" max="11010" width="44.85546875" style="7" customWidth="1"/>
    <col min="11011" max="11011" width="24.7109375" style="7" bestFit="1" customWidth="1"/>
    <col min="11012" max="11012" width="15.28515625" style="7" bestFit="1" customWidth="1"/>
    <col min="11013" max="11013" width="25" style="7" customWidth="1"/>
    <col min="11014" max="11014" width="13.5703125" style="7" bestFit="1" customWidth="1"/>
    <col min="11015" max="11015" width="4.5703125" style="7" bestFit="1" customWidth="1"/>
    <col min="11016" max="11264" width="9.140625" style="7"/>
    <col min="11265" max="11265" width="32.28515625" style="7" bestFit="1" customWidth="1"/>
    <col min="11266" max="11266" width="44.85546875" style="7" customWidth="1"/>
    <col min="11267" max="11267" width="24.7109375" style="7" bestFit="1" customWidth="1"/>
    <col min="11268" max="11268" width="15.28515625" style="7" bestFit="1" customWidth="1"/>
    <col min="11269" max="11269" width="25" style="7" customWidth="1"/>
    <col min="11270" max="11270" width="13.5703125" style="7" bestFit="1" customWidth="1"/>
    <col min="11271" max="11271" width="4.5703125" style="7" bestFit="1" customWidth="1"/>
    <col min="11272" max="11520" width="9.140625" style="7"/>
    <col min="11521" max="11521" width="32.28515625" style="7" bestFit="1" customWidth="1"/>
    <col min="11522" max="11522" width="44.85546875" style="7" customWidth="1"/>
    <col min="11523" max="11523" width="24.7109375" style="7" bestFit="1" customWidth="1"/>
    <col min="11524" max="11524" width="15.28515625" style="7" bestFit="1" customWidth="1"/>
    <col min="11525" max="11525" width="25" style="7" customWidth="1"/>
    <col min="11526" max="11526" width="13.5703125" style="7" bestFit="1" customWidth="1"/>
    <col min="11527" max="11527" width="4.5703125" style="7" bestFit="1" customWidth="1"/>
    <col min="11528" max="11776" width="9.140625" style="7"/>
    <col min="11777" max="11777" width="32.28515625" style="7" bestFit="1" customWidth="1"/>
    <col min="11778" max="11778" width="44.85546875" style="7" customWidth="1"/>
    <col min="11779" max="11779" width="24.7109375" style="7" bestFit="1" customWidth="1"/>
    <col min="11780" max="11780" width="15.28515625" style="7" bestFit="1" customWidth="1"/>
    <col min="11781" max="11781" width="25" style="7" customWidth="1"/>
    <col min="11782" max="11782" width="13.5703125" style="7" bestFit="1" customWidth="1"/>
    <col min="11783" max="11783" width="4.5703125" style="7" bestFit="1" customWidth="1"/>
    <col min="11784" max="12032" width="9.140625" style="7"/>
    <col min="12033" max="12033" width="32.28515625" style="7" bestFit="1" customWidth="1"/>
    <col min="12034" max="12034" width="44.85546875" style="7" customWidth="1"/>
    <col min="12035" max="12035" width="24.7109375" style="7" bestFit="1" customWidth="1"/>
    <col min="12036" max="12036" width="15.28515625" style="7" bestFit="1" customWidth="1"/>
    <col min="12037" max="12037" width="25" style="7" customWidth="1"/>
    <col min="12038" max="12038" width="13.5703125" style="7" bestFit="1" customWidth="1"/>
    <col min="12039" max="12039" width="4.5703125" style="7" bestFit="1" customWidth="1"/>
    <col min="12040" max="12288" width="9.140625" style="7"/>
    <col min="12289" max="12289" width="32.28515625" style="7" bestFit="1" customWidth="1"/>
    <col min="12290" max="12290" width="44.85546875" style="7" customWidth="1"/>
    <col min="12291" max="12291" width="24.7109375" style="7" bestFit="1" customWidth="1"/>
    <col min="12292" max="12292" width="15.28515625" style="7" bestFit="1" customWidth="1"/>
    <col min="12293" max="12293" width="25" style="7" customWidth="1"/>
    <col min="12294" max="12294" width="13.5703125" style="7" bestFit="1" customWidth="1"/>
    <col min="12295" max="12295" width="4.5703125" style="7" bestFit="1" customWidth="1"/>
    <col min="12296" max="12544" width="9.140625" style="7"/>
    <col min="12545" max="12545" width="32.28515625" style="7" bestFit="1" customWidth="1"/>
    <col min="12546" max="12546" width="44.85546875" style="7" customWidth="1"/>
    <col min="12547" max="12547" width="24.7109375" style="7" bestFit="1" customWidth="1"/>
    <col min="12548" max="12548" width="15.28515625" style="7" bestFit="1" customWidth="1"/>
    <col min="12549" max="12549" width="25" style="7" customWidth="1"/>
    <col min="12550" max="12550" width="13.5703125" style="7" bestFit="1" customWidth="1"/>
    <col min="12551" max="12551" width="4.5703125" style="7" bestFit="1" customWidth="1"/>
    <col min="12552" max="12800" width="9.140625" style="7"/>
    <col min="12801" max="12801" width="32.28515625" style="7" bestFit="1" customWidth="1"/>
    <col min="12802" max="12802" width="44.85546875" style="7" customWidth="1"/>
    <col min="12803" max="12803" width="24.7109375" style="7" bestFit="1" customWidth="1"/>
    <col min="12804" max="12804" width="15.28515625" style="7" bestFit="1" customWidth="1"/>
    <col min="12805" max="12805" width="25" style="7" customWidth="1"/>
    <col min="12806" max="12806" width="13.5703125" style="7" bestFit="1" customWidth="1"/>
    <col min="12807" max="12807" width="4.5703125" style="7" bestFit="1" customWidth="1"/>
    <col min="12808" max="13056" width="9.140625" style="7"/>
    <col min="13057" max="13057" width="32.28515625" style="7" bestFit="1" customWidth="1"/>
    <col min="13058" max="13058" width="44.85546875" style="7" customWidth="1"/>
    <col min="13059" max="13059" width="24.7109375" style="7" bestFit="1" customWidth="1"/>
    <col min="13060" max="13060" width="15.28515625" style="7" bestFit="1" customWidth="1"/>
    <col min="13061" max="13061" width="25" style="7" customWidth="1"/>
    <col min="13062" max="13062" width="13.5703125" style="7" bestFit="1" customWidth="1"/>
    <col min="13063" max="13063" width="4.5703125" style="7" bestFit="1" customWidth="1"/>
    <col min="13064" max="13312" width="9.140625" style="7"/>
    <col min="13313" max="13313" width="32.28515625" style="7" bestFit="1" customWidth="1"/>
    <col min="13314" max="13314" width="44.85546875" style="7" customWidth="1"/>
    <col min="13315" max="13315" width="24.7109375" style="7" bestFit="1" customWidth="1"/>
    <col min="13316" max="13316" width="15.28515625" style="7" bestFit="1" customWidth="1"/>
    <col min="13317" max="13317" width="25" style="7" customWidth="1"/>
    <col min="13318" max="13318" width="13.5703125" style="7" bestFit="1" customWidth="1"/>
    <col min="13319" max="13319" width="4.5703125" style="7" bestFit="1" customWidth="1"/>
    <col min="13320" max="13568" width="9.140625" style="7"/>
    <col min="13569" max="13569" width="32.28515625" style="7" bestFit="1" customWidth="1"/>
    <col min="13570" max="13570" width="44.85546875" style="7" customWidth="1"/>
    <col min="13571" max="13571" width="24.7109375" style="7" bestFit="1" customWidth="1"/>
    <col min="13572" max="13572" width="15.28515625" style="7" bestFit="1" customWidth="1"/>
    <col min="13573" max="13573" width="25" style="7" customWidth="1"/>
    <col min="13574" max="13574" width="13.5703125" style="7" bestFit="1" customWidth="1"/>
    <col min="13575" max="13575" width="4.5703125" style="7" bestFit="1" customWidth="1"/>
    <col min="13576" max="13824" width="9.140625" style="7"/>
    <col min="13825" max="13825" width="32.28515625" style="7" bestFit="1" customWidth="1"/>
    <col min="13826" max="13826" width="44.85546875" style="7" customWidth="1"/>
    <col min="13827" max="13827" width="24.7109375" style="7" bestFit="1" customWidth="1"/>
    <col min="13828" max="13828" width="15.28515625" style="7" bestFit="1" customWidth="1"/>
    <col min="13829" max="13829" width="25" style="7" customWidth="1"/>
    <col min="13830" max="13830" width="13.5703125" style="7" bestFit="1" customWidth="1"/>
    <col min="13831" max="13831" width="4.5703125" style="7" bestFit="1" customWidth="1"/>
    <col min="13832" max="14080" width="9.140625" style="7"/>
    <col min="14081" max="14081" width="32.28515625" style="7" bestFit="1" customWidth="1"/>
    <col min="14082" max="14082" width="44.85546875" style="7" customWidth="1"/>
    <col min="14083" max="14083" width="24.7109375" style="7" bestFit="1" customWidth="1"/>
    <col min="14084" max="14084" width="15.28515625" style="7" bestFit="1" customWidth="1"/>
    <col min="14085" max="14085" width="25" style="7" customWidth="1"/>
    <col min="14086" max="14086" width="13.5703125" style="7" bestFit="1" customWidth="1"/>
    <col min="14087" max="14087" width="4.5703125" style="7" bestFit="1" customWidth="1"/>
    <col min="14088" max="14336" width="9.140625" style="7"/>
    <col min="14337" max="14337" width="32.28515625" style="7" bestFit="1" customWidth="1"/>
    <col min="14338" max="14338" width="44.85546875" style="7" customWidth="1"/>
    <col min="14339" max="14339" width="24.7109375" style="7" bestFit="1" customWidth="1"/>
    <col min="14340" max="14340" width="15.28515625" style="7" bestFit="1" customWidth="1"/>
    <col min="14341" max="14341" width="25" style="7" customWidth="1"/>
    <col min="14342" max="14342" width="13.5703125" style="7" bestFit="1" customWidth="1"/>
    <col min="14343" max="14343" width="4.5703125" style="7" bestFit="1" customWidth="1"/>
    <col min="14344" max="14592" width="9.140625" style="7"/>
    <col min="14593" max="14593" width="32.28515625" style="7" bestFit="1" customWidth="1"/>
    <col min="14594" max="14594" width="44.85546875" style="7" customWidth="1"/>
    <col min="14595" max="14595" width="24.7109375" style="7" bestFit="1" customWidth="1"/>
    <col min="14596" max="14596" width="15.28515625" style="7" bestFit="1" customWidth="1"/>
    <col min="14597" max="14597" width="25" style="7" customWidth="1"/>
    <col min="14598" max="14598" width="13.5703125" style="7" bestFit="1" customWidth="1"/>
    <col min="14599" max="14599" width="4.5703125" style="7" bestFit="1" customWidth="1"/>
    <col min="14600" max="14848" width="9.140625" style="7"/>
    <col min="14849" max="14849" width="32.28515625" style="7" bestFit="1" customWidth="1"/>
    <col min="14850" max="14850" width="44.85546875" style="7" customWidth="1"/>
    <col min="14851" max="14851" width="24.7109375" style="7" bestFit="1" customWidth="1"/>
    <col min="14852" max="14852" width="15.28515625" style="7" bestFit="1" customWidth="1"/>
    <col min="14853" max="14853" width="25" style="7" customWidth="1"/>
    <col min="14854" max="14854" width="13.5703125" style="7" bestFit="1" customWidth="1"/>
    <col min="14855" max="14855" width="4.5703125" style="7" bestFit="1" customWidth="1"/>
    <col min="14856" max="15104" width="9.140625" style="7"/>
    <col min="15105" max="15105" width="32.28515625" style="7" bestFit="1" customWidth="1"/>
    <col min="15106" max="15106" width="44.85546875" style="7" customWidth="1"/>
    <col min="15107" max="15107" width="24.7109375" style="7" bestFit="1" customWidth="1"/>
    <col min="15108" max="15108" width="15.28515625" style="7" bestFit="1" customWidth="1"/>
    <col min="15109" max="15109" width="25" style="7" customWidth="1"/>
    <col min="15110" max="15110" width="13.5703125" style="7" bestFit="1" customWidth="1"/>
    <col min="15111" max="15111" width="4.5703125" style="7" bestFit="1" customWidth="1"/>
    <col min="15112" max="15360" width="9.140625" style="7"/>
    <col min="15361" max="15361" width="32.28515625" style="7" bestFit="1" customWidth="1"/>
    <col min="15362" max="15362" width="44.85546875" style="7" customWidth="1"/>
    <col min="15363" max="15363" width="24.7109375" style="7" bestFit="1" customWidth="1"/>
    <col min="15364" max="15364" width="15.28515625" style="7" bestFit="1" customWidth="1"/>
    <col min="15365" max="15365" width="25" style="7" customWidth="1"/>
    <col min="15366" max="15366" width="13.5703125" style="7" bestFit="1" customWidth="1"/>
    <col min="15367" max="15367" width="4.5703125" style="7" bestFit="1" customWidth="1"/>
    <col min="15368" max="15616" width="9.140625" style="7"/>
    <col min="15617" max="15617" width="32.28515625" style="7" bestFit="1" customWidth="1"/>
    <col min="15618" max="15618" width="44.85546875" style="7" customWidth="1"/>
    <col min="15619" max="15619" width="24.7109375" style="7" bestFit="1" customWidth="1"/>
    <col min="15620" max="15620" width="15.28515625" style="7" bestFit="1" customWidth="1"/>
    <col min="15621" max="15621" width="25" style="7" customWidth="1"/>
    <col min="15622" max="15622" width="13.5703125" style="7" bestFit="1" customWidth="1"/>
    <col min="15623" max="15623" width="4.5703125" style="7" bestFit="1" customWidth="1"/>
    <col min="15624" max="15872" width="9.140625" style="7"/>
    <col min="15873" max="15873" width="32.28515625" style="7" bestFit="1" customWidth="1"/>
    <col min="15874" max="15874" width="44.85546875" style="7" customWidth="1"/>
    <col min="15875" max="15875" width="24.7109375" style="7" bestFit="1" customWidth="1"/>
    <col min="15876" max="15876" width="15.28515625" style="7" bestFit="1" customWidth="1"/>
    <col min="15877" max="15877" width="25" style="7" customWidth="1"/>
    <col min="15878" max="15878" width="13.5703125" style="7" bestFit="1" customWidth="1"/>
    <col min="15879" max="15879" width="4.5703125" style="7" bestFit="1" customWidth="1"/>
    <col min="15880" max="16128" width="9.140625" style="7"/>
    <col min="16129" max="16129" width="32.28515625" style="7" bestFit="1" customWidth="1"/>
    <col min="16130" max="16130" width="44.85546875" style="7" customWidth="1"/>
    <col min="16131" max="16131" width="24.7109375" style="7" bestFit="1" customWidth="1"/>
    <col min="16132" max="16132" width="15.28515625" style="7" bestFit="1" customWidth="1"/>
    <col min="16133" max="16133" width="25" style="7" customWidth="1"/>
    <col min="16134" max="16134" width="13.5703125" style="7" bestFit="1" customWidth="1"/>
    <col min="16135" max="16135" width="4.5703125" style="7" bestFit="1" customWidth="1"/>
    <col min="16136" max="16384" width="9.140625" style="7"/>
  </cols>
  <sheetData>
    <row r="1" spans="1:9" s="1" customFormat="1" ht="15" x14ac:dyDescent="0.2">
      <c r="A1" s="86" t="s">
        <v>1102</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30</v>
      </c>
      <c r="D4" s="13" t="s">
        <v>1</v>
      </c>
      <c r="E4" s="51" t="s">
        <v>6</v>
      </c>
      <c r="F4" s="12" t="s">
        <v>3</v>
      </c>
      <c r="G4" s="12" t="s">
        <v>5</v>
      </c>
    </row>
    <row r="5" spans="1:9" x14ac:dyDescent="0.2">
      <c r="A5" s="16" t="s">
        <v>23</v>
      </c>
      <c r="B5" s="17"/>
      <c r="C5" s="17"/>
      <c r="D5" s="17"/>
      <c r="E5" s="18"/>
      <c r="F5" s="19"/>
      <c r="G5" s="18"/>
    </row>
    <row r="6" spans="1:9" x14ac:dyDescent="0.2">
      <c r="A6" s="20" t="s">
        <v>25</v>
      </c>
      <c r="B6" s="21"/>
      <c r="C6" s="21"/>
      <c r="D6" s="21"/>
      <c r="E6" s="22"/>
      <c r="F6" s="23"/>
      <c r="G6" s="22"/>
    </row>
    <row r="7" spans="1:9" x14ac:dyDescent="0.2">
      <c r="A7" s="21" t="s">
        <v>1103</v>
      </c>
      <c r="B7" s="21" t="s">
        <v>1104</v>
      </c>
      <c r="C7" s="21" t="s">
        <v>48</v>
      </c>
      <c r="D7" s="24">
        <v>2500000</v>
      </c>
      <c r="E7" s="22">
        <v>2440.4749999999999</v>
      </c>
      <c r="F7" s="23">
        <v>16.881655059364299</v>
      </c>
      <c r="G7" s="22">
        <v>7.0099</v>
      </c>
    </row>
    <row r="8" spans="1:9" x14ac:dyDescent="0.2">
      <c r="A8" s="21" t="s">
        <v>1105</v>
      </c>
      <c r="B8" s="21" t="s">
        <v>1106</v>
      </c>
      <c r="C8" s="21" t="s">
        <v>48</v>
      </c>
      <c r="D8" s="24">
        <v>1500000</v>
      </c>
      <c r="E8" s="22">
        <v>1475.9745</v>
      </c>
      <c r="F8" s="23">
        <v>10.2098535676119</v>
      </c>
      <c r="G8" s="22">
        <v>6.9897999999999998</v>
      </c>
    </row>
    <row r="9" spans="1:9" x14ac:dyDescent="0.2">
      <c r="A9" s="21" t="s">
        <v>1107</v>
      </c>
      <c r="B9" s="21" t="s">
        <v>1108</v>
      </c>
      <c r="C9" s="21" t="s">
        <v>48</v>
      </c>
      <c r="D9" s="24">
        <v>1000000</v>
      </c>
      <c r="E9" s="22">
        <v>987.92600000000004</v>
      </c>
      <c r="F9" s="23">
        <v>6.8338442131869801</v>
      </c>
      <c r="G9" s="22">
        <v>6.9701000000000004</v>
      </c>
    </row>
    <row r="10" spans="1:9" x14ac:dyDescent="0.2">
      <c r="A10" s="21" t="s">
        <v>1109</v>
      </c>
      <c r="B10" s="21" t="s">
        <v>1110</v>
      </c>
      <c r="C10" s="21" t="s">
        <v>48</v>
      </c>
      <c r="D10" s="24">
        <v>1000000</v>
      </c>
      <c r="E10" s="22">
        <v>972.36099999999999</v>
      </c>
      <c r="F10" s="23">
        <v>6.7261754351831096</v>
      </c>
      <c r="G10" s="22">
        <v>7.0101000000000004</v>
      </c>
    </row>
    <row r="11" spans="1:9" x14ac:dyDescent="0.2">
      <c r="A11" s="20" t="s">
        <v>24</v>
      </c>
      <c r="B11" s="20"/>
      <c r="C11" s="20"/>
      <c r="D11" s="20"/>
      <c r="E11" s="25">
        <f>SUM(E6:E10)</f>
        <v>5876.7365</v>
      </c>
      <c r="F11" s="26">
        <f>SUM(F6:F10)</f>
        <v>40.651528275346287</v>
      </c>
      <c r="G11" s="25"/>
      <c r="H11" s="14"/>
      <c r="I11" s="14"/>
    </row>
    <row r="12" spans="1:9" x14ac:dyDescent="0.2">
      <c r="A12" s="21"/>
      <c r="B12" s="21"/>
      <c r="C12" s="21"/>
      <c r="D12" s="21"/>
      <c r="E12" s="22"/>
      <c r="F12" s="23"/>
      <c r="G12" s="22"/>
    </row>
    <row r="13" spans="1:9" x14ac:dyDescent="0.2">
      <c r="A13" s="20" t="s">
        <v>45</v>
      </c>
      <c r="B13" s="21"/>
      <c r="C13" s="21"/>
      <c r="D13" s="21"/>
      <c r="E13" s="22"/>
      <c r="F13" s="23"/>
      <c r="G13" s="22"/>
    </row>
    <row r="14" spans="1:9" x14ac:dyDescent="0.2">
      <c r="A14" s="21" t="s">
        <v>47</v>
      </c>
      <c r="B14" s="21" t="s">
        <v>46</v>
      </c>
      <c r="C14" s="21" t="s">
        <v>48</v>
      </c>
      <c r="D14" s="24">
        <v>5000000</v>
      </c>
      <c r="E14" s="22">
        <v>5040.4988888999997</v>
      </c>
      <c r="F14" s="23">
        <v>34.866967934323696</v>
      </c>
      <c r="G14" s="22">
        <v>7.3274122055124904</v>
      </c>
    </row>
    <row r="15" spans="1:9" x14ac:dyDescent="0.2">
      <c r="A15" s="21" t="s">
        <v>50</v>
      </c>
      <c r="B15" s="21" t="s">
        <v>49</v>
      </c>
      <c r="C15" s="21" t="s">
        <v>48</v>
      </c>
      <c r="D15" s="24">
        <v>1000000</v>
      </c>
      <c r="E15" s="22">
        <v>1014.1922221999999</v>
      </c>
      <c r="F15" s="23">
        <v>7.0155372454421796</v>
      </c>
      <c r="G15" s="22">
        <v>7.3245118300124901</v>
      </c>
    </row>
    <row r="16" spans="1:9" x14ac:dyDescent="0.2">
      <c r="A16" s="21" t="s">
        <v>1053</v>
      </c>
      <c r="B16" s="21" t="s">
        <v>1054</v>
      </c>
      <c r="C16" s="21" t="s">
        <v>48</v>
      </c>
      <c r="D16" s="24">
        <v>128000</v>
      </c>
      <c r="E16" s="22">
        <v>128.42702220000001</v>
      </c>
      <c r="F16" s="23">
        <v>0.88837652058788397</v>
      </c>
      <c r="G16" s="22">
        <v>7.7145331271999904</v>
      </c>
    </row>
    <row r="17" spans="1:9" x14ac:dyDescent="0.2">
      <c r="A17" s="21" t="s">
        <v>1111</v>
      </c>
      <c r="B17" s="21" t="s">
        <v>1112</v>
      </c>
      <c r="C17" s="21" t="s">
        <v>48</v>
      </c>
      <c r="D17" s="24">
        <v>2800</v>
      </c>
      <c r="E17" s="22">
        <v>2.8010391000000001</v>
      </c>
      <c r="F17" s="23">
        <v>1.9375808354517899E-2</v>
      </c>
      <c r="G17" s="22">
        <v>7.2864015736125003</v>
      </c>
    </row>
    <row r="18" spans="1:9" x14ac:dyDescent="0.2">
      <c r="A18" s="20" t="s">
        <v>24</v>
      </c>
      <c r="B18" s="20"/>
      <c r="C18" s="20"/>
      <c r="D18" s="20"/>
      <c r="E18" s="25">
        <f>SUM(E14:E17)</f>
        <v>6185.9191724000002</v>
      </c>
      <c r="F18" s="26">
        <f>SUM(F14:F17)</f>
        <v>42.790257508708279</v>
      </c>
      <c r="G18" s="25"/>
      <c r="H18" s="14"/>
      <c r="I18" s="14"/>
    </row>
    <row r="19" spans="1:9" x14ac:dyDescent="0.2">
      <c r="A19" s="21"/>
      <c r="B19" s="21"/>
      <c r="C19" s="21"/>
      <c r="D19" s="21"/>
      <c r="E19" s="22"/>
      <c r="F19" s="23"/>
      <c r="G19" s="22"/>
    </row>
    <row r="20" spans="1:9" x14ac:dyDescent="0.2">
      <c r="A20" s="20" t="s">
        <v>27</v>
      </c>
      <c r="B20" s="20"/>
      <c r="C20" s="20"/>
      <c r="D20" s="20"/>
      <c r="E20" s="25">
        <f>E11+E18</f>
        <v>12062.6556724</v>
      </c>
      <c r="F20" s="26">
        <f>F11+F18</f>
        <v>83.441785784054559</v>
      </c>
      <c r="G20" s="25"/>
      <c r="H20" s="14"/>
      <c r="I20" s="14"/>
    </row>
    <row r="21" spans="1:9" x14ac:dyDescent="0.2">
      <c r="A21" s="20"/>
      <c r="B21" s="20"/>
      <c r="C21" s="20"/>
      <c r="D21" s="20"/>
      <c r="E21" s="25"/>
      <c r="F21" s="26"/>
      <c r="G21" s="25"/>
      <c r="H21" s="14"/>
      <c r="I21" s="14"/>
    </row>
    <row r="22" spans="1:9" x14ac:dyDescent="0.2">
      <c r="A22" s="20" t="s">
        <v>29</v>
      </c>
      <c r="B22" s="20"/>
      <c r="C22" s="20"/>
      <c r="D22" s="20"/>
      <c r="E22" s="25">
        <f>E24-(E11+E18)</f>
        <v>2393.7171856999994</v>
      </c>
      <c r="F22" s="26">
        <f>F24-(F11+F18)</f>
        <v>16.558214215945441</v>
      </c>
      <c r="G22" s="25"/>
      <c r="H22" s="14"/>
      <c r="I22" s="14"/>
    </row>
    <row r="23" spans="1:9" x14ac:dyDescent="0.2">
      <c r="A23" s="20"/>
      <c r="B23" s="20"/>
      <c r="C23" s="20"/>
      <c r="D23" s="20"/>
      <c r="E23" s="25"/>
      <c r="F23" s="26"/>
      <c r="G23" s="25"/>
      <c r="H23" s="14"/>
      <c r="I23" s="14"/>
    </row>
    <row r="24" spans="1:9" x14ac:dyDescent="0.2">
      <c r="A24" s="27" t="s">
        <v>28</v>
      </c>
      <c r="B24" s="27"/>
      <c r="C24" s="27"/>
      <c r="D24" s="27"/>
      <c r="E24" s="28">
        <v>14456.3728581</v>
      </c>
      <c r="F24" s="29">
        <v>100</v>
      </c>
      <c r="G24" s="28"/>
      <c r="H24" s="14"/>
      <c r="I24" s="14"/>
    </row>
    <row r="26" spans="1:9" x14ac:dyDescent="0.2">
      <c r="A26" s="14" t="s">
        <v>32</v>
      </c>
    </row>
    <row r="27" spans="1:9" x14ac:dyDescent="0.2">
      <c r="A27" s="14" t="s">
        <v>33</v>
      </c>
    </row>
    <row r="28" spans="1:9" x14ac:dyDescent="0.2">
      <c r="A28" s="14" t="s">
        <v>34</v>
      </c>
      <c r="B28" s="14"/>
      <c r="C28" s="30" t="s">
        <v>36</v>
      </c>
      <c r="D28" s="14" t="s">
        <v>35</v>
      </c>
    </row>
    <row r="29" spans="1:9" x14ac:dyDescent="0.2">
      <c r="A29" s="7" t="s">
        <v>1113</v>
      </c>
      <c r="C29" s="31">
        <v>51.819600000000001</v>
      </c>
      <c r="D29" s="31">
        <v>53.464500000000001</v>
      </c>
    </row>
    <row r="30" spans="1:9" x14ac:dyDescent="0.2">
      <c r="A30" s="7" t="s">
        <v>1114</v>
      </c>
      <c r="C30" s="31">
        <v>10.216900000000001</v>
      </c>
      <c r="D30" s="31">
        <v>10.369400000000001</v>
      </c>
    </row>
    <row r="31" spans="1:9" x14ac:dyDescent="0.2">
      <c r="A31" s="7" t="s">
        <v>1115</v>
      </c>
      <c r="C31" s="31">
        <v>56.293700000000001</v>
      </c>
      <c r="D31" s="31">
        <v>58.221899999999998</v>
      </c>
    </row>
    <row r="32" spans="1:9" x14ac:dyDescent="0.2">
      <c r="A32" s="7" t="s">
        <v>1116</v>
      </c>
      <c r="C32" s="31">
        <v>11.5006</v>
      </c>
      <c r="D32" s="31">
        <v>11.641400000000001</v>
      </c>
    </row>
    <row r="34" spans="1:7" x14ac:dyDescent="0.2">
      <c r="A34" s="14" t="s">
        <v>37</v>
      </c>
    </row>
    <row r="35" spans="1:7" x14ac:dyDescent="0.2">
      <c r="A35" s="88" t="s">
        <v>38</v>
      </c>
      <c r="B35" s="89"/>
      <c r="C35" s="32" t="s">
        <v>39</v>
      </c>
    </row>
    <row r="36" spans="1:7" x14ac:dyDescent="0.2">
      <c r="A36" s="84" t="s">
        <v>1114</v>
      </c>
      <c r="B36" s="85"/>
      <c r="C36" s="33">
        <v>0.17</v>
      </c>
    </row>
    <row r="37" spans="1:7" x14ac:dyDescent="0.2">
      <c r="A37" s="84" t="s">
        <v>1116</v>
      </c>
      <c r="B37" s="85"/>
      <c r="C37" s="33">
        <v>0.25</v>
      </c>
    </row>
    <row r="38" spans="1:7" x14ac:dyDescent="0.2">
      <c r="A38" s="7" t="s">
        <v>40</v>
      </c>
    </row>
    <row r="39" spans="1:7" x14ac:dyDescent="0.2">
      <c r="A39" s="7" t="s">
        <v>41</v>
      </c>
    </row>
    <row r="41" spans="1:7" x14ac:dyDescent="0.2">
      <c r="A41" s="14" t="s">
        <v>916</v>
      </c>
      <c r="D41" s="34">
        <v>2.6154677260029802</v>
      </c>
      <c r="E41" s="10" t="s">
        <v>42</v>
      </c>
    </row>
    <row r="43" spans="1:7" x14ac:dyDescent="0.2">
      <c r="A43" s="14" t="s">
        <v>43</v>
      </c>
      <c r="D43" s="30" t="s">
        <v>44</v>
      </c>
    </row>
    <row r="45" spans="1:7" x14ac:dyDescent="0.2">
      <c r="A45" s="14" t="s">
        <v>917</v>
      </c>
    </row>
    <row r="46" spans="1:7" x14ac:dyDescent="0.2">
      <c r="A46" s="63"/>
      <c r="B46" s="65"/>
      <c r="C46" s="65"/>
      <c r="D46" s="65"/>
      <c r="E46" s="11"/>
      <c r="G46" s="11"/>
    </row>
    <row r="47" spans="1:7" x14ac:dyDescent="0.2">
      <c r="A47" s="63" t="s">
        <v>803</v>
      </c>
      <c r="B47" s="65"/>
      <c r="C47" s="65"/>
      <c r="D47" s="65"/>
      <c r="E47" s="11"/>
      <c r="G47" s="11"/>
    </row>
    <row r="48" spans="1:7" x14ac:dyDescent="0.2">
      <c r="A48" s="64"/>
      <c r="B48" s="65"/>
      <c r="C48" s="65"/>
      <c r="D48" s="65"/>
      <c r="E48" s="11"/>
      <c r="G48" s="11"/>
    </row>
    <row r="49" spans="1:7" x14ac:dyDescent="0.2">
      <c r="A49" s="65"/>
      <c r="B49" s="65"/>
      <c r="C49" s="65"/>
      <c r="D49" s="65"/>
      <c r="E49" s="11"/>
      <c r="G49" s="11"/>
    </row>
    <row r="50" spans="1:7" x14ac:dyDescent="0.2">
      <c r="A50" s="65"/>
      <c r="B50" s="65"/>
      <c r="C50" s="65"/>
      <c r="D50" s="65"/>
      <c r="E50" s="11"/>
      <c r="G50" s="11"/>
    </row>
    <row r="51" spans="1:7" x14ac:dyDescent="0.2">
      <c r="A51" s="65"/>
      <c r="B51" s="65"/>
      <c r="C51" s="65"/>
      <c r="D51" s="65"/>
      <c r="E51" s="11"/>
      <c r="G51" s="11"/>
    </row>
    <row r="52" spans="1:7" x14ac:dyDescent="0.2">
      <c r="A52" s="65"/>
      <c r="B52" s="65"/>
      <c r="C52" s="65"/>
      <c r="D52" s="65"/>
      <c r="E52" s="11"/>
      <c r="G52" s="11"/>
    </row>
    <row r="53" spans="1:7" x14ac:dyDescent="0.2">
      <c r="A53" s="65"/>
      <c r="B53" s="65"/>
      <c r="C53" s="65"/>
      <c r="D53" s="65"/>
      <c r="E53" s="11"/>
      <c r="G53" s="11"/>
    </row>
    <row r="54" spans="1:7" x14ac:dyDescent="0.2">
      <c r="A54" s="65"/>
      <c r="B54" s="65"/>
      <c r="C54" s="65"/>
      <c r="D54" s="65"/>
      <c r="E54" s="11"/>
      <c r="G54" s="11"/>
    </row>
    <row r="55" spans="1:7" x14ac:dyDescent="0.2">
      <c r="A55" s="65"/>
      <c r="B55" s="65"/>
      <c r="C55" s="65"/>
      <c r="D55" s="65"/>
      <c r="E55" s="11"/>
      <c r="G55" s="11"/>
    </row>
    <row r="56" spans="1:7" x14ac:dyDescent="0.2">
      <c r="A56" s="65"/>
      <c r="B56" s="65"/>
      <c r="C56" s="65"/>
      <c r="D56" s="65"/>
      <c r="E56" s="11"/>
      <c r="G56" s="11"/>
    </row>
    <row r="57" spans="1:7" x14ac:dyDescent="0.2">
      <c r="A57" s="65"/>
      <c r="B57" s="65"/>
      <c r="C57" s="65"/>
      <c r="D57" s="65"/>
      <c r="E57" s="11"/>
      <c r="G57" s="11"/>
    </row>
    <row r="58" spans="1:7" x14ac:dyDescent="0.2">
      <c r="A58" s="65"/>
      <c r="B58" s="65"/>
      <c r="C58" s="65"/>
      <c r="D58" s="65"/>
      <c r="E58" s="11"/>
      <c r="G58" s="11"/>
    </row>
    <row r="59" spans="1:7" x14ac:dyDescent="0.2">
      <c r="A59" s="65"/>
      <c r="B59" s="65"/>
      <c r="C59" s="65"/>
      <c r="D59" s="65"/>
      <c r="E59" s="11"/>
      <c r="G59" s="11"/>
    </row>
    <row r="60" spans="1:7" x14ac:dyDescent="0.2">
      <c r="A60" s="65"/>
      <c r="B60" s="65"/>
      <c r="C60" s="65"/>
      <c r="D60" s="65"/>
      <c r="E60" s="11"/>
      <c r="G60" s="11"/>
    </row>
    <row r="61" spans="1:7" x14ac:dyDescent="0.2">
      <c r="A61" s="69" t="s">
        <v>1117</v>
      </c>
      <c r="B61" s="70"/>
      <c r="C61" s="70"/>
      <c r="D61" s="70"/>
      <c r="E61" s="70"/>
      <c r="F61" s="70"/>
      <c r="G61" s="70"/>
    </row>
    <row r="62" spans="1:7" x14ac:dyDescent="0.2">
      <c r="A62" s="65"/>
      <c r="B62" s="65"/>
      <c r="C62" s="65"/>
      <c r="D62" s="65"/>
      <c r="E62" s="11"/>
      <c r="G62" s="11"/>
    </row>
    <row r="63" spans="1:7" x14ac:dyDescent="0.2">
      <c r="A63" s="63" t="s">
        <v>804</v>
      </c>
      <c r="B63" s="65"/>
      <c r="C63" s="65"/>
      <c r="D63" s="65"/>
      <c r="E63" s="11"/>
      <c r="G63" s="11"/>
    </row>
    <row r="64" spans="1:7" x14ac:dyDescent="0.2">
      <c r="A64" s="65"/>
      <c r="B64" s="65"/>
      <c r="C64" s="65"/>
      <c r="D64" s="65"/>
      <c r="E64" s="11"/>
      <c r="G64" s="11"/>
    </row>
    <row r="65" spans="1:7" x14ac:dyDescent="0.2">
      <c r="A65" s="65"/>
      <c r="B65" s="65"/>
      <c r="C65" s="65"/>
      <c r="D65" s="65"/>
      <c r="E65" s="11"/>
      <c r="G65" s="11"/>
    </row>
    <row r="66" spans="1:7" x14ac:dyDescent="0.2">
      <c r="A66" s="65"/>
      <c r="B66" s="65"/>
      <c r="C66" s="65"/>
      <c r="D66" s="65"/>
      <c r="E66" s="11"/>
      <c r="G66" s="11"/>
    </row>
    <row r="67" spans="1:7" x14ac:dyDescent="0.2">
      <c r="A67" s="65"/>
      <c r="B67" s="65"/>
      <c r="C67" s="65"/>
      <c r="D67" s="65"/>
      <c r="E67" s="11"/>
      <c r="G67" s="11"/>
    </row>
    <row r="68" spans="1:7" x14ac:dyDescent="0.2">
      <c r="A68" s="65"/>
      <c r="B68" s="65"/>
      <c r="C68" s="65"/>
      <c r="D68" s="65"/>
      <c r="E68" s="11"/>
      <c r="G68" s="11"/>
    </row>
    <row r="69" spans="1:7" x14ac:dyDescent="0.2">
      <c r="A69" s="65"/>
      <c r="B69" s="65"/>
      <c r="C69" s="65"/>
      <c r="D69" s="65"/>
      <c r="E69" s="11"/>
      <c r="G69" s="11"/>
    </row>
    <row r="70" spans="1:7" x14ac:dyDescent="0.2">
      <c r="A70" s="65"/>
      <c r="B70" s="65"/>
      <c r="C70" s="65"/>
      <c r="D70" s="65"/>
      <c r="E70" s="11"/>
      <c r="G70" s="11"/>
    </row>
    <row r="71" spans="1:7" x14ac:dyDescent="0.2">
      <c r="A71" s="65"/>
      <c r="B71" s="65"/>
      <c r="C71" s="65"/>
      <c r="D71" s="65"/>
      <c r="E71" s="11"/>
      <c r="G71" s="11"/>
    </row>
    <row r="72" spans="1:7" x14ac:dyDescent="0.2">
      <c r="A72" s="65"/>
      <c r="B72" s="65"/>
      <c r="C72" s="65"/>
      <c r="D72" s="65"/>
      <c r="E72" s="11"/>
      <c r="G72" s="11"/>
    </row>
    <row r="73" spans="1:7" x14ac:dyDescent="0.2">
      <c r="A73" s="65"/>
      <c r="B73" s="65"/>
      <c r="C73" s="65"/>
      <c r="D73" s="65"/>
      <c r="E73" s="11"/>
      <c r="G73" s="11"/>
    </row>
    <row r="74" spans="1:7" x14ac:dyDescent="0.2">
      <c r="A74" s="65"/>
      <c r="B74" s="65"/>
      <c r="C74" s="65"/>
      <c r="D74" s="65"/>
      <c r="E74" s="11"/>
      <c r="G74" s="11"/>
    </row>
    <row r="75" spans="1:7" x14ac:dyDescent="0.2">
      <c r="A75" s="65"/>
      <c r="B75" s="65"/>
      <c r="C75" s="65"/>
      <c r="D75" s="65"/>
      <c r="E75" s="11"/>
      <c r="G75" s="11"/>
    </row>
    <row r="76" spans="1:7" x14ac:dyDescent="0.2">
      <c r="A76" s="65"/>
      <c r="B76" s="65"/>
      <c r="C76" s="65"/>
      <c r="D76" s="65"/>
      <c r="E76" s="11"/>
      <c r="G76" s="11"/>
    </row>
    <row r="77" spans="1:7" x14ac:dyDescent="0.2">
      <c r="A77" s="65"/>
    </row>
    <row r="78" spans="1:7" x14ac:dyDescent="0.2">
      <c r="A78" s="64"/>
    </row>
    <row r="79" spans="1:7" x14ac:dyDescent="0.2">
      <c r="A79" s="64"/>
    </row>
    <row r="80" spans="1:7" x14ac:dyDescent="0.2">
      <c r="A80" s="64"/>
    </row>
  </sheetData>
  <mergeCells count="4">
    <mergeCell ref="A1:G1"/>
    <mergeCell ref="A35:B35"/>
    <mergeCell ref="A36:B36"/>
    <mergeCell ref="A37:B37"/>
  </mergeCells>
  <conditionalFormatting sqref="F2:F3">
    <cfRule type="cellIs" dxfId="71" priority="3" stopIfTrue="1" operator="between">
      <formula>0.009</formula>
      <formula>-0.009</formula>
    </cfRule>
  </conditionalFormatting>
  <conditionalFormatting sqref="F5:F60">
    <cfRule type="cellIs" dxfId="70" priority="2" stopIfTrue="1" operator="between">
      <formula>0.009</formula>
      <formula>-0.009</formula>
    </cfRule>
  </conditionalFormatting>
  <conditionalFormatting sqref="F62:F65536">
    <cfRule type="cellIs" dxfId="69" priority="1" stopIfTrue="1" operator="between">
      <formula>0.009</formula>
      <formula>-0.009</formula>
    </cfRule>
  </conditionalFormatting>
  <hyperlinks>
    <hyperlink ref="A46"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4"/>
  <sheetViews>
    <sheetView workbookViewId="0">
      <selection sqref="A1:G1"/>
    </sheetView>
  </sheetViews>
  <sheetFormatPr defaultRowHeight="11.25" x14ac:dyDescent="0.2"/>
  <cols>
    <col min="1" max="1" width="38.7109375" style="7" bestFit="1" customWidth="1"/>
    <col min="2" max="2" width="54.28515625" style="7" bestFit="1" customWidth="1"/>
    <col min="3" max="3" width="25.5703125" style="7" bestFit="1" customWidth="1"/>
    <col min="4" max="4" width="15.28515625" style="7" bestFit="1" customWidth="1"/>
    <col min="5" max="5" width="25" style="10" customWidth="1"/>
    <col min="6" max="6" width="13.5703125" style="11" bestFit="1" customWidth="1"/>
    <col min="7" max="7" width="4.5703125" style="10" bestFit="1" customWidth="1"/>
    <col min="8" max="256" width="9.140625" style="7"/>
    <col min="257" max="257" width="38.7109375" style="7" bestFit="1" customWidth="1"/>
    <col min="258" max="258" width="54.28515625" style="7" bestFit="1" customWidth="1"/>
    <col min="259" max="259" width="25.5703125" style="7" bestFit="1" customWidth="1"/>
    <col min="260" max="260" width="15.28515625" style="7" bestFit="1" customWidth="1"/>
    <col min="261" max="261" width="25" style="7" customWidth="1"/>
    <col min="262" max="262" width="13.5703125" style="7" bestFit="1" customWidth="1"/>
    <col min="263" max="263" width="4.5703125" style="7" bestFit="1" customWidth="1"/>
    <col min="264" max="512" width="9.140625" style="7"/>
    <col min="513" max="513" width="38.7109375" style="7" bestFit="1" customWidth="1"/>
    <col min="514" max="514" width="54.28515625" style="7" bestFit="1" customWidth="1"/>
    <col min="515" max="515" width="25.5703125" style="7" bestFit="1" customWidth="1"/>
    <col min="516" max="516" width="15.28515625" style="7" bestFit="1" customWidth="1"/>
    <col min="517" max="517" width="25" style="7" customWidth="1"/>
    <col min="518" max="518" width="13.5703125" style="7" bestFit="1" customWidth="1"/>
    <col min="519" max="519" width="4.5703125" style="7" bestFit="1" customWidth="1"/>
    <col min="520" max="768" width="9.140625" style="7"/>
    <col min="769" max="769" width="38.7109375" style="7" bestFit="1" customWidth="1"/>
    <col min="770" max="770" width="54.28515625" style="7" bestFit="1" customWidth="1"/>
    <col min="771" max="771" width="25.5703125" style="7" bestFit="1" customWidth="1"/>
    <col min="772" max="772" width="15.28515625" style="7" bestFit="1" customWidth="1"/>
    <col min="773" max="773" width="25" style="7" customWidth="1"/>
    <col min="774" max="774" width="13.5703125" style="7" bestFit="1" customWidth="1"/>
    <col min="775" max="775" width="4.5703125" style="7" bestFit="1" customWidth="1"/>
    <col min="776" max="1024" width="9.140625" style="7"/>
    <col min="1025" max="1025" width="38.7109375" style="7" bestFit="1" customWidth="1"/>
    <col min="1026" max="1026" width="54.28515625" style="7" bestFit="1" customWidth="1"/>
    <col min="1027" max="1027" width="25.5703125" style="7" bestFit="1" customWidth="1"/>
    <col min="1028" max="1028" width="15.28515625" style="7" bestFit="1" customWidth="1"/>
    <col min="1029" max="1029" width="25" style="7" customWidth="1"/>
    <col min="1030" max="1030" width="13.5703125" style="7" bestFit="1" customWidth="1"/>
    <col min="1031" max="1031" width="4.5703125" style="7" bestFit="1" customWidth="1"/>
    <col min="1032" max="1280" width="9.140625" style="7"/>
    <col min="1281" max="1281" width="38.7109375" style="7" bestFit="1" customWidth="1"/>
    <col min="1282" max="1282" width="54.28515625" style="7" bestFit="1" customWidth="1"/>
    <col min="1283" max="1283" width="25.5703125" style="7" bestFit="1" customWidth="1"/>
    <col min="1284" max="1284" width="15.28515625" style="7" bestFit="1" customWidth="1"/>
    <col min="1285" max="1285" width="25" style="7" customWidth="1"/>
    <col min="1286" max="1286" width="13.5703125" style="7" bestFit="1" customWidth="1"/>
    <col min="1287" max="1287" width="4.5703125" style="7" bestFit="1" customWidth="1"/>
    <col min="1288" max="1536" width="9.140625" style="7"/>
    <col min="1537" max="1537" width="38.7109375" style="7" bestFit="1" customWidth="1"/>
    <col min="1538" max="1538" width="54.28515625" style="7" bestFit="1" customWidth="1"/>
    <col min="1539" max="1539" width="25.5703125" style="7" bestFit="1" customWidth="1"/>
    <col min="1540" max="1540" width="15.28515625" style="7" bestFit="1" customWidth="1"/>
    <col min="1541" max="1541" width="25" style="7" customWidth="1"/>
    <col min="1542" max="1542" width="13.5703125" style="7" bestFit="1" customWidth="1"/>
    <col min="1543" max="1543" width="4.5703125" style="7" bestFit="1" customWidth="1"/>
    <col min="1544" max="1792" width="9.140625" style="7"/>
    <col min="1793" max="1793" width="38.7109375" style="7" bestFit="1" customWidth="1"/>
    <col min="1794" max="1794" width="54.28515625" style="7" bestFit="1" customWidth="1"/>
    <col min="1795" max="1795" width="25.5703125" style="7" bestFit="1" customWidth="1"/>
    <col min="1796" max="1796" width="15.28515625" style="7" bestFit="1" customWidth="1"/>
    <col min="1797" max="1797" width="25" style="7" customWidth="1"/>
    <col min="1798" max="1798" width="13.5703125" style="7" bestFit="1" customWidth="1"/>
    <col min="1799" max="1799" width="4.5703125" style="7" bestFit="1" customWidth="1"/>
    <col min="1800" max="2048" width="9.140625" style="7"/>
    <col min="2049" max="2049" width="38.7109375" style="7" bestFit="1" customWidth="1"/>
    <col min="2050" max="2050" width="54.28515625" style="7" bestFit="1" customWidth="1"/>
    <col min="2051" max="2051" width="25.5703125" style="7" bestFit="1" customWidth="1"/>
    <col min="2052" max="2052" width="15.28515625" style="7" bestFit="1" customWidth="1"/>
    <col min="2053" max="2053" width="25" style="7" customWidth="1"/>
    <col min="2054" max="2054" width="13.5703125" style="7" bestFit="1" customWidth="1"/>
    <col min="2055" max="2055" width="4.5703125" style="7" bestFit="1" customWidth="1"/>
    <col min="2056" max="2304" width="9.140625" style="7"/>
    <col min="2305" max="2305" width="38.7109375" style="7" bestFit="1" customWidth="1"/>
    <col min="2306" max="2306" width="54.28515625" style="7" bestFit="1" customWidth="1"/>
    <col min="2307" max="2307" width="25.5703125" style="7" bestFit="1" customWidth="1"/>
    <col min="2308" max="2308" width="15.28515625" style="7" bestFit="1" customWidth="1"/>
    <col min="2309" max="2309" width="25" style="7" customWidth="1"/>
    <col min="2310" max="2310" width="13.5703125" style="7" bestFit="1" customWidth="1"/>
    <col min="2311" max="2311" width="4.5703125" style="7" bestFit="1" customWidth="1"/>
    <col min="2312" max="2560" width="9.140625" style="7"/>
    <col min="2561" max="2561" width="38.7109375" style="7" bestFit="1" customWidth="1"/>
    <col min="2562" max="2562" width="54.28515625" style="7" bestFit="1" customWidth="1"/>
    <col min="2563" max="2563" width="25.5703125" style="7" bestFit="1" customWidth="1"/>
    <col min="2564" max="2564" width="15.28515625" style="7" bestFit="1" customWidth="1"/>
    <col min="2565" max="2565" width="25" style="7" customWidth="1"/>
    <col min="2566" max="2566" width="13.5703125" style="7" bestFit="1" customWidth="1"/>
    <col min="2567" max="2567" width="4.5703125" style="7" bestFit="1" customWidth="1"/>
    <col min="2568" max="2816" width="9.140625" style="7"/>
    <col min="2817" max="2817" width="38.7109375" style="7" bestFit="1" customWidth="1"/>
    <col min="2818" max="2818" width="54.28515625" style="7" bestFit="1" customWidth="1"/>
    <col min="2819" max="2819" width="25.5703125" style="7" bestFit="1" customWidth="1"/>
    <col min="2820" max="2820" width="15.28515625" style="7" bestFit="1" customWidth="1"/>
    <col min="2821" max="2821" width="25" style="7" customWidth="1"/>
    <col min="2822" max="2822" width="13.5703125" style="7" bestFit="1" customWidth="1"/>
    <col min="2823" max="2823" width="4.5703125" style="7" bestFit="1" customWidth="1"/>
    <col min="2824" max="3072" width="9.140625" style="7"/>
    <col min="3073" max="3073" width="38.7109375" style="7" bestFit="1" customWidth="1"/>
    <col min="3074" max="3074" width="54.28515625" style="7" bestFit="1" customWidth="1"/>
    <col min="3075" max="3075" width="25.5703125" style="7" bestFit="1" customWidth="1"/>
    <col min="3076" max="3076" width="15.28515625" style="7" bestFit="1" customWidth="1"/>
    <col min="3077" max="3077" width="25" style="7" customWidth="1"/>
    <col min="3078" max="3078" width="13.5703125" style="7" bestFit="1" customWidth="1"/>
    <col min="3079" max="3079" width="4.5703125" style="7" bestFit="1" customWidth="1"/>
    <col min="3080" max="3328" width="9.140625" style="7"/>
    <col min="3329" max="3329" width="38.7109375" style="7" bestFit="1" customWidth="1"/>
    <col min="3330" max="3330" width="54.28515625" style="7" bestFit="1" customWidth="1"/>
    <col min="3331" max="3331" width="25.5703125" style="7" bestFit="1" customWidth="1"/>
    <col min="3332" max="3332" width="15.28515625" style="7" bestFit="1" customWidth="1"/>
    <col min="3333" max="3333" width="25" style="7" customWidth="1"/>
    <col min="3334" max="3334" width="13.5703125" style="7" bestFit="1" customWidth="1"/>
    <col min="3335" max="3335" width="4.5703125" style="7" bestFit="1" customWidth="1"/>
    <col min="3336" max="3584" width="9.140625" style="7"/>
    <col min="3585" max="3585" width="38.7109375" style="7" bestFit="1" customWidth="1"/>
    <col min="3586" max="3586" width="54.28515625" style="7" bestFit="1" customWidth="1"/>
    <col min="3587" max="3587" width="25.5703125" style="7" bestFit="1" customWidth="1"/>
    <col min="3588" max="3588" width="15.28515625" style="7" bestFit="1" customWidth="1"/>
    <col min="3589" max="3589" width="25" style="7" customWidth="1"/>
    <col min="3590" max="3590" width="13.5703125" style="7" bestFit="1" customWidth="1"/>
    <col min="3591" max="3591" width="4.5703125" style="7" bestFit="1" customWidth="1"/>
    <col min="3592" max="3840" width="9.140625" style="7"/>
    <col min="3841" max="3841" width="38.7109375" style="7" bestFit="1" customWidth="1"/>
    <col min="3842" max="3842" width="54.28515625" style="7" bestFit="1" customWidth="1"/>
    <col min="3843" max="3843" width="25.5703125" style="7" bestFit="1" customWidth="1"/>
    <col min="3844" max="3844" width="15.28515625" style="7" bestFit="1" customWidth="1"/>
    <col min="3845" max="3845" width="25" style="7" customWidth="1"/>
    <col min="3846" max="3846" width="13.5703125" style="7" bestFit="1" customWidth="1"/>
    <col min="3847" max="3847" width="4.5703125" style="7" bestFit="1" customWidth="1"/>
    <col min="3848" max="4096" width="9.140625" style="7"/>
    <col min="4097" max="4097" width="38.7109375" style="7" bestFit="1" customWidth="1"/>
    <col min="4098" max="4098" width="54.28515625" style="7" bestFit="1" customWidth="1"/>
    <col min="4099" max="4099" width="25.5703125" style="7" bestFit="1" customWidth="1"/>
    <col min="4100" max="4100" width="15.28515625" style="7" bestFit="1" customWidth="1"/>
    <col min="4101" max="4101" width="25" style="7" customWidth="1"/>
    <col min="4102" max="4102" width="13.5703125" style="7" bestFit="1" customWidth="1"/>
    <col min="4103" max="4103" width="4.5703125" style="7" bestFit="1" customWidth="1"/>
    <col min="4104" max="4352" width="9.140625" style="7"/>
    <col min="4353" max="4353" width="38.7109375" style="7" bestFit="1" customWidth="1"/>
    <col min="4354" max="4354" width="54.28515625" style="7" bestFit="1" customWidth="1"/>
    <col min="4355" max="4355" width="25.5703125" style="7" bestFit="1" customWidth="1"/>
    <col min="4356" max="4356" width="15.28515625" style="7" bestFit="1" customWidth="1"/>
    <col min="4357" max="4357" width="25" style="7" customWidth="1"/>
    <col min="4358" max="4358" width="13.5703125" style="7" bestFit="1" customWidth="1"/>
    <col min="4359" max="4359" width="4.5703125" style="7" bestFit="1" customWidth="1"/>
    <col min="4360" max="4608" width="9.140625" style="7"/>
    <col min="4609" max="4609" width="38.7109375" style="7" bestFit="1" customWidth="1"/>
    <col min="4610" max="4610" width="54.28515625" style="7" bestFit="1" customWidth="1"/>
    <col min="4611" max="4611" width="25.5703125" style="7" bestFit="1" customWidth="1"/>
    <col min="4612" max="4612" width="15.28515625" style="7" bestFit="1" customWidth="1"/>
    <col min="4613" max="4613" width="25" style="7" customWidth="1"/>
    <col min="4614" max="4614" width="13.5703125" style="7" bestFit="1" customWidth="1"/>
    <col min="4615" max="4615" width="4.5703125" style="7" bestFit="1" customWidth="1"/>
    <col min="4616" max="4864" width="9.140625" style="7"/>
    <col min="4865" max="4865" width="38.7109375" style="7" bestFit="1" customWidth="1"/>
    <col min="4866" max="4866" width="54.28515625" style="7" bestFit="1" customWidth="1"/>
    <col min="4867" max="4867" width="25.5703125" style="7" bestFit="1" customWidth="1"/>
    <col min="4868" max="4868" width="15.28515625" style="7" bestFit="1" customWidth="1"/>
    <col min="4869" max="4869" width="25" style="7" customWidth="1"/>
    <col min="4870" max="4870" width="13.5703125" style="7" bestFit="1" customWidth="1"/>
    <col min="4871" max="4871" width="4.5703125" style="7" bestFit="1" customWidth="1"/>
    <col min="4872" max="5120" width="9.140625" style="7"/>
    <col min="5121" max="5121" width="38.7109375" style="7" bestFit="1" customWidth="1"/>
    <col min="5122" max="5122" width="54.28515625" style="7" bestFit="1" customWidth="1"/>
    <col min="5123" max="5123" width="25.5703125" style="7" bestFit="1" customWidth="1"/>
    <col min="5124" max="5124" width="15.28515625" style="7" bestFit="1" customWidth="1"/>
    <col min="5125" max="5125" width="25" style="7" customWidth="1"/>
    <col min="5126" max="5126" width="13.5703125" style="7" bestFit="1" customWidth="1"/>
    <col min="5127" max="5127" width="4.5703125" style="7" bestFit="1" customWidth="1"/>
    <col min="5128" max="5376" width="9.140625" style="7"/>
    <col min="5377" max="5377" width="38.7109375" style="7" bestFit="1" customWidth="1"/>
    <col min="5378" max="5378" width="54.28515625" style="7" bestFit="1" customWidth="1"/>
    <col min="5379" max="5379" width="25.5703125" style="7" bestFit="1" customWidth="1"/>
    <col min="5380" max="5380" width="15.28515625" style="7" bestFit="1" customWidth="1"/>
    <col min="5381" max="5381" width="25" style="7" customWidth="1"/>
    <col min="5382" max="5382" width="13.5703125" style="7" bestFit="1" customWidth="1"/>
    <col min="5383" max="5383" width="4.5703125" style="7" bestFit="1" customWidth="1"/>
    <col min="5384" max="5632" width="9.140625" style="7"/>
    <col min="5633" max="5633" width="38.7109375" style="7" bestFit="1" customWidth="1"/>
    <col min="5634" max="5634" width="54.28515625" style="7" bestFit="1" customWidth="1"/>
    <col min="5635" max="5635" width="25.5703125" style="7" bestFit="1" customWidth="1"/>
    <col min="5636" max="5636" width="15.28515625" style="7" bestFit="1" customWidth="1"/>
    <col min="5637" max="5637" width="25" style="7" customWidth="1"/>
    <col min="5638" max="5638" width="13.5703125" style="7" bestFit="1" customWidth="1"/>
    <col min="5639" max="5639" width="4.5703125" style="7" bestFit="1" customWidth="1"/>
    <col min="5640" max="5888" width="9.140625" style="7"/>
    <col min="5889" max="5889" width="38.7109375" style="7" bestFit="1" customWidth="1"/>
    <col min="5890" max="5890" width="54.28515625" style="7" bestFit="1" customWidth="1"/>
    <col min="5891" max="5891" width="25.5703125" style="7" bestFit="1" customWidth="1"/>
    <col min="5892" max="5892" width="15.28515625" style="7" bestFit="1" customWidth="1"/>
    <col min="5893" max="5893" width="25" style="7" customWidth="1"/>
    <col min="5894" max="5894" width="13.5703125" style="7" bestFit="1" customWidth="1"/>
    <col min="5895" max="5895" width="4.5703125" style="7" bestFit="1" customWidth="1"/>
    <col min="5896" max="6144" width="9.140625" style="7"/>
    <col min="6145" max="6145" width="38.7109375" style="7" bestFit="1" customWidth="1"/>
    <col min="6146" max="6146" width="54.28515625" style="7" bestFit="1" customWidth="1"/>
    <col min="6147" max="6147" width="25.5703125" style="7" bestFit="1" customWidth="1"/>
    <col min="6148" max="6148" width="15.28515625" style="7" bestFit="1" customWidth="1"/>
    <col min="6149" max="6149" width="25" style="7" customWidth="1"/>
    <col min="6150" max="6150" width="13.5703125" style="7" bestFit="1" customWidth="1"/>
    <col min="6151" max="6151" width="4.5703125" style="7" bestFit="1" customWidth="1"/>
    <col min="6152" max="6400" width="9.140625" style="7"/>
    <col min="6401" max="6401" width="38.7109375" style="7" bestFit="1" customWidth="1"/>
    <col min="6402" max="6402" width="54.28515625" style="7" bestFit="1" customWidth="1"/>
    <col min="6403" max="6403" width="25.5703125" style="7" bestFit="1" customWidth="1"/>
    <col min="6404" max="6404" width="15.28515625" style="7" bestFit="1" customWidth="1"/>
    <col min="6405" max="6405" width="25" style="7" customWidth="1"/>
    <col min="6406" max="6406" width="13.5703125" style="7" bestFit="1" customWidth="1"/>
    <col min="6407" max="6407" width="4.5703125" style="7" bestFit="1" customWidth="1"/>
    <col min="6408" max="6656" width="9.140625" style="7"/>
    <col min="6657" max="6657" width="38.7109375" style="7" bestFit="1" customWidth="1"/>
    <col min="6658" max="6658" width="54.28515625" style="7" bestFit="1" customWidth="1"/>
    <col min="6659" max="6659" width="25.5703125" style="7" bestFit="1" customWidth="1"/>
    <col min="6660" max="6660" width="15.28515625" style="7" bestFit="1" customWidth="1"/>
    <col min="6661" max="6661" width="25" style="7" customWidth="1"/>
    <col min="6662" max="6662" width="13.5703125" style="7" bestFit="1" customWidth="1"/>
    <col min="6663" max="6663" width="4.5703125" style="7" bestFit="1" customWidth="1"/>
    <col min="6664" max="6912" width="9.140625" style="7"/>
    <col min="6913" max="6913" width="38.7109375" style="7" bestFit="1" customWidth="1"/>
    <col min="6914" max="6914" width="54.28515625" style="7" bestFit="1" customWidth="1"/>
    <col min="6915" max="6915" width="25.5703125" style="7" bestFit="1" customWidth="1"/>
    <col min="6916" max="6916" width="15.28515625" style="7" bestFit="1" customWidth="1"/>
    <col min="6917" max="6917" width="25" style="7" customWidth="1"/>
    <col min="6918" max="6918" width="13.5703125" style="7" bestFit="1" customWidth="1"/>
    <col min="6919" max="6919" width="4.5703125" style="7" bestFit="1" customWidth="1"/>
    <col min="6920" max="7168" width="9.140625" style="7"/>
    <col min="7169" max="7169" width="38.7109375" style="7" bestFit="1" customWidth="1"/>
    <col min="7170" max="7170" width="54.28515625" style="7" bestFit="1" customWidth="1"/>
    <col min="7171" max="7171" width="25.5703125" style="7" bestFit="1" customWidth="1"/>
    <col min="7172" max="7172" width="15.28515625" style="7" bestFit="1" customWidth="1"/>
    <col min="7173" max="7173" width="25" style="7" customWidth="1"/>
    <col min="7174" max="7174" width="13.5703125" style="7" bestFit="1" customWidth="1"/>
    <col min="7175" max="7175" width="4.5703125" style="7" bestFit="1" customWidth="1"/>
    <col min="7176" max="7424" width="9.140625" style="7"/>
    <col min="7425" max="7425" width="38.7109375" style="7" bestFit="1" customWidth="1"/>
    <col min="7426" max="7426" width="54.28515625" style="7" bestFit="1" customWidth="1"/>
    <col min="7427" max="7427" width="25.5703125" style="7" bestFit="1" customWidth="1"/>
    <col min="7428" max="7428" width="15.28515625" style="7" bestFit="1" customWidth="1"/>
    <col min="7429" max="7429" width="25" style="7" customWidth="1"/>
    <col min="7430" max="7430" width="13.5703125" style="7" bestFit="1" customWidth="1"/>
    <col min="7431" max="7431" width="4.5703125" style="7" bestFit="1" customWidth="1"/>
    <col min="7432" max="7680" width="9.140625" style="7"/>
    <col min="7681" max="7681" width="38.7109375" style="7" bestFit="1" customWidth="1"/>
    <col min="7682" max="7682" width="54.28515625" style="7" bestFit="1" customWidth="1"/>
    <col min="7683" max="7683" width="25.5703125" style="7" bestFit="1" customWidth="1"/>
    <col min="7684" max="7684" width="15.28515625" style="7" bestFit="1" customWidth="1"/>
    <col min="7685" max="7685" width="25" style="7" customWidth="1"/>
    <col min="7686" max="7686" width="13.5703125" style="7" bestFit="1" customWidth="1"/>
    <col min="7687" max="7687" width="4.5703125" style="7" bestFit="1" customWidth="1"/>
    <col min="7688" max="7936" width="9.140625" style="7"/>
    <col min="7937" max="7937" width="38.7109375" style="7" bestFit="1" customWidth="1"/>
    <col min="7938" max="7938" width="54.28515625" style="7" bestFit="1" customWidth="1"/>
    <col min="7939" max="7939" width="25.5703125" style="7" bestFit="1" customWidth="1"/>
    <col min="7940" max="7940" width="15.28515625" style="7" bestFit="1" customWidth="1"/>
    <col min="7941" max="7941" width="25" style="7" customWidth="1"/>
    <col min="7942" max="7942" width="13.5703125" style="7" bestFit="1" customWidth="1"/>
    <col min="7943" max="7943" width="4.5703125" style="7" bestFit="1" customWidth="1"/>
    <col min="7944" max="8192" width="9.140625" style="7"/>
    <col min="8193" max="8193" width="38.7109375" style="7" bestFit="1" customWidth="1"/>
    <col min="8194" max="8194" width="54.28515625" style="7" bestFit="1" customWidth="1"/>
    <col min="8195" max="8195" width="25.5703125" style="7" bestFit="1" customWidth="1"/>
    <col min="8196" max="8196" width="15.28515625" style="7" bestFit="1" customWidth="1"/>
    <col min="8197" max="8197" width="25" style="7" customWidth="1"/>
    <col min="8198" max="8198" width="13.5703125" style="7" bestFit="1" customWidth="1"/>
    <col min="8199" max="8199" width="4.5703125" style="7" bestFit="1" customWidth="1"/>
    <col min="8200" max="8448" width="9.140625" style="7"/>
    <col min="8449" max="8449" width="38.7109375" style="7" bestFit="1" customWidth="1"/>
    <col min="8450" max="8450" width="54.28515625" style="7" bestFit="1" customWidth="1"/>
    <col min="8451" max="8451" width="25.5703125" style="7" bestFit="1" customWidth="1"/>
    <col min="8452" max="8452" width="15.28515625" style="7" bestFit="1" customWidth="1"/>
    <col min="8453" max="8453" width="25" style="7" customWidth="1"/>
    <col min="8454" max="8454" width="13.5703125" style="7" bestFit="1" customWidth="1"/>
    <col min="8455" max="8455" width="4.5703125" style="7" bestFit="1" customWidth="1"/>
    <col min="8456" max="8704" width="9.140625" style="7"/>
    <col min="8705" max="8705" width="38.7109375" style="7" bestFit="1" customWidth="1"/>
    <col min="8706" max="8706" width="54.28515625" style="7" bestFit="1" customWidth="1"/>
    <col min="8707" max="8707" width="25.5703125" style="7" bestFit="1" customWidth="1"/>
    <col min="8708" max="8708" width="15.28515625" style="7" bestFit="1" customWidth="1"/>
    <col min="8709" max="8709" width="25" style="7" customWidth="1"/>
    <col min="8710" max="8710" width="13.5703125" style="7" bestFit="1" customWidth="1"/>
    <col min="8711" max="8711" width="4.5703125" style="7" bestFit="1" customWidth="1"/>
    <col min="8712" max="8960" width="9.140625" style="7"/>
    <col min="8961" max="8961" width="38.7109375" style="7" bestFit="1" customWidth="1"/>
    <col min="8962" max="8962" width="54.28515625" style="7" bestFit="1" customWidth="1"/>
    <col min="8963" max="8963" width="25.5703125" style="7" bestFit="1" customWidth="1"/>
    <col min="8964" max="8964" width="15.28515625" style="7" bestFit="1" customWidth="1"/>
    <col min="8965" max="8965" width="25" style="7" customWidth="1"/>
    <col min="8966" max="8966" width="13.5703125" style="7" bestFit="1" customWidth="1"/>
    <col min="8967" max="8967" width="4.5703125" style="7" bestFit="1" customWidth="1"/>
    <col min="8968" max="9216" width="9.140625" style="7"/>
    <col min="9217" max="9217" width="38.7109375" style="7" bestFit="1" customWidth="1"/>
    <col min="9218" max="9218" width="54.28515625" style="7" bestFit="1" customWidth="1"/>
    <col min="9219" max="9219" width="25.5703125" style="7" bestFit="1" customWidth="1"/>
    <col min="9220" max="9220" width="15.28515625" style="7" bestFit="1" customWidth="1"/>
    <col min="9221" max="9221" width="25" style="7" customWidth="1"/>
    <col min="9222" max="9222" width="13.5703125" style="7" bestFit="1" customWidth="1"/>
    <col min="9223" max="9223" width="4.5703125" style="7" bestFit="1" customWidth="1"/>
    <col min="9224" max="9472" width="9.140625" style="7"/>
    <col min="9473" max="9473" width="38.7109375" style="7" bestFit="1" customWidth="1"/>
    <col min="9474" max="9474" width="54.28515625" style="7" bestFit="1" customWidth="1"/>
    <col min="9475" max="9475" width="25.5703125" style="7" bestFit="1" customWidth="1"/>
    <col min="9476" max="9476" width="15.28515625" style="7" bestFit="1" customWidth="1"/>
    <col min="9477" max="9477" width="25" style="7" customWidth="1"/>
    <col min="9478" max="9478" width="13.5703125" style="7" bestFit="1" customWidth="1"/>
    <col min="9479" max="9479" width="4.5703125" style="7" bestFit="1" customWidth="1"/>
    <col min="9480" max="9728" width="9.140625" style="7"/>
    <col min="9729" max="9729" width="38.7109375" style="7" bestFit="1" customWidth="1"/>
    <col min="9730" max="9730" width="54.28515625" style="7" bestFit="1" customWidth="1"/>
    <col min="9731" max="9731" width="25.5703125" style="7" bestFit="1" customWidth="1"/>
    <col min="9732" max="9732" width="15.28515625" style="7" bestFit="1" customWidth="1"/>
    <col min="9733" max="9733" width="25" style="7" customWidth="1"/>
    <col min="9734" max="9734" width="13.5703125" style="7" bestFit="1" customWidth="1"/>
    <col min="9735" max="9735" width="4.5703125" style="7" bestFit="1" customWidth="1"/>
    <col min="9736" max="9984" width="9.140625" style="7"/>
    <col min="9985" max="9985" width="38.7109375" style="7" bestFit="1" customWidth="1"/>
    <col min="9986" max="9986" width="54.28515625" style="7" bestFit="1" customWidth="1"/>
    <col min="9987" max="9987" width="25.5703125" style="7" bestFit="1" customWidth="1"/>
    <col min="9988" max="9988" width="15.28515625" style="7" bestFit="1" customWidth="1"/>
    <col min="9989" max="9989" width="25" style="7" customWidth="1"/>
    <col min="9990" max="9990" width="13.5703125" style="7" bestFit="1" customWidth="1"/>
    <col min="9991" max="9991" width="4.5703125" style="7" bestFit="1" customWidth="1"/>
    <col min="9992" max="10240" width="9.140625" style="7"/>
    <col min="10241" max="10241" width="38.7109375" style="7" bestFit="1" customWidth="1"/>
    <col min="10242" max="10242" width="54.28515625" style="7" bestFit="1" customWidth="1"/>
    <col min="10243" max="10243" width="25.5703125" style="7" bestFit="1" customWidth="1"/>
    <col min="10244" max="10244" width="15.28515625" style="7" bestFit="1" customWidth="1"/>
    <col min="10245" max="10245" width="25" style="7" customWidth="1"/>
    <col min="10246" max="10246" width="13.5703125" style="7" bestFit="1" customWidth="1"/>
    <col min="10247" max="10247" width="4.5703125" style="7" bestFit="1" customWidth="1"/>
    <col min="10248" max="10496" width="9.140625" style="7"/>
    <col min="10497" max="10497" width="38.7109375" style="7" bestFit="1" customWidth="1"/>
    <col min="10498" max="10498" width="54.28515625" style="7" bestFit="1" customWidth="1"/>
    <col min="10499" max="10499" width="25.5703125" style="7" bestFit="1" customWidth="1"/>
    <col min="10500" max="10500" width="15.28515625" style="7" bestFit="1" customWidth="1"/>
    <col min="10501" max="10501" width="25" style="7" customWidth="1"/>
    <col min="10502" max="10502" width="13.5703125" style="7" bestFit="1" customWidth="1"/>
    <col min="10503" max="10503" width="4.5703125" style="7" bestFit="1" customWidth="1"/>
    <col min="10504" max="10752" width="9.140625" style="7"/>
    <col min="10753" max="10753" width="38.7109375" style="7" bestFit="1" customWidth="1"/>
    <col min="10754" max="10754" width="54.28515625" style="7" bestFit="1" customWidth="1"/>
    <col min="10755" max="10755" width="25.5703125" style="7" bestFit="1" customWidth="1"/>
    <col min="10756" max="10756" width="15.28515625" style="7" bestFit="1" customWidth="1"/>
    <col min="10757" max="10757" width="25" style="7" customWidth="1"/>
    <col min="10758" max="10758" width="13.5703125" style="7" bestFit="1" customWidth="1"/>
    <col min="10759" max="10759" width="4.5703125" style="7" bestFit="1" customWidth="1"/>
    <col min="10760" max="11008" width="9.140625" style="7"/>
    <col min="11009" max="11009" width="38.7109375" style="7" bestFit="1" customWidth="1"/>
    <col min="11010" max="11010" width="54.28515625" style="7" bestFit="1" customWidth="1"/>
    <col min="11011" max="11011" width="25.5703125" style="7" bestFit="1" customWidth="1"/>
    <col min="11012" max="11012" width="15.28515625" style="7" bestFit="1" customWidth="1"/>
    <col min="11013" max="11013" width="25" style="7" customWidth="1"/>
    <col min="11014" max="11014" width="13.5703125" style="7" bestFit="1" customWidth="1"/>
    <col min="11015" max="11015" width="4.5703125" style="7" bestFit="1" customWidth="1"/>
    <col min="11016" max="11264" width="9.140625" style="7"/>
    <col min="11265" max="11265" width="38.7109375" style="7" bestFit="1" customWidth="1"/>
    <col min="11266" max="11266" width="54.28515625" style="7" bestFit="1" customWidth="1"/>
    <col min="11267" max="11267" width="25.5703125" style="7" bestFit="1" customWidth="1"/>
    <col min="11268" max="11268" width="15.28515625" style="7" bestFit="1" customWidth="1"/>
    <col min="11269" max="11269" width="25" style="7" customWidth="1"/>
    <col min="11270" max="11270" width="13.5703125" style="7" bestFit="1" customWidth="1"/>
    <col min="11271" max="11271" width="4.5703125" style="7" bestFit="1" customWidth="1"/>
    <col min="11272" max="11520" width="9.140625" style="7"/>
    <col min="11521" max="11521" width="38.7109375" style="7" bestFit="1" customWidth="1"/>
    <col min="11522" max="11522" width="54.28515625" style="7" bestFit="1" customWidth="1"/>
    <col min="11523" max="11523" width="25.5703125" style="7" bestFit="1" customWidth="1"/>
    <col min="11524" max="11524" width="15.28515625" style="7" bestFit="1" customWidth="1"/>
    <col min="11525" max="11525" width="25" style="7" customWidth="1"/>
    <col min="11526" max="11526" width="13.5703125" style="7" bestFit="1" customWidth="1"/>
    <col min="11527" max="11527" width="4.5703125" style="7" bestFit="1" customWidth="1"/>
    <col min="11528" max="11776" width="9.140625" style="7"/>
    <col min="11777" max="11777" width="38.7109375" style="7" bestFit="1" customWidth="1"/>
    <col min="11778" max="11778" width="54.28515625" style="7" bestFit="1" customWidth="1"/>
    <col min="11779" max="11779" width="25.5703125" style="7" bestFit="1" customWidth="1"/>
    <col min="11780" max="11780" width="15.28515625" style="7" bestFit="1" customWidth="1"/>
    <col min="11781" max="11781" width="25" style="7" customWidth="1"/>
    <col min="11782" max="11782" width="13.5703125" style="7" bestFit="1" customWidth="1"/>
    <col min="11783" max="11783" width="4.5703125" style="7" bestFit="1" customWidth="1"/>
    <col min="11784" max="12032" width="9.140625" style="7"/>
    <col min="12033" max="12033" width="38.7109375" style="7" bestFit="1" customWidth="1"/>
    <col min="12034" max="12034" width="54.28515625" style="7" bestFit="1" customWidth="1"/>
    <col min="12035" max="12035" width="25.5703125" style="7" bestFit="1" customWidth="1"/>
    <col min="12036" max="12036" width="15.28515625" style="7" bestFit="1" customWidth="1"/>
    <col min="12037" max="12037" width="25" style="7" customWidth="1"/>
    <col min="12038" max="12038" width="13.5703125" style="7" bestFit="1" customWidth="1"/>
    <col min="12039" max="12039" width="4.5703125" style="7" bestFit="1" customWidth="1"/>
    <col min="12040" max="12288" width="9.140625" style="7"/>
    <col min="12289" max="12289" width="38.7109375" style="7" bestFit="1" customWidth="1"/>
    <col min="12290" max="12290" width="54.28515625" style="7" bestFit="1" customWidth="1"/>
    <col min="12291" max="12291" width="25.5703125" style="7" bestFit="1" customWidth="1"/>
    <col min="12292" max="12292" width="15.28515625" style="7" bestFit="1" customWidth="1"/>
    <col min="12293" max="12293" width="25" style="7" customWidth="1"/>
    <col min="12294" max="12294" width="13.5703125" style="7" bestFit="1" customWidth="1"/>
    <col min="12295" max="12295" width="4.5703125" style="7" bestFit="1" customWidth="1"/>
    <col min="12296" max="12544" width="9.140625" style="7"/>
    <col min="12545" max="12545" width="38.7109375" style="7" bestFit="1" customWidth="1"/>
    <col min="12546" max="12546" width="54.28515625" style="7" bestFit="1" customWidth="1"/>
    <col min="12547" max="12547" width="25.5703125" style="7" bestFit="1" customWidth="1"/>
    <col min="12548" max="12548" width="15.28515625" style="7" bestFit="1" customWidth="1"/>
    <col min="12549" max="12549" width="25" style="7" customWidth="1"/>
    <col min="12550" max="12550" width="13.5703125" style="7" bestFit="1" customWidth="1"/>
    <col min="12551" max="12551" width="4.5703125" style="7" bestFit="1" customWidth="1"/>
    <col min="12552" max="12800" width="9.140625" style="7"/>
    <col min="12801" max="12801" width="38.7109375" style="7" bestFit="1" customWidth="1"/>
    <col min="12802" max="12802" width="54.28515625" style="7" bestFit="1" customWidth="1"/>
    <col min="12803" max="12803" width="25.5703125" style="7" bestFit="1" customWidth="1"/>
    <col min="12804" max="12804" width="15.28515625" style="7" bestFit="1" customWidth="1"/>
    <col min="12805" max="12805" width="25" style="7" customWidth="1"/>
    <col min="12806" max="12806" width="13.5703125" style="7" bestFit="1" customWidth="1"/>
    <col min="12807" max="12807" width="4.5703125" style="7" bestFit="1" customWidth="1"/>
    <col min="12808" max="13056" width="9.140625" style="7"/>
    <col min="13057" max="13057" width="38.7109375" style="7" bestFit="1" customWidth="1"/>
    <col min="13058" max="13058" width="54.28515625" style="7" bestFit="1" customWidth="1"/>
    <col min="13059" max="13059" width="25.5703125" style="7" bestFit="1" customWidth="1"/>
    <col min="13060" max="13060" width="15.28515625" style="7" bestFit="1" customWidth="1"/>
    <col min="13061" max="13061" width="25" style="7" customWidth="1"/>
    <col min="13062" max="13062" width="13.5703125" style="7" bestFit="1" customWidth="1"/>
    <col min="13063" max="13063" width="4.5703125" style="7" bestFit="1" customWidth="1"/>
    <col min="13064" max="13312" width="9.140625" style="7"/>
    <col min="13313" max="13313" width="38.7109375" style="7" bestFit="1" customWidth="1"/>
    <col min="13314" max="13314" width="54.28515625" style="7" bestFit="1" customWidth="1"/>
    <col min="13315" max="13315" width="25.5703125" style="7" bestFit="1" customWidth="1"/>
    <col min="13316" max="13316" width="15.28515625" style="7" bestFit="1" customWidth="1"/>
    <col min="13317" max="13317" width="25" style="7" customWidth="1"/>
    <col min="13318" max="13318" width="13.5703125" style="7" bestFit="1" customWidth="1"/>
    <col min="13319" max="13319" width="4.5703125" style="7" bestFit="1" customWidth="1"/>
    <col min="13320" max="13568" width="9.140625" style="7"/>
    <col min="13569" max="13569" width="38.7109375" style="7" bestFit="1" customWidth="1"/>
    <col min="13570" max="13570" width="54.28515625" style="7" bestFit="1" customWidth="1"/>
    <col min="13571" max="13571" width="25.5703125" style="7" bestFit="1" customWidth="1"/>
    <col min="13572" max="13572" width="15.28515625" style="7" bestFit="1" customWidth="1"/>
    <col min="13573" max="13573" width="25" style="7" customWidth="1"/>
    <col min="13574" max="13574" width="13.5703125" style="7" bestFit="1" customWidth="1"/>
    <col min="13575" max="13575" width="4.5703125" style="7" bestFit="1" customWidth="1"/>
    <col min="13576" max="13824" width="9.140625" style="7"/>
    <col min="13825" max="13825" width="38.7109375" style="7" bestFit="1" customWidth="1"/>
    <col min="13826" max="13826" width="54.28515625" style="7" bestFit="1" customWidth="1"/>
    <col min="13827" max="13827" width="25.5703125" style="7" bestFit="1" customWidth="1"/>
    <col min="13828" max="13828" width="15.28515625" style="7" bestFit="1" customWidth="1"/>
    <col min="13829" max="13829" width="25" style="7" customWidth="1"/>
    <col min="13830" max="13830" width="13.5703125" style="7" bestFit="1" customWidth="1"/>
    <col min="13831" max="13831" width="4.5703125" style="7" bestFit="1" customWidth="1"/>
    <col min="13832" max="14080" width="9.140625" style="7"/>
    <col min="14081" max="14081" width="38.7109375" style="7" bestFit="1" customWidth="1"/>
    <col min="14082" max="14082" width="54.28515625" style="7" bestFit="1" customWidth="1"/>
    <col min="14083" max="14083" width="25.5703125" style="7" bestFit="1" customWidth="1"/>
    <col min="14084" max="14084" width="15.28515625" style="7" bestFit="1" customWidth="1"/>
    <col min="14085" max="14085" width="25" style="7" customWidth="1"/>
    <col min="14086" max="14086" width="13.5703125" style="7" bestFit="1" customWidth="1"/>
    <col min="14087" max="14087" width="4.5703125" style="7" bestFit="1" customWidth="1"/>
    <col min="14088" max="14336" width="9.140625" style="7"/>
    <col min="14337" max="14337" width="38.7109375" style="7" bestFit="1" customWidth="1"/>
    <col min="14338" max="14338" width="54.28515625" style="7" bestFit="1" customWidth="1"/>
    <col min="14339" max="14339" width="25.5703125" style="7" bestFit="1" customWidth="1"/>
    <col min="14340" max="14340" width="15.28515625" style="7" bestFit="1" customWidth="1"/>
    <col min="14341" max="14341" width="25" style="7" customWidth="1"/>
    <col min="14342" max="14342" width="13.5703125" style="7" bestFit="1" customWidth="1"/>
    <col min="14343" max="14343" width="4.5703125" style="7" bestFit="1" customWidth="1"/>
    <col min="14344" max="14592" width="9.140625" style="7"/>
    <col min="14593" max="14593" width="38.7109375" style="7" bestFit="1" customWidth="1"/>
    <col min="14594" max="14594" width="54.28515625" style="7" bestFit="1" customWidth="1"/>
    <col min="14595" max="14595" width="25.5703125" style="7" bestFit="1" customWidth="1"/>
    <col min="14596" max="14596" width="15.28515625" style="7" bestFit="1" customWidth="1"/>
    <col min="14597" max="14597" width="25" style="7" customWidth="1"/>
    <col min="14598" max="14598" width="13.5703125" style="7" bestFit="1" customWidth="1"/>
    <col min="14599" max="14599" width="4.5703125" style="7" bestFit="1" customWidth="1"/>
    <col min="14600" max="14848" width="9.140625" style="7"/>
    <col min="14849" max="14849" width="38.7109375" style="7" bestFit="1" customWidth="1"/>
    <col min="14850" max="14850" width="54.28515625" style="7" bestFit="1" customWidth="1"/>
    <col min="14851" max="14851" width="25.5703125" style="7" bestFit="1" customWidth="1"/>
    <col min="14852" max="14852" width="15.28515625" style="7" bestFit="1" customWidth="1"/>
    <col min="14853" max="14853" width="25" style="7" customWidth="1"/>
    <col min="14854" max="14854" width="13.5703125" style="7" bestFit="1" customWidth="1"/>
    <col min="14855" max="14855" width="4.5703125" style="7" bestFit="1" customWidth="1"/>
    <col min="14856" max="15104" width="9.140625" style="7"/>
    <col min="15105" max="15105" width="38.7109375" style="7" bestFit="1" customWidth="1"/>
    <col min="15106" max="15106" width="54.28515625" style="7" bestFit="1" customWidth="1"/>
    <col min="15107" max="15107" width="25.5703125" style="7" bestFit="1" customWidth="1"/>
    <col min="15108" max="15108" width="15.28515625" style="7" bestFit="1" customWidth="1"/>
    <col min="15109" max="15109" width="25" style="7" customWidth="1"/>
    <col min="15110" max="15110" width="13.5703125" style="7" bestFit="1" customWidth="1"/>
    <col min="15111" max="15111" width="4.5703125" style="7" bestFit="1" customWidth="1"/>
    <col min="15112" max="15360" width="9.140625" style="7"/>
    <col min="15361" max="15361" width="38.7109375" style="7" bestFit="1" customWidth="1"/>
    <col min="15362" max="15362" width="54.28515625" style="7" bestFit="1" customWidth="1"/>
    <col min="15363" max="15363" width="25.5703125" style="7" bestFit="1" customWidth="1"/>
    <col min="15364" max="15364" width="15.28515625" style="7" bestFit="1" customWidth="1"/>
    <col min="15365" max="15365" width="25" style="7" customWidth="1"/>
    <col min="15366" max="15366" width="13.5703125" style="7" bestFit="1" customWidth="1"/>
    <col min="15367" max="15367" width="4.5703125" style="7" bestFit="1" customWidth="1"/>
    <col min="15368" max="15616" width="9.140625" style="7"/>
    <col min="15617" max="15617" width="38.7109375" style="7" bestFit="1" customWidth="1"/>
    <col min="15618" max="15618" width="54.28515625" style="7" bestFit="1" customWidth="1"/>
    <col min="15619" max="15619" width="25.5703125" style="7" bestFit="1" customWidth="1"/>
    <col min="15620" max="15620" width="15.28515625" style="7" bestFit="1" customWidth="1"/>
    <col min="15621" max="15621" width="25" style="7" customWidth="1"/>
    <col min="15622" max="15622" width="13.5703125" style="7" bestFit="1" customWidth="1"/>
    <col min="15623" max="15623" width="4.5703125" style="7" bestFit="1" customWidth="1"/>
    <col min="15624" max="15872" width="9.140625" style="7"/>
    <col min="15873" max="15873" width="38.7109375" style="7" bestFit="1" customWidth="1"/>
    <col min="15874" max="15874" width="54.28515625" style="7" bestFit="1" customWidth="1"/>
    <col min="15875" max="15875" width="25.5703125" style="7" bestFit="1" customWidth="1"/>
    <col min="15876" max="15876" width="15.28515625" style="7" bestFit="1" customWidth="1"/>
    <col min="15877" max="15877" width="25" style="7" customWidth="1"/>
    <col min="15878" max="15878" width="13.5703125" style="7" bestFit="1" customWidth="1"/>
    <col min="15879" max="15879" width="4.5703125" style="7" bestFit="1" customWidth="1"/>
    <col min="15880" max="16128" width="9.140625" style="7"/>
    <col min="16129" max="16129" width="38.7109375" style="7" bestFit="1" customWidth="1"/>
    <col min="16130" max="16130" width="54.28515625" style="7" bestFit="1" customWidth="1"/>
    <col min="16131" max="16131" width="25.5703125" style="7" bestFit="1" customWidth="1"/>
    <col min="16132" max="16132" width="15.28515625" style="7" bestFit="1" customWidth="1"/>
    <col min="16133" max="16133" width="25" style="7" customWidth="1"/>
    <col min="16134" max="16134" width="13.5703125" style="7" bestFit="1" customWidth="1"/>
    <col min="16135" max="16135" width="4.5703125" style="7" bestFit="1" customWidth="1"/>
    <col min="16136" max="16384" width="9.140625" style="7"/>
  </cols>
  <sheetData>
    <row r="1" spans="1:7" s="1" customFormat="1" ht="15" x14ac:dyDescent="0.2">
      <c r="A1" s="86" t="s">
        <v>1118</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4</v>
      </c>
      <c r="D4" s="13" t="s">
        <v>1</v>
      </c>
      <c r="E4" s="51" t="s">
        <v>6</v>
      </c>
      <c r="F4" s="12" t="s">
        <v>3</v>
      </c>
      <c r="G4" s="12" t="s">
        <v>5</v>
      </c>
    </row>
    <row r="5" spans="1:7" x14ac:dyDescent="0.2">
      <c r="A5" s="16" t="s">
        <v>76</v>
      </c>
      <c r="B5" s="17"/>
      <c r="C5" s="17"/>
      <c r="D5" s="17"/>
      <c r="E5" s="18"/>
      <c r="F5" s="19"/>
      <c r="G5" s="18"/>
    </row>
    <row r="6" spans="1:7" x14ac:dyDescent="0.2">
      <c r="A6" s="20" t="s">
        <v>52</v>
      </c>
      <c r="B6" s="21"/>
      <c r="C6" s="21"/>
      <c r="D6" s="21"/>
      <c r="E6" s="22"/>
      <c r="F6" s="23"/>
      <c r="G6" s="22"/>
    </row>
    <row r="7" spans="1:7" x14ac:dyDescent="0.2">
      <c r="A7" s="21" t="s">
        <v>78</v>
      </c>
      <c r="B7" s="21" t="s">
        <v>77</v>
      </c>
      <c r="C7" s="21" t="s">
        <v>79</v>
      </c>
      <c r="D7" s="24">
        <v>138000</v>
      </c>
      <c r="E7" s="22">
        <v>1587.5519999999999</v>
      </c>
      <c r="F7" s="23">
        <v>3.1530201285919102</v>
      </c>
      <c r="G7" s="22"/>
    </row>
    <row r="8" spans="1:7" x14ac:dyDescent="0.2">
      <c r="A8" s="21" t="s">
        <v>81</v>
      </c>
      <c r="B8" s="21" t="s">
        <v>80</v>
      </c>
      <c r="C8" s="21" t="s">
        <v>79</v>
      </c>
      <c r="D8" s="24">
        <v>93000</v>
      </c>
      <c r="E8" s="22">
        <v>1413.693</v>
      </c>
      <c r="F8" s="23">
        <v>2.8077206193242699</v>
      </c>
      <c r="G8" s="22"/>
    </row>
    <row r="9" spans="1:7" x14ac:dyDescent="0.2">
      <c r="A9" s="21" t="s">
        <v>83</v>
      </c>
      <c r="B9" s="21" t="s">
        <v>82</v>
      </c>
      <c r="C9" s="21" t="s">
        <v>84</v>
      </c>
      <c r="D9" s="24">
        <v>29500</v>
      </c>
      <c r="E9" s="22">
        <v>1060.3185000000001</v>
      </c>
      <c r="F9" s="23">
        <v>2.1058872863492799</v>
      </c>
      <c r="G9" s="22"/>
    </row>
    <row r="10" spans="1:7" x14ac:dyDescent="0.2">
      <c r="A10" s="21" t="s">
        <v>86</v>
      </c>
      <c r="B10" s="21" t="s">
        <v>85</v>
      </c>
      <c r="C10" s="21" t="s">
        <v>87</v>
      </c>
      <c r="D10" s="24">
        <v>62000</v>
      </c>
      <c r="E10" s="22">
        <v>880.74099999999999</v>
      </c>
      <c r="F10" s="23">
        <v>1.7492303251018999</v>
      </c>
      <c r="G10" s="22"/>
    </row>
    <row r="11" spans="1:7" x14ac:dyDescent="0.2">
      <c r="A11" s="21" t="s">
        <v>89</v>
      </c>
      <c r="B11" s="21" t="s">
        <v>88</v>
      </c>
      <c r="C11" s="21" t="s">
        <v>79</v>
      </c>
      <c r="D11" s="24">
        <v>65000</v>
      </c>
      <c r="E11" s="22">
        <v>757.83500000000004</v>
      </c>
      <c r="F11" s="23">
        <v>1.5051280267679099</v>
      </c>
      <c r="G11" s="22"/>
    </row>
    <row r="12" spans="1:7" x14ac:dyDescent="0.2">
      <c r="A12" s="21" t="s">
        <v>91</v>
      </c>
      <c r="B12" s="21" t="s">
        <v>90</v>
      </c>
      <c r="C12" s="21" t="s">
        <v>92</v>
      </c>
      <c r="D12" s="24">
        <v>74000</v>
      </c>
      <c r="E12" s="22">
        <v>745.846</v>
      </c>
      <c r="F12" s="23">
        <v>1.48131680148415</v>
      </c>
      <c r="G12" s="22"/>
    </row>
    <row r="13" spans="1:7" x14ac:dyDescent="0.2">
      <c r="A13" s="21" t="s">
        <v>94</v>
      </c>
      <c r="B13" s="21" t="s">
        <v>93</v>
      </c>
      <c r="C13" s="21" t="s">
        <v>95</v>
      </c>
      <c r="D13" s="24">
        <v>56000</v>
      </c>
      <c r="E13" s="22">
        <v>740.48800000000006</v>
      </c>
      <c r="F13" s="23">
        <v>1.47067533471708</v>
      </c>
      <c r="G13" s="22"/>
    </row>
    <row r="14" spans="1:7" x14ac:dyDescent="0.2">
      <c r="A14" s="21" t="s">
        <v>97</v>
      </c>
      <c r="B14" s="21" t="s">
        <v>96</v>
      </c>
      <c r="C14" s="21" t="s">
        <v>98</v>
      </c>
      <c r="D14" s="24">
        <v>24300</v>
      </c>
      <c r="E14" s="22">
        <v>712.96199999999999</v>
      </c>
      <c r="F14" s="23">
        <v>1.41600623911604</v>
      </c>
      <c r="G14" s="22"/>
    </row>
    <row r="15" spans="1:7" x14ac:dyDescent="0.2">
      <c r="A15" s="21" t="s">
        <v>100</v>
      </c>
      <c r="B15" s="21" t="s">
        <v>99</v>
      </c>
      <c r="C15" s="21" t="s">
        <v>79</v>
      </c>
      <c r="D15" s="24">
        <v>85000</v>
      </c>
      <c r="E15" s="22">
        <v>702.3125</v>
      </c>
      <c r="F15" s="23">
        <v>1.39485538052404</v>
      </c>
      <c r="G15" s="22"/>
    </row>
    <row r="16" spans="1:7" x14ac:dyDescent="0.2">
      <c r="A16" s="21" t="s">
        <v>102</v>
      </c>
      <c r="B16" s="21" t="s">
        <v>101</v>
      </c>
      <c r="C16" s="21" t="s">
        <v>103</v>
      </c>
      <c r="D16" s="24">
        <v>320000</v>
      </c>
      <c r="E16" s="22">
        <v>618.08000000000004</v>
      </c>
      <c r="F16" s="23">
        <v>1.22756210888216</v>
      </c>
      <c r="G16" s="22"/>
    </row>
    <row r="17" spans="1:7" x14ac:dyDescent="0.2">
      <c r="A17" s="21" t="s">
        <v>105</v>
      </c>
      <c r="B17" s="21" t="s">
        <v>104</v>
      </c>
      <c r="C17" s="21" t="s">
        <v>106</v>
      </c>
      <c r="D17" s="24">
        <v>38000</v>
      </c>
      <c r="E17" s="22">
        <v>570.798</v>
      </c>
      <c r="F17" s="23">
        <v>1.1336558319727501</v>
      </c>
      <c r="G17" s="22"/>
    </row>
    <row r="18" spans="1:7" x14ac:dyDescent="0.2">
      <c r="A18" s="21" t="s">
        <v>108</v>
      </c>
      <c r="B18" s="21" t="s">
        <v>107</v>
      </c>
      <c r="C18" s="21" t="s">
        <v>109</v>
      </c>
      <c r="D18" s="24">
        <v>240000</v>
      </c>
      <c r="E18" s="22">
        <v>561</v>
      </c>
      <c r="F18" s="23">
        <v>1.1141961284670101</v>
      </c>
      <c r="G18" s="22"/>
    </row>
    <row r="19" spans="1:7" x14ac:dyDescent="0.2">
      <c r="A19" s="21" t="s">
        <v>111</v>
      </c>
      <c r="B19" s="21" t="s">
        <v>110</v>
      </c>
      <c r="C19" s="21" t="s">
        <v>112</v>
      </c>
      <c r="D19" s="24">
        <v>150000</v>
      </c>
      <c r="E19" s="22">
        <v>544.79999999999995</v>
      </c>
      <c r="F19" s="23">
        <v>1.0820214809069999</v>
      </c>
      <c r="G19" s="22"/>
    </row>
    <row r="20" spans="1:7" x14ac:dyDescent="0.2">
      <c r="A20" s="21" t="s">
        <v>114</v>
      </c>
      <c r="B20" s="21" t="s">
        <v>113</v>
      </c>
      <c r="C20" s="21" t="s">
        <v>87</v>
      </c>
      <c r="D20" s="24">
        <v>38000</v>
      </c>
      <c r="E20" s="22">
        <v>519.30799999999999</v>
      </c>
      <c r="F20" s="23">
        <v>1.0313920910551599</v>
      </c>
      <c r="G20" s="22"/>
    </row>
    <row r="21" spans="1:7" x14ac:dyDescent="0.2">
      <c r="A21" s="21" t="s">
        <v>116</v>
      </c>
      <c r="B21" s="21" t="s">
        <v>115</v>
      </c>
      <c r="C21" s="21" t="s">
        <v>117</v>
      </c>
      <c r="D21" s="24">
        <v>240000</v>
      </c>
      <c r="E21" s="22">
        <v>501.84</v>
      </c>
      <c r="F21" s="23">
        <v>0.99669908219230796</v>
      </c>
      <c r="G21" s="22"/>
    </row>
    <row r="22" spans="1:7" x14ac:dyDescent="0.2">
      <c r="A22" s="21" t="s">
        <v>119</v>
      </c>
      <c r="B22" s="21" t="s">
        <v>118</v>
      </c>
      <c r="C22" s="21" t="s">
        <v>79</v>
      </c>
      <c r="D22" s="24">
        <v>31000</v>
      </c>
      <c r="E22" s="22">
        <v>469.86700000000002</v>
      </c>
      <c r="F22" s="23">
        <v>0.93319784722710997</v>
      </c>
      <c r="G22" s="22"/>
    </row>
    <row r="23" spans="1:7" x14ac:dyDescent="0.2">
      <c r="A23" s="21" t="s">
        <v>121</v>
      </c>
      <c r="B23" s="21" t="s">
        <v>120</v>
      </c>
      <c r="C23" s="21" t="s">
        <v>122</v>
      </c>
      <c r="D23" s="24">
        <v>45500</v>
      </c>
      <c r="E23" s="22">
        <v>465.16924999999998</v>
      </c>
      <c r="F23" s="23">
        <v>0.92386769595704599</v>
      </c>
      <c r="G23" s="22"/>
    </row>
    <row r="24" spans="1:7" x14ac:dyDescent="0.2">
      <c r="A24" s="21" t="s">
        <v>124</v>
      </c>
      <c r="B24" s="21" t="s">
        <v>123</v>
      </c>
      <c r="C24" s="21" t="s">
        <v>125</v>
      </c>
      <c r="D24" s="24">
        <v>140000</v>
      </c>
      <c r="E24" s="22">
        <v>395.99</v>
      </c>
      <c r="F24" s="23">
        <v>0.78647152390668695</v>
      </c>
      <c r="G24" s="22"/>
    </row>
    <row r="25" spans="1:7" x14ac:dyDescent="0.2">
      <c r="A25" s="21" t="s">
        <v>127</v>
      </c>
      <c r="B25" s="21" t="s">
        <v>126</v>
      </c>
      <c r="C25" s="21" t="s">
        <v>128</v>
      </c>
      <c r="D25" s="24">
        <v>33000</v>
      </c>
      <c r="E25" s="22">
        <v>388.41</v>
      </c>
      <c r="F25" s="23">
        <v>0.771416966591571</v>
      </c>
      <c r="G25" s="22"/>
    </row>
    <row r="26" spans="1:7" x14ac:dyDescent="0.2">
      <c r="A26" s="21" t="s">
        <v>130</v>
      </c>
      <c r="B26" s="21" t="s">
        <v>129</v>
      </c>
      <c r="C26" s="21" t="s">
        <v>131</v>
      </c>
      <c r="D26" s="24">
        <v>26300</v>
      </c>
      <c r="E26" s="22">
        <v>374.19639999999998</v>
      </c>
      <c r="F26" s="23">
        <v>0.74318748692743797</v>
      </c>
      <c r="G26" s="22"/>
    </row>
    <row r="27" spans="1:7" x14ac:dyDescent="0.2">
      <c r="A27" s="21" t="s">
        <v>133</v>
      </c>
      <c r="B27" s="21" t="s">
        <v>132</v>
      </c>
      <c r="C27" s="21" t="s">
        <v>134</v>
      </c>
      <c r="D27" s="24">
        <v>70000</v>
      </c>
      <c r="E27" s="22">
        <v>362.6</v>
      </c>
      <c r="F27" s="23">
        <v>0.72015600032466698</v>
      </c>
      <c r="G27" s="22"/>
    </row>
    <row r="28" spans="1:7" x14ac:dyDescent="0.2">
      <c r="A28" s="21" t="s">
        <v>136</v>
      </c>
      <c r="B28" s="21" t="s">
        <v>135</v>
      </c>
      <c r="C28" s="21" t="s">
        <v>137</v>
      </c>
      <c r="D28" s="24">
        <v>6000</v>
      </c>
      <c r="E28" s="22">
        <v>356.82600000000002</v>
      </c>
      <c r="F28" s="23">
        <v>0.70868832038568497</v>
      </c>
      <c r="G28" s="22"/>
    </row>
    <row r="29" spans="1:7" x14ac:dyDescent="0.2">
      <c r="A29" s="21" t="s">
        <v>139</v>
      </c>
      <c r="B29" s="21" t="s">
        <v>138</v>
      </c>
      <c r="C29" s="21" t="s">
        <v>92</v>
      </c>
      <c r="D29" s="24">
        <v>2600</v>
      </c>
      <c r="E29" s="22">
        <v>333.255</v>
      </c>
      <c r="F29" s="23">
        <v>0.66187420818587095</v>
      </c>
      <c r="G29" s="22"/>
    </row>
    <row r="30" spans="1:7" x14ac:dyDescent="0.2">
      <c r="A30" s="21" t="s">
        <v>141</v>
      </c>
      <c r="B30" s="21" t="s">
        <v>140</v>
      </c>
      <c r="C30" s="21" t="s">
        <v>142</v>
      </c>
      <c r="D30" s="24">
        <v>25900</v>
      </c>
      <c r="E30" s="22">
        <v>327.60910000000001</v>
      </c>
      <c r="F30" s="23">
        <v>0.65066094629333604</v>
      </c>
      <c r="G30" s="22"/>
    </row>
    <row r="31" spans="1:7" x14ac:dyDescent="0.2">
      <c r="A31" s="21" t="s">
        <v>144</v>
      </c>
      <c r="B31" s="21" t="s">
        <v>143</v>
      </c>
      <c r="C31" s="21" t="s">
        <v>145</v>
      </c>
      <c r="D31" s="24">
        <v>100000</v>
      </c>
      <c r="E31" s="22">
        <v>318.39999999999998</v>
      </c>
      <c r="F31" s="23">
        <v>0.63237085080908395</v>
      </c>
      <c r="G31" s="22"/>
    </row>
    <row r="32" spans="1:7" x14ac:dyDescent="0.2">
      <c r="A32" s="21" t="s">
        <v>147</v>
      </c>
      <c r="B32" s="21" t="s">
        <v>146</v>
      </c>
      <c r="C32" s="21" t="s">
        <v>109</v>
      </c>
      <c r="D32" s="24">
        <v>8000</v>
      </c>
      <c r="E32" s="22">
        <v>315.14800000000002</v>
      </c>
      <c r="F32" s="23">
        <v>0.62591208822481503</v>
      </c>
      <c r="G32" s="22"/>
    </row>
    <row r="33" spans="1:7" x14ac:dyDescent="0.2">
      <c r="A33" s="21" t="s">
        <v>149</v>
      </c>
      <c r="B33" s="21" t="s">
        <v>148</v>
      </c>
      <c r="C33" s="21" t="s">
        <v>150</v>
      </c>
      <c r="D33" s="24">
        <v>30000</v>
      </c>
      <c r="E33" s="22">
        <v>308.39999999999998</v>
      </c>
      <c r="F33" s="23">
        <v>0.61250995725352197</v>
      </c>
      <c r="G33" s="22"/>
    </row>
    <row r="34" spans="1:7" x14ac:dyDescent="0.2">
      <c r="A34" s="21" t="s">
        <v>152</v>
      </c>
      <c r="B34" s="21" t="s">
        <v>151</v>
      </c>
      <c r="C34" s="21" t="s">
        <v>131</v>
      </c>
      <c r="D34" s="24">
        <v>64800</v>
      </c>
      <c r="E34" s="22">
        <v>300.15359999999998</v>
      </c>
      <c r="F34" s="23">
        <v>0.59613186999186396</v>
      </c>
      <c r="G34" s="22"/>
    </row>
    <row r="35" spans="1:7" x14ac:dyDescent="0.2">
      <c r="A35" s="21" t="s">
        <v>154</v>
      </c>
      <c r="B35" s="21" t="s">
        <v>153</v>
      </c>
      <c r="C35" s="21" t="s">
        <v>87</v>
      </c>
      <c r="D35" s="24">
        <v>23000</v>
      </c>
      <c r="E35" s="22">
        <v>290.60500000000002</v>
      </c>
      <c r="F35" s="23">
        <v>0.57716749717140003</v>
      </c>
      <c r="G35" s="22"/>
    </row>
    <row r="36" spans="1:7" x14ac:dyDescent="0.2">
      <c r="A36" s="21" t="s">
        <v>156</v>
      </c>
      <c r="B36" s="21" t="s">
        <v>155</v>
      </c>
      <c r="C36" s="21" t="s">
        <v>157</v>
      </c>
      <c r="D36" s="24">
        <v>48000</v>
      </c>
      <c r="E36" s="22">
        <v>280.15199999999999</v>
      </c>
      <c r="F36" s="23">
        <v>0.55640690513777202</v>
      </c>
      <c r="G36" s="22"/>
    </row>
    <row r="37" spans="1:7" x14ac:dyDescent="0.2">
      <c r="A37" s="21" t="s">
        <v>159</v>
      </c>
      <c r="B37" s="21" t="s">
        <v>158</v>
      </c>
      <c r="C37" s="21" t="s">
        <v>145</v>
      </c>
      <c r="D37" s="24">
        <v>17700</v>
      </c>
      <c r="E37" s="22">
        <v>261.03075000000001</v>
      </c>
      <c r="F37" s="23">
        <v>0.51843039404784297</v>
      </c>
      <c r="G37" s="22"/>
    </row>
    <row r="38" spans="1:7" x14ac:dyDescent="0.2">
      <c r="A38" s="21" t="s">
        <v>161</v>
      </c>
      <c r="B38" s="21" t="s">
        <v>160</v>
      </c>
      <c r="C38" s="21" t="s">
        <v>162</v>
      </c>
      <c r="D38" s="24">
        <v>32000</v>
      </c>
      <c r="E38" s="22">
        <v>233.05600000000001</v>
      </c>
      <c r="F38" s="23">
        <v>0.46287004084849798</v>
      </c>
      <c r="G38" s="22"/>
    </row>
    <row r="39" spans="1:7" x14ac:dyDescent="0.2">
      <c r="A39" s="21" t="s">
        <v>164</v>
      </c>
      <c r="B39" s="21" t="s">
        <v>163</v>
      </c>
      <c r="C39" s="21" t="s">
        <v>165</v>
      </c>
      <c r="D39" s="24">
        <v>20000</v>
      </c>
      <c r="E39" s="22">
        <v>224</v>
      </c>
      <c r="F39" s="23">
        <v>0.44488401564458202</v>
      </c>
      <c r="G39" s="22"/>
    </row>
    <row r="40" spans="1:7" x14ac:dyDescent="0.2">
      <c r="A40" s="21" t="s">
        <v>167</v>
      </c>
      <c r="B40" s="21" t="s">
        <v>166</v>
      </c>
      <c r="C40" s="21" t="s">
        <v>168</v>
      </c>
      <c r="D40" s="24">
        <v>127000</v>
      </c>
      <c r="E40" s="22">
        <v>209.55</v>
      </c>
      <c r="F40" s="23">
        <v>0.41618502445679501</v>
      </c>
      <c r="G40" s="22"/>
    </row>
    <row r="41" spans="1:7" x14ac:dyDescent="0.2">
      <c r="A41" s="21" t="s">
        <v>170</v>
      </c>
      <c r="B41" s="21" t="s">
        <v>169</v>
      </c>
      <c r="C41" s="21" t="s">
        <v>106</v>
      </c>
      <c r="D41" s="24">
        <v>23000</v>
      </c>
      <c r="E41" s="22">
        <v>206.0685</v>
      </c>
      <c r="F41" s="23">
        <v>0.40927045436542597</v>
      </c>
      <c r="G41" s="22"/>
    </row>
    <row r="42" spans="1:7" x14ac:dyDescent="0.2">
      <c r="A42" s="21" t="s">
        <v>172</v>
      </c>
      <c r="B42" s="21" t="s">
        <v>171</v>
      </c>
      <c r="C42" s="21" t="s">
        <v>173</v>
      </c>
      <c r="D42" s="24">
        <v>6200</v>
      </c>
      <c r="E42" s="22">
        <v>205.79660000000001</v>
      </c>
      <c r="F42" s="23">
        <v>0.40873043666965098</v>
      </c>
      <c r="G42" s="22"/>
    </row>
    <row r="43" spans="1:7" x14ac:dyDescent="0.2">
      <c r="A43" s="21" t="s">
        <v>175</v>
      </c>
      <c r="B43" s="21" t="s">
        <v>174</v>
      </c>
      <c r="C43" s="21" t="s">
        <v>137</v>
      </c>
      <c r="D43" s="24">
        <v>11000</v>
      </c>
      <c r="E43" s="22">
        <v>199.95249999999999</v>
      </c>
      <c r="F43" s="23">
        <v>0.39712353186684501</v>
      </c>
      <c r="G43" s="22"/>
    </row>
    <row r="44" spans="1:7" x14ac:dyDescent="0.2">
      <c r="A44" s="21" t="s">
        <v>177</v>
      </c>
      <c r="B44" s="21" t="s">
        <v>176</v>
      </c>
      <c r="C44" s="21" t="s">
        <v>178</v>
      </c>
      <c r="D44" s="24">
        <v>14051</v>
      </c>
      <c r="E44" s="22">
        <v>193.93892750000001</v>
      </c>
      <c r="F44" s="23">
        <v>0.38518003953572999</v>
      </c>
      <c r="G44" s="22"/>
    </row>
    <row r="45" spans="1:7" x14ac:dyDescent="0.2">
      <c r="A45" s="21" t="s">
        <v>180</v>
      </c>
      <c r="B45" s="21" t="s">
        <v>179</v>
      </c>
      <c r="C45" s="21" t="s">
        <v>181</v>
      </c>
      <c r="D45" s="24">
        <v>1900</v>
      </c>
      <c r="E45" s="22">
        <v>189.46514999999999</v>
      </c>
      <c r="F45" s="23">
        <v>0.37629471766385297</v>
      </c>
      <c r="G45" s="22"/>
    </row>
    <row r="46" spans="1:7" x14ac:dyDescent="0.2">
      <c r="A46" s="21" t="s">
        <v>183</v>
      </c>
      <c r="B46" s="21" t="s">
        <v>182</v>
      </c>
      <c r="C46" s="21" t="s">
        <v>131</v>
      </c>
      <c r="D46" s="24">
        <v>88000</v>
      </c>
      <c r="E46" s="22">
        <v>172.65600000000001</v>
      </c>
      <c r="F46" s="23">
        <v>0.34291024377290602</v>
      </c>
      <c r="G46" s="22"/>
    </row>
    <row r="47" spans="1:7" x14ac:dyDescent="0.2">
      <c r="A47" s="21" t="s">
        <v>185</v>
      </c>
      <c r="B47" s="21" t="s">
        <v>184</v>
      </c>
      <c r="C47" s="21" t="s">
        <v>181</v>
      </c>
      <c r="D47" s="24">
        <v>50344</v>
      </c>
      <c r="E47" s="22">
        <v>170.46478400000001</v>
      </c>
      <c r="F47" s="23">
        <v>0.33855829299958101</v>
      </c>
      <c r="G47" s="22"/>
    </row>
    <row r="48" spans="1:7" x14ac:dyDescent="0.2">
      <c r="A48" s="21" t="s">
        <v>187</v>
      </c>
      <c r="B48" s="21" t="s">
        <v>186</v>
      </c>
      <c r="C48" s="21" t="s">
        <v>95</v>
      </c>
      <c r="D48" s="24">
        <v>15750</v>
      </c>
      <c r="E48" s="22">
        <v>136.47375</v>
      </c>
      <c r="F48" s="23">
        <v>0.27104906218783398</v>
      </c>
      <c r="G48" s="22"/>
    </row>
    <row r="49" spans="1:9" x14ac:dyDescent="0.2">
      <c r="A49" s="21" t="s">
        <v>189</v>
      </c>
      <c r="B49" s="21" t="s">
        <v>188</v>
      </c>
      <c r="C49" s="21" t="s">
        <v>145</v>
      </c>
      <c r="D49" s="24">
        <v>3365</v>
      </c>
      <c r="E49" s="22">
        <v>129.4397725</v>
      </c>
      <c r="F49" s="23">
        <v>0.25707895434786199</v>
      </c>
      <c r="G49" s="22"/>
    </row>
    <row r="50" spans="1:9" x14ac:dyDescent="0.2">
      <c r="A50" s="21" t="s">
        <v>191</v>
      </c>
      <c r="B50" s="21" t="s">
        <v>190</v>
      </c>
      <c r="C50" s="21" t="s">
        <v>192</v>
      </c>
      <c r="D50" s="24">
        <v>26872</v>
      </c>
      <c r="E50" s="22">
        <v>116.718532</v>
      </c>
      <c r="F50" s="23">
        <v>0.23181343400134199</v>
      </c>
      <c r="G50" s="22"/>
    </row>
    <row r="51" spans="1:9" x14ac:dyDescent="0.2">
      <c r="A51" s="20" t="s">
        <v>24</v>
      </c>
      <c r="B51" s="20"/>
      <c r="C51" s="20"/>
      <c r="D51" s="20"/>
      <c r="E51" s="25">
        <f>SUM(E7:E50)</f>
        <v>19852.966616000002</v>
      </c>
      <c r="F51" s="26">
        <f>SUM(F7:F50)</f>
        <v>39.429765672249587</v>
      </c>
      <c r="G51" s="25"/>
      <c r="H51" s="14"/>
      <c r="I51" s="14"/>
    </row>
    <row r="52" spans="1:9" x14ac:dyDescent="0.2">
      <c r="A52" s="21"/>
      <c r="B52" s="21"/>
      <c r="C52" s="21"/>
      <c r="D52" s="21"/>
      <c r="E52" s="22"/>
      <c r="F52" s="23"/>
      <c r="G52" s="22"/>
    </row>
    <row r="53" spans="1:9" x14ac:dyDescent="0.2">
      <c r="A53" s="20" t="s">
        <v>51</v>
      </c>
      <c r="B53" s="21"/>
      <c r="C53" s="21"/>
      <c r="D53" s="21"/>
      <c r="E53" s="22"/>
      <c r="F53" s="23"/>
      <c r="G53" s="22"/>
    </row>
    <row r="54" spans="1:9" x14ac:dyDescent="0.2">
      <c r="A54" s="20" t="s">
        <v>52</v>
      </c>
      <c r="B54" s="21"/>
      <c r="C54" s="21"/>
      <c r="D54" s="21"/>
      <c r="E54" s="22"/>
      <c r="F54" s="23"/>
      <c r="G54" s="22"/>
    </row>
    <row r="55" spans="1:9" x14ac:dyDescent="0.2">
      <c r="A55" s="21" t="s">
        <v>1043</v>
      </c>
      <c r="B55" s="21" t="s">
        <v>1044</v>
      </c>
      <c r="C55" s="21" t="s">
        <v>55</v>
      </c>
      <c r="D55" s="24">
        <v>3000</v>
      </c>
      <c r="E55" s="22">
        <v>3015.1493836</v>
      </c>
      <c r="F55" s="23">
        <v>5.9883560961797002</v>
      </c>
      <c r="G55" s="22">
        <v>7.78</v>
      </c>
    </row>
    <row r="56" spans="1:9" x14ac:dyDescent="0.2">
      <c r="A56" s="21" t="s">
        <v>194</v>
      </c>
      <c r="B56" s="21" t="s">
        <v>193</v>
      </c>
      <c r="C56" s="21" t="s">
        <v>55</v>
      </c>
      <c r="D56" s="24">
        <v>2500</v>
      </c>
      <c r="E56" s="22">
        <v>2687.3719262</v>
      </c>
      <c r="F56" s="23">
        <v>5.3373607770462996</v>
      </c>
      <c r="G56" s="22">
        <v>8.18</v>
      </c>
    </row>
    <row r="57" spans="1:9" x14ac:dyDescent="0.2">
      <c r="A57" s="21" t="s">
        <v>196</v>
      </c>
      <c r="B57" s="21" t="s">
        <v>195</v>
      </c>
      <c r="C57" s="21" t="s">
        <v>55</v>
      </c>
      <c r="D57" s="24">
        <v>2500</v>
      </c>
      <c r="E57" s="22">
        <v>2607.0725000000002</v>
      </c>
      <c r="F57" s="23">
        <v>5.1778789414132103</v>
      </c>
      <c r="G57" s="22">
        <v>7.8174999999999999</v>
      </c>
    </row>
    <row r="58" spans="1:9" x14ac:dyDescent="0.2">
      <c r="A58" s="21" t="s">
        <v>198</v>
      </c>
      <c r="B58" s="21" t="s">
        <v>197</v>
      </c>
      <c r="C58" s="21" t="s">
        <v>199</v>
      </c>
      <c r="D58" s="24">
        <v>250</v>
      </c>
      <c r="E58" s="22">
        <v>2598.9720492000001</v>
      </c>
      <c r="F58" s="23">
        <v>5.1617907223041204</v>
      </c>
      <c r="G58" s="22">
        <v>8.69</v>
      </c>
    </row>
    <row r="59" spans="1:9" x14ac:dyDescent="0.2">
      <c r="A59" s="21" t="s">
        <v>1119</v>
      </c>
      <c r="B59" s="21" t="s">
        <v>1120</v>
      </c>
      <c r="C59" s="21" t="s">
        <v>60</v>
      </c>
      <c r="D59" s="24">
        <v>250</v>
      </c>
      <c r="E59" s="22">
        <v>2588.5747130999998</v>
      </c>
      <c r="F59" s="23">
        <v>5.1411406837497697</v>
      </c>
      <c r="G59" s="22">
        <v>8.2200000000000006</v>
      </c>
    </row>
    <row r="60" spans="1:9" x14ac:dyDescent="0.2">
      <c r="A60" s="21" t="s">
        <v>201</v>
      </c>
      <c r="B60" s="21" t="s">
        <v>200</v>
      </c>
      <c r="C60" s="21" t="s">
        <v>55</v>
      </c>
      <c r="D60" s="24">
        <v>250</v>
      </c>
      <c r="E60" s="22">
        <v>2498.2557876999999</v>
      </c>
      <c r="F60" s="23">
        <v>4.9617592274075601</v>
      </c>
      <c r="G60" s="22">
        <v>7.94</v>
      </c>
    </row>
    <row r="61" spans="1:9" x14ac:dyDescent="0.2">
      <c r="A61" s="21" t="s">
        <v>1121</v>
      </c>
      <c r="B61" s="21" t="s">
        <v>1122</v>
      </c>
      <c r="C61" s="21" t="s">
        <v>55</v>
      </c>
      <c r="D61" s="24">
        <v>150</v>
      </c>
      <c r="E61" s="22">
        <v>1624.1224754</v>
      </c>
      <c r="F61" s="23">
        <v>3.22565236051148</v>
      </c>
      <c r="G61" s="22">
        <v>7.1952999999999996</v>
      </c>
    </row>
    <row r="62" spans="1:9" x14ac:dyDescent="0.2">
      <c r="A62" s="21" t="s">
        <v>1074</v>
      </c>
      <c r="B62" s="21" t="s">
        <v>1075</v>
      </c>
      <c r="C62" s="21" t="s">
        <v>55</v>
      </c>
      <c r="D62" s="24">
        <v>5</v>
      </c>
      <c r="E62" s="22">
        <v>543.42714750000005</v>
      </c>
      <c r="F62" s="23">
        <v>1.0792948731700001</v>
      </c>
      <c r="G62" s="22">
        <v>8.0077499999999997</v>
      </c>
    </row>
    <row r="63" spans="1:9" x14ac:dyDescent="0.2">
      <c r="A63" s="21" t="s">
        <v>69</v>
      </c>
      <c r="B63" s="21" t="s">
        <v>68</v>
      </c>
      <c r="C63" s="21" t="s">
        <v>55</v>
      </c>
      <c r="D63" s="24">
        <v>500</v>
      </c>
      <c r="E63" s="22">
        <v>507.35311510000002</v>
      </c>
      <c r="F63" s="23">
        <v>1.00764862140837</v>
      </c>
      <c r="G63" s="22">
        <v>8.19</v>
      </c>
    </row>
    <row r="64" spans="1:9" x14ac:dyDescent="0.2">
      <c r="A64" s="21" t="s">
        <v>1051</v>
      </c>
      <c r="B64" s="21" t="s">
        <v>1052</v>
      </c>
      <c r="C64" s="21" t="s">
        <v>55</v>
      </c>
      <c r="D64" s="24">
        <v>18</v>
      </c>
      <c r="E64" s="22">
        <v>182.6502682</v>
      </c>
      <c r="F64" s="23">
        <v>0.36275975346149902</v>
      </c>
      <c r="G64" s="22">
        <v>7.8075000000000001</v>
      </c>
    </row>
    <row r="65" spans="1:9" x14ac:dyDescent="0.2">
      <c r="A65" s="20" t="s">
        <v>24</v>
      </c>
      <c r="B65" s="20"/>
      <c r="C65" s="20"/>
      <c r="D65" s="20"/>
      <c r="E65" s="25">
        <f>SUM(E54:E64)</f>
        <v>18852.949365999997</v>
      </c>
      <c r="F65" s="26">
        <f>SUM(F54:F64)</f>
        <v>37.44364205665201</v>
      </c>
      <c r="G65" s="25"/>
      <c r="H65" s="14"/>
      <c r="I65" s="14"/>
    </row>
    <row r="66" spans="1:9" x14ac:dyDescent="0.2">
      <c r="A66" s="21"/>
      <c r="B66" s="21"/>
      <c r="C66" s="21"/>
      <c r="D66" s="21"/>
      <c r="E66" s="22"/>
      <c r="F66" s="23"/>
      <c r="G66" s="22"/>
    </row>
    <row r="67" spans="1:9" x14ac:dyDescent="0.2">
      <c r="A67" s="20" t="s">
        <v>45</v>
      </c>
      <c r="B67" s="21"/>
      <c r="C67" s="21"/>
      <c r="D67" s="21"/>
      <c r="E67" s="22"/>
      <c r="F67" s="23"/>
      <c r="G67" s="22"/>
    </row>
    <row r="68" spans="1:9" x14ac:dyDescent="0.2">
      <c r="A68" s="21" t="s">
        <v>1123</v>
      </c>
      <c r="B68" s="21" t="s">
        <v>1124</v>
      </c>
      <c r="C68" s="21" t="s">
        <v>48</v>
      </c>
      <c r="D68" s="24">
        <v>5000000</v>
      </c>
      <c r="E68" s="22">
        <v>4971.1588889000004</v>
      </c>
      <c r="F68" s="23">
        <v>9.87316575402272</v>
      </c>
      <c r="G68" s="22">
        <v>7.2770906131124997</v>
      </c>
    </row>
    <row r="69" spans="1:9" x14ac:dyDescent="0.2">
      <c r="A69" s="21" t="s">
        <v>203</v>
      </c>
      <c r="B69" s="21" t="s">
        <v>202</v>
      </c>
      <c r="C69" s="21" t="s">
        <v>48</v>
      </c>
      <c r="D69" s="24">
        <v>5000000</v>
      </c>
      <c r="E69" s="22">
        <v>4879.6819444000002</v>
      </c>
      <c r="F69" s="23">
        <v>9.6914843682724694</v>
      </c>
      <c r="G69" s="22">
        <v>7.2665084360125096</v>
      </c>
    </row>
    <row r="70" spans="1:9" x14ac:dyDescent="0.2">
      <c r="A70" s="21" t="s">
        <v>205</v>
      </c>
      <c r="B70" s="21" t="s">
        <v>204</v>
      </c>
      <c r="C70" s="21" t="s">
        <v>48</v>
      </c>
      <c r="D70" s="24">
        <v>500000</v>
      </c>
      <c r="E70" s="22">
        <v>498.6657778</v>
      </c>
      <c r="F70" s="23">
        <v>0.99039479326871804</v>
      </c>
      <c r="G70" s="22">
        <v>7.194981125</v>
      </c>
    </row>
    <row r="71" spans="1:9" x14ac:dyDescent="0.2">
      <c r="A71" s="20" t="s">
        <v>24</v>
      </c>
      <c r="B71" s="20"/>
      <c r="C71" s="20"/>
      <c r="D71" s="20"/>
      <c r="E71" s="25">
        <f>SUM(E68:E70)</f>
        <v>10349.506611100001</v>
      </c>
      <c r="F71" s="26">
        <f>SUM(F68:F70)</f>
        <v>20.555044915563908</v>
      </c>
      <c r="G71" s="25"/>
      <c r="H71" s="14"/>
      <c r="I71" s="14"/>
    </row>
    <row r="72" spans="1:9" x14ac:dyDescent="0.2">
      <c r="A72" s="21"/>
      <c r="B72" s="21"/>
      <c r="C72" s="21"/>
      <c r="D72" s="21"/>
      <c r="E72" s="22"/>
      <c r="F72" s="23"/>
      <c r="G72" s="22"/>
    </row>
    <row r="73" spans="1:9" x14ac:dyDescent="0.2">
      <c r="A73" s="20" t="s">
        <v>27</v>
      </c>
      <c r="B73" s="20"/>
      <c r="C73" s="20"/>
      <c r="D73" s="20"/>
      <c r="E73" s="25">
        <f>E51+E65+E71</f>
        <v>49055.422593099996</v>
      </c>
      <c r="F73" s="26">
        <f>F51+F65+F71</f>
        <v>97.428452644465509</v>
      </c>
      <c r="G73" s="25"/>
      <c r="H73" s="14"/>
      <c r="I73" s="14"/>
    </row>
    <row r="74" spans="1:9" x14ac:dyDescent="0.2">
      <c r="A74" s="20"/>
      <c r="B74" s="20"/>
      <c r="C74" s="20"/>
      <c r="D74" s="20"/>
      <c r="E74" s="25"/>
      <c r="F74" s="26"/>
      <c r="G74" s="25"/>
      <c r="H74" s="14"/>
      <c r="I74" s="14"/>
    </row>
    <row r="75" spans="1:9" x14ac:dyDescent="0.2">
      <c r="A75" s="20" t="s">
        <v>29</v>
      </c>
      <c r="B75" s="20"/>
      <c r="C75" s="20"/>
      <c r="D75" s="20"/>
      <c r="E75" s="25">
        <f>E77-(E51+E65+E71)</f>
        <v>1294.7792849000034</v>
      </c>
      <c r="F75" s="26">
        <f>F77-(F51+F65+F71)</f>
        <v>2.5715473555344914</v>
      </c>
      <c r="G75" s="25"/>
      <c r="H75" s="14"/>
      <c r="I75" s="14"/>
    </row>
    <row r="76" spans="1:9" x14ac:dyDescent="0.2">
      <c r="A76" s="20"/>
      <c r="B76" s="20"/>
      <c r="C76" s="20"/>
      <c r="D76" s="20"/>
      <c r="E76" s="25"/>
      <c r="F76" s="26"/>
      <c r="G76" s="25"/>
      <c r="H76" s="14"/>
      <c r="I76" s="14"/>
    </row>
    <row r="77" spans="1:9" x14ac:dyDescent="0.2">
      <c r="A77" s="27" t="s">
        <v>28</v>
      </c>
      <c r="B77" s="27"/>
      <c r="C77" s="27"/>
      <c r="D77" s="27"/>
      <c r="E77" s="28">
        <v>50350.201878</v>
      </c>
      <c r="F77" s="29">
        <v>100</v>
      </c>
      <c r="G77" s="28"/>
      <c r="H77" s="14"/>
      <c r="I77" s="14"/>
    </row>
    <row r="79" spans="1:9" x14ac:dyDescent="0.2">
      <c r="A79" s="14" t="s">
        <v>31</v>
      </c>
    </row>
    <row r="81" spans="1:5" x14ac:dyDescent="0.2">
      <c r="A81" s="14" t="s">
        <v>32</v>
      </c>
    </row>
    <row r="82" spans="1:5" x14ac:dyDescent="0.2">
      <c r="A82" s="14" t="s">
        <v>33</v>
      </c>
    </row>
    <row r="83" spans="1:5" x14ac:dyDescent="0.2">
      <c r="A83" s="14" t="s">
        <v>34</v>
      </c>
      <c r="B83" s="14"/>
      <c r="C83" s="30" t="s">
        <v>36</v>
      </c>
      <c r="D83" s="14" t="s">
        <v>35</v>
      </c>
    </row>
    <row r="84" spans="1:5" x14ac:dyDescent="0.2">
      <c r="A84" s="7" t="s">
        <v>56</v>
      </c>
      <c r="C84" s="31">
        <v>176.3826</v>
      </c>
      <c r="D84" s="31">
        <v>197.61359999999999</v>
      </c>
    </row>
    <row r="85" spans="1:5" x14ac:dyDescent="0.2">
      <c r="A85" s="7" t="s">
        <v>74</v>
      </c>
      <c r="C85" s="31">
        <v>16.972300000000001</v>
      </c>
      <c r="D85" s="31">
        <v>17.695499999999999</v>
      </c>
    </row>
    <row r="86" spans="1:5" x14ac:dyDescent="0.2">
      <c r="A86" s="7" t="s">
        <v>57</v>
      </c>
      <c r="C86" s="31">
        <v>190.7782</v>
      </c>
      <c r="D86" s="31">
        <v>214.5275</v>
      </c>
    </row>
    <row r="87" spans="1:5" x14ac:dyDescent="0.2">
      <c r="A87" s="7" t="s">
        <v>75</v>
      </c>
      <c r="C87" s="31">
        <v>18.8081</v>
      </c>
      <c r="D87" s="31">
        <v>19.452100000000002</v>
      </c>
    </row>
    <row r="89" spans="1:5" x14ac:dyDescent="0.2">
      <c r="A89" s="14" t="s">
        <v>37</v>
      </c>
    </row>
    <row r="90" spans="1:5" x14ac:dyDescent="0.2">
      <c r="A90" s="88" t="s">
        <v>38</v>
      </c>
      <c r="B90" s="89"/>
      <c r="C90" s="32" t="s">
        <v>39</v>
      </c>
    </row>
    <row r="91" spans="1:5" x14ac:dyDescent="0.2">
      <c r="A91" s="84" t="s">
        <v>74</v>
      </c>
      <c r="B91" s="85"/>
      <c r="C91" s="33">
        <v>1.25</v>
      </c>
    </row>
    <row r="92" spans="1:5" x14ac:dyDescent="0.2">
      <c r="A92" s="84" t="s">
        <v>75</v>
      </c>
      <c r="B92" s="85"/>
      <c r="C92" s="33">
        <v>1.6</v>
      </c>
    </row>
    <row r="93" spans="1:5" x14ac:dyDescent="0.2">
      <c r="A93" s="7" t="s">
        <v>40</v>
      </c>
    </row>
    <row r="94" spans="1:5" x14ac:dyDescent="0.2">
      <c r="A94" s="7" t="s">
        <v>41</v>
      </c>
    </row>
    <row r="96" spans="1:5" x14ac:dyDescent="0.2">
      <c r="A96" s="14" t="s">
        <v>916</v>
      </c>
      <c r="D96" s="34">
        <v>2.13448718949908</v>
      </c>
      <c r="E96" s="10" t="s">
        <v>42</v>
      </c>
    </row>
    <row r="98" spans="1:4" x14ac:dyDescent="0.2">
      <c r="A98" s="14" t="s">
        <v>43</v>
      </c>
      <c r="D98" s="30" t="s">
        <v>44</v>
      </c>
    </row>
    <row r="100" spans="1:4" x14ac:dyDescent="0.2">
      <c r="A100" s="14" t="s">
        <v>917</v>
      </c>
    </row>
    <row r="101" spans="1:4" x14ac:dyDescent="0.2">
      <c r="A101" s="63"/>
    </row>
    <row r="102" spans="1:4" x14ac:dyDescent="0.2">
      <c r="A102" s="63" t="s">
        <v>803</v>
      </c>
    </row>
    <row r="103" spans="1:4" x14ac:dyDescent="0.2">
      <c r="A103" s="64"/>
    </row>
    <row r="104" spans="1:4" x14ac:dyDescent="0.2">
      <c r="A104" s="65"/>
    </row>
    <row r="105" spans="1:4" x14ac:dyDescent="0.2">
      <c r="A105" s="65"/>
    </row>
    <row r="106" spans="1:4" x14ac:dyDescent="0.2">
      <c r="A106" s="65"/>
    </row>
    <row r="107" spans="1:4" x14ac:dyDescent="0.2">
      <c r="A107" s="65"/>
    </row>
    <row r="108" spans="1:4" x14ac:dyDescent="0.2">
      <c r="A108" s="65"/>
    </row>
    <row r="109" spans="1:4" x14ac:dyDescent="0.2">
      <c r="A109" s="65"/>
    </row>
    <row r="110" spans="1:4" x14ac:dyDescent="0.2">
      <c r="A110" s="65"/>
    </row>
    <row r="111" spans="1:4" x14ac:dyDescent="0.2">
      <c r="A111" s="65"/>
    </row>
    <row r="112" spans="1:4" x14ac:dyDescent="0.2">
      <c r="A112" s="65"/>
    </row>
    <row r="113" spans="1:1" x14ac:dyDescent="0.2">
      <c r="A113" s="65"/>
    </row>
    <row r="114" spans="1:1" x14ac:dyDescent="0.2">
      <c r="A114" s="65"/>
    </row>
    <row r="115" spans="1:1" x14ac:dyDescent="0.2">
      <c r="A115" s="65"/>
    </row>
    <row r="116" spans="1:1" x14ac:dyDescent="0.2">
      <c r="A116" s="63" t="s">
        <v>1125</v>
      </c>
    </row>
    <row r="117" spans="1:1" x14ac:dyDescent="0.2">
      <c r="A117" s="65"/>
    </row>
    <row r="118" spans="1:1" x14ac:dyDescent="0.2">
      <c r="A118" s="63" t="s">
        <v>804</v>
      </c>
    </row>
    <row r="119" spans="1:1" x14ac:dyDescent="0.2">
      <c r="A119" s="65"/>
    </row>
    <row r="120" spans="1:1" x14ac:dyDescent="0.2">
      <c r="A120" s="65"/>
    </row>
    <row r="121" spans="1:1" x14ac:dyDescent="0.2">
      <c r="A121" s="65"/>
    </row>
    <row r="122" spans="1:1" x14ac:dyDescent="0.2">
      <c r="A122" s="65"/>
    </row>
    <row r="123" spans="1:1" x14ac:dyDescent="0.2">
      <c r="A123" s="65"/>
    </row>
    <row r="124" spans="1:1" x14ac:dyDescent="0.2">
      <c r="A124" s="65"/>
    </row>
    <row r="125" spans="1:1" x14ac:dyDescent="0.2">
      <c r="A125" s="65"/>
    </row>
    <row r="126" spans="1:1" x14ac:dyDescent="0.2">
      <c r="A126" s="65"/>
    </row>
    <row r="127" spans="1:1" x14ac:dyDescent="0.2">
      <c r="A127" s="65"/>
    </row>
    <row r="128" spans="1:1" x14ac:dyDescent="0.2">
      <c r="A128" s="65"/>
    </row>
    <row r="129" spans="1:1" x14ac:dyDescent="0.2">
      <c r="A129" s="65"/>
    </row>
    <row r="130" spans="1:1" x14ac:dyDescent="0.2">
      <c r="A130" s="65"/>
    </row>
    <row r="131" spans="1:1" x14ac:dyDescent="0.2">
      <c r="A131" s="65"/>
    </row>
    <row r="132" spans="1:1" x14ac:dyDescent="0.2">
      <c r="A132" s="65"/>
    </row>
    <row r="133" spans="1:1" x14ac:dyDescent="0.2">
      <c r="A133" s="65"/>
    </row>
    <row r="134" spans="1:1" x14ac:dyDescent="0.2">
      <c r="A134" s="64"/>
    </row>
  </sheetData>
  <mergeCells count="4">
    <mergeCell ref="A1:G1"/>
    <mergeCell ref="A90:B90"/>
    <mergeCell ref="A91:B91"/>
    <mergeCell ref="A92:B92"/>
  </mergeCells>
  <conditionalFormatting sqref="F2:F3">
    <cfRule type="cellIs" dxfId="68" priority="2" stopIfTrue="1" operator="between">
      <formula>0.009</formula>
      <formula>-0.009</formula>
    </cfRule>
  </conditionalFormatting>
  <conditionalFormatting sqref="F5:F65536">
    <cfRule type="cellIs" dxfId="67" priority="1" stopIfTrue="1" operator="between">
      <formula>0.009</formula>
      <formula>-0.009</formula>
    </cfRule>
  </conditionalFormatting>
  <hyperlinks>
    <hyperlink ref="A101"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4"/>
  <sheetViews>
    <sheetView workbookViewId="0">
      <selection sqref="A1:G1"/>
    </sheetView>
  </sheetViews>
  <sheetFormatPr defaultRowHeight="11.25" x14ac:dyDescent="0.2"/>
  <cols>
    <col min="1" max="1" width="38.7109375" style="7" bestFit="1" customWidth="1"/>
    <col min="2" max="2" width="54.28515625" style="7" bestFit="1" customWidth="1"/>
    <col min="3" max="3" width="25.5703125" style="7" bestFit="1" customWidth="1"/>
    <col min="4" max="4" width="15.28515625" style="7" bestFit="1" customWidth="1"/>
    <col min="5" max="5" width="25" style="10" customWidth="1"/>
    <col min="6" max="6" width="13.5703125" style="11" bestFit="1" customWidth="1"/>
    <col min="7" max="7" width="4.5703125" style="10" bestFit="1" customWidth="1"/>
    <col min="8" max="256" width="9.140625" style="7"/>
    <col min="257" max="257" width="38.7109375" style="7" bestFit="1" customWidth="1"/>
    <col min="258" max="258" width="54.28515625" style="7" bestFit="1" customWidth="1"/>
    <col min="259" max="259" width="25.5703125" style="7" bestFit="1" customWidth="1"/>
    <col min="260" max="260" width="15.28515625" style="7" bestFit="1" customWidth="1"/>
    <col min="261" max="261" width="25" style="7" customWidth="1"/>
    <col min="262" max="262" width="13.5703125" style="7" bestFit="1" customWidth="1"/>
    <col min="263" max="263" width="4.5703125" style="7" bestFit="1" customWidth="1"/>
    <col min="264" max="512" width="9.140625" style="7"/>
    <col min="513" max="513" width="38.7109375" style="7" bestFit="1" customWidth="1"/>
    <col min="514" max="514" width="54.28515625" style="7" bestFit="1" customWidth="1"/>
    <col min="515" max="515" width="25.5703125" style="7" bestFit="1" customWidth="1"/>
    <col min="516" max="516" width="15.28515625" style="7" bestFit="1" customWidth="1"/>
    <col min="517" max="517" width="25" style="7" customWidth="1"/>
    <col min="518" max="518" width="13.5703125" style="7" bestFit="1" customWidth="1"/>
    <col min="519" max="519" width="4.5703125" style="7" bestFit="1" customWidth="1"/>
    <col min="520" max="768" width="9.140625" style="7"/>
    <col min="769" max="769" width="38.7109375" style="7" bestFit="1" customWidth="1"/>
    <col min="770" max="770" width="54.28515625" style="7" bestFit="1" customWidth="1"/>
    <col min="771" max="771" width="25.5703125" style="7" bestFit="1" customWidth="1"/>
    <col min="772" max="772" width="15.28515625" style="7" bestFit="1" customWidth="1"/>
    <col min="773" max="773" width="25" style="7" customWidth="1"/>
    <col min="774" max="774" width="13.5703125" style="7" bestFit="1" customWidth="1"/>
    <col min="775" max="775" width="4.5703125" style="7" bestFit="1" customWidth="1"/>
    <col min="776" max="1024" width="9.140625" style="7"/>
    <col min="1025" max="1025" width="38.7109375" style="7" bestFit="1" customWidth="1"/>
    <col min="1026" max="1026" width="54.28515625" style="7" bestFit="1" customWidth="1"/>
    <col min="1027" max="1027" width="25.5703125" style="7" bestFit="1" customWidth="1"/>
    <col min="1028" max="1028" width="15.28515625" style="7" bestFit="1" customWidth="1"/>
    <col min="1029" max="1029" width="25" style="7" customWidth="1"/>
    <col min="1030" max="1030" width="13.5703125" style="7" bestFit="1" customWidth="1"/>
    <col min="1031" max="1031" width="4.5703125" style="7" bestFit="1" customWidth="1"/>
    <col min="1032" max="1280" width="9.140625" style="7"/>
    <col min="1281" max="1281" width="38.7109375" style="7" bestFit="1" customWidth="1"/>
    <col min="1282" max="1282" width="54.28515625" style="7" bestFit="1" customWidth="1"/>
    <col min="1283" max="1283" width="25.5703125" style="7" bestFit="1" customWidth="1"/>
    <col min="1284" max="1284" width="15.28515625" style="7" bestFit="1" customWidth="1"/>
    <col min="1285" max="1285" width="25" style="7" customWidth="1"/>
    <col min="1286" max="1286" width="13.5703125" style="7" bestFit="1" customWidth="1"/>
    <col min="1287" max="1287" width="4.5703125" style="7" bestFit="1" customWidth="1"/>
    <col min="1288" max="1536" width="9.140625" style="7"/>
    <col min="1537" max="1537" width="38.7109375" style="7" bestFit="1" customWidth="1"/>
    <col min="1538" max="1538" width="54.28515625" style="7" bestFit="1" customWidth="1"/>
    <col min="1539" max="1539" width="25.5703125" style="7" bestFit="1" customWidth="1"/>
    <col min="1540" max="1540" width="15.28515625" style="7" bestFit="1" customWidth="1"/>
    <col min="1541" max="1541" width="25" style="7" customWidth="1"/>
    <col min="1542" max="1542" width="13.5703125" style="7" bestFit="1" customWidth="1"/>
    <col min="1543" max="1543" width="4.5703125" style="7" bestFit="1" customWidth="1"/>
    <col min="1544" max="1792" width="9.140625" style="7"/>
    <col min="1793" max="1793" width="38.7109375" style="7" bestFit="1" customWidth="1"/>
    <col min="1794" max="1794" width="54.28515625" style="7" bestFit="1" customWidth="1"/>
    <col min="1795" max="1795" width="25.5703125" style="7" bestFit="1" customWidth="1"/>
    <col min="1796" max="1796" width="15.28515625" style="7" bestFit="1" customWidth="1"/>
    <col min="1797" max="1797" width="25" style="7" customWidth="1"/>
    <col min="1798" max="1798" width="13.5703125" style="7" bestFit="1" customWidth="1"/>
    <col min="1799" max="1799" width="4.5703125" style="7" bestFit="1" customWidth="1"/>
    <col min="1800" max="2048" width="9.140625" style="7"/>
    <col min="2049" max="2049" width="38.7109375" style="7" bestFit="1" customWidth="1"/>
    <col min="2050" max="2050" width="54.28515625" style="7" bestFit="1" customWidth="1"/>
    <col min="2051" max="2051" width="25.5703125" style="7" bestFit="1" customWidth="1"/>
    <col min="2052" max="2052" width="15.28515625" style="7" bestFit="1" customWidth="1"/>
    <col min="2053" max="2053" width="25" style="7" customWidth="1"/>
    <col min="2054" max="2054" width="13.5703125" style="7" bestFit="1" customWidth="1"/>
    <col min="2055" max="2055" width="4.5703125" style="7" bestFit="1" customWidth="1"/>
    <col min="2056" max="2304" width="9.140625" style="7"/>
    <col min="2305" max="2305" width="38.7109375" style="7" bestFit="1" customWidth="1"/>
    <col min="2306" max="2306" width="54.28515625" style="7" bestFit="1" customWidth="1"/>
    <col min="2307" max="2307" width="25.5703125" style="7" bestFit="1" customWidth="1"/>
    <col min="2308" max="2308" width="15.28515625" style="7" bestFit="1" customWidth="1"/>
    <col min="2309" max="2309" width="25" style="7" customWidth="1"/>
    <col min="2310" max="2310" width="13.5703125" style="7" bestFit="1" customWidth="1"/>
    <col min="2311" max="2311" width="4.5703125" style="7" bestFit="1" customWidth="1"/>
    <col min="2312" max="2560" width="9.140625" style="7"/>
    <col min="2561" max="2561" width="38.7109375" style="7" bestFit="1" customWidth="1"/>
    <col min="2562" max="2562" width="54.28515625" style="7" bestFit="1" customWidth="1"/>
    <col min="2563" max="2563" width="25.5703125" style="7" bestFit="1" customWidth="1"/>
    <col min="2564" max="2564" width="15.28515625" style="7" bestFit="1" customWidth="1"/>
    <col min="2565" max="2565" width="25" style="7" customWidth="1"/>
    <col min="2566" max="2566" width="13.5703125" style="7" bestFit="1" customWidth="1"/>
    <col min="2567" max="2567" width="4.5703125" style="7" bestFit="1" customWidth="1"/>
    <col min="2568" max="2816" width="9.140625" style="7"/>
    <col min="2817" max="2817" width="38.7109375" style="7" bestFit="1" customWidth="1"/>
    <col min="2818" max="2818" width="54.28515625" style="7" bestFit="1" customWidth="1"/>
    <col min="2819" max="2819" width="25.5703125" style="7" bestFit="1" customWidth="1"/>
    <col min="2820" max="2820" width="15.28515625" style="7" bestFit="1" customWidth="1"/>
    <col min="2821" max="2821" width="25" style="7" customWidth="1"/>
    <col min="2822" max="2822" width="13.5703125" style="7" bestFit="1" customWidth="1"/>
    <col min="2823" max="2823" width="4.5703125" style="7" bestFit="1" customWidth="1"/>
    <col min="2824" max="3072" width="9.140625" style="7"/>
    <col min="3073" max="3073" width="38.7109375" style="7" bestFit="1" customWidth="1"/>
    <col min="3074" max="3074" width="54.28515625" style="7" bestFit="1" customWidth="1"/>
    <col min="3075" max="3075" width="25.5703125" style="7" bestFit="1" customWidth="1"/>
    <col min="3076" max="3076" width="15.28515625" style="7" bestFit="1" customWidth="1"/>
    <col min="3077" max="3077" width="25" style="7" customWidth="1"/>
    <col min="3078" max="3078" width="13.5703125" style="7" bestFit="1" customWidth="1"/>
    <col min="3079" max="3079" width="4.5703125" style="7" bestFit="1" customWidth="1"/>
    <col min="3080" max="3328" width="9.140625" style="7"/>
    <col min="3329" max="3329" width="38.7109375" style="7" bestFit="1" customWidth="1"/>
    <col min="3330" max="3330" width="54.28515625" style="7" bestFit="1" customWidth="1"/>
    <col min="3331" max="3331" width="25.5703125" style="7" bestFit="1" customWidth="1"/>
    <col min="3332" max="3332" width="15.28515625" style="7" bestFit="1" customWidth="1"/>
    <col min="3333" max="3333" width="25" style="7" customWidth="1"/>
    <col min="3334" max="3334" width="13.5703125" style="7" bestFit="1" customWidth="1"/>
    <col min="3335" max="3335" width="4.5703125" style="7" bestFit="1" customWidth="1"/>
    <col min="3336" max="3584" width="9.140625" style="7"/>
    <col min="3585" max="3585" width="38.7109375" style="7" bestFit="1" customWidth="1"/>
    <col min="3586" max="3586" width="54.28515625" style="7" bestFit="1" customWidth="1"/>
    <col min="3587" max="3587" width="25.5703125" style="7" bestFit="1" customWidth="1"/>
    <col min="3588" max="3588" width="15.28515625" style="7" bestFit="1" customWidth="1"/>
    <col min="3589" max="3589" width="25" style="7" customWidth="1"/>
    <col min="3590" max="3590" width="13.5703125" style="7" bestFit="1" customWidth="1"/>
    <col min="3591" max="3591" width="4.5703125" style="7" bestFit="1" customWidth="1"/>
    <col min="3592" max="3840" width="9.140625" style="7"/>
    <col min="3841" max="3841" width="38.7109375" style="7" bestFit="1" customWidth="1"/>
    <col min="3842" max="3842" width="54.28515625" style="7" bestFit="1" customWidth="1"/>
    <col min="3843" max="3843" width="25.5703125" style="7" bestFit="1" customWidth="1"/>
    <col min="3844" max="3844" width="15.28515625" style="7" bestFit="1" customWidth="1"/>
    <col min="3845" max="3845" width="25" style="7" customWidth="1"/>
    <col min="3846" max="3846" width="13.5703125" style="7" bestFit="1" customWidth="1"/>
    <col min="3847" max="3847" width="4.5703125" style="7" bestFit="1" customWidth="1"/>
    <col min="3848" max="4096" width="9.140625" style="7"/>
    <col min="4097" max="4097" width="38.7109375" style="7" bestFit="1" customWidth="1"/>
    <col min="4098" max="4098" width="54.28515625" style="7" bestFit="1" customWidth="1"/>
    <col min="4099" max="4099" width="25.5703125" style="7" bestFit="1" customWidth="1"/>
    <col min="4100" max="4100" width="15.28515625" style="7" bestFit="1" customWidth="1"/>
    <col min="4101" max="4101" width="25" style="7" customWidth="1"/>
    <col min="4102" max="4102" width="13.5703125" style="7" bestFit="1" customWidth="1"/>
    <col min="4103" max="4103" width="4.5703125" style="7" bestFit="1" customWidth="1"/>
    <col min="4104" max="4352" width="9.140625" style="7"/>
    <col min="4353" max="4353" width="38.7109375" style="7" bestFit="1" customWidth="1"/>
    <col min="4354" max="4354" width="54.28515625" style="7" bestFit="1" customWidth="1"/>
    <col min="4355" max="4355" width="25.5703125" style="7" bestFit="1" customWidth="1"/>
    <col min="4356" max="4356" width="15.28515625" style="7" bestFit="1" customWidth="1"/>
    <col min="4357" max="4357" width="25" style="7" customWidth="1"/>
    <col min="4358" max="4358" width="13.5703125" style="7" bestFit="1" customWidth="1"/>
    <col min="4359" max="4359" width="4.5703125" style="7" bestFit="1" customWidth="1"/>
    <col min="4360" max="4608" width="9.140625" style="7"/>
    <col min="4609" max="4609" width="38.7109375" style="7" bestFit="1" customWidth="1"/>
    <col min="4610" max="4610" width="54.28515625" style="7" bestFit="1" customWidth="1"/>
    <col min="4611" max="4611" width="25.5703125" style="7" bestFit="1" customWidth="1"/>
    <col min="4612" max="4612" width="15.28515625" style="7" bestFit="1" customWidth="1"/>
    <col min="4613" max="4613" width="25" style="7" customWidth="1"/>
    <col min="4614" max="4614" width="13.5703125" style="7" bestFit="1" customWidth="1"/>
    <col min="4615" max="4615" width="4.5703125" style="7" bestFit="1" customWidth="1"/>
    <col min="4616" max="4864" width="9.140625" style="7"/>
    <col min="4865" max="4865" width="38.7109375" style="7" bestFit="1" customWidth="1"/>
    <col min="4866" max="4866" width="54.28515625" style="7" bestFit="1" customWidth="1"/>
    <col min="4867" max="4867" width="25.5703125" style="7" bestFit="1" customWidth="1"/>
    <col min="4868" max="4868" width="15.28515625" style="7" bestFit="1" customWidth="1"/>
    <col min="4869" max="4869" width="25" style="7" customWidth="1"/>
    <col min="4870" max="4870" width="13.5703125" style="7" bestFit="1" customWidth="1"/>
    <col min="4871" max="4871" width="4.5703125" style="7" bestFit="1" customWidth="1"/>
    <col min="4872" max="5120" width="9.140625" style="7"/>
    <col min="5121" max="5121" width="38.7109375" style="7" bestFit="1" customWidth="1"/>
    <col min="5122" max="5122" width="54.28515625" style="7" bestFit="1" customWidth="1"/>
    <col min="5123" max="5123" width="25.5703125" style="7" bestFit="1" customWidth="1"/>
    <col min="5124" max="5124" width="15.28515625" style="7" bestFit="1" customWidth="1"/>
    <col min="5125" max="5125" width="25" style="7" customWidth="1"/>
    <col min="5126" max="5126" width="13.5703125" style="7" bestFit="1" customWidth="1"/>
    <col min="5127" max="5127" width="4.5703125" style="7" bestFit="1" customWidth="1"/>
    <col min="5128" max="5376" width="9.140625" style="7"/>
    <col min="5377" max="5377" width="38.7109375" style="7" bestFit="1" customWidth="1"/>
    <col min="5378" max="5378" width="54.28515625" style="7" bestFit="1" customWidth="1"/>
    <col min="5379" max="5379" width="25.5703125" style="7" bestFit="1" customWidth="1"/>
    <col min="5380" max="5380" width="15.28515625" style="7" bestFit="1" customWidth="1"/>
    <col min="5381" max="5381" width="25" style="7" customWidth="1"/>
    <col min="5382" max="5382" width="13.5703125" style="7" bestFit="1" customWidth="1"/>
    <col min="5383" max="5383" width="4.5703125" style="7" bestFit="1" customWidth="1"/>
    <col min="5384" max="5632" width="9.140625" style="7"/>
    <col min="5633" max="5633" width="38.7109375" style="7" bestFit="1" customWidth="1"/>
    <col min="5634" max="5634" width="54.28515625" style="7" bestFit="1" customWidth="1"/>
    <col min="5635" max="5635" width="25.5703125" style="7" bestFit="1" customWidth="1"/>
    <col min="5636" max="5636" width="15.28515625" style="7" bestFit="1" customWidth="1"/>
    <col min="5637" max="5637" width="25" style="7" customWidth="1"/>
    <col min="5638" max="5638" width="13.5703125" style="7" bestFit="1" customWidth="1"/>
    <col min="5639" max="5639" width="4.5703125" style="7" bestFit="1" customWidth="1"/>
    <col min="5640" max="5888" width="9.140625" style="7"/>
    <col min="5889" max="5889" width="38.7109375" style="7" bestFit="1" customWidth="1"/>
    <col min="5890" max="5890" width="54.28515625" style="7" bestFit="1" customWidth="1"/>
    <col min="5891" max="5891" width="25.5703125" style="7" bestFit="1" customWidth="1"/>
    <col min="5892" max="5892" width="15.28515625" style="7" bestFit="1" customWidth="1"/>
    <col min="5893" max="5893" width="25" style="7" customWidth="1"/>
    <col min="5894" max="5894" width="13.5703125" style="7" bestFit="1" customWidth="1"/>
    <col min="5895" max="5895" width="4.5703125" style="7" bestFit="1" customWidth="1"/>
    <col min="5896" max="6144" width="9.140625" style="7"/>
    <col min="6145" max="6145" width="38.7109375" style="7" bestFit="1" customWidth="1"/>
    <col min="6146" max="6146" width="54.28515625" style="7" bestFit="1" customWidth="1"/>
    <col min="6147" max="6147" width="25.5703125" style="7" bestFit="1" customWidth="1"/>
    <col min="6148" max="6148" width="15.28515625" style="7" bestFit="1" customWidth="1"/>
    <col min="6149" max="6149" width="25" style="7" customWidth="1"/>
    <col min="6150" max="6150" width="13.5703125" style="7" bestFit="1" customWidth="1"/>
    <col min="6151" max="6151" width="4.5703125" style="7" bestFit="1" customWidth="1"/>
    <col min="6152" max="6400" width="9.140625" style="7"/>
    <col min="6401" max="6401" width="38.7109375" style="7" bestFit="1" customWidth="1"/>
    <col min="6402" max="6402" width="54.28515625" style="7" bestFit="1" customWidth="1"/>
    <col min="6403" max="6403" width="25.5703125" style="7" bestFit="1" customWidth="1"/>
    <col min="6404" max="6404" width="15.28515625" style="7" bestFit="1" customWidth="1"/>
    <col min="6405" max="6405" width="25" style="7" customWidth="1"/>
    <col min="6406" max="6406" width="13.5703125" style="7" bestFit="1" customWidth="1"/>
    <col min="6407" max="6407" width="4.5703125" style="7" bestFit="1" customWidth="1"/>
    <col min="6408" max="6656" width="9.140625" style="7"/>
    <col min="6657" max="6657" width="38.7109375" style="7" bestFit="1" customWidth="1"/>
    <col min="6658" max="6658" width="54.28515625" style="7" bestFit="1" customWidth="1"/>
    <col min="6659" max="6659" width="25.5703125" style="7" bestFit="1" customWidth="1"/>
    <col min="6660" max="6660" width="15.28515625" style="7" bestFit="1" customWidth="1"/>
    <col min="6661" max="6661" width="25" style="7" customWidth="1"/>
    <col min="6662" max="6662" width="13.5703125" style="7" bestFit="1" customWidth="1"/>
    <col min="6663" max="6663" width="4.5703125" style="7" bestFit="1" customWidth="1"/>
    <col min="6664" max="6912" width="9.140625" style="7"/>
    <col min="6913" max="6913" width="38.7109375" style="7" bestFit="1" customWidth="1"/>
    <col min="6914" max="6914" width="54.28515625" style="7" bestFit="1" customWidth="1"/>
    <col min="6915" max="6915" width="25.5703125" style="7" bestFit="1" customWidth="1"/>
    <col min="6916" max="6916" width="15.28515625" style="7" bestFit="1" customWidth="1"/>
    <col min="6917" max="6917" width="25" style="7" customWidth="1"/>
    <col min="6918" max="6918" width="13.5703125" style="7" bestFit="1" customWidth="1"/>
    <col min="6919" max="6919" width="4.5703125" style="7" bestFit="1" customWidth="1"/>
    <col min="6920" max="7168" width="9.140625" style="7"/>
    <col min="7169" max="7169" width="38.7109375" style="7" bestFit="1" customWidth="1"/>
    <col min="7170" max="7170" width="54.28515625" style="7" bestFit="1" customWidth="1"/>
    <col min="7171" max="7171" width="25.5703125" style="7" bestFit="1" customWidth="1"/>
    <col min="7172" max="7172" width="15.28515625" style="7" bestFit="1" customWidth="1"/>
    <col min="7173" max="7173" width="25" style="7" customWidth="1"/>
    <col min="7174" max="7174" width="13.5703125" style="7" bestFit="1" customWidth="1"/>
    <col min="7175" max="7175" width="4.5703125" style="7" bestFit="1" customWidth="1"/>
    <col min="7176" max="7424" width="9.140625" style="7"/>
    <col min="7425" max="7425" width="38.7109375" style="7" bestFit="1" customWidth="1"/>
    <col min="7426" max="7426" width="54.28515625" style="7" bestFit="1" customWidth="1"/>
    <col min="7427" max="7427" width="25.5703125" style="7" bestFit="1" customWidth="1"/>
    <col min="7428" max="7428" width="15.28515625" style="7" bestFit="1" customWidth="1"/>
    <col min="7429" max="7429" width="25" style="7" customWidth="1"/>
    <col min="7430" max="7430" width="13.5703125" style="7" bestFit="1" customWidth="1"/>
    <col min="7431" max="7431" width="4.5703125" style="7" bestFit="1" customWidth="1"/>
    <col min="7432" max="7680" width="9.140625" style="7"/>
    <col min="7681" max="7681" width="38.7109375" style="7" bestFit="1" customWidth="1"/>
    <col min="7682" max="7682" width="54.28515625" style="7" bestFit="1" customWidth="1"/>
    <col min="7683" max="7683" width="25.5703125" style="7" bestFit="1" customWidth="1"/>
    <col min="7684" max="7684" width="15.28515625" style="7" bestFit="1" customWidth="1"/>
    <col min="7685" max="7685" width="25" style="7" customWidth="1"/>
    <col min="7686" max="7686" width="13.5703125" style="7" bestFit="1" customWidth="1"/>
    <col min="7687" max="7687" width="4.5703125" style="7" bestFit="1" customWidth="1"/>
    <col min="7688" max="7936" width="9.140625" style="7"/>
    <col min="7937" max="7937" width="38.7109375" style="7" bestFit="1" customWidth="1"/>
    <col min="7938" max="7938" width="54.28515625" style="7" bestFit="1" customWidth="1"/>
    <col min="7939" max="7939" width="25.5703125" style="7" bestFit="1" customWidth="1"/>
    <col min="7940" max="7940" width="15.28515625" style="7" bestFit="1" customWidth="1"/>
    <col min="7941" max="7941" width="25" style="7" customWidth="1"/>
    <col min="7942" max="7942" width="13.5703125" style="7" bestFit="1" customWidth="1"/>
    <col min="7943" max="7943" width="4.5703125" style="7" bestFit="1" customWidth="1"/>
    <col min="7944" max="8192" width="9.140625" style="7"/>
    <col min="8193" max="8193" width="38.7109375" style="7" bestFit="1" customWidth="1"/>
    <col min="8194" max="8194" width="54.28515625" style="7" bestFit="1" customWidth="1"/>
    <col min="8195" max="8195" width="25.5703125" style="7" bestFit="1" customWidth="1"/>
    <col min="8196" max="8196" width="15.28515625" style="7" bestFit="1" customWidth="1"/>
    <col min="8197" max="8197" width="25" style="7" customWidth="1"/>
    <col min="8198" max="8198" width="13.5703125" style="7" bestFit="1" customWidth="1"/>
    <col min="8199" max="8199" width="4.5703125" style="7" bestFit="1" customWidth="1"/>
    <col min="8200" max="8448" width="9.140625" style="7"/>
    <col min="8449" max="8449" width="38.7109375" style="7" bestFit="1" customWidth="1"/>
    <col min="8450" max="8450" width="54.28515625" style="7" bestFit="1" customWidth="1"/>
    <col min="8451" max="8451" width="25.5703125" style="7" bestFit="1" customWidth="1"/>
    <col min="8452" max="8452" width="15.28515625" style="7" bestFit="1" customWidth="1"/>
    <col min="8453" max="8453" width="25" style="7" customWidth="1"/>
    <col min="8454" max="8454" width="13.5703125" style="7" bestFit="1" customWidth="1"/>
    <col min="8455" max="8455" width="4.5703125" style="7" bestFit="1" customWidth="1"/>
    <col min="8456" max="8704" width="9.140625" style="7"/>
    <col min="8705" max="8705" width="38.7109375" style="7" bestFit="1" customWidth="1"/>
    <col min="8706" max="8706" width="54.28515625" style="7" bestFit="1" customWidth="1"/>
    <col min="8707" max="8707" width="25.5703125" style="7" bestFit="1" customWidth="1"/>
    <col min="8708" max="8708" width="15.28515625" style="7" bestFit="1" customWidth="1"/>
    <col min="8709" max="8709" width="25" style="7" customWidth="1"/>
    <col min="8710" max="8710" width="13.5703125" style="7" bestFit="1" customWidth="1"/>
    <col min="8711" max="8711" width="4.5703125" style="7" bestFit="1" customWidth="1"/>
    <col min="8712" max="8960" width="9.140625" style="7"/>
    <col min="8961" max="8961" width="38.7109375" style="7" bestFit="1" customWidth="1"/>
    <col min="8962" max="8962" width="54.28515625" style="7" bestFit="1" customWidth="1"/>
    <col min="8963" max="8963" width="25.5703125" style="7" bestFit="1" customWidth="1"/>
    <col min="8964" max="8964" width="15.28515625" style="7" bestFit="1" customWidth="1"/>
    <col min="8965" max="8965" width="25" style="7" customWidth="1"/>
    <col min="8966" max="8966" width="13.5703125" style="7" bestFit="1" customWidth="1"/>
    <col min="8967" max="8967" width="4.5703125" style="7" bestFit="1" customWidth="1"/>
    <col min="8968" max="9216" width="9.140625" style="7"/>
    <col min="9217" max="9217" width="38.7109375" style="7" bestFit="1" customWidth="1"/>
    <col min="9218" max="9218" width="54.28515625" style="7" bestFit="1" customWidth="1"/>
    <col min="9219" max="9219" width="25.5703125" style="7" bestFit="1" customWidth="1"/>
    <col min="9220" max="9220" width="15.28515625" style="7" bestFit="1" customWidth="1"/>
    <col min="9221" max="9221" width="25" style="7" customWidth="1"/>
    <col min="9222" max="9222" width="13.5703125" style="7" bestFit="1" customWidth="1"/>
    <col min="9223" max="9223" width="4.5703125" style="7" bestFit="1" customWidth="1"/>
    <col min="9224" max="9472" width="9.140625" style="7"/>
    <col min="9473" max="9473" width="38.7109375" style="7" bestFit="1" customWidth="1"/>
    <col min="9474" max="9474" width="54.28515625" style="7" bestFit="1" customWidth="1"/>
    <col min="9475" max="9475" width="25.5703125" style="7" bestFit="1" customWidth="1"/>
    <col min="9476" max="9476" width="15.28515625" style="7" bestFit="1" customWidth="1"/>
    <col min="9477" max="9477" width="25" style="7" customWidth="1"/>
    <col min="9478" max="9478" width="13.5703125" style="7" bestFit="1" customWidth="1"/>
    <col min="9479" max="9479" width="4.5703125" style="7" bestFit="1" customWidth="1"/>
    <col min="9480" max="9728" width="9.140625" style="7"/>
    <col min="9729" max="9729" width="38.7109375" style="7" bestFit="1" customWidth="1"/>
    <col min="9730" max="9730" width="54.28515625" style="7" bestFit="1" customWidth="1"/>
    <col min="9731" max="9731" width="25.5703125" style="7" bestFit="1" customWidth="1"/>
    <col min="9732" max="9732" width="15.28515625" style="7" bestFit="1" customWidth="1"/>
    <col min="9733" max="9733" width="25" style="7" customWidth="1"/>
    <col min="9734" max="9734" width="13.5703125" style="7" bestFit="1" customWidth="1"/>
    <col min="9735" max="9735" width="4.5703125" style="7" bestFit="1" customWidth="1"/>
    <col min="9736" max="9984" width="9.140625" style="7"/>
    <col min="9985" max="9985" width="38.7109375" style="7" bestFit="1" customWidth="1"/>
    <col min="9986" max="9986" width="54.28515625" style="7" bestFit="1" customWidth="1"/>
    <col min="9987" max="9987" width="25.5703125" style="7" bestFit="1" customWidth="1"/>
    <col min="9988" max="9988" width="15.28515625" style="7" bestFit="1" customWidth="1"/>
    <col min="9989" max="9989" width="25" style="7" customWidth="1"/>
    <col min="9990" max="9990" width="13.5703125" style="7" bestFit="1" customWidth="1"/>
    <col min="9991" max="9991" width="4.5703125" style="7" bestFit="1" customWidth="1"/>
    <col min="9992" max="10240" width="9.140625" style="7"/>
    <col min="10241" max="10241" width="38.7109375" style="7" bestFit="1" customWidth="1"/>
    <col min="10242" max="10242" width="54.28515625" style="7" bestFit="1" customWidth="1"/>
    <col min="10243" max="10243" width="25.5703125" style="7" bestFit="1" customWidth="1"/>
    <col min="10244" max="10244" width="15.28515625" style="7" bestFit="1" customWidth="1"/>
    <col min="10245" max="10245" width="25" style="7" customWidth="1"/>
    <col min="10246" max="10246" width="13.5703125" style="7" bestFit="1" customWidth="1"/>
    <col min="10247" max="10247" width="4.5703125" style="7" bestFit="1" customWidth="1"/>
    <col min="10248" max="10496" width="9.140625" style="7"/>
    <col min="10497" max="10497" width="38.7109375" style="7" bestFit="1" customWidth="1"/>
    <col min="10498" max="10498" width="54.28515625" style="7" bestFit="1" customWidth="1"/>
    <col min="10499" max="10499" width="25.5703125" style="7" bestFit="1" customWidth="1"/>
    <col min="10500" max="10500" width="15.28515625" style="7" bestFit="1" customWidth="1"/>
    <col min="10501" max="10501" width="25" style="7" customWidth="1"/>
    <col min="10502" max="10502" width="13.5703125" style="7" bestFit="1" customWidth="1"/>
    <col min="10503" max="10503" width="4.5703125" style="7" bestFit="1" customWidth="1"/>
    <col min="10504" max="10752" width="9.140625" style="7"/>
    <col min="10753" max="10753" width="38.7109375" style="7" bestFit="1" customWidth="1"/>
    <col min="10754" max="10754" width="54.28515625" style="7" bestFit="1" customWidth="1"/>
    <col min="10755" max="10755" width="25.5703125" style="7" bestFit="1" customWidth="1"/>
    <col min="10756" max="10756" width="15.28515625" style="7" bestFit="1" customWidth="1"/>
    <col min="10757" max="10757" width="25" style="7" customWidth="1"/>
    <col min="10758" max="10758" width="13.5703125" style="7" bestFit="1" customWidth="1"/>
    <col min="10759" max="10759" width="4.5703125" style="7" bestFit="1" customWidth="1"/>
    <col min="10760" max="11008" width="9.140625" style="7"/>
    <col min="11009" max="11009" width="38.7109375" style="7" bestFit="1" customWidth="1"/>
    <col min="11010" max="11010" width="54.28515625" style="7" bestFit="1" customWidth="1"/>
    <col min="11011" max="11011" width="25.5703125" style="7" bestFit="1" customWidth="1"/>
    <col min="11012" max="11012" width="15.28515625" style="7" bestFit="1" customWidth="1"/>
    <col min="11013" max="11013" width="25" style="7" customWidth="1"/>
    <col min="11014" max="11014" width="13.5703125" style="7" bestFit="1" customWidth="1"/>
    <col min="11015" max="11015" width="4.5703125" style="7" bestFit="1" customWidth="1"/>
    <col min="11016" max="11264" width="9.140625" style="7"/>
    <col min="11265" max="11265" width="38.7109375" style="7" bestFit="1" customWidth="1"/>
    <col min="11266" max="11266" width="54.28515625" style="7" bestFit="1" customWidth="1"/>
    <col min="11267" max="11267" width="25.5703125" style="7" bestFit="1" customWidth="1"/>
    <col min="11268" max="11268" width="15.28515625" style="7" bestFit="1" customWidth="1"/>
    <col min="11269" max="11269" width="25" style="7" customWidth="1"/>
    <col min="11270" max="11270" width="13.5703125" style="7" bestFit="1" customWidth="1"/>
    <col min="11271" max="11271" width="4.5703125" style="7" bestFit="1" customWidth="1"/>
    <col min="11272" max="11520" width="9.140625" style="7"/>
    <col min="11521" max="11521" width="38.7109375" style="7" bestFit="1" customWidth="1"/>
    <col min="11522" max="11522" width="54.28515625" style="7" bestFit="1" customWidth="1"/>
    <col min="11523" max="11523" width="25.5703125" style="7" bestFit="1" customWidth="1"/>
    <col min="11524" max="11524" width="15.28515625" style="7" bestFit="1" customWidth="1"/>
    <col min="11525" max="11525" width="25" style="7" customWidth="1"/>
    <col min="11526" max="11526" width="13.5703125" style="7" bestFit="1" customWidth="1"/>
    <col min="11527" max="11527" width="4.5703125" style="7" bestFit="1" customWidth="1"/>
    <col min="11528" max="11776" width="9.140625" style="7"/>
    <col min="11777" max="11777" width="38.7109375" style="7" bestFit="1" customWidth="1"/>
    <col min="11778" max="11778" width="54.28515625" style="7" bestFit="1" customWidth="1"/>
    <col min="11779" max="11779" width="25.5703125" style="7" bestFit="1" customWidth="1"/>
    <col min="11780" max="11780" width="15.28515625" style="7" bestFit="1" customWidth="1"/>
    <col min="11781" max="11781" width="25" style="7" customWidth="1"/>
    <col min="11782" max="11782" width="13.5703125" style="7" bestFit="1" customWidth="1"/>
    <col min="11783" max="11783" width="4.5703125" style="7" bestFit="1" customWidth="1"/>
    <col min="11784" max="12032" width="9.140625" style="7"/>
    <col min="12033" max="12033" width="38.7109375" style="7" bestFit="1" customWidth="1"/>
    <col min="12034" max="12034" width="54.28515625" style="7" bestFit="1" customWidth="1"/>
    <col min="12035" max="12035" width="25.5703125" style="7" bestFit="1" customWidth="1"/>
    <col min="12036" max="12036" width="15.28515625" style="7" bestFit="1" customWidth="1"/>
    <col min="12037" max="12037" width="25" style="7" customWidth="1"/>
    <col min="12038" max="12038" width="13.5703125" style="7" bestFit="1" customWidth="1"/>
    <col min="12039" max="12039" width="4.5703125" style="7" bestFit="1" customWidth="1"/>
    <col min="12040" max="12288" width="9.140625" style="7"/>
    <col min="12289" max="12289" width="38.7109375" style="7" bestFit="1" customWidth="1"/>
    <col min="12290" max="12290" width="54.28515625" style="7" bestFit="1" customWidth="1"/>
    <col min="12291" max="12291" width="25.5703125" style="7" bestFit="1" customWidth="1"/>
    <col min="12292" max="12292" width="15.28515625" style="7" bestFit="1" customWidth="1"/>
    <col min="12293" max="12293" width="25" style="7" customWidth="1"/>
    <col min="12294" max="12294" width="13.5703125" style="7" bestFit="1" customWidth="1"/>
    <col min="12295" max="12295" width="4.5703125" style="7" bestFit="1" customWidth="1"/>
    <col min="12296" max="12544" width="9.140625" style="7"/>
    <col min="12545" max="12545" width="38.7109375" style="7" bestFit="1" customWidth="1"/>
    <col min="12546" max="12546" width="54.28515625" style="7" bestFit="1" customWidth="1"/>
    <col min="12547" max="12547" width="25.5703125" style="7" bestFit="1" customWidth="1"/>
    <col min="12548" max="12548" width="15.28515625" style="7" bestFit="1" customWidth="1"/>
    <col min="12549" max="12549" width="25" style="7" customWidth="1"/>
    <col min="12550" max="12550" width="13.5703125" style="7" bestFit="1" customWidth="1"/>
    <col min="12551" max="12551" width="4.5703125" style="7" bestFit="1" customWidth="1"/>
    <col min="12552" max="12800" width="9.140625" style="7"/>
    <col min="12801" max="12801" width="38.7109375" style="7" bestFit="1" customWidth="1"/>
    <col min="12802" max="12802" width="54.28515625" style="7" bestFit="1" customWidth="1"/>
    <col min="12803" max="12803" width="25.5703125" style="7" bestFit="1" customWidth="1"/>
    <col min="12804" max="12804" width="15.28515625" style="7" bestFit="1" customWidth="1"/>
    <col min="12805" max="12805" width="25" style="7" customWidth="1"/>
    <col min="12806" max="12806" width="13.5703125" style="7" bestFit="1" customWidth="1"/>
    <col min="12807" max="12807" width="4.5703125" style="7" bestFit="1" customWidth="1"/>
    <col min="12808" max="13056" width="9.140625" style="7"/>
    <col min="13057" max="13057" width="38.7109375" style="7" bestFit="1" customWidth="1"/>
    <col min="13058" max="13058" width="54.28515625" style="7" bestFit="1" customWidth="1"/>
    <col min="13059" max="13059" width="25.5703125" style="7" bestFit="1" customWidth="1"/>
    <col min="13060" max="13060" width="15.28515625" style="7" bestFit="1" customWidth="1"/>
    <col min="13061" max="13061" width="25" style="7" customWidth="1"/>
    <col min="13062" max="13062" width="13.5703125" style="7" bestFit="1" customWidth="1"/>
    <col min="13063" max="13063" width="4.5703125" style="7" bestFit="1" customWidth="1"/>
    <col min="13064" max="13312" width="9.140625" style="7"/>
    <col min="13313" max="13313" width="38.7109375" style="7" bestFit="1" customWidth="1"/>
    <col min="13314" max="13314" width="54.28515625" style="7" bestFit="1" customWidth="1"/>
    <col min="13315" max="13315" width="25.5703125" style="7" bestFit="1" customWidth="1"/>
    <col min="13316" max="13316" width="15.28515625" style="7" bestFit="1" customWidth="1"/>
    <col min="13317" max="13317" width="25" style="7" customWidth="1"/>
    <col min="13318" max="13318" width="13.5703125" style="7" bestFit="1" customWidth="1"/>
    <col min="13319" max="13319" width="4.5703125" style="7" bestFit="1" customWidth="1"/>
    <col min="13320" max="13568" width="9.140625" style="7"/>
    <col min="13569" max="13569" width="38.7109375" style="7" bestFit="1" customWidth="1"/>
    <col min="13570" max="13570" width="54.28515625" style="7" bestFit="1" customWidth="1"/>
    <col min="13571" max="13571" width="25.5703125" style="7" bestFit="1" customWidth="1"/>
    <col min="13572" max="13572" width="15.28515625" style="7" bestFit="1" customWidth="1"/>
    <col min="13573" max="13573" width="25" style="7" customWidth="1"/>
    <col min="13574" max="13574" width="13.5703125" style="7" bestFit="1" customWidth="1"/>
    <col min="13575" max="13575" width="4.5703125" style="7" bestFit="1" customWidth="1"/>
    <col min="13576" max="13824" width="9.140625" style="7"/>
    <col min="13825" max="13825" width="38.7109375" style="7" bestFit="1" customWidth="1"/>
    <col min="13826" max="13826" width="54.28515625" style="7" bestFit="1" customWidth="1"/>
    <col min="13827" max="13827" width="25.5703125" style="7" bestFit="1" customWidth="1"/>
    <col min="13828" max="13828" width="15.28515625" style="7" bestFit="1" customWidth="1"/>
    <col min="13829" max="13829" width="25" style="7" customWidth="1"/>
    <col min="13830" max="13830" width="13.5703125" style="7" bestFit="1" customWidth="1"/>
    <col min="13831" max="13831" width="4.5703125" style="7" bestFit="1" customWidth="1"/>
    <col min="13832" max="14080" width="9.140625" style="7"/>
    <col min="14081" max="14081" width="38.7109375" style="7" bestFit="1" customWidth="1"/>
    <col min="14082" max="14082" width="54.28515625" style="7" bestFit="1" customWidth="1"/>
    <col min="14083" max="14083" width="25.5703125" style="7" bestFit="1" customWidth="1"/>
    <col min="14084" max="14084" width="15.28515625" style="7" bestFit="1" customWidth="1"/>
    <col min="14085" max="14085" width="25" style="7" customWidth="1"/>
    <col min="14086" max="14086" width="13.5703125" style="7" bestFit="1" customWidth="1"/>
    <col min="14087" max="14087" width="4.5703125" style="7" bestFit="1" customWidth="1"/>
    <col min="14088" max="14336" width="9.140625" style="7"/>
    <col min="14337" max="14337" width="38.7109375" style="7" bestFit="1" customWidth="1"/>
    <col min="14338" max="14338" width="54.28515625" style="7" bestFit="1" customWidth="1"/>
    <col min="14339" max="14339" width="25.5703125" style="7" bestFit="1" customWidth="1"/>
    <col min="14340" max="14340" width="15.28515625" style="7" bestFit="1" customWidth="1"/>
    <col min="14341" max="14341" width="25" style="7" customWidth="1"/>
    <col min="14342" max="14342" width="13.5703125" style="7" bestFit="1" customWidth="1"/>
    <col min="14343" max="14343" width="4.5703125" style="7" bestFit="1" customWidth="1"/>
    <col min="14344" max="14592" width="9.140625" style="7"/>
    <col min="14593" max="14593" width="38.7109375" style="7" bestFit="1" customWidth="1"/>
    <col min="14594" max="14594" width="54.28515625" style="7" bestFit="1" customWidth="1"/>
    <col min="14595" max="14595" width="25.5703125" style="7" bestFit="1" customWidth="1"/>
    <col min="14596" max="14596" width="15.28515625" style="7" bestFit="1" customWidth="1"/>
    <col min="14597" max="14597" width="25" style="7" customWidth="1"/>
    <col min="14598" max="14598" width="13.5703125" style="7" bestFit="1" customWidth="1"/>
    <col min="14599" max="14599" width="4.5703125" style="7" bestFit="1" customWidth="1"/>
    <col min="14600" max="14848" width="9.140625" style="7"/>
    <col min="14849" max="14849" width="38.7109375" style="7" bestFit="1" customWidth="1"/>
    <col min="14850" max="14850" width="54.28515625" style="7" bestFit="1" customWidth="1"/>
    <col min="14851" max="14851" width="25.5703125" style="7" bestFit="1" customWidth="1"/>
    <col min="14852" max="14852" width="15.28515625" style="7" bestFit="1" customWidth="1"/>
    <col min="14853" max="14853" width="25" style="7" customWidth="1"/>
    <col min="14854" max="14854" width="13.5703125" style="7" bestFit="1" customWidth="1"/>
    <col min="14855" max="14855" width="4.5703125" style="7" bestFit="1" customWidth="1"/>
    <col min="14856" max="15104" width="9.140625" style="7"/>
    <col min="15105" max="15105" width="38.7109375" style="7" bestFit="1" customWidth="1"/>
    <col min="15106" max="15106" width="54.28515625" style="7" bestFit="1" customWidth="1"/>
    <col min="15107" max="15107" width="25.5703125" style="7" bestFit="1" customWidth="1"/>
    <col min="15108" max="15108" width="15.28515625" style="7" bestFit="1" customWidth="1"/>
    <col min="15109" max="15109" width="25" style="7" customWidth="1"/>
    <col min="15110" max="15110" width="13.5703125" style="7" bestFit="1" customWidth="1"/>
    <col min="15111" max="15111" width="4.5703125" style="7" bestFit="1" customWidth="1"/>
    <col min="15112" max="15360" width="9.140625" style="7"/>
    <col min="15361" max="15361" width="38.7109375" style="7" bestFit="1" customWidth="1"/>
    <col min="15362" max="15362" width="54.28515625" style="7" bestFit="1" customWidth="1"/>
    <col min="15363" max="15363" width="25.5703125" style="7" bestFit="1" customWidth="1"/>
    <col min="15364" max="15364" width="15.28515625" style="7" bestFit="1" customWidth="1"/>
    <col min="15365" max="15365" width="25" style="7" customWidth="1"/>
    <col min="15366" max="15366" width="13.5703125" style="7" bestFit="1" customWidth="1"/>
    <col min="15367" max="15367" width="4.5703125" style="7" bestFit="1" customWidth="1"/>
    <col min="15368" max="15616" width="9.140625" style="7"/>
    <col min="15617" max="15617" width="38.7109375" style="7" bestFit="1" customWidth="1"/>
    <col min="15618" max="15618" width="54.28515625" style="7" bestFit="1" customWidth="1"/>
    <col min="15619" max="15619" width="25.5703125" style="7" bestFit="1" customWidth="1"/>
    <col min="15620" max="15620" width="15.28515625" style="7" bestFit="1" customWidth="1"/>
    <col min="15621" max="15621" width="25" style="7" customWidth="1"/>
    <col min="15622" max="15622" width="13.5703125" style="7" bestFit="1" customWidth="1"/>
    <col min="15623" max="15623" width="4.5703125" style="7" bestFit="1" customWidth="1"/>
    <col min="15624" max="15872" width="9.140625" style="7"/>
    <col min="15873" max="15873" width="38.7109375" style="7" bestFit="1" customWidth="1"/>
    <col min="15874" max="15874" width="54.28515625" style="7" bestFit="1" customWidth="1"/>
    <col min="15875" max="15875" width="25.5703125" style="7" bestFit="1" customWidth="1"/>
    <col min="15876" max="15876" width="15.28515625" style="7" bestFit="1" customWidth="1"/>
    <col min="15877" max="15877" width="25" style="7" customWidth="1"/>
    <col min="15878" max="15878" width="13.5703125" style="7" bestFit="1" customWidth="1"/>
    <col min="15879" max="15879" width="4.5703125" style="7" bestFit="1" customWidth="1"/>
    <col min="15880" max="16128" width="9.140625" style="7"/>
    <col min="16129" max="16129" width="38.7109375" style="7" bestFit="1" customWidth="1"/>
    <col min="16130" max="16130" width="54.28515625" style="7" bestFit="1" customWidth="1"/>
    <col min="16131" max="16131" width="25.5703125" style="7" bestFit="1" customWidth="1"/>
    <col min="16132" max="16132" width="15.28515625" style="7" bestFit="1" customWidth="1"/>
    <col min="16133" max="16133" width="25" style="7" customWidth="1"/>
    <col min="16134" max="16134" width="13.5703125" style="7" bestFit="1" customWidth="1"/>
    <col min="16135" max="16135" width="4.5703125" style="7" bestFit="1" customWidth="1"/>
    <col min="16136" max="16384" width="9.140625" style="7"/>
  </cols>
  <sheetData>
    <row r="1" spans="1:7" s="1" customFormat="1" ht="15" x14ac:dyDescent="0.2">
      <c r="A1" s="86" t="s">
        <v>1126</v>
      </c>
      <c r="B1" s="87"/>
      <c r="C1" s="87"/>
      <c r="D1" s="87"/>
      <c r="E1" s="87"/>
      <c r="F1" s="87"/>
      <c r="G1" s="87"/>
    </row>
    <row r="2" spans="1:7" s="1" customFormat="1" ht="12" x14ac:dyDescent="0.2">
      <c r="A2" s="35"/>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4</v>
      </c>
      <c r="D4" s="13" t="s">
        <v>1</v>
      </c>
      <c r="E4" s="51" t="s">
        <v>6</v>
      </c>
      <c r="F4" s="12" t="s">
        <v>3</v>
      </c>
      <c r="G4" s="12" t="s">
        <v>5</v>
      </c>
    </row>
    <row r="5" spans="1:7" x14ac:dyDescent="0.2">
      <c r="A5" s="16" t="s">
        <v>76</v>
      </c>
      <c r="B5" s="17"/>
      <c r="C5" s="17"/>
      <c r="D5" s="17"/>
      <c r="E5" s="18"/>
      <c r="F5" s="19"/>
      <c r="G5" s="18"/>
    </row>
    <row r="6" spans="1:7" x14ac:dyDescent="0.2">
      <c r="A6" s="20" t="s">
        <v>52</v>
      </c>
      <c r="B6" s="21"/>
      <c r="C6" s="21"/>
      <c r="D6" s="21"/>
      <c r="E6" s="22"/>
      <c r="F6" s="23"/>
      <c r="G6" s="22"/>
    </row>
    <row r="7" spans="1:7" x14ac:dyDescent="0.2">
      <c r="A7" s="21" t="s">
        <v>78</v>
      </c>
      <c r="B7" s="21" t="s">
        <v>77</v>
      </c>
      <c r="C7" s="21" t="s">
        <v>79</v>
      </c>
      <c r="D7" s="24">
        <v>39000</v>
      </c>
      <c r="E7" s="22">
        <v>448.65600000000001</v>
      </c>
      <c r="F7" s="23">
        <v>2.0269525725583701</v>
      </c>
      <c r="G7" s="22"/>
    </row>
    <row r="8" spans="1:7" x14ac:dyDescent="0.2">
      <c r="A8" s="21" t="s">
        <v>81</v>
      </c>
      <c r="B8" s="21" t="s">
        <v>80</v>
      </c>
      <c r="C8" s="21" t="s">
        <v>79</v>
      </c>
      <c r="D8" s="24">
        <v>27300</v>
      </c>
      <c r="E8" s="22">
        <v>414.9873</v>
      </c>
      <c r="F8" s="23">
        <v>1.87484303188646</v>
      </c>
      <c r="G8" s="22"/>
    </row>
    <row r="9" spans="1:7" x14ac:dyDescent="0.2">
      <c r="A9" s="21" t="s">
        <v>83</v>
      </c>
      <c r="B9" s="21" t="s">
        <v>82</v>
      </c>
      <c r="C9" s="21" t="s">
        <v>84</v>
      </c>
      <c r="D9" s="24">
        <v>7800</v>
      </c>
      <c r="E9" s="22">
        <v>280.35539999999997</v>
      </c>
      <c r="F9" s="23">
        <v>1.26659868420489</v>
      </c>
      <c r="G9" s="22"/>
    </row>
    <row r="10" spans="1:7" x14ac:dyDescent="0.2">
      <c r="A10" s="21" t="s">
        <v>86</v>
      </c>
      <c r="B10" s="21" t="s">
        <v>85</v>
      </c>
      <c r="C10" s="21" t="s">
        <v>87</v>
      </c>
      <c r="D10" s="24">
        <v>17000</v>
      </c>
      <c r="E10" s="22">
        <v>241.49350000000001</v>
      </c>
      <c r="F10" s="23">
        <v>1.09102713678436</v>
      </c>
      <c r="G10" s="22"/>
    </row>
    <row r="11" spans="1:7" x14ac:dyDescent="0.2">
      <c r="A11" s="21" t="s">
        <v>97</v>
      </c>
      <c r="B11" s="21" t="s">
        <v>96</v>
      </c>
      <c r="C11" s="21" t="s">
        <v>98</v>
      </c>
      <c r="D11" s="24">
        <v>7200</v>
      </c>
      <c r="E11" s="22">
        <v>211.24799999999999</v>
      </c>
      <c r="F11" s="23">
        <v>0.95438303967362503</v>
      </c>
      <c r="G11" s="22"/>
    </row>
    <row r="12" spans="1:7" x14ac:dyDescent="0.2">
      <c r="A12" s="21" t="s">
        <v>94</v>
      </c>
      <c r="B12" s="21" t="s">
        <v>93</v>
      </c>
      <c r="C12" s="21" t="s">
        <v>95</v>
      </c>
      <c r="D12" s="24">
        <v>15000</v>
      </c>
      <c r="E12" s="22">
        <v>198.345</v>
      </c>
      <c r="F12" s="23">
        <v>0.89608944938681201</v>
      </c>
      <c r="G12" s="22"/>
    </row>
    <row r="13" spans="1:7" x14ac:dyDescent="0.2">
      <c r="A13" s="21" t="s">
        <v>100</v>
      </c>
      <c r="B13" s="21" t="s">
        <v>99</v>
      </c>
      <c r="C13" s="21" t="s">
        <v>79</v>
      </c>
      <c r="D13" s="24">
        <v>24000</v>
      </c>
      <c r="E13" s="22">
        <v>198.3</v>
      </c>
      <c r="F13" s="23">
        <v>0.89588614693289403</v>
      </c>
      <c r="G13" s="22"/>
    </row>
    <row r="14" spans="1:7" x14ac:dyDescent="0.2">
      <c r="A14" s="21" t="s">
        <v>89</v>
      </c>
      <c r="B14" s="21" t="s">
        <v>88</v>
      </c>
      <c r="C14" s="21" t="s">
        <v>79</v>
      </c>
      <c r="D14" s="24">
        <v>16800</v>
      </c>
      <c r="E14" s="22">
        <v>195.87119999999999</v>
      </c>
      <c r="F14" s="23">
        <v>0.88491323582008197</v>
      </c>
      <c r="G14" s="22"/>
    </row>
    <row r="15" spans="1:7" x14ac:dyDescent="0.2">
      <c r="A15" s="21" t="s">
        <v>102</v>
      </c>
      <c r="B15" s="21" t="s">
        <v>101</v>
      </c>
      <c r="C15" s="21" t="s">
        <v>103</v>
      </c>
      <c r="D15" s="24">
        <v>85300</v>
      </c>
      <c r="E15" s="22">
        <v>164.75694999999999</v>
      </c>
      <c r="F15" s="23">
        <v>0.744344271890648</v>
      </c>
      <c r="G15" s="22"/>
    </row>
    <row r="16" spans="1:7" x14ac:dyDescent="0.2">
      <c r="A16" s="21" t="s">
        <v>105</v>
      </c>
      <c r="B16" s="21" t="s">
        <v>104</v>
      </c>
      <c r="C16" s="21" t="s">
        <v>106</v>
      </c>
      <c r="D16" s="24">
        <v>10500</v>
      </c>
      <c r="E16" s="22">
        <v>157.72049999999999</v>
      </c>
      <c r="F16" s="23">
        <v>0.71255477073791995</v>
      </c>
      <c r="G16" s="22"/>
    </row>
    <row r="17" spans="1:7" x14ac:dyDescent="0.2">
      <c r="A17" s="21" t="s">
        <v>108</v>
      </c>
      <c r="B17" s="21" t="s">
        <v>107</v>
      </c>
      <c r="C17" s="21" t="s">
        <v>109</v>
      </c>
      <c r="D17" s="24">
        <v>65000</v>
      </c>
      <c r="E17" s="22">
        <v>151.9375</v>
      </c>
      <c r="F17" s="23">
        <v>0.68642814649327599</v>
      </c>
      <c r="G17" s="22"/>
    </row>
    <row r="18" spans="1:7" x14ac:dyDescent="0.2">
      <c r="A18" s="21" t="s">
        <v>91</v>
      </c>
      <c r="B18" s="21" t="s">
        <v>90</v>
      </c>
      <c r="C18" s="21" t="s">
        <v>92</v>
      </c>
      <c r="D18" s="24">
        <v>14000</v>
      </c>
      <c r="E18" s="22">
        <v>141.10599999999999</v>
      </c>
      <c r="F18" s="23">
        <v>0.63749324583516298</v>
      </c>
      <c r="G18" s="22"/>
    </row>
    <row r="19" spans="1:7" x14ac:dyDescent="0.2">
      <c r="A19" s="21" t="s">
        <v>114</v>
      </c>
      <c r="B19" s="21" t="s">
        <v>113</v>
      </c>
      <c r="C19" s="21" t="s">
        <v>87</v>
      </c>
      <c r="D19" s="24">
        <v>10100</v>
      </c>
      <c r="E19" s="22">
        <v>138.0266</v>
      </c>
      <c r="F19" s="23">
        <v>0.62358103302192502</v>
      </c>
      <c r="G19" s="22"/>
    </row>
    <row r="20" spans="1:7" x14ac:dyDescent="0.2">
      <c r="A20" s="21" t="s">
        <v>116</v>
      </c>
      <c r="B20" s="21" t="s">
        <v>115</v>
      </c>
      <c r="C20" s="21" t="s">
        <v>117</v>
      </c>
      <c r="D20" s="24">
        <v>63500</v>
      </c>
      <c r="E20" s="22">
        <v>132.77850000000001</v>
      </c>
      <c r="F20" s="23">
        <v>0.59987099727952198</v>
      </c>
      <c r="G20" s="22"/>
    </row>
    <row r="21" spans="1:7" x14ac:dyDescent="0.2">
      <c r="A21" s="21" t="s">
        <v>119</v>
      </c>
      <c r="B21" s="21" t="s">
        <v>118</v>
      </c>
      <c r="C21" s="21" t="s">
        <v>79</v>
      </c>
      <c r="D21" s="24">
        <v>8500</v>
      </c>
      <c r="E21" s="22">
        <v>128.83449999999999</v>
      </c>
      <c r="F21" s="23">
        <v>0.58205266665166899</v>
      </c>
      <c r="G21" s="22"/>
    </row>
    <row r="22" spans="1:7" x14ac:dyDescent="0.2">
      <c r="A22" s="21" t="s">
        <v>111</v>
      </c>
      <c r="B22" s="21" t="s">
        <v>110</v>
      </c>
      <c r="C22" s="21" t="s">
        <v>112</v>
      </c>
      <c r="D22" s="24">
        <v>34000</v>
      </c>
      <c r="E22" s="22">
        <v>123.488</v>
      </c>
      <c r="F22" s="23">
        <v>0.55789807621003096</v>
      </c>
      <c r="G22" s="22"/>
    </row>
    <row r="23" spans="1:7" x14ac:dyDescent="0.2">
      <c r="A23" s="21" t="s">
        <v>121</v>
      </c>
      <c r="B23" s="21" t="s">
        <v>120</v>
      </c>
      <c r="C23" s="21" t="s">
        <v>122</v>
      </c>
      <c r="D23" s="24">
        <v>12000</v>
      </c>
      <c r="E23" s="22">
        <v>122.682</v>
      </c>
      <c r="F23" s="23">
        <v>0.554256703368741</v>
      </c>
      <c r="G23" s="22"/>
    </row>
    <row r="24" spans="1:7" x14ac:dyDescent="0.2">
      <c r="A24" s="21" t="s">
        <v>147</v>
      </c>
      <c r="B24" s="21" t="s">
        <v>146</v>
      </c>
      <c r="C24" s="21" t="s">
        <v>109</v>
      </c>
      <c r="D24" s="24">
        <v>3000</v>
      </c>
      <c r="E24" s="22">
        <v>118.18049999999999</v>
      </c>
      <c r="F24" s="23">
        <v>0.53391968122845601</v>
      </c>
      <c r="G24" s="22"/>
    </row>
    <row r="25" spans="1:7" x14ac:dyDescent="0.2">
      <c r="A25" s="21" t="s">
        <v>124</v>
      </c>
      <c r="B25" s="21" t="s">
        <v>123</v>
      </c>
      <c r="C25" s="21" t="s">
        <v>125</v>
      </c>
      <c r="D25" s="24">
        <v>40000</v>
      </c>
      <c r="E25" s="22">
        <v>113.14</v>
      </c>
      <c r="F25" s="23">
        <v>0.51114754747346203</v>
      </c>
      <c r="G25" s="22"/>
    </row>
    <row r="26" spans="1:7" x14ac:dyDescent="0.2">
      <c r="A26" s="21" t="s">
        <v>127</v>
      </c>
      <c r="B26" s="21" t="s">
        <v>126</v>
      </c>
      <c r="C26" s="21" t="s">
        <v>128</v>
      </c>
      <c r="D26" s="24">
        <v>9200</v>
      </c>
      <c r="E26" s="22">
        <v>108.28400000000001</v>
      </c>
      <c r="F26" s="23">
        <v>0.489208953779533</v>
      </c>
      <c r="G26" s="22"/>
    </row>
    <row r="27" spans="1:7" x14ac:dyDescent="0.2">
      <c r="A27" s="21" t="s">
        <v>133</v>
      </c>
      <c r="B27" s="21" t="s">
        <v>132</v>
      </c>
      <c r="C27" s="21" t="s">
        <v>134</v>
      </c>
      <c r="D27" s="24">
        <v>20900</v>
      </c>
      <c r="E27" s="22">
        <v>108.262</v>
      </c>
      <c r="F27" s="23">
        <v>0.48910956146872903</v>
      </c>
      <c r="G27" s="22"/>
    </row>
    <row r="28" spans="1:7" x14ac:dyDescent="0.2">
      <c r="A28" s="21" t="s">
        <v>141</v>
      </c>
      <c r="B28" s="21" t="s">
        <v>140</v>
      </c>
      <c r="C28" s="21" t="s">
        <v>142</v>
      </c>
      <c r="D28" s="24">
        <v>7900</v>
      </c>
      <c r="E28" s="22">
        <v>99.927099999999996</v>
      </c>
      <c r="F28" s="23">
        <v>0.45145388095399902</v>
      </c>
      <c r="G28" s="22"/>
    </row>
    <row r="29" spans="1:7" x14ac:dyDescent="0.2">
      <c r="A29" s="21" t="s">
        <v>144</v>
      </c>
      <c r="B29" s="21" t="s">
        <v>143</v>
      </c>
      <c r="C29" s="21" t="s">
        <v>145</v>
      </c>
      <c r="D29" s="24">
        <v>30000</v>
      </c>
      <c r="E29" s="22">
        <v>95.52</v>
      </c>
      <c r="F29" s="23">
        <v>0.43154334218371199</v>
      </c>
      <c r="G29" s="22"/>
    </row>
    <row r="30" spans="1:7" x14ac:dyDescent="0.2">
      <c r="A30" s="21" t="s">
        <v>136</v>
      </c>
      <c r="B30" s="21" t="s">
        <v>135</v>
      </c>
      <c r="C30" s="21" t="s">
        <v>137</v>
      </c>
      <c r="D30" s="24">
        <v>1600</v>
      </c>
      <c r="E30" s="22">
        <v>95.153599999999997</v>
      </c>
      <c r="F30" s="23">
        <v>0.429888008425587</v>
      </c>
      <c r="G30" s="22"/>
    </row>
    <row r="31" spans="1:7" x14ac:dyDescent="0.2">
      <c r="A31" s="21" t="s">
        <v>130</v>
      </c>
      <c r="B31" s="21" t="s">
        <v>129</v>
      </c>
      <c r="C31" s="21" t="s">
        <v>131</v>
      </c>
      <c r="D31" s="24">
        <v>6500</v>
      </c>
      <c r="E31" s="22">
        <v>92.481999999999999</v>
      </c>
      <c r="F31" s="23">
        <v>0.417818167628078</v>
      </c>
      <c r="G31" s="22"/>
    </row>
    <row r="32" spans="1:7" x14ac:dyDescent="0.2">
      <c r="A32" s="21" t="s">
        <v>152</v>
      </c>
      <c r="B32" s="21" t="s">
        <v>151</v>
      </c>
      <c r="C32" s="21" t="s">
        <v>131</v>
      </c>
      <c r="D32" s="24">
        <v>18600</v>
      </c>
      <c r="E32" s="22">
        <v>86.155199999999994</v>
      </c>
      <c r="F32" s="23">
        <v>0.38923474617364001</v>
      </c>
      <c r="G32" s="22"/>
    </row>
    <row r="33" spans="1:7" x14ac:dyDescent="0.2">
      <c r="A33" s="21" t="s">
        <v>139</v>
      </c>
      <c r="B33" s="21" t="s">
        <v>138</v>
      </c>
      <c r="C33" s="21" t="s">
        <v>92</v>
      </c>
      <c r="D33" s="24">
        <v>650</v>
      </c>
      <c r="E33" s="22">
        <v>83.313749999999999</v>
      </c>
      <c r="F33" s="23">
        <v>0.37639755155839799</v>
      </c>
      <c r="G33" s="22"/>
    </row>
    <row r="34" spans="1:7" x14ac:dyDescent="0.2">
      <c r="A34" s="21" t="s">
        <v>149</v>
      </c>
      <c r="B34" s="21" t="s">
        <v>148</v>
      </c>
      <c r="C34" s="21" t="s">
        <v>150</v>
      </c>
      <c r="D34" s="24">
        <v>8000</v>
      </c>
      <c r="E34" s="22">
        <v>82.24</v>
      </c>
      <c r="F34" s="23">
        <v>0.37154652911629399</v>
      </c>
      <c r="G34" s="22"/>
    </row>
    <row r="35" spans="1:7" x14ac:dyDescent="0.2">
      <c r="A35" s="21" t="s">
        <v>156</v>
      </c>
      <c r="B35" s="21" t="s">
        <v>155</v>
      </c>
      <c r="C35" s="21" t="s">
        <v>157</v>
      </c>
      <c r="D35" s="24">
        <v>14000</v>
      </c>
      <c r="E35" s="22">
        <v>81.710999999999999</v>
      </c>
      <c r="F35" s="23">
        <v>0.36915659582467802</v>
      </c>
      <c r="G35" s="22"/>
    </row>
    <row r="36" spans="1:7" x14ac:dyDescent="0.2">
      <c r="A36" s="21" t="s">
        <v>159</v>
      </c>
      <c r="B36" s="21" t="s">
        <v>158</v>
      </c>
      <c r="C36" s="21" t="s">
        <v>145</v>
      </c>
      <c r="D36" s="24">
        <v>5000</v>
      </c>
      <c r="E36" s="22">
        <v>73.737499999999997</v>
      </c>
      <c r="F36" s="23">
        <v>0.33313365990652699</v>
      </c>
      <c r="G36" s="22"/>
    </row>
    <row r="37" spans="1:7" x14ac:dyDescent="0.2">
      <c r="A37" s="21" t="s">
        <v>161</v>
      </c>
      <c r="B37" s="21" t="s">
        <v>160</v>
      </c>
      <c r="C37" s="21" t="s">
        <v>162</v>
      </c>
      <c r="D37" s="24">
        <v>10000</v>
      </c>
      <c r="E37" s="22">
        <v>72.83</v>
      </c>
      <c r="F37" s="23">
        <v>0.329033727085843</v>
      </c>
      <c r="G37" s="22"/>
    </row>
    <row r="38" spans="1:7" x14ac:dyDescent="0.2">
      <c r="A38" s="21" t="s">
        <v>154</v>
      </c>
      <c r="B38" s="21" t="s">
        <v>153</v>
      </c>
      <c r="C38" s="21" t="s">
        <v>87</v>
      </c>
      <c r="D38" s="24">
        <v>5500</v>
      </c>
      <c r="E38" s="22">
        <v>69.492500000000007</v>
      </c>
      <c r="F38" s="23">
        <v>0.31395546175357603</v>
      </c>
      <c r="G38" s="22"/>
    </row>
    <row r="39" spans="1:7" x14ac:dyDescent="0.2">
      <c r="A39" s="21" t="s">
        <v>164</v>
      </c>
      <c r="B39" s="21" t="s">
        <v>163</v>
      </c>
      <c r="C39" s="21" t="s">
        <v>165</v>
      </c>
      <c r="D39" s="24">
        <v>6000</v>
      </c>
      <c r="E39" s="22">
        <v>67.2</v>
      </c>
      <c r="F39" s="23">
        <v>0.30359833118452101</v>
      </c>
      <c r="G39" s="22"/>
    </row>
    <row r="40" spans="1:7" x14ac:dyDescent="0.2">
      <c r="A40" s="21" t="s">
        <v>170</v>
      </c>
      <c r="B40" s="21" t="s">
        <v>169</v>
      </c>
      <c r="C40" s="21" t="s">
        <v>106</v>
      </c>
      <c r="D40" s="24">
        <v>7000</v>
      </c>
      <c r="E40" s="22">
        <v>62.716500000000003</v>
      </c>
      <c r="F40" s="23">
        <v>0.28334263002580301</v>
      </c>
      <c r="G40" s="22"/>
    </row>
    <row r="41" spans="1:7" x14ac:dyDescent="0.2">
      <c r="A41" s="21" t="s">
        <v>180</v>
      </c>
      <c r="B41" s="21" t="s">
        <v>179</v>
      </c>
      <c r="C41" s="21" t="s">
        <v>181</v>
      </c>
      <c r="D41" s="24">
        <v>600</v>
      </c>
      <c r="E41" s="22">
        <v>59.831099999999999</v>
      </c>
      <c r="F41" s="23">
        <v>0.27030687668056802</v>
      </c>
      <c r="G41" s="22"/>
    </row>
    <row r="42" spans="1:7" x14ac:dyDescent="0.2">
      <c r="A42" s="21" t="s">
        <v>167</v>
      </c>
      <c r="B42" s="21" t="s">
        <v>166</v>
      </c>
      <c r="C42" s="21" t="s">
        <v>168</v>
      </c>
      <c r="D42" s="24">
        <v>35400</v>
      </c>
      <c r="E42" s="22">
        <v>58.41</v>
      </c>
      <c r="F42" s="23">
        <v>0.26388658518583102</v>
      </c>
      <c r="G42" s="22"/>
    </row>
    <row r="43" spans="1:7" x14ac:dyDescent="0.2">
      <c r="A43" s="21" t="s">
        <v>172</v>
      </c>
      <c r="B43" s="21" t="s">
        <v>171</v>
      </c>
      <c r="C43" s="21" t="s">
        <v>173</v>
      </c>
      <c r="D43" s="24">
        <v>1700</v>
      </c>
      <c r="E43" s="22">
        <v>56.428100000000001</v>
      </c>
      <c r="F43" s="23">
        <v>0.25493269333204199</v>
      </c>
      <c r="G43" s="22"/>
    </row>
    <row r="44" spans="1:7" x14ac:dyDescent="0.2">
      <c r="A44" s="21" t="s">
        <v>175</v>
      </c>
      <c r="B44" s="21" t="s">
        <v>174</v>
      </c>
      <c r="C44" s="21" t="s">
        <v>137</v>
      </c>
      <c r="D44" s="24">
        <v>3100</v>
      </c>
      <c r="E44" s="22">
        <v>56.350250000000003</v>
      </c>
      <c r="F44" s="23">
        <v>0.254580980086764</v>
      </c>
      <c r="G44" s="22"/>
    </row>
    <row r="45" spans="1:7" x14ac:dyDescent="0.2">
      <c r="A45" s="21" t="s">
        <v>185</v>
      </c>
      <c r="B45" s="21" t="s">
        <v>184</v>
      </c>
      <c r="C45" s="21" t="s">
        <v>181</v>
      </c>
      <c r="D45" s="24">
        <v>15806</v>
      </c>
      <c r="E45" s="22">
        <v>53.519115999999997</v>
      </c>
      <c r="F45" s="23">
        <v>0.241790391429625</v>
      </c>
      <c r="G45" s="22"/>
    </row>
    <row r="46" spans="1:7" x14ac:dyDescent="0.2">
      <c r="A46" s="21" t="s">
        <v>177</v>
      </c>
      <c r="B46" s="21" t="s">
        <v>176</v>
      </c>
      <c r="C46" s="21" t="s">
        <v>178</v>
      </c>
      <c r="D46" s="24">
        <v>3563</v>
      </c>
      <c r="E46" s="22">
        <v>49.178307500000003</v>
      </c>
      <c r="F46" s="23">
        <v>0.22217934653986901</v>
      </c>
      <c r="G46" s="22"/>
    </row>
    <row r="47" spans="1:7" x14ac:dyDescent="0.2">
      <c r="A47" s="21" t="s">
        <v>183</v>
      </c>
      <c r="B47" s="21" t="s">
        <v>182</v>
      </c>
      <c r="C47" s="21" t="s">
        <v>131</v>
      </c>
      <c r="D47" s="24">
        <v>25000</v>
      </c>
      <c r="E47" s="22">
        <v>49.05</v>
      </c>
      <c r="F47" s="23">
        <v>0.221599674770844</v>
      </c>
      <c r="G47" s="22"/>
    </row>
    <row r="48" spans="1:7" x14ac:dyDescent="0.2">
      <c r="A48" s="21" t="s">
        <v>187</v>
      </c>
      <c r="B48" s="21" t="s">
        <v>186</v>
      </c>
      <c r="C48" s="21" t="s">
        <v>95</v>
      </c>
      <c r="D48" s="24">
        <v>4500</v>
      </c>
      <c r="E48" s="22">
        <v>38.9925</v>
      </c>
      <c r="F48" s="23">
        <v>0.176161576320125</v>
      </c>
      <c r="G48" s="22"/>
    </row>
    <row r="49" spans="1:9" x14ac:dyDescent="0.2">
      <c r="A49" s="21" t="s">
        <v>191</v>
      </c>
      <c r="B49" s="21" t="s">
        <v>190</v>
      </c>
      <c r="C49" s="21" t="s">
        <v>192</v>
      </c>
      <c r="D49" s="24">
        <v>7678</v>
      </c>
      <c r="E49" s="22">
        <v>33.349392999999999</v>
      </c>
      <c r="F49" s="23">
        <v>0.15066696519072501</v>
      </c>
      <c r="G49" s="22"/>
    </row>
    <row r="50" spans="1:9" x14ac:dyDescent="0.2">
      <c r="A50" s="21" t="s">
        <v>189</v>
      </c>
      <c r="B50" s="21" t="s">
        <v>188</v>
      </c>
      <c r="C50" s="21" t="s">
        <v>145</v>
      </c>
      <c r="D50" s="24">
        <v>40</v>
      </c>
      <c r="E50" s="22">
        <v>1.5386599999999999</v>
      </c>
      <c r="F50" s="23">
        <v>6.9514078610174801E-3</v>
      </c>
      <c r="G50" s="22"/>
    </row>
    <row r="51" spans="1:9" x14ac:dyDescent="0.2">
      <c r="A51" s="20" t="s">
        <v>24</v>
      </c>
      <c r="B51" s="20"/>
      <c r="C51" s="20"/>
      <c r="D51" s="20"/>
      <c r="E51" s="25">
        <f>SUM(E7:E50)</f>
        <v>5417.5800265000025</v>
      </c>
      <c r="F51" s="26">
        <f>SUM(F7:F50)</f>
        <v>24.475718081904628</v>
      </c>
      <c r="G51" s="25"/>
      <c r="H51" s="14"/>
      <c r="I51" s="14"/>
    </row>
    <row r="52" spans="1:9" x14ac:dyDescent="0.2">
      <c r="A52" s="21"/>
      <c r="B52" s="21"/>
      <c r="C52" s="21"/>
      <c r="D52" s="21"/>
      <c r="E52" s="22"/>
      <c r="F52" s="23"/>
      <c r="G52" s="22"/>
    </row>
    <row r="53" spans="1:9" x14ac:dyDescent="0.2">
      <c r="A53" s="20" t="s">
        <v>51</v>
      </c>
      <c r="B53" s="21"/>
      <c r="C53" s="21"/>
      <c r="D53" s="21"/>
      <c r="E53" s="22"/>
      <c r="F53" s="23"/>
      <c r="G53" s="22"/>
    </row>
    <row r="54" spans="1:9" x14ac:dyDescent="0.2">
      <c r="A54" s="20" t="s">
        <v>52</v>
      </c>
      <c r="B54" s="21"/>
      <c r="C54" s="21"/>
      <c r="D54" s="21"/>
      <c r="E54" s="22"/>
      <c r="F54" s="23"/>
      <c r="G54" s="22"/>
    </row>
    <row r="55" spans="1:9" x14ac:dyDescent="0.2">
      <c r="A55" s="21" t="s">
        <v>1043</v>
      </c>
      <c r="B55" s="21" t="s">
        <v>1044</v>
      </c>
      <c r="C55" s="21" t="s">
        <v>55</v>
      </c>
      <c r="D55" s="24">
        <v>2000</v>
      </c>
      <c r="E55" s="22">
        <v>2010.0995889999999</v>
      </c>
      <c r="F55" s="23">
        <v>9.0812928680817109</v>
      </c>
      <c r="G55" s="22">
        <v>7.78</v>
      </c>
    </row>
    <row r="56" spans="1:9" x14ac:dyDescent="0.2">
      <c r="A56" s="21" t="s">
        <v>196</v>
      </c>
      <c r="B56" s="21" t="s">
        <v>195</v>
      </c>
      <c r="C56" s="21" t="s">
        <v>55</v>
      </c>
      <c r="D56" s="24">
        <v>1500</v>
      </c>
      <c r="E56" s="22">
        <v>1564.2435</v>
      </c>
      <c r="F56" s="23">
        <v>7.0669898239022899</v>
      </c>
      <c r="G56" s="22">
        <v>7.8174999999999999</v>
      </c>
    </row>
    <row r="57" spans="1:9" x14ac:dyDescent="0.2">
      <c r="A57" s="21" t="s">
        <v>1127</v>
      </c>
      <c r="B57" s="21" t="s">
        <v>1128</v>
      </c>
      <c r="C57" s="21" t="s">
        <v>199</v>
      </c>
      <c r="D57" s="24">
        <v>100</v>
      </c>
      <c r="E57" s="22">
        <v>1038.2731967</v>
      </c>
      <c r="F57" s="23">
        <v>4.6907441939246697</v>
      </c>
      <c r="G57" s="22">
        <v>8.42</v>
      </c>
    </row>
    <row r="58" spans="1:9" x14ac:dyDescent="0.2">
      <c r="A58" s="21" t="s">
        <v>1129</v>
      </c>
      <c r="B58" s="21" t="s">
        <v>1130</v>
      </c>
      <c r="C58" s="21" t="s">
        <v>55</v>
      </c>
      <c r="D58" s="24">
        <v>1000</v>
      </c>
      <c r="E58" s="22">
        <v>1016.2970219</v>
      </c>
      <c r="F58" s="23">
        <v>4.5914595213785496</v>
      </c>
      <c r="G58" s="22">
        <v>8.4360999999999997</v>
      </c>
    </row>
    <row r="59" spans="1:9" x14ac:dyDescent="0.2">
      <c r="A59" s="21" t="s">
        <v>201</v>
      </c>
      <c r="B59" s="21" t="s">
        <v>200</v>
      </c>
      <c r="C59" s="21" t="s">
        <v>55</v>
      </c>
      <c r="D59" s="24">
        <v>100</v>
      </c>
      <c r="E59" s="22">
        <v>999.30231509999999</v>
      </c>
      <c r="F59" s="23">
        <v>4.5146802859105399</v>
      </c>
      <c r="G59" s="22">
        <v>7.94</v>
      </c>
    </row>
    <row r="60" spans="1:9" x14ac:dyDescent="0.2">
      <c r="A60" s="21" t="s">
        <v>194</v>
      </c>
      <c r="B60" s="21" t="s">
        <v>193</v>
      </c>
      <c r="C60" s="21" t="s">
        <v>55</v>
      </c>
      <c r="D60" s="24">
        <v>500</v>
      </c>
      <c r="E60" s="22">
        <v>537.47438520000003</v>
      </c>
      <c r="F60" s="23">
        <v>2.4282191428741999</v>
      </c>
      <c r="G60" s="22">
        <v>8.18</v>
      </c>
    </row>
    <row r="61" spans="1:9" x14ac:dyDescent="0.2">
      <c r="A61" s="21" t="s">
        <v>69</v>
      </c>
      <c r="B61" s="21" t="s">
        <v>68</v>
      </c>
      <c r="C61" s="21" t="s">
        <v>55</v>
      </c>
      <c r="D61" s="24">
        <v>500</v>
      </c>
      <c r="E61" s="22">
        <v>507.35311510000002</v>
      </c>
      <c r="F61" s="23">
        <v>2.29213629561947</v>
      </c>
      <c r="G61" s="22">
        <v>8.19</v>
      </c>
    </row>
    <row r="62" spans="1:9" x14ac:dyDescent="0.2">
      <c r="A62" s="21" t="s">
        <v>1131</v>
      </c>
      <c r="B62" s="21" t="s">
        <v>1132</v>
      </c>
      <c r="C62" s="21" t="s">
        <v>1133</v>
      </c>
      <c r="D62" s="24">
        <v>500</v>
      </c>
      <c r="E62" s="22">
        <v>503.18584249999998</v>
      </c>
      <c r="F62" s="23">
        <v>2.27330925682555</v>
      </c>
      <c r="G62" s="22">
        <v>8.5875000000000004</v>
      </c>
    </row>
    <row r="63" spans="1:9" x14ac:dyDescent="0.2">
      <c r="A63" s="21" t="s">
        <v>1051</v>
      </c>
      <c r="B63" s="21" t="s">
        <v>1052</v>
      </c>
      <c r="C63" s="21" t="s">
        <v>55</v>
      </c>
      <c r="D63" s="24">
        <v>20</v>
      </c>
      <c r="E63" s="22">
        <v>202.94474249999999</v>
      </c>
      <c r="F63" s="23">
        <v>0.91687031466774205</v>
      </c>
      <c r="G63" s="22">
        <v>7.8075000000000001</v>
      </c>
    </row>
    <row r="64" spans="1:9" x14ac:dyDescent="0.2">
      <c r="A64" s="20" t="s">
        <v>24</v>
      </c>
      <c r="B64" s="20"/>
      <c r="C64" s="20"/>
      <c r="D64" s="20"/>
      <c r="E64" s="25">
        <f>SUM(E54:E63)</f>
        <v>8379.1737080000003</v>
      </c>
      <c r="F64" s="26">
        <f>SUM(F54:F63)</f>
        <v>37.855701703184721</v>
      </c>
      <c r="G64" s="25"/>
      <c r="H64" s="14"/>
      <c r="I64" s="14"/>
    </row>
    <row r="65" spans="1:9" x14ac:dyDescent="0.2">
      <c r="A65" s="21"/>
      <c r="B65" s="21"/>
      <c r="C65" s="21"/>
      <c r="D65" s="21"/>
      <c r="E65" s="22"/>
      <c r="F65" s="23"/>
      <c r="G65" s="22"/>
    </row>
    <row r="66" spans="1:9" x14ac:dyDescent="0.2">
      <c r="A66" s="20" t="s">
        <v>45</v>
      </c>
      <c r="B66" s="21"/>
      <c r="C66" s="21"/>
      <c r="D66" s="21"/>
      <c r="E66" s="22"/>
      <c r="F66" s="23"/>
      <c r="G66" s="22"/>
    </row>
    <row r="67" spans="1:9" x14ac:dyDescent="0.2">
      <c r="A67" s="21" t="s">
        <v>1123</v>
      </c>
      <c r="B67" s="21" t="s">
        <v>1124</v>
      </c>
      <c r="C67" s="21" t="s">
        <v>48</v>
      </c>
      <c r="D67" s="24">
        <v>3000000</v>
      </c>
      <c r="E67" s="22">
        <v>2982.6953333000001</v>
      </c>
      <c r="F67" s="23">
        <v>13.475317345561599</v>
      </c>
      <c r="G67" s="22">
        <v>7.2770906131124997</v>
      </c>
    </row>
    <row r="68" spans="1:9" x14ac:dyDescent="0.2">
      <c r="A68" s="21" t="s">
        <v>207</v>
      </c>
      <c r="B68" s="21" t="s">
        <v>206</v>
      </c>
      <c r="C68" s="21" t="s">
        <v>48</v>
      </c>
      <c r="D68" s="24">
        <v>2000000</v>
      </c>
      <c r="E68" s="22">
        <v>1999.0366667000001</v>
      </c>
      <c r="F68" s="23">
        <v>9.0313124402795708</v>
      </c>
      <c r="G68" s="22">
        <v>7.3235956420499901</v>
      </c>
    </row>
    <row r="69" spans="1:9" x14ac:dyDescent="0.2">
      <c r="A69" s="21" t="s">
        <v>203</v>
      </c>
      <c r="B69" s="21" t="s">
        <v>202</v>
      </c>
      <c r="C69" s="21" t="s">
        <v>48</v>
      </c>
      <c r="D69" s="24">
        <v>500000</v>
      </c>
      <c r="E69" s="22">
        <v>487.96819440000002</v>
      </c>
      <c r="F69" s="23">
        <v>2.2045584745679099</v>
      </c>
      <c r="G69" s="22">
        <v>7.2665084360125096</v>
      </c>
    </row>
    <row r="70" spans="1:9" x14ac:dyDescent="0.2">
      <c r="A70" s="20" t="s">
        <v>24</v>
      </c>
      <c r="B70" s="20"/>
      <c r="C70" s="20"/>
      <c r="D70" s="20"/>
      <c r="E70" s="25">
        <f>SUM(E67:E69)</f>
        <v>5469.7001944000003</v>
      </c>
      <c r="F70" s="26">
        <f>SUM(F67:F69)</f>
        <v>24.711188260409081</v>
      </c>
      <c r="G70" s="25"/>
      <c r="H70" s="14"/>
      <c r="I70" s="14"/>
    </row>
    <row r="71" spans="1:9" x14ac:dyDescent="0.2">
      <c r="A71" s="21"/>
      <c r="B71" s="21"/>
      <c r="C71" s="21"/>
      <c r="D71" s="21"/>
      <c r="E71" s="22"/>
      <c r="F71" s="23"/>
      <c r="G71" s="22"/>
    </row>
    <row r="72" spans="1:9" x14ac:dyDescent="0.2">
      <c r="A72" s="20" t="s">
        <v>895</v>
      </c>
      <c r="B72" s="21"/>
      <c r="C72" s="21"/>
      <c r="D72" s="21"/>
      <c r="E72" s="22"/>
      <c r="F72" s="23"/>
      <c r="G72" s="22"/>
    </row>
    <row r="73" spans="1:9" x14ac:dyDescent="0.2">
      <c r="A73" s="21" t="s">
        <v>896</v>
      </c>
      <c r="B73" s="21" t="s">
        <v>897</v>
      </c>
      <c r="C73" s="21" t="s">
        <v>898</v>
      </c>
      <c r="D73" s="24">
        <v>636.86800000000005</v>
      </c>
      <c r="E73" s="22">
        <v>65.0436804</v>
      </c>
      <c r="F73" s="23">
        <v>0.29385644082647799</v>
      </c>
      <c r="G73" s="22">
        <v>6.94</v>
      </c>
    </row>
    <row r="74" spans="1:9" x14ac:dyDescent="0.2">
      <c r="A74" s="20" t="s">
        <v>24</v>
      </c>
      <c r="B74" s="20"/>
      <c r="C74" s="20"/>
      <c r="D74" s="20"/>
      <c r="E74" s="25">
        <f>SUM(E73:E73)</f>
        <v>65.0436804</v>
      </c>
      <c r="F74" s="26">
        <f>SUM(F73:F73)</f>
        <v>0.29385644082647799</v>
      </c>
      <c r="G74" s="25"/>
      <c r="H74" s="14"/>
      <c r="I74" s="14"/>
    </row>
    <row r="75" spans="1:9" x14ac:dyDescent="0.2">
      <c r="A75" s="21"/>
      <c r="B75" s="21"/>
      <c r="C75" s="21"/>
      <c r="D75" s="21"/>
      <c r="E75" s="22"/>
      <c r="F75" s="23"/>
      <c r="G75" s="22"/>
    </row>
    <row r="76" spans="1:9" x14ac:dyDescent="0.2">
      <c r="A76" s="20" t="s">
        <v>27</v>
      </c>
      <c r="B76" s="20"/>
      <c r="C76" s="20"/>
      <c r="D76" s="20"/>
      <c r="E76" s="25">
        <f>E51+E64+E70+E74</f>
        <v>19331.4976093</v>
      </c>
      <c r="F76" s="26">
        <f>F51+F64+F70+F74</f>
        <v>87.336464486324914</v>
      </c>
      <c r="G76" s="25"/>
      <c r="H76" s="14"/>
      <c r="I76" s="14"/>
    </row>
    <row r="77" spans="1:9" x14ac:dyDescent="0.2">
      <c r="A77" s="20"/>
      <c r="B77" s="20"/>
      <c r="C77" s="20"/>
      <c r="D77" s="20"/>
      <c r="E77" s="25"/>
      <c r="F77" s="26"/>
      <c r="G77" s="25"/>
      <c r="H77" s="14"/>
      <c r="I77" s="14"/>
    </row>
    <row r="78" spans="1:9" x14ac:dyDescent="0.2">
      <c r="A78" s="20" t="s">
        <v>29</v>
      </c>
      <c r="B78" s="20"/>
      <c r="C78" s="20"/>
      <c r="D78" s="20"/>
      <c r="E78" s="25">
        <f>E80-(E51+E64+E70+E74)</f>
        <v>2803.0114104999993</v>
      </c>
      <c r="F78" s="26">
        <f>F80-(F51+F64+F70+F74)</f>
        <v>12.663535513675086</v>
      </c>
      <c r="G78" s="25"/>
      <c r="H78" s="14"/>
      <c r="I78" s="14"/>
    </row>
    <row r="79" spans="1:9" x14ac:dyDescent="0.2">
      <c r="A79" s="20"/>
      <c r="B79" s="20"/>
      <c r="C79" s="20"/>
      <c r="D79" s="20"/>
      <c r="E79" s="25"/>
      <c r="F79" s="26"/>
      <c r="G79" s="25"/>
      <c r="H79" s="14"/>
      <c r="I79" s="14"/>
    </row>
    <row r="80" spans="1:9" x14ac:dyDescent="0.2">
      <c r="A80" s="27" t="s">
        <v>28</v>
      </c>
      <c r="B80" s="27"/>
      <c r="C80" s="27"/>
      <c r="D80" s="27"/>
      <c r="E80" s="28">
        <v>22134.5090198</v>
      </c>
      <c r="F80" s="29">
        <v>100</v>
      </c>
      <c r="G80" s="28"/>
      <c r="H80" s="14"/>
      <c r="I80" s="14"/>
    </row>
    <row r="82" spans="1:4" x14ac:dyDescent="0.2">
      <c r="A82" s="14" t="s">
        <v>31</v>
      </c>
    </row>
    <row r="83" spans="1:4" x14ac:dyDescent="0.2">
      <c r="A83" s="14" t="s">
        <v>900</v>
      </c>
    </row>
    <row r="85" spans="1:4" x14ac:dyDescent="0.2">
      <c r="A85" s="14" t="s">
        <v>32</v>
      </c>
    </row>
    <row r="86" spans="1:4" x14ac:dyDescent="0.2">
      <c r="A86" s="14" t="s">
        <v>33</v>
      </c>
    </row>
    <row r="87" spans="1:4" x14ac:dyDescent="0.2">
      <c r="A87" s="14" t="s">
        <v>34</v>
      </c>
      <c r="B87" s="14"/>
      <c r="C87" s="30" t="s">
        <v>36</v>
      </c>
      <c r="D87" s="14" t="s">
        <v>35</v>
      </c>
    </row>
    <row r="88" spans="1:4" x14ac:dyDescent="0.2">
      <c r="A88" s="7" t="s">
        <v>56</v>
      </c>
      <c r="C88" s="31">
        <v>75.113699999999994</v>
      </c>
      <c r="D88" s="31">
        <v>81.758399999999995</v>
      </c>
    </row>
    <row r="89" spans="1:4" x14ac:dyDescent="0.2">
      <c r="A89" s="7" t="s">
        <v>70</v>
      </c>
      <c r="C89" s="31">
        <v>12.553000000000001</v>
      </c>
      <c r="D89" s="31">
        <v>13.136900000000001</v>
      </c>
    </row>
    <row r="90" spans="1:4" x14ac:dyDescent="0.2">
      <c r="A90" s="7" t="s">
        <v>71</v>
      </c>
      <c r="C90" s="31">
        <v>11.7615</v>
      </c>
      <c r="D90" s="31">
        <v>12.2873</v>
      </c>
    </row>
    <row r="91" spans="1:4" x14ac:dyDescent="0.2">
      <c r="A91" s="7" t="s">
        <v>57</v>
      </c>
      <c r="C91" s="31">
        <v>81.564700000000002</v>
      </c>
      <c r="D91" s="31">
        <v>89.086100000000002</v>
      </c>
    </row>
    <row r="92" spans="1:4" x14ac:dyDescent="0.2">
      <c r="A92" s="7" t="s">
        <v>72</v>
      </c>
      <c r="C92" s="31">
        <v>14.1309</v>
      </c>
      <c r="D92" s="31">
        <v>14.8416</v>
      </c>
    </row>
    <row r="93" spans="1:4" x14ac:dyDescent="0.2">
      <c r="A93" s="7" t="s">
        <v>73</v>
      </c>
      <c r="C93" s="31">
        <v>13.3131</v>
      </c>
      <c r="D93" s="31">
        <v>13.9887</v>
      </c>
    </row>
    <row r="95" spans="1:4" x14ac:dyDescent="0.2">
      <c r="A95" s="14" t="s">
        <v>37</v>
      </c>
    </row>
    <row r="96" spans="1:4" x14ac:dyDescent="0.2">
      <c r="A96" s="88" t="s">
        <v>38</v>
      </c>
      <c r="B96" s="89"/>
      <c r="C96" s="32" t="s">
        <v>39</v>
      </c>
    </row>
    <row r="97" spans="1:5" x14ac:dyDescent="0.2">
      <c r="A97" s="84" t="s">
        <v>70</v>
      </c>
      <c r="B97" s="85"/>
      <c r="C97" s="33">
        <v>0.51</v>
      </c>
    </row>
    <row r="98" spans="1:5" x14ac:dyDescent="0.2">
      <c r="A98" s="84" t="s">
        <v>71</v>
      </c>
      <c r="B98" s="85"/>
      <c r="C98" s="33">
        <v>0.5</v>
      </c>
    </row>
    <row r="99" spans="1:5" x14ac:dyDescent="0.2">
      <c r="A99" s="84" t="s">
        <v>72</v>
      </c>
      <c r="B99" s="85"/>
      <c r="C99" s="33">
        <v>0.56999999999999995</v>
      </c>
    </row>
    <row r="100" spans="1:5" x14ac:dyDescent="0.2">
      <c r="A100" s="84" t="s">
        <v>73</v>
      </c>
      <c r="B100" s="85"/>
      <c r="C100" s="33">
        <v>0.53500000000000003</v>
      </c>
    </row>
    <row r="101" spans="1:5" x14ac:dyDescent="0.2">
      <c r="A101" s="7" t="s">
        <v>40</v>
      </c>
    </row>
    <row r="102" spans="1:5" x14ac:dyDescent="0.2">
      <c r="A102" s="7" t="s">
        <v>41</v>
      </c>
    </row>
    <row r="104" spans="1:5" x14ac:dyDescent="0.2">
      <c r="A104" s="14" t="s">
        <v>916</v>
      </c>
      <c r="D104" s="34">
        <v>2.2105845517139899</v>
      </c>
      <c r="E104" s="10" t="s">
        <v>42</v>
      </c>
    </row>
    <row r="106" spans="1:5" x14ac:dyDescent="0.2">
      <c r="A106" s="14" t="s">
        <v>43</v>
      </c>
      <c r="D106" s="30" t="s">
        <v>44</v>
      </c>
    </row>
    <row r="108" spans="1:5" x14ac:dyDescent="0.2">
      <c r="A108" s="14" t="s">
        <v>1134</v>
      </c>
    </row>
    <row r="110" spans="1:5" x14ac:dyDescent="0.2">
      <c r="A110" s="14" t="s">
        <v>1061</v>
      </c>
    </row>
    <row r="111" spans="1:5" x14ac:dyDescent="0.2">
      <c r="A111" s="63"/>
    </row>
    <row r="112" spans="1:5" x14ac:dyDescent="0.2">
      <c r="A112" s="63" t="s">
        <v>803</v>
      </c>
    </row>
    <row r="113" spans="1:1" x14ac:dyDescent="0.2">
      <c r="A113" s="64"/>
    </row>
    <row r="114" spans="1:1" x14ac:dyDescent="0.2">
      <c r="A114" s="65"/>
    </row>
    <row r="115" spans="1:1" x14ac:dyDescent="0.2">
      <c r="A115" s="65"/>
    </row>
    <row r="116" spans="1:1" x14ac:dyDescent="0.2">
      <c r="A116" s="65"/>
    </row>
    <row r="117" spans="1:1" x14ac:dyDescent="0.2">
      <c r="A117" s="65"/>
    </row>
    <row r="118" spans="1:1" x14ac:dyDescent="0.2">
      <c r="A118" s="65"/>
    </row>
    <row r="119" spans="1:1" x14ac:dyDescent="0.2">
      <c r="A119" s="65"/>
    </row>
    <row r="120" spans="1:1" x14ac:dyDescent="0.2">
      <c r="A120" s="65"/>
    </row>
    <row r="121" spans="1:1" x14ac:dyDescent="0.2">
      <c r="A121" s="65"/>
    </row>
    <row r="122" spans="1:1" x14ac:dyDescent="0.2">
      <c r="A122" s="65"/>
    </row>
    <row r="123" spans="1:1" x14ac:dyDescent="0.2">
      <c r="A123" s="65"/>
    </row>
    <row r="124" spans="1:1" x14ac:dyDescent="0.2">
      <c r="A124" s="65"/>
    </row>
    <row r="125" spans="1:1" x14ac:dyDescent="0.2">
      <c r="A125" s="63" t="s">
        <v>1135</v>
      </c>
    </row>
    <row r="126" spans="1:1" x14ac:dyDescent="0.2">
      <c r="A126" s="65"/>
    </row>
    <row r="127" spans="1:1" x14ac:dyDescent="0.2">
      <c r="A127" s="63" t="s">
        <v>804</v>
      </c>
    </row>
    <row r="128" spans="1:1" x14ac:dyDescent="0.2">
      <c r="A128" s="65"/>
    </row>
    <row r="129" spans="1:1" x14ac:dyDescent="0.2">
      <c r="A129" s="65"/>
    </row>
    <row r="130" spans="1:1" x14ac:dyDescent="0.2">
      <c r="A130" s="65"/>
    </row>
    <row r="131" spans="1:1" x14ac:dyDescent="0.2">
      <c r="A131" s="65"/>
    </row>
    <row r="132" spans="1:1" x14ac:dyDescent="0.2">
      <c r="A132" s="65"/>
    </row>
    <row r="133" spans="1:1" x14ac:dyDescent="0.2">
      <c r="A133" s="65"/>
    </row>
    <row r="134" spans="1:1" x14ac:dyDescent="0.2">
      <c r="A134" s="65"/>
    </row>
    <row r="135" spans="1:1" x14ac:dyDescent="0.2">
      <c r="A135" s="65"/>
    </row>
    <row r="136" spans="1:1" x14ac:dyDescent="0.2">
      <c r="A136" s="65"/>
    </row>
    <row r="137" spans="1:1" x14ac:dyDescent="0.2">
      <c r="A137" s="65"/>
    </row>
    <row r="138" spans="1:1" x14ac:dyDescent="0.2">
      <c r="A138" s="65"/>
    </row>
    <row r="139" spans="1:1" x14ac:dyDescent="0.2">
      <c r="A139" s="65"/>
    </row>
    <row r="140" spans="1:1" x14ac:dyDescent="0.2">
      <c r="A140" s="65"/>
    </row>
    <row r="141" spans="1:1" x14ac:dyDescent="0.2">
      <c r="A141" s="64"/>
    </row>
    <row r="142" spans="1:1" x14ac:dyDescent="0.2">
      <c r="A142" s="64"/>
    </row>
    <row r="143" spans="1:1" x14ac:dyDescent="0.2">
      <c r="A143" s="65"/>
    </row>
    <row r="144" spans="1:1" x14ac:dyDescent="0.2">
      <c r="A144" s="64"/>
    </row>
  </sheetData>
  <mergeCells count="6">
    <mergeCell ref="A100:B100"/>
    <mergeCell ref="A1:G1"/>
    <mergeCell ref="A96:B96"/>
    <mergeCell ref="A97:B97"/>
    <mergeCell ref="A98:B98"/>
    <mergeCell ref="A99:B99"/>
  </mergeCells>
  <conditionalFormatting sqref="F2:F3">
    <cfRule type="cellIs" dxfId="66" priority="2" stopIfTrue="1" operator="between">
      <formula>0.009</formula>
      <formula>-0.009</formula>
    </cfRule>
  </conditionalFormatting>
  <conditionalFormatting sqref="F5:F65536">
    <cfRule type="cellIs" dxfId="65" priority="1" stopIfTrue="1" operator="between">
      <formula>0.009</formula>
      <formula>-0.009</formula>
    </cfRule>
  </conditionalFormatting>
  <hyperlinks>
    <hyperlink ref="A111"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30 Apr 2024</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2024-08-12T10:07:57Z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2024-05-06T18:30:37Z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d8661506-1065-42e2-ba23-202afb5613ab</vt:lpwstr>
  </property>
  <property fmtid="{D5CDD505-2E9C-101B-9397-08002B2CF9AE}" pid="10" name="MSIP_Label_3486a02c-2dfb-4efe-823f-aa2d1f0e6ab7_ContentBits">
    <vt:lpwstr>2</vt:lpwstr>
  </property>
  <property fmtid="{D5CDD505-2E9C-101B-9397-08002B2CF9AE}" pid="11" name="Classification">
    <vt:lpwstr>PUBLIC</vt:lpwstr>
  </property>
</Properties>
</file>