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645C60CA-2611-4126-827F-3C6DC3CF598E}" xr6:coauthVersionLast="47" xr6:coauthVersionMax="47" xr10:uidLastSave="{00000000-0000-0000-0000-000000000000}"/>
  <bookViews>
    <workbookView xWindow="-118" yWindow="-118" windowWidth="25370" windowHeight="15238" xr2:uid="{00000000-000D-0000-FFFF-FFFF00000000}"/>
  </bookViews>
  <sheets>
    <sheet name="FILF" sheetId="38" r:id="rId1"/>
    <sheet name="FIONF" sheetId="39" r:id="rId2"/>
    <sheet name="FIMMF" sheetId="40" r:id="rId3"/>
    <sheet name="FIFRF" sheetId="41" r:id="rId4"/>
    <sheet name="FICDF" sheetId="42" r:id="rId5"/>
    <sheet name="FBPF" sheetId="43" r:id="rId6"/>
    <sheet name="FIUSDF" sheetId="44" r:id="rId7"/>
    <sheet name="FIMLDF" sheetId="45" r:id="rId8"/>
    <sheet name="FILWD" sheetId="46" r:id="rId9"/>
    <sheet name="FILNGDF" sheetId="47" r:id="rId10"/>
    <sheet name="FIGSF" sheetId="48" r:id="rId11"/>
    <sheet name="FIPP" sheetId="49" r:id="rId12"/>
    <sheet name="FIDHY" sheetId="50" r:id="rId13"/>
    <sheet name="FIESF" sheetId="15" r:id="rId14"/>
    <sheet name="FIEHF" sheetId="16" r:id="rId15"/>
    <sheet name="FIBAF" sheetId="17" r:id="rId16"/>
    <sheet name="FIAF" sheetId="18" r:id="rId17"/>
    <sheet name="TIVF" sheetId="19" r:id="rId18"/>
    <sheet name="TIEIF" sheetId="20" r:id="rId19"/>
    <sheet name="FITF" sheetId="21" r:id="rId20"/>
    <sheet name="FISCF" sheetId="22" r:id="rId21"/>
    <sheet name="FIPF" sheetId="23" r:id="rId22"/>
    <sheet name="FIOF" sheetId="24" r:id="rId23"/>
    <sheet name="FIMCF" sheetId="25" r:id="rId24"/>
    <sheet name="FIFEF" sheetId="26" r:id="rId25"/>
    <sheet name="FIEF" sheetId="27" r:id="rId26"/>
    <sheet name="FIEAF" sheetId="28" r:id="rId27"/>
    <sheet name="FIBF" sheetId="29" r:id="rId28"/>
    <sheet name="FBIF" sheetId="30" r:id="rId29"/>
    <sheet name="FAEF" sheetId="31" r:id="rId30"/>
    <sheet name="FIIF-NSE" sheetId="32" r:id="rId31"/>
    <sheet name="FITX" sheetId="33" r:id="rId32"/>
    <sheet name="FIUS" sheetId="34" r:id="rId33"/>
    <sheet name="FEGF" sheetId="35" r:id="rId34"/>
    <sheet name="FIMAS" sheetId="36" r:id="rId35"/>
    <sheet name="FF" sheetId="37" r:id="rId36"/>
    <sheet name="FIDA" sheetId="51" r:id="rId37"/>
    <sheet name="FISTIP" sheetId="52" r:id="rId38"/>
    <sheet name="FICRF" sheetId="53" r:id="rId39"/>
  </sheets>
  <definedNames>
    <definedName name="_xlnm._FilterDatabase" localSheetId="16" hidden="1">FIAF!$A$4:$I$124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41" l="1"/>
  <c r="F37" i="41"/>
  <c r="E39" i="41" l="1"/>
  <c r="F49" i="41"/>
  <c r="F55" i="44"/>
  <c r="D38" i="52" l="1"/>
  <c r="D98" i="42" l="1"/>
  <c r="F7" i="53" l="1"/>
  <c r="F9" i="53" s="1"/>
  <c r="E7" i="53"/>
  <c r="E9" i="53" s="1"/>
  <c r="F118" i="52"/>
  <c r="F120" i="52" s="1"/>
  <c r="E118" i="52"/>
  <c r="E120" i="52" s="1"/>
  <c r="F88" i="50"/>
  <c r="E88" i="50"/>
  <c r="F84" i="50"/>
  <c r="E84" i="50"/>
  <c r="F70" i="50"/>
  <c r="E70" i="50"/>
  <c r="F56" i="50"/>
  <c r="E56" i="50"/>
  <c r="F84" i="49"/>
  <c r="E84" i="49"/>
  <c r="F70" i="49"/>
  <c r="E70" i="49"/>
  <c r="F55" i="49"/>
  <c r="F88" i="49" s="1"/>
  <c r="E55" i="49"/>
  <c r="E88" i="49" s="1"/>
  <c r="F21" i="48"/>
  <c r="F25" i="48" s="1"/>
  <c r="E21" i="48"/>
  <c r="E25" i="48" s="1"/>
  <c r="F15" i="47"/>
  <c r="F19" i="47" s="1"/>
  <c r="E15" i="47"/>
  <c r="F11" i="47"/>
  <c r="E11" i="47"/>
  <c r="F30" i="46"/>
  <c r="E30" i="46"/>
  <c r="F25" i="46"/>
  <c r="E25" i="46"/>
  <c r="F17" i="46"/>
  <c r="E17" i="46"/>
  <c r="E34" i="46" s="1"/>
  <c r="F24" i="45"/>
  <c r="E24" i="45"/>
  <c r="F20" i="45"/>
  <c r="F26" i="45" s="1"/>
  <c r="E20" i="45"/>
  <c r="F8" i="45"/>
  <c r="E8" i="45"/>
  <c r="F41" i="44"/>
  <c r="E41" i="44"/>
  <c r="F37" i="44"/>
  <c r="E37" i="44"/>
  <c r="F33" i="44"/>
  <c r="E33" i="44"/>
  <c r="F28" i="44"/>
  <c r="E28" i="44"/>
  <c r="F21" i="44"/>
  <c r="E21" i="44"/>
  <c r="F10" i="44"/>
  <c r="E10" i="44"/>
  <c r="F44" i="43"/>
  <c r="E44" i="43"/>
  <c r="F40" i="43"/>
  <c r="E40" i="43"/>
  <c r="F26" i="43"/>
  <c r="F48" i="43" s="1"/>
  <c r="E26" i="43"/>
  <c r="E48" i="43" s="1"/>
  <c r="F46" i="42"/>
  <c r="E46" i="42"/>
  <c r="F42" i="42"/>
  <c r="E42" i="42"/>
  <c r="F25" i="42"/>
  <c r="E25" i="42"/>
  <c r="F33" i="41"/>
  <c r="E33" i="41"/>
  <c r="F29" i="41"/>
  <c r="E29" i="41"/>
  <c r="F12" i="41"/>
  <c r="E12" i="41"/>
  <c r="F49" i="40"/>
  <c r="E49" i="40"/>
  <c r="F45" i="40"/>
  <c r="E45" i="40"/>
  <c r="F38" i="40"/>
  <c r="E38" i="40"/>
  <c r="F27" i="40"/>
  <c r="E27" i="40"/>
  <c r="F11" i="39"/>
  <c r="F13" i="39" s="1"/>
  <c r="E11" i="39"/>
  <c r="E13" i="39" s="1"/>
  <c r="F52" i="38"/>
  <c r="E52" i="38"/>
  <c r="F48" i="38"/>
  <c r="E48" i="38"/>
  <c r="F42" i="38"/>
  <c r="E42" i="38"/>
  <c r="F23" i="38"/>
  <c r="E23" i="38"/>
  <c r="F8" i="38"/>
  <c r="F56" i="38" s="1"/>
  <c r="E8" i="38"/>
  <c r="F92" i="50" l="1"/>
  <c r="F34" i="46"/>
  <c r="F43" i="44"/>
  <c r="F35" i="41"/>
  <c r="E26" i="45"/>
  <c r="E54" i="38"/>
  <c r="F15" i="39"/>
  <c r="E53" i="40"/>
  <c r="F46" i="43"/>
  <c r="E48" i="42"/>
  <c r="E15" i="39"/>
  <c r="E46" i="43"/>
  <c r="F53" i="40"/>
  <c r="F50" i="42"/>
  <c r="E28" i="45"/>
  <c r="E19" i="47"/>
  <c r="F28" i="45"/>
  <c r="F17" i="47"/>
  <c r="E92" i="50"/>
  <c r="F48" i="42"/>
  <c r="E45" i="44"/>
  <c r="F45" i="44"/>
  <c r="E43" i="44"/>
  <c r="E90" i="50"/>
  <c r="F54" i="38"/>
  <c r="F90" i="50"/>
  <c r="E56" i="38"/>
  <c r="E51" i="40"/>
  <c r="E23" i="48"/>
  <c r="F51" i="40"/>
  <c r="F23" i="48"/>
  <c r="E35" i="41"/>
  <c r="E32" i="46"/>
  <c r="E17" i="47"/>
  <c r="E86" i="49"/>
  <c r="F32" i="46"/>
  <c r="F86" i="49"/>
  <c r="E50" i="42"/>
  <c r="E7" i="36" l="1"/>
  <c r="D7" i="36"/>
  <c r="E12" i="37"/>
  <c r="E14" i="37" s="1"/>
  <c r="D12" i="37"/>
  <c r="D14" i="37"/>
  <c r="E17" i="36"/>
  <c r="E19" i="36" s="1"/>
  <c r="E21" i="36" s="1"/>
  <c r="D17" i="36"/>
  <c r="D19" i="36" s="1"/>
  <c r="D21" i="36" s="1"/>
  <c r="E7" i="35"/>
  <c r="E11" i="35"/>
  <c r="D7" i="35"/>
  <c r="D11" i="35" s="1"/>
  <c r="D9" i="35"/>
  <c r="E7" i="34"/>
  <c r="E11" i="34"/>
  <c r="D7" i="34"/>
  <c r="D9" i="34" s="1"/>
  <c r="F64" i="33"/>
  <c r="E64" i="33"/>
  <c r="F59" i="33"/>
  <c r="F66" i="33" s="1"/>
  <c r="E59" i="33"/>
  <c r="E66" i="33" s="1"/>
  <c r="F57" i="32"/>
  <c r="F61" i="32" s="1"/>
  <c r="E57" i="32"/>
  <c r="E61" i="32" s="1"/>
  <c r="F60" i="31"/>
  <c r="E60" i="31"/>
  <c r="F27" i="31"/>
  <c r="F62" i="31" s="1"/>
  <c r="F64" i="31"/>
  <c r="E27" i="31"/>
  <c r="E62" i="31" s="1"/>
  <c r="F48" i="30"/>
  <c r="E48" i="30"/>
  <c r="F46" i="30"/>
  <c r="F44" i="30"/>
  <c r="E44" i="30"/>
  <c r="E46" i="30" s="1"/>
  <c r="F47" i="29"/>
  <c r="F51" i="29"/>
  <c r="E47" i="29"/>
  <c r="E51" i="29"/>
  <c r="F61" i="28"/>
  <c r="F65" i="28" s="1"/>
  <c r="E61" i="28"/>
  <c r="E65" i="28" s="1"/>
  <c r="F73" i="27"/>
  <c r="E73" i="27"/>
  <c r="F68" i="27"/>
  <c r="F77" i="27" s="1"/>
  <c r="E68" i="27"/>
  <c r="F63" i="27"/>
  <c r="F75" i="27" s="1"/>
  <c r="E63" i="27"/>
  <c r="F41" i="26"/>
  <c r="E41" i="26"/>
  <c r="F36" i="26"/>
  <c r="F45" i="26" s="1"/>
  <c r="E36" i="26"/>
  <c r="E81" i="25"/>
  <c r="F77" i="25"/>
  <c r="F81" i="25" s="1"/>
  <c r="E77" i="25"/>
  <c r="E79" i="25"/>
  <c r="F76" i="24"/>
  <c r="E76" i="24"/>
  <c r="F71" i="24"/>
  <c r="E71" i="24"/>
  <c r="F66" i="24"/>
  <c r="F78" i="24" s="1"/>
  <c r="F80" i="24"/>
  <c r="E66" i="24"/>
  <c r="F93" i="23"/>
  <c r="F95" i="23" s="1"/>
  <c r="E93" i="23"/>
  <c r="E95" i="23" s="1"/>
  <c r="F89" i="23"/>
  <c r="E89" i="23"/>
  <c r="F105" i="22"/>
  <c r="E105" i="22"/>
  <c r="F100" i="22"/>
  <c r="F107" i="22" s="1"/>
  <c r="E100" i="22"/>
  <c r="F41" i="21"/>
  <c r="E41" i="21"/>
  <c r="F37" i="21"/>
  <c r="E37" i="21"/>
  <c r="F28" i="21"/>
  <c r="E28" i="21"/>
  <c r="F65" i="20"/>
  <c r="E65" i="20"/>
  <c r="F61" i="20"/>
  <c r="E61" i="20"/>
  <c r="F46" i="20"/>
  <c r="E46" i="20"/>
  <c r="F40" i="20"/>
  <c r="F69" i="20" s="1"/>
  <c r="E40" i="20"/>
  <c r="F64" i="19"/>
  <c r="E64" i="19"/>
  <c r="F62" i="19"/>
  <c r="F60" i="19"/>
  <c r="E60" i="19"/>
  <c r="F56" i="19"/>
  <c r="E56" i="19"/>
  <c r="E62" i="19" s="1"/>
  <c r="F114" i="18"/>
  <c r="F110" i="18"/>
  <c r="E110" i="18"/>
  <c r="F105" i="18"/>
  <c r="E105" i="18"/>
  <c r="F100" i="18"/>
  <c r="E100" i="18"/>
  <c r="F94" i="18"/>
  <c r="E94" i="18"/>
  <c r="H89" i="18"/>
  <c r="D145" i="18" s="1"/>
  <c r="G89" i="18"/>
  <c r="F89" i="18"/>
  <c r="E89" i="18"/>
  <c r="F108" i="17"/>
  <c r="F104" i="17"/>
  <c r="E104" i="17"/>
  <c r="F86" i="17"/>
  <c r="F106" i="17" s="1"/>
  <c r="E86" i="17"/>
  <c r="F81" i="17"/>
  <c r="E81" i="17"/>
  <c r="H60" i="17"/>
  <c r="G60" i="17"/>
  <c r="H56" i="17"/>
  <c r="D134" i="17" s="1"/>
  <c r="G56" i="17"/>
  <c r="F56" i="17"/>
  <c r="E56" i="17"/>
  <c r="E110" i="17" s="1"/>
  <c r="F101" i="16"/>
  <c r="E101" i="16"/>
  <c r="E103" i="16" s="1"/>
  <c r="F83" i="16"/>
  <c r="E83" i="16"/>
  <c r="F61" i="16"/>
  <c r="E61" i="16"/>
  <c r="F56" i="16"/>
  <c r="E56" i="16"/>
  <c r="F93" i="15"/>
  <c r="F89" i="15"/>
  <c r="E89" i="15"/>
  <c r="F78" i="15"/>
  <c r="E78" i="15"/>
  <c r="F73" i="15"/>
  <c r="F91" i="15" s="1"/>
  <c r="E73" i="15"/>
  <c r="E91" i="15" s="1"/>
  <c r="H65" i="15"/>
  <c r="D132" i="15" s="1"/>
  <c r="G65" i="15"/>
  <c r="F65" i="15"/>
  <c r="E65" i="15"/>
  <c r="E49" i="29"/>
  <c r="F49" i="29"/>
  <c r="D16" i="37"/>
  <c r="E9" i="35"/>
  <c r="E9" i="34"/>
  <c r="D11" i="34"/>
  <c r="F45" i="21" l="1"/>
  <c r="E43" i="21"/>
  <c r="E116" i="18"/>
  <c r="E68" i="33"/>
  <c r="F105" i="16"/>
  <c r="E59" i="32"/>
  <c r="E16" i="37"/>
  <c r="F79" i="25"/>
  <c r="F112" i="18"/>
  <c r="E80" i="24"/>
  <c r="E105" i="16"/>
  <c r="F95" i="15"/>
  <c r="E97" i="23"/>
  <c r="F110" i="17"/>
  <c r="F68" i="33"/>
  <c r="E106" i="17"/>
  <c r="E67" i="20"/>
  <c r="E45" i="26"/>
  <c r="F97" i="23"/>
  <c r="E77" i="27"/>
  <c r="E109" i="22"/>
  <c r="E107" i="22"/>
  <c r="F59" i="32"/>
  <c r="E64" i="31"/>
  <c r="E63" i="28"/>
  <c r="F63" i="28"/>
  <c r="E75" i="27"/>
  <c r="E43" i="26"/>
  <c r="F43" i="26"/>
  <c r="E78" i="24"/>
  <c r="F109" i="22"/>
  <c r="E45" i="21"/>
  <c r="F43" i="21"/>
  <c r="F67" i="20"/>
  <c r="E69" i="20"/>
  <c r="E112" i="18"/>
  <c r="F116" i="18"/>
  <c r="F103" i="16"/>
  <c r="E95" i="15"/>
</calcChain>
</file>

<file path=xl/sharedStrings.xml><?xml version="1.0" encoding="utf-8"?>
<sst xmlns="http://schemas.openxmlformats.org/spreadsheetml/2006/main" count="6497" uniqueCount="1484">
  <si>
    <t>Name of the Instrument</t>
  </si>
  <si>
    <t>Quantity</t>
  </si>
  <si>
    <t>ISIN Number</t>
  </si>
  <si>
    <t>% to Net Assets</t>
  </si>
  <si>
    <t>Industry Classification / Rating</t>
  </si>
  <si>
    <t>YTM</t>
  </si>
  <si>
    <t>Market Value (including accrued interest, if any) (Rs. in Lakhs)</t>
  </si>
  <si>
    <t>Portfolio Statement as on March 31, 2025</t>
  </si>
  <si>
    <t>Franklin India Equity Savings Fund</t>
  </si>
  <si>
    <t>Franklin India Equity Hybrid Fund</t>
  </si>
  <si>
    <t>Franklin India Balanced Advantage Fund</t>
  </si>
  <si>
    <t>Franklin India Arbitrage Fund</t>
  </si>
  <si>
    <t>Templeton India Value Fund</t>
  </si>
  <si>
    <t>Templeton India Equity Income Fund</t>
  </si>
  <si>
    <t>Franklin India Technology Fund</t>
  </si>
  <si>
    <t>Franklin India Smaller Companies Fund</t>
  </si>
  <si>
    <t>Franklin India Prima Fund</t>
  </si>
  <si>
    <t>Franklin India Opportunities Fund</t>
  </si>
  <si>
    <t>Franklin India Multi Cap Fund</t>
  </si>
  <si>
    <t>Franklin India Focused Equity Fund</t>
  </si>
  <si>
    <t>Franklin India Equity Advantage Fund</t>
  </si>
  <si>
    <t>Franklin India Bluechip Fund</t>
  </si>
  <si>
    <t>Franklin Build India Fund</t>
  </si>
  <si>
    <t>Franklin Asian Equity Fund</t>
  </si>
  <si>
    <t>Franklin India Feeder - Franklin U.S. Opportunities Fund</t>
  </si>
  <si>
    <t>Debt Instruments</t>
  </si>
  <si>
    <t>(a) Listed / awaiting listing on Stock Exchanges</t>
  </si>
  <si>
    <t>8.80% Bharti Telecom Ltd (21-Nov-2025) **</t>
  </si>
  <si>
    <t>INE403D08132</t>
  </si>
  <si>
    <t>CRISIL AA+</t>
  </si>
  <si>
    <t>CRISIL AAA</t>
  </si>
  <si>
    <t>Sub Total</t>
  </si>
  <si>
    <t>Money Market Instruments</t>
  </si>
  <si>
    <t>Certificate of Deposit</t>
  </si>
  <si>
    <t>CRISIL A1+</t>
  </si>
  <si>
    <t>Canara Bank (30-Jan-2026) **</t>
  </si>
  <si>
    <t>INE476A16A16</t>
  </si>
  <si>
    <t>CARE A1+</t>
  </si>
  <si>
    <t>IDFC First Bank Ltd (25-Jun-2025) **</t>
  </si>
  <si>
    <t>INE092T16YD1</t>
  </si>
  <si>
    <t>Treasury Bill</t>
  </si>
  <si>
    <t>Government Securities</t>
  </si>
  <si>
    <t>SOVEREIGN</t>
  </si>
  <si>
    <t>Mutual Fund Units</t>
  </si>
  <si>
    <t>Total</t>
  </si>
  <si>
    <t>Net Assets</t>
  </si>
  <si>
    <t>Call, Cash &amp; Other Assets</t>
  </si>
  <si>
    <t>** Non- Traded Scrips</t>
  </si>
  <si>
    <t>Notes</t>
  </si>
  <si>
    <t>a) NAV at the beginning and at the end of the Half-year ended 31-Mar-2025</t>
  </si>
  <si>
    <t xml:space="preserve">      Plan/Option</t>
  </si>
  <si>
    <t>As on 31-Mar-2025</t>
  </si>
  <si>
    <t>As on 30-Sep-2024</t>
  </si>
  <si>
    <t xml:space="preserve">      Growth Plan</t>
  </si>
  <si>
    <t xml:space="preserve">      IDCW Plan</t>
  </si>
  <si>
    <t xml:space="preserve">      Direct Growth Plan</t>
  </si>
  <si>
    <t xml:space="preserve">      Direct IDCW Plan</t>
  </si>
  <si>
    <t>IDCW - Income Distribution cum capital withdrawal</t>
  </si>
  <si>
    <t>b) Aggregate Distributions declared during the Half - year ended 31-Mar-2025</t>
  </si>
  <si>
    <t>Nil</t>
  </si>
  <si>
    <t>(In Years)</t>
  </si>
  <si>
    <t xml:space="preserve">d) During the month additional instances of fair valuation/deviation from valuation price provided by the valuation agencies </t>
  </si>
  <si>
    <t>Plan Name</t>
  </si>
  <si>
    <t>Distributions per unit (Rs.)+++</t>
  </si>
  <si>
    <t>+++ Distribution payouts/ re-investments are subject to deduction of TDS at the applicable rates.</t>
  </si>
  <si>
    <t>7.97% Mankind Pharma Ltd (16-Nov-2027) **</t>
  </si>
  <si>
    <t>INE634S07033</t>
  </si>
  <si>
    <t>IN2020240320</t>
  </si>
  <si>
    <t>IN3420240290</t>
  </si>
  <si>
    <t>IN3420240316</t>
  </si>
  <si>
    <t>IN3420240308</t>
  </si>
  <si>
    <t>IN2020240312</t>
  </si>
  <si>
    <t>7.44% Small Industries Development Bank Of India (04-Sep-2026) **</t>
  </si>
  <si>
    <t>INE556F08KI9</t>
  </si>
  <si>
    <t>CARE AAA</t>
  </si>
  <si>
    <t>IN0020210012</t>
  </si>
  <si>
    <t>IN1620240375</t>
  </si>
  <si>
    <t>6.92% GOI 2039 (18-Nov-2039)</t>
  </si>
  <si>
    <t>IN0020240134</t>
  </si>
  <si>
    <t>IN1720240143</t>
  </si>
  <si>
    <t>IN3520240083</t>
  </si>
  <si>
    <t>IN2920240545</t>
  </si>
  <si>
    <t>IN1620240367</t>
  </si>
  <si>
    <t>IN1020240801</t>
  </si>
  <si>
    <t>IN3420240225</t>
  </si>
  <si>
    <t>INE403D08264</t>
  </si>
  <si>
    <t>INE296A07SV1</t>
  </si>
  <si>
    <t>IND AAA</t>
  </si>
  <si>
    <t>8.29% ONGC Petro Additions Ltd (25-Jan-2027) **</t>
  </si>
  <si>
    <t>INE163N08289</t>
  </si>
  <si>
    <t>CRISIL AA</t>
  </si>
  <si>
    <t>7.87% Summit Digitel Infrastructure Ltd (15-Mar-2030) **</t>
  </si>
  <si>
    <t>INE507T07146</t>
  </si>
  <si>
    <t>7.96% Pipeline Infrastructure Ltd (11-Mar-2029) **</t>
  </si>
  <si>
    <t>INE01XX07034</t>
  </si>
  <si>
    <t>7.49% Small Industries Development Bank Of India (11-Jun-2029) **</t>
  </si>
  <si>
    <t>INE556F08KX8</t>
  </si>
  <si>
    <t>8.10% ICICI Home Finance Co Ltd (05-Mar-2027) **</t>
  </si>
  <si>
    <t>INE071G07660</t>
  </si>
  <si>
    <t>INE020B08FJ3</t>
  </si>
  <si>
    <t>8.39% ONGC Petro Additions Ltd (28-Jun-2027) **</t>
  </si>
  <si>
    <t>INE163N08313</t>
  </si>
  <si>
    <t>6.40% Jamnagar Utilities &amp; Power Pvt Ltd (29-Sep-2026) **</t>
  </si>
  <si>
    <t>INE936D07174</t>
  </si>
  <si>
    <t>8.3774% Kotak Mahindra Investments Ltd (21-Jun-2027) **</t>
  </si>
  <si>
    <t>INE975F07IR8</t>
  </si>
  <si>
    <t xml:space="preserve">      Monthly IDCW Plan</t>
  </si>
  <si>
    <t xml:space="preserve">      Quarterly IDCW Plan</t>
  </si>
  <si>
    <t xml:space="preserve">      Direct Monthly IDCW Plan</t>
  </si>
  <si>
    <t xml:space="preserve">      Direct Quarterly IDCW Plan</t>
  </si>
  <si>
    <t>6.45% ICICI Bank Ltd (15-Jun-2028) **</t>
  </si>
  <si>
    <t>INE090A08UE8</t>
  </si>
  <si>
    <t>7.62% National Bank For Agriculture &amp; Rural Development (31-Jan-2028) **</t>
  </si>
  <si>
    <t>INE261F08DV4</t>
  </si>
  <si>
    <t>7.68% Small Industries Development Bank Of India (10-Aug-2027) **</t>
  </si>
  <si>
    <t>INE556F08KP4</t>
  </si>
  <si>
    <t>IN002024X417</t>
  </si>
  <si>
    <t>Equity &amp; Equity related</t>
  </si>
  <si>
    <t>HDFC Bank Ltd</t>
  </si>
  <si>
    <t>INE040A01034</t>
  </si>
  <si>
    <t>Banks</t>
  </si>
  <si>
    <t>ICICI Bank Ltd</t>
  </si>
  <si>
    <t>INE090A01021</t>
  </si>
  <si>
    <t>Larsen &amp; Toubro Ltd</t>
  </si>
  <si>
    <t>INE018A01030</t>
  </si>
  <si>
    <t>Construction</t>
  </si>
  <si>
    <t>Infosys Ltd</t>
  </si>
  <si>
    <t>INE009A01021</t>
  </si>
  <si>
    <t>IT - Software</t>
  </si>
  <si>
    <t>Bharti Airtel Ltd</t>
  </si>
  <si>
    <t>INE397D01024</t>
  </si>
  <si>
    <t>Telecom - Services</t>
  </si>
  <si>
    <t>Axis Bank Ltd</t>
  </si>
  <si>
    <t>INE238A01034</t>
  </si>
  <si>
    <t>Reliance Industries Ltd</t>
  </si>
  <si>
    <t>INE002A01018</t>
  </si>
  <si>
    <t>Petroleum Products</t>
  </si>
  <si>
    <t>HCL Technologies Ltd</t>
  </si>
  <si>
    <t>INE860A01027</t>
  </si>
  <si>
    <t>United Spirits Ltd</t>
  </si>
  <si>
    <t>INE854D01024</t>
  </si>
  <si>
    <t>Beverages</t>
  </si>
  <si>
    <t>NTPC Ltd</t>
  </si>
  <si>
    <t>INE733E01010</t>
  </si>
  <si>
    <t>Power</t>
  </si>
  <si>
    <t>Ultratech Cement Ltd</t>
  </si>
  <si>
    <t>INE481G01011</t>
  </si>
  <si>
    <t>Cement &amp; Cement Products</t>
  </si>
  <si>
    <t>Zomato Ltd</t>
  </si>
  <si>
    <t>INE758T01015</t>
  </si>
  <si>
    <t>Retailing</t>
  </si>
  <si>
    <t>State Bank of India</t>
  </si>
  <si>
    <t>INE062A01020</t>
  </si>
  <si>
    <t>Sun Pharmaceutical Industries Ltd</t>
  </si>
  <si>
    <t>INE044A01036</t>
  </si>
  <si>
    <t>Pharmaceuticals &amp; Biotechnology</t>
  </si>
  <si>
    <t>Apollo Hospitals Enterprise Ltd</t>
  </si>
  <si>
    <t>INE437A01024</t>
  </si>
  <si>
    <t>Healthcare Services</t>
  </si>
  <si>
    <t>GAIL (India) Ltd</t>
  </si>
  <si>
    <t>INE129A01019</t>
  </si>
  <si>
    <t>Gas</t>
  </si>
  <si>
    <t>PB Fintech Ltd</t>
  </si>
  <si>
    <t>INE417T01026</t>
  </si>
  <si>
    <t>Financial Technology (Fintech)</t>
  </si>
  <si>
    <t>Tata Motors Ltd</t>
  </si>
  <si>
    <t>INE155A01022</t>
  </si>
  <si>
    <t>Automobiles</t>
  </si>
  <si>
    <t>Maruti Suzuki India Ltd</t>
  </si>
  <si>
    <t>INE585B01010</t>
  </si>
  <si>
    <t>Eris Lifesciences Ltd</t>
  </si>
  <si>
    <t>INE406M01024</t>
  </si>
  <si>
    <t>Crompton Greaves Consumer Electricals Ltd</t>
  </si>
  <si>
    <t>INE299U01018</t>
  </si>
  <si>
    <t>Consumer Durables</t>
  </si>
  <si>
    <t>HDFC Life Insurance Co Ltd</t>
  </si>
  <si>
    <t>INE795G01014</t>
  </si>
  <si>
    <t>Insurance</t>
  </si>
  <si>
    <t>Jubilant Foodworks Ltd</t>
  </si>
  <si>
    <t>INE797F01020</t>
  </si>
  <si>
    <t>Leisure Services</t>
  </si>
  <si>
    <t>Tech Mahindra Ltd</t>
  </si>
  <si>
    <t>INE669C01036</t>
  </si>
  <si>
    <t>Hindustan Unilever Ltd</t>
  </si>
  <si>
    <t>INE030A01027</t>
  </si>
  <si>
    <t>Diversified Fmcg</t>
  </si>
  <si>
    <t>Amber Enterprises India Ltd</t>
  </si>
  <si>
    <t>INE371P01015</t>
  </si>
  <si>
    <t>Sapphire Foods India Ltd</t>
  </si>
  <si>
    <t>INE806T01020</t>
  </si>
  <si>
    <t>Tube Investments of India Ltd</t>
  </si>
  <si>
    <t>INE974X01010</t>
  </si>
  <si>
    <t>Auto Components</t>
  </si>
  <si>
    <t>Lemon Tree Hotels Ltd</t>
  </si>
  <si>
    <t>INE970X01018</t>
  </si>
  <si>
    <t>Bharat Electronics Ltd</t>
  </si>
  <si>
    <t>INE263A01024</t>
  </si>
  <si>
    <t>Aerospace &amp; Defense</t>
  </si>
  <si>
    <t>Amara Raja Energy And Mobility Ltd</t>
  </si>
  <si>
    <t>INE885A01032</t>
  </si>
  <si>
    <t>Oil &amp; Natural Gas Corporation Ltd</t>
  </si>
  <si>
    <t>INE213A01029</t>
  </si>
  <si>
    <t>Oil</t>
  </si>
  <si>
    <t>Marico Ltd</t>
  </si>
  <si>
    <t>INE196A01026</t>
  </si>
  <si>
    <t>Agricultural Food &amp; Other Products</t>
  </si>
  <si>
    <t>JK Lakshmi Cement Ltd</t>
  </si>
  <si>
    <t>INE786A01032</t>
  </si>
  <si>
    <t>Pearl Global Industries Ltd</t>
  </si>
  <si>
    <t>INE940H01022</t>
  </si>
  <si>
    <t>Textiles &amp; Apparels</t>
  </si>
  <si>
    <t>Tata Steel Ltd</t>
  </si>
  <si>
    <t>INE081A01020</t>
  </si>
  <si>
    <t>Ferrous Metals</t>
  </si>
  <si>
    <t>PNB Housing Finance Ltd</t>
  </si>
  <si>
    <t>INE572E01012</t>
  </si>
  <si>
    <t>Finance</t>
  </si>
  <si>
    <t>Prestige Estates Projects Ltd</t>
  </si>
  <si>
    <t>INE811K01011</t>
  </si>
  <si>
    <t>Realty</t>
  </si>
  <si>
    <t>Intellect Design Arena Ltd</t>
  </si>
  <si>
    <t>INE306R01017</t>
  </si>
  <si>
    <t>Indus Towers Ltd</t>
  </si>
  <si>
    <t>INE121J01017</t>
  </si>
  <si>
    <t>Kirloskar Oil Engines Ltd</t>
  </si>
  <si>
    <t>INE146L01010</t>
  </si>
  <si>
    <t>Industrial Products</t>
  </si>
  <si>
    <t>Chemplast Sanmar Ltd</t>
  </si>
  <si>
    <t>INE488A01050</t>
  </si>
  <si>
    <t>Chemicals &amp; Petrochemicals</t>
  </si>
  <si>
    <t>Piramal Pharma Ltd</t>
  </si>
  <si>
    <t>INE0DK501011</t>
  </si>
  <si>
    <t>360 One Wam Ltd</t>
  </si>
  <si>
    <t>INE466L01038</t>
  </si>
  <si>
    <t>Capital Markets</t>
  </si>
  <si>
    <t>Teamlease Services Ltd</t>
  </si>
  <si>
    <t>INE985S01024</t>
  </si>
  <si>
    <t>Commercial Services &amp; Supplies</t>
  </si>
  <si>
    <t>Elecon Engineering Co Ltd</t>
  </si>
  <si>
    <t>INE205B01031</t>
  </si>
  <si>
    <t>Electrical Equipment</t>
  </si>
  <si>
    <t>IndusInd Bank Ltd</t>
  </si>
  <si>
    <t>INE095A01012</t>
  </si>
  <si>
    <t>Cholamandalam Investment and Finance Co Ltd</t>
  </si>
  <si>
    <t>INE121A01024</t>
  </si>
  <si>
    <t>7.90% Bajaj Housing Finance Ltd (28-Apr-2028) **</t>
  </si>
  <si>
    <t>INE377Y07417</t>
  </si>
  <si>
    <t>Zensar Technologies Ltd</t>
  </si>
  <si>
    <t>INE520A01027</t>
  </si>
  <si>
    <t>% to Net Assets(Hedged &amp; Unhedged)</t>
  </si>
  <si>
    <t>Outstanding position in Derivative Instruments (Rs. in Lakhs) Long / (Short)</t>
  </si>
  <si>
    <t>Outstanding derivative exposure as % to net assets Long / (Short)</t>
  </si>
  <si>
    <t>Kotak Mahindra Bank Ltd</t>
  </si>
  <si>
    <t>INE237A01028</t>
  </si>
  <si>
    <t>Mahindra &amp; Mahindra Ltd</t>
  </si>
  <si>
    <t>INE101A01026</t>
  </si>
  <si>
    <t>Hindustan Aeronautics Ltd</t>
  </si>
  <si>
    <t>INE066F01020</t>
  </si>
  <si>
    <t>Hindustan Petroleum Corporation Ltd</t>
  </si>
  <si>
    <t>INE094A01015</t>
  </si>
  <si>
    <t>Tata Power Co Ltd</t>
  </si>
  <si>
    <t>INE245A01021</t>
  </si>
  <si>
    <t>Titan Co Ltd</t>
  </si>
  <si>
    <t>INE280A01028</t>
  </si>
  <si>
    <t>Bank of Baroda</t>
  </si>
  <si>
    <t>INE028A01039</t>
  </si>
  <si>
    <t>Power Finance Corporation Ltd</t>
  </si>
  <si>
    <t>INE134E01011</t>
  </si>
  <si>
    <t>Bharat Petroleum Corporation Ltd</t>
  </si>
  <si>
    <t>INE029A01011</t>
  </si>
  <si>
    <t>Hero MotoCorp Ltd</t>
  </si>
  <si>
    <t>INE158A01026</t>
  </si>
  <si>
    <t>Cipla Ltd</t>
  </si>
  <si>
    <t>INE059A01026</t>
  </si>
  <si>
    <t>Ambuja Cements Ltd</t>
  </si>
  <si>
    <t>INE079A01024</t>
  </si>
  <si>
    <t>Varun Beverages Ltd</t>
  </si>
  <si>
    <t>INE200M01039</t>
  </si>
  <si>
    <t>Power Grid Corporation of India Ltd</t>
  </si>
  <si>
    <t>INE752E01010</t>
  </si>
  <si>
    <t>Jio Financial Services Ltd</t>
  </si>
  <si>
    <t>INE758E01017</t>
  </si>
  <si>
    <t>Bajaj Finserv Ltd</t>
  </si>
  <si>
    <t>INE918I01026</t>
  </si>
  <si>
    <t>REC Ltd</t>
  </si>
  <si>
    <t>INE020B01018</t>
  </si>
  <si>
    <t>Indian Oil Corporation Ltd</t>
  </si>
  <si>
    <t>INE242A01010</t>
  </si>
  <si>
    <t>Bandhan Bank Ltd</t>
  </si>
  <si>
    <t>INE545U01014</t>
  </si>
  <si>
    <t>Canara Bank</t>
  </si>
  <si>
    <t>INE476A01022</t>
  </si>
  <si>
    <t>Biocon Ltd</t>
  </si>
  <si>
    <t>INE376G01013</t>
  </si>
  <si>
    <t>Havells India Ltd</t>
  </si>
  <si>
    <t>INE176B01034</t>
  </si>
  <si>
    <t>Hindalco Industries Ltd</t>
  </si>
  <si>
    <t>INE038A01020</t>
  </si>
  <si>
    <t>Non - Ferrous Metals</t>
  </si>
  <si>
    <t>ACC Ltd</t>
  </si>
  <si>
    <t>INE012A01025</t>
  </si>
  <si>
    <t>Adani Ports and Special Economic Zone Ltd</t>
  </si>
  <si>
    <t>INE742F01042</t>
  </si>
  <si>
    <t>Transport Infrastructure</t>
  </si>
  <si>
    <t>JSW Steel Ltd</t>
  </si>
  <si>
    <t>INE019A01038</t>
  </si>
  <si>
    <t>INE403D08231</t>
  </si>
  <si>
    <t>IN002024Y340</t>
  </si>
  <si>
    <t>IN0020230101</t>
  </si>
  <si>
    <t>IN0020230010</t>
  </si>
  <si>
    <t>Margin on Derivatives</t>
  </si>
  <si>
    <t xml:space="preserve">c) Total outstanding position (as at March 31, 2025) in Derivative Instruments (Gross Notional) </t>
  </si>
  <si>
    <t>Rs. 30,930.81 Lacs</t>
  </si>
  <si>
    <t xml:space="preserve">d) Outstanding derivative exposure as % to net assets </t>
  </si>
  <si>
    <t>e) Portfolio Turnover Ratio during the Half - year 31-Mar-2025</t>
  </si>
  <si>
    <t>f) Residual maturity / Average Maturity as on 31-Mar-2025</t>
  </si>
  <si>
    <t xml:space="preserve">g) During the month additional instances of fair valuation/deviation from valuation price provided by the valuation agencies </t>
  </si>
  <si>
    <t>Numero Uno International Ltd ** ^^</t>
  </si>
  <si>
    <t>Globsyn Technologies Ltd ** ^^</t>
  </si>
  <si>
    <t>INE671B01034</t>
  </si>
  <si>
    <t>IT - Services</t>
  </si>
  <si>
    <t>9.03% Credila Financial Services Ltd (04-Mar-2026) **</t>
  </si>
  <si>
    <t>INE539K07270</t>
  </si>
  <si>
    <t>CARE AA</t>
  </si>
  <si>
    <t>6.40% LIC Housing Finance Ltd (30-Nov-2026) **</t>
  </si>
  <si>
    <t>INE115A07PN6</t>
  </si>
  <si>
    <t>7.61% LIC Housing Finance Ltd (30-Jul-2025) **</t>
  </si>
  <si>
    <t>INE115A07PW7</t>
  </si>
  <si>
    <t>7.38% GOI 2027 (20-Jun-2027)</t>
  </si>
  <si>
    <t>IN0020220037</t>
  </si>
  <si>
    <t>^^ Securities are fair valued</t>
  </si>
  <si>
    <t>c) Portfolio Turnover Ratio during the Half - year 31-Mar-2025</t>
  </si>
  <si>
    <t>d) Residual maturity / Average Maturity as on 31-Mar-2025</t>
  </si>
  <si>
    <t>b) Index Futures</t>
  </si>
  <si>
    <t>INE115A07QO2</t>
  </si>
  <si>
    <t>8.09% Kotak Mahindra Prime Ltd (09-Nov-2026) **</t>
  </si>
  <si>
    <t>INE916DA7SL3</t>
  </si>
  <si>
    <t>7.47% India Infrastructure Finance Co Ltd (05-Nov-2027) **</t>
  </si>
  <si>
    <t>INE787H08154</t>
  </si>
  <si>
    <t>Rs. 34,916.88 Lacs</t>
  </si>
  <si>
    <t>Vodafone Idea Ltd</t>
  </si>
  <si>
    <t>INE669E01016</t>
  </si>
  <si>
    <t>Godrej Properties Ltd</t>
  </si>
  <si>
    <t>INE484J01027</t>
  </si>
  <si>
    <t>INE117A01022</t>
  </si>
  <si>
    <t>ITC Ltd</t>
  </si>
  <si>
    <t>INE154A01025</t>
  </si>
  <si>
    <t>NMDC Ltd</t>
  </si>
  <si>
    <t>INE584A01023</t>
  </si>
  <si>
    <t>Minerals &amp; Mining</t>
  </si>
  <si>
    <t>Punjab National Bank</t>
  </si>
  <si>
    <t>INE160A01022</t>
  </si>
  <si>
    <t>Yes Bank Ltd</t>
  </si>
  <si>
    <t>INE528G01035</t>
  </si>
  <si>
    <t>Pidilite Industries Ltd</t>
  </si>
  <si>
    <t>INE318A01026</t>
  </si>
  <si>
    <t>IDFC First Bank Ltd</t>
  </si>
  <si>
    <t>INE092T01019</t>
  </si>
  <si>
    <t>Tata Consumer Products Ltd</t>
  </si>
  <si>
    <t>INE192A01025</t>
  </si>
  <si>
    <t>SBI Life Insurance Co Ltd</t>
  </si>
  <si>
    <t>INE123W01016</t>
  </si>
  <si>
    <t>CESC Ltd</t>
  </si>
  <si>
    <t>INE486A01021</t>
  </si>
  <si>
    <t>Manappuram Finance Ltd</t>
  </si>
  <si>
    <t>INE522D01027</t>
  </si>
  <si>
    <t>Aditya Birla Fashion and Retail Ltd</t>
  </si>
  <si>
    <t>INE647O01011</t>
  </si>
  <si>
    <t>Multi Commodity Exchange Of India Ltd</t>
  </si>
  <si>
    <t>INE745G01035</t>
  </si>
  <si>
    <t>Aditya Birla Capital Ltd</t>
  </si>
  <si>
    <t>INE674K01013</t>
  </si>
  <si>
    <t>Birlasoft Ltd</t>
  </si>
  <si>
    <t>INE836A01035</t>
  </si>
  <si>
    <t>Steel Authority of India Ltd</t>
  </si>
  <si>
    <t>INE114A01011</t>
  </si>
  <si>
    <t>Mphasis Ltd</t>
  </si>
  <si>
    <t>INE356A01018</t>
  </si>
  <si>
    <t>Samvardhana Motherson International Ltd</t>
  </si>
  <si>
    <t>INE775A01035</t>
  </si>
  <si>
    <t>Mahanagar Gas Ltd</t>
  </si>
  <si>
    <t>INE002S01010</t>
  </si>
  <si>
    <t>Bajaj Auto Ltd</t>
  </si>
  <si>
    <t>INE917I01010</t>
  </si>
  <si>
    <t>Divi's Laboratories Ltd</t>
  </si>
  <si>
    <t>INE361B01024</t>
  </si>
  <si>
    <t>Piramal Enterprises Ltd</t>
  </si>
  <si>
    <t>INE140A01024</t>
  </si>
  <si>
    <t>HDFC Asset Management Company Ltd</t>
  </si>
  <si>
    <t>INE127D01025</t>
  </si>
  <si>
    <t>Bank of India</t>
  </si>
  <si>
    <t>INE084A01016</t>
  </si>
  <si>
    <t>GMR Airports Ltd</t>
  </si>
  <si>
    <t>INE776C01039</t>
  </si>
  <si>
    <t>Tata Consultancy Services Ltd</t>
  </si>
  <si>
    <t>INE467B01029</t>
  </si>
  <si>
    <t>RBL Bank Ltd</t>
  </si>
  <si>
    <t>INE976G01028</t>
  </si>
  <si>
    <t>Godrej Consumer Products Ltd</t>
  </si>
  <si>
    <t>INE102D01028</t>
  </si>
  <si>
    <t>Personal Products</t>
  </si>
  <si>
    <t>One 97 Communications Ltd</t>
  </si>
  <si>
    <t>INE982J01020</t>
  </si>
  <si>
    <t>JSW Energy Ltd</t>
  </si>
  <si>
    <t>INE121E01018</t>
  </si>
  <si>
    <t>Petronet LNG Ltd</t>
  </si>
  <si>
    <t>INE347G01014</t>
  </si>
  <si>
    <t>DLF Ltd</t>
  </si>
  <si>
    <t>INE271C01023</t>
  </si>
  <si>
    <t>Granules India Ltd</t>
  </si>
  <si>
    <t>INE101D01020</t>
  </si>
  <si>
    <t>Syngene International Ltd</t>
  </si>
  <si>
    <t>INE398R01022</t>
  </si>
  <si>
    <t>Bosch Ltd</t>
  </si>
  <si>
    <t>INE323A01026</t>
  </si>
  <si>
    <t>Indian Energy Exchange Ltd</t>
  </si>
  <si>
    <t>INE022Q01020</t>
  </si>
  <si>
    <t>Nestle India Ltd</t>
  </si>
  <si>
    <t>INE239A01024</t>
  </si>
  <si>
    <t>Food Products</t>
  </si>
  <si>
    <t>ICICI Lombard General Insurance Co Ltd</t>
  </si>
  <si>
    <t>INE765G01017</t>
  </si>
  <si>
    <t>Container Corporation Of India Ltd</t>
  </si>
  <si>
    <t>INE111A01025</t>
  </si>
  <si>
    <t>Transport Services</t>
  </si>
  <si>
    <t>Housing &amp; Urban Development Corporation Ltd</t>
  </si>
  <si>
    <t>INE031A01017</t>
  </si>
  <si>
    <t>Oil India Ltd</t>
  </si>
  <si>
    <t>INE274J01014</t>
  </si>
  <si>
    <t>Max Healthcare Institute Ltd</t>
  </si>
  <si>
    <t>INE027H01010</t>
  </si>
  <si>
    <t>LIC Housing Finance Ltd</t>
  </si>
  <si>
    <t>INE115A01026</t>
  </si>
  <si>
    <t>MRF Ltd</t>
  </si>
  <si>
    <t>INE883A01011</t>
  </si>
  <si>
    <t>Astral Ltd</t>
  </si>
  <si>
    <t>INE006I01046</t>
  </si>
  <si>
    <t>Eicher Motors Ltd</t>
  </si>
  <si>
    <t>INE066A01021</t>
  </si>
  <si>
    <t>Escorts Kubota Ltd</t>
  </si>
  <si>
    <t>INE042A01014</t>
  </si>
  <si>
    <t>Agricultural, Commercial &amp; Construction Vehicles</t>
  </si>
  <si>
    <t>IRB Infrastructure Developers Ltd</t>
  </si>
  <si>
    <t>INE821I01022</t>
  </si>
  <si>
    <t>Siemens Ltd</t>
  </si>
  <si>
    <t>INE003A01024</t>
  </si>
  <si>
    <t>Tata Communications Ltd</t>
  </si>
  <si>
    <t>INE151A01013</t>
  </si>
  <si>
    <t>INE261F08DW2</t>
  </si>
  <si>
    <t>INE040A16GF2</t>
  </si>
  <si>
    <t>INF090I01GV8</t>
  </si>
  <si>
    <t>Mutual Fund</t>
  </si>
  <si>
    <t>Franklin India Liquid Fund Direct-Growth Plan</t>
  </si>
  <si>
    <t>INF090I01JV2</t>
  </si>
  <si>
    <t>Rs. 13,667.61 Lacs</t>
  </si>
  <si>
    <t>ICICI Prudential Life Insurance Co Ltd</t>
  </si>
  <si>
    <t>INE726G01019</t>
  </si>
  <si>
    <t>Hyundai Motor India Ltd</t>
  </si>
  <si>
    <t>INE0V6F01027</t>
  </si>
  <si>
    <t>City Union Bank Ltd</t>
  </si>
  <si>
    <t>INE491A01021</t>
  </si>
  <si>
    <t>Emami Ltd</t>
  </si>
  <si>
    <t>INE548C01032</t>
  </si>
  <si>
    <t>Dr. Reddy's Laboratories Ltd</t>
  </si>
  <si>
    <t>INE089A01031</t>
  </si>
  <si>
    <t>Grasim Industries Ltd</t>
  </si>
  <si>
    <t>INE047A01021</t>
  </si>
  <si>
    <t>UPL Ltd</t>
  </si>
  <si>
    <t>INE628A01036</t>
  </si>
  <si>
    <t>Fertilizers &amp; Agrochemicals</t>
  </si>
  <si>
    <t>Akums Drugs And Pharmaceuticals Ltd</t>
  </si>
  <si>
    <t>INE09XN01023</t>
  </si>
  <si>
    <t>Indiamart Intermesh Ltd</t>
  </si>
  <si>
    <t>INE933S01016</t>
  </si>
  <si>
    <t>DCB Bank Ltd</t>
  </si>
  <si>
    <t>INE503A01015</t>
  </si>
  <si>
    <t>Akzo Nobel India Ltd</t>
  </si>
  <si>
    <t>INE133A01011</t>
  </si>
  <si>
    <t>Gujarat State Petronet Ltd</t>
  </si>
  <si>
    <t>INE246F01010</t>
  </si>
  <si>
    <t>Metropolis Healthcare Ltd</t>
  </si>
  <si>
    <t>INE112L01020</t>
  </si>
  <si>
    <t>Restaurant Brands Asia Ltd</t>
  </si>
  <si>
    <t>INE07T201019</t>
  </si>
  <si>
    <t>Nuvoco Vistas Corporation Ltd</t>
  </si>
  <si>
    <t>INE118D01016</t>
  </si>
  <si>
    <t>Indraprastha Gas Ltd</t>
  </si>
  <si>
    <t>INE203G01027</t>
  </si>
  <si>
    <t>Gateway Distriparks Ltd</t>
  </si>
  <si>
    <t>INE079J01017</t>
  </si>
  <si>
    <t>Swiggy Ltd</t>
  </si>
  <si>
    <t>INE00H001014</t>
  </si>
  <si>
    <t>TVS Holdings Ltd</t>
  </si>
  <si>
    <t>INE105A01035</t>
  </si>
  <si>
    <t>ITC Hotels Ltd</t>
  </si>
  <si>
    <t>INE379A01028</t>
  </si>
  <si>
    <t>IN9628A01026</t>
  </si>
  <si>
    <t>(b) Units of Real Estate Investment Trusts (REITs)</t>
  </si>
  <si>
    <t>Brookfield India Real Estate Trust</t>
  </si>
  <si>
    <t>INE0FDU25010</t>
  </si>
  <si>
    <t>Industry Classification</t>
  </si>
  <si>
    <t>NHPC Ltd</t>
  </si>
  <si>
    <t>INE848E01016</t>
  </si>
  <si>
    <t>Coal India Ltd</t>
  </si>
  <si>
    <t>INE522F01014</t>
  </si>
  <si>
    <t>Consumable Fuels</t>
  </si>
  <si>
    <t>Castrol India Ltd</t>
  </si>
  <si>
    <t>INE172A01027</t>
  </si>
  <si>
    <t>Chambal Fertilizers &amp; Chemicals Ltd</t>
  </si>
  <si>
    <t>INE085A01013</t>
  </si>
  <si>
    <t>Colgate Palmolive (India) Ltd</t>
  </si>
  <si>
    <t>INE259A01022</t>
  </si>
  <si>
    <t>Finolex Industries Ltd</t>
  </si>
  <si>
    <t>INE183A01024</t>
  </si>
  <si>
    <t>Embassy Office Parks REIT</t>
  </si>
  <si>
    <t>INE041025011</t>
  </si>
  <si>
    <t>Nexus Select Trust REIT</t>
  </si>
  <si>
    <t>INE0NDH25011</t>
  </si>
  <si>
    <t>Foreign Equity Securities</t>
  </si>
  <si>
    <t>Mediatek Inc</t>
  </si>
  <si>
    <t>TW0002454006</t>
  </si>
  <si>
    <t>IT - Hardware</t>
  </si>
  <si>
    <t>Unilever PLC, (ADR)</t>
  </si>
  <si>
    <t>US9047677045</t>
  </si>
  <si>
    <t>Novatek Microelectronics Corp. Ltd</t>
  </si>
  <si>
    <t>TW0003034005</t>
  </si>
  <si>
    <t>Hon Hai Precision Industry Co Ltd</t>
  </si>
  <si>
    <t>TW0002317005</t>
  </si>
  <si>
    <t>Industrial Manufacturing</t>
  </si>
  <si>
    <t>Primax Electronics Ltd</t>
  </si>
  <si>
    <t>TW0004915004</t>
  </si>
  <si>
    <t>Cognizant Technology Solutions Corp., A</t>
  </si>
  <si>
    <t>US1924461023</t>
  </si>
  <si>
    <t>Fila Holdings Corp</t>
  </si>
  <si>
    <t>KR7081660003</t>
  </si>
  <si>
    <t>Hyundai Motor Co Ltd</t>
  </si>
  <si>
    <t>KR7005380001</t>
  </si>
  <si>
    <t>SK Telecom Co Ltd</t>
  </si>
  <si>
    <t>KR7017670001</t>
  </si>
  <si>
    <t>Thai Beverage Pcl</t>
  </si>
  <si>
    <t>TH0902010014</t>
  </si>
  <si>
    <t>Xtep International Holdings Ltd</t>
  </si>
  <si>
    <t>KYG982771092</t>
  </si>
  <si>
    <t>Xinyi Solar Holdings Ltd</t>
  </si>
  <si>
    <t>KYG9829N1025</t>
  </si>
  <si>
    <t>Foreign Mutual Fund Units</t>
  </si>
  <si>
    <t>TW0000056001</t>
  </si>
  <si>
    <t>Foreign Mutual Fund</t>
  </si>
  <si>
    <t>Coforge Ltd</t>
  </si>
  <si>
    <t>INE591G01017</t>
  </si>
  <si>
    <t>Rategain Travel Technologies Ltd</t>
  </si>
  <si>
    <t>INE0CLI01024</t>
  </si>
  <si>
    <t>Hexaware Technologies Ltd</t>
  </si>
  <si>
    <t>INE093A01041</t>
  </si>
  <si>
    <t>CE Info Systems Ltd</t>
  </si>
  <si>
    <t>INE0BV301023</t>
  </si>
  <si>
    <t>Affle India Ltd</t>
  </si>
  <si>
    <t>INE00WC01027</t>
  </si>
  <si>
    <t>Info Edge (India) Ltd</t>
  </si>
  <si>
    <t>INE663F01024</t>
  </si>
  <si>
    <t>Tanla Platforms Ltd</t>
  </si>
  <si>
    <t>INE483C01032</t>
  </si>
  <si>
    <t>Tracxn Technologies Ltd</t>
  </si>
  <si>
    <t>INE0HMF01019</t>
  </si>
  <si>
    <t>Xelpmoc Design and Tech Ltd</t>
  </si>
  <si>
    <t>INE01P501012</t>
  </si>
  <si>
    <t>Meta Platforms Inc</t>
  </si>
  <si>
    <t>US30303M1027</t>
  </si>
  <si>
    <t>Apple Inc</t>
  </si>
  <si>
    <t>US0378331005</t>
  </si>
  <si>
    <t>Amazon.com INC</t>
  </si>
  <si>
    <t>US0231351067</t>
  </si>
  <si>
    <t>Microsoft Corp</t>
  </si>
  <si>
    <t>US5949181045</t>
  </si>
  <si>
    <t>Alphabet Inc</t>
  </si>
  <si>
    <t>US02079K3059</t>
  </si>
  <si>
    <t>Franklin Technology Fund, Class I (Acc)</t>
  </si>
  <si>
    <t>LU0626261944</t>
  </si>
  <si>
    <t>Aster DM Healthcare Ltd</t>
  </si>
  <si>
    <t>INE914M01019</t>
  </si>
  <si>
    <t>Brigade Enterprises Ltd</t>
  </si>
  <si>
    <t>INE791I01019</t>
  </si>
  <si>
    <t>Karur Vysya Bank Ltd</t>
  </si>
  <si>
    <t>INE036D01028</t>
  </si>
  <si>
    <t>Deepak Nitrite Ltd</t>
  </si>
  <si>
    <t>INE288B01029</t>
  </si>
  <si>
    <t>Equitas Small Finance Bank Ltd</t>
  </si>
  <si>
    <t>INE063P01018</t>
  </si>
  <si>
    <t>J.B. Chemicals &amp; Pharmaceuticals Ltd</t>
  </si>
  <si>
    <t>INE572A01036</t>
  </si>
  <si>
    <t>Kalyan Jewellers India Ltd</t>
  </si>
  <si>
    <t>INE303R01014</t>
  </si>
  <si>
    <t>K.P.R. Mill Ltd</t>
  </si>
  <si>
    <t>INE930H01031</t>
  </si>
  <si>
    <t>MedPlus Health Services Ltd</t>
  </si>
  <si>
    <t>INE804L01022</t>
  </si>
  <si>
    <t>CCL Products (India) Ltd</t>
  </si>
  <si>
    <t>INE421D01022</t>
  </si>
  <si>
    <t>Sobha Ltd</t>
  </si>
  <si>
    <t>INE671H01015</t>
  </si>
  <si>
    <t>V-Mart Retail Ltd</t>
  </si>
  <si>
    <t>INE665J01013</t>
  </si>
  <si>
    <t>Syrma SGS Technology Ltd</t>
  </si>
  <si>
    <t>INE0DYJ01015</t>
  </si>
  <si>
    <t>Carborundum Universal Ltd</t>
  </si>
  <si>
    <t>INE120A01034</t>
  </si>
  <si>
    <t>The Ramco Cements Ltd</t>
  </si>
  <si>
    <t>INE331A01037</t>
  </si>
  <si>
    <t>KPIT Technologies Ltd</t>
  </si>
  <si>
    <t>INE04I401011</t>
  </si>
  <si>
    <t>KNR Constructions Ltd</t>
  </si>
  <si>
    <t>INE634I01029</t>
  </si>
  <si>
    <t>Kirloskar Pneumatic Co Ltd</t>
  </si>
  <si>
    <t>INE811A01020</t>
  </si>
  <si>
    <t>Cyient Ltd</t>
  </si>
  <si>
    <t>INE136B01020</t>
  </si>
  <si>
    <t>Ion Exchange (India) Ltd</t>
  </si>
  <si>
    <t>INE570A01022</t>
  </si>
  <si>
    <t>Other Utilities</t>
  </si>
  <si>
    <t>Pricol Ltd</t>
  </si>
  <si>
    <t>INE726V01018</t>
  </si>
  <si>
    <t>Jubilant Ingrevia Ltd</t>
  </si>
  <si>
    <t>INE0BY001018</t>
  </si>
  <si>
    <t>Exide Industries Ltd</t>
  </si>
  <si>
    <t>INE302A01020</t>
  </si>
  <si>
    <t>Atul Ltd</t>
  </si>
  <si>
    <t>INE100A01010</t>
  </si>
  <si>
    <t>S J S Enterprises Ltd</t>
  </si>
  <si>
    <t>INE284S01014</t>
  </si>
  <si>
    <t>SBFC Finance Ltd</t>
  </si>
  <si>
    <t>INE423Y01016</t>
  </si>
  <si>
    <t>Tega Industries Ltd</t>
  </si>
  <si>
    <t>INE011K01018</t>
  </si>
  <si>
    <t>Praj Industries Ltd</t>
  </si>
  <si>
    <t>INE074A01025</t>
  </si>
  <si>
    <t>Cholamandalam Financial Holdings Ltd</t>
  </si>
  <si>
    <t>INE149A01033</t>
  </si>
  <si>
    <t>Ahluwalia Contracts (India) Ltd</t>
  </si>
  <si>
    <t>INE758C01029</t>
  </si>
  <si>
    <t>Finolex Cables Ltd</t>
  </si>
  <si>
    <t>INE235A01022</t>
  </si>
  <si>
    <t>Jyothy Labs Ltd</t>
  </si>
  <si>
    <t>INE668F01031</t>
  </si>
  <si>
    <t>Household Products</t>
  </si>
  <si>
    <t>GHCL Ltd</t>
  </si>
  <si>
    <t>INE539A01019</t>
  </si>
  <si>
    <t>Go Fashion India Ltd</t>
  </si>
  <si>
    <t>INE0BJS01011</t>
  </si>
  <si>
    <t>Blue Star Ltd</t>
  </si>
  <si>
    <t>INE472A01039</t>
  </si>
  <si>
    <t>India Shelter Finance Corporation Ltd</t>
  </si>
  <si>
    <t>INE922K01024</t>
  </si>
  <si>
    <t>Titagarh Rail Systems Ltd</t>
  </si>
  <si>
    <t>INE615H01020</t>
  </si>
  <si>
    <t>Apollo Pipes Ltd</t>
  </si>
  <si>
    <t>INE126J01016</t>
  </si>
  <si>
    <t>Vishnu Chemicals Ltd</t>
  </si>
  <si>
    <t>INE270I01022</t>
  </si>
  <si>
    <t>Data Patterns India Ltd</t>
  </si>
  <si>
    <t>INE0IX101010</t>
  </si>
  <si>
    <t>Angel One Ltd</t>
  </si>
  <si>
    <t>INE732I01013</t>
  </si>
  <si>
    <t>Ratnamani Metals &amp; Tubes Ltd</t>
  </si>
  <si>
    <t>INE703B01027</t>
  </si>
  <si>
    <t>Shankara Building Products Ltd</t>
  </si>
  <si>
    <t>INE274V01019</t>
  </si>
  <si>
    <t>Karnataka Bank Ltd</t>
  </si>
  <si>
    <t>INE614B01018</t>
  </si>
  <si>
    <t>Hitachi Energy India Ltd</t>
  </si>
  <si>
    <t>INE07Y701011</t>
  </si>
  <si>
    <t>TTK Prestige Ltd</t>
  </si>
  <si>
    <t>INE690A01028</t>
  </si>
  <si>
    <t>Shivalik Bimetal Controls Ltd</t>
  </si>
  <si>
    <t>INE386D01027</t>
  </si>
  <si>
    <t>Indoco Remedies Ltd</t>
  </si>
  <si>
    <t>INE873D01024</t>
  </si>
  <si>
    <t>Techno Electric &amp; Engineering Co Ltd</t>
  </si>
  <si>
    <t>INE285K01026</t>
  </si>
  <si>
    <t>Stanley Lifestyles Ltd</t>
  </si>
  <si>
    <t>INE01A001028</t>
  </si>
  <si>
    <t>S P Apparels Ltd</t>
  </si>
  <si>
    <t>INE212I01016</t>
  </si>
  <si>
    <t>Rolex Rings Ltd</t>
  </si>
  <si>
    <t>INE645S01016</t>
  </si>
  <si>
    <t>Devyani International Ltd</t>
  </si>
  <si>
    <t>INE872J01023</t>
  </si>
  <si>
    <t>Nesco Ltd</t>
  </si>
  <si>
    <t>INE317F01035</t>
  </si>
  <si>
    <t>MTAR Technologies Ltd</t>
  </si>
  <si>
    <t>INE864I01014</t>
  </si>
  <si>
    <t>CEAT Ltd</t>
  </si>
  <si>
    <t>INE482A01020</t>
  </si>
  <si>
    <t>Pitti Engineering Ltd</t>
  </si>
  <si>
    <t>INE450D01021</t>
  </si>
  <si>
    <t>Music Broadcast Ltd (Non- Convertible Preference Shares)</t>
  </si>
  <si>
    <t>INE919I04010</t>
  </si>
  <si>
    <t>Entertainment</t>
  </si>
  <si>
    <t>TV Today Network Ltd</t>
  </si>
  <si>
    <t>INE038F01029</t>
  </si>
  <si>
    <t>IN002024Y290</t>
  </si>
  <si>
    <t>Federal Bank Ltd</t>
  </si>
  <si>
    <t>INE171A01029</t>
  </si>
  <si>
    <t>IPCA Laboratories Ltd</t>
  </si>
  <si>
    <t>INE571A01038</t>
  </si>
  <si>
    <t>Coromandel International Ltd</t>
  </si>
  <si>
    <t>INE169A01031</t>
  </si>
  <si>
    <t>APL Apollo Tubes Ltd</t>
  </si>
  <si>
    <t>INE702C01027</t>
  </si>
  <si>
    <t>J.K. Cement Ltd</t>
  </si>
  <si>
    <t>INE823G01014</t>
  </si>
  <si>
    <t>Voltas Ltd</t>
  </si>
  <si>
    <t>INE226A01021</t>
  </si>
  <si>
    <t>Bharti Hexacom Ltd</t>
  </si>
  <si>
    <t>INE343G01021</t>
  </si>
  <si>
    <t>Persistent Systems Ltd</t>
  </si>
  <si>
    <t>INE262H01021</t>
  </si>
  <si>
    <t>Max Financial Services Ltd</t>
  </si>
  <si>
    <t>INE180A01020</t>
  </si>
  <si>
    <t>Cummins India Ltd</t>
  </si>
  <si>
    <t>INE298A01020</t>
  </si>
  <si>
    <t>Phoenix Mills Ltd</t>
  </si>
  <si>
    <t>INE211B01039</t>
  </si>
  <si>
    <t>Indian Hotels Co Ltd</t>
  </si>
  <si>
    <t>INE053A01029</t>
  </si>
  <si>
    <t>Mahindra &amp; Mahindra Financial Services Ltd</t>
  </si>
  <si>
    <t>INE774D01024</t>
  </si>
  <si>
    <t>United Breweries Ltd</t>
  </si>
  <si>
    <t>INE686F01025</t>
  </si>
  <si>
    <t>Page Industries Ltd</t>
  </si>
  <si>
    <t>INE761H01022</t>
  </si>
  <si>
    <t>Abbott India Ltd</t>
  </si>
  <si>
    <t>INE358A01014</t>
  </si>
  <si>
    <t>Oberoi Realty Ltd</t>
  </si>
  <si>
    <t>INE093I01010</t>
  </si>
  <si>
    <t>Trent Ltd</t>
  </si>
  <si>
    <t>INE849A01020</t>
  </si>
  <si>
    <t>SRF Ltd</t>
  </si>
  <si>
    <t>INE647A01010</t>
  </si>
  <si>
    <t>Alkem Laboratories Ltd</t>
  </si>
  <si>
    <t>INE540L01014</t>
  </si>
  <si>
    <t>Endurance Technologies Ltd</t>
  </si>
  <si>
    <t>INE913H01037</t>
  </si>
  <si>
    <t>PI Industries Ltd</t>
  </si>
  <si>
    <t>INE603J01030</t>
  </si>
  <si>
    <t>Balkrishna Industries Ltd</t>
  </si>
  <si>
    <t>INE787D01026</t>
  </si>
  <si>
    <t>CG Power and Industrial Solutions Ltd</t>
  </si>
  <si>
    <t>INE067A01029</t>
  </si>
  <si>
    <t>Ajanta Pharma Ltd</t>
  </si>
  <si>
    <t>INE031B01049</t>
  </si>
  <si>
    <t>SBI Cards and Payment Services Ltd</t>
  </si>
  <si>
    <t>INE018E01016</t>
  </si>
  <si>
    <t>SKF India Ltd</t>
  </si>
  <si>
    <t>INE640A01023</t>
  </si>
  <si>
    <t>Dixon Technologies (India) Ltd</t>
  </si>
  <si>
    <t>INE935N01020</t>
  </si>
  <si>
    <t>Motherson Sumi Wiring India Ltd</t>
  </si>
  <si>
    <t>INE0FS801015</t>
  </si>
  <si>
    <t>Sundram Fasteners Ltd</t>
  </si>
  <si>
    <t>INE387A01021</t>
  </si>
  <si>
    <t>Kajaria Ceramics Ltd</t>
  </si>
  <si>
    <t>INE217B01036</t>
  </si>
  <si>
    <t>Shree Cement Ltd</t>
  </si>
  <si>
    <t>INE070A01015</t>
  </si>
  <si>
    <t>Laurus Labs Ltd</t>
  </si>
  <si>
    <t>INE947Q01028</t>
  </si>
  <si>
    <t>Timken India Ltd</t>
  </si>
  <si>
    <t>INE325A01013</t>
  </si>
  <si>
    <t>Uno Minda Ltd</t>
  </si>
  <si>
    <t>INE405E01023</t>
  </si>
  <si>
    <t>Lupin Ltd</t>
  </si>
  <si>
    <t>INE326A01037</t>
  </si>
  <si>
    <t>Vishal Mega Mart Ltd</t>
  </si>
  <si>
    <t>INE01EA01019</t>
  </si>
  <si>
    <t>Waaree Energies Ltd</t>
  </si>
  <si>
    <t>INE377N01017</t>
  </si>
  <si>
    <t>* Less than 0.01%</t>
  </si>
  <si>
    <t>Sudarshan Chemical Industries Ltd</t>
  </si>
  <si>
    <t>INE659A01023</t>
  </si>
  <si>
    <t>TVS Motor Co Ltd</t>
  </si>
  <si>
    <t>INE494B01023</t>
  </si>
  <si>
    <t>Interglobe Aviation Ltd</t>
  </si>
  <si>
    <t>INE646L01027</t>
  </si>
  <si>
    <t>TBO Tek Ltd</t>
  </si>
  <si>
    <t>INE673O01025</t>
  </si>
  <si>
    <t>Senco Gold Ltd</t>
  </si>
  <si>
    <t>INE602W01027</t>
  </si>
  <si>
    <t>ISGEC Heavy Engineering Ltd</t>
  </si>
  <si>
    <t>INE858B01029</t>
  </si>
  <si>
    <t>Kirloskar Brothers Ltd</t>
  </si>
  <si>
    <t>INE732A01036</t>
  </si>
  <si>
    <t>Unichem Laboratories Ltd</t>
  </si>
  <si>
    <t>INE351A01035</t>
  </si>
  <si>
    <t>Somany Ceramics Ltd</t>
  </si>
  <si>
    <t>INE355A01028</t>
  </si>
  <si>
    <t>Emcure Pharmaceuticals Ltd</t>
  </si>
  <si>
    <t>INE168P01015</t>
  </si>
  <si>
    <t>Godavari Biorefineries Ltd</t>
  </si>
  <si>
    <t>INE497S01012</t>
  </si>
  <si>
    <t>Diversified FMCG</t>
  </si>
  <si>
    <t>Chennai Interactive Business Services Pvt Ltd ** ^^</t>
  </si>
  <si>
    <t>Dabur India Ltd</t>
  </si>
  <si>
    <t>INE016A01026</t>
  </si>
  <si>
    <t>The Anup Engineering Ltd</t>
  </si>
  <si>
    <t>INE294Z01018</t>
  </si>
  <si>
    <t>Ecos India Mobility &amp; Hospitality Ltd</t>
  </si>
  <si>
    <t>INE06HJ01020</t>
  </si>
  <si>
    <t>KEI Industries Ltd</t>
  </si>
  <si>
    <t>INE878B01027</t>
  </si>
  <si>
    <t>Delhivery Ltd</t>
  </si>
  <si>
    <t>INE148O01028</t>
  </si>
  <si>
    <t>Dalmia Bharat Ltd</t>
  </si>
  <si>
    <t>INE00R701025</t>
  </si>
  <si>
    <t>Kansai Nerolac Paints Ltd</t>
  </si>
  <si>
    <t>INE531A01024</t>
  </si>
  <si>
    <t>Quantum Information Systems ** ^^</t>
  </si>
  <si>
    <t>IN002024X508</t>
  </si>
  <si>
    <t>Torrent Pharmaceuticals Ltd</t>
  </si>
  <si>
    <t>INE685A01028</t>
  </si>
  <si>
    <t>AU Small Finance Bank Ltd</t>
  </si>
  <si>
    <t>INE949L01017</t>
  </si>
  <si>
    <t>Sona Blw Precision Forgings Ltd</t>
  </si>
  <si>
    <t>INE073K01018</t>
  </si>
  <si>
    <t>Ashok Leyland Ltd</t>
  </si>
  <si>
    <t>INE208A01029</t>
  </si>
  <si>
    <t>JSW Infrastructure Ltd</t>
  </si>
  <si>
    <t>INE880J01026</t>
  </si>
  <si>
    <t>Godrej Agrovet Ltd</t>
  </si>
  <si>
    <t>INE850D01014</t>
  </si>
  <si>
    <t>Kaynes Technology India Ltd</t>
  </si>
  <si>
    <t>INE918Z01012</t>
  </si>
  <si>
    <t>Aadhar Housing Finance Ltd</t>
  </si>
  <si>
    <t>INE883F01010</t>
  </si>
  <si>
    <t>Mankind Pharma Ltd</t>
  </si>
  <si>
    <t>INE634S01028</t>
  </si>
  <si>
    <t>Ltimindtree Ltd</t>
  </si>
  <si>
    <t>INE214T01019</t>
  </si>
  <si>
    <t>NCC Ltd</t>
  </si>
  <si>
    <t>INE868B01028</t>
  </si>
  <si>
    <t>Taiwan Semiconductor Manufacturing Co. Ltd</t>
  </si>
  <si>
    <t>TW0002330008</t>
  </si>
  <si>
    <t>Tencent Holdings Ltd</t>
  </si>
  <si>
    <t>KYG875721634</t>
  </si>
  <si>
    <t>Alibaba Group Holding Ltd</t>
  </si>
  <si>
    <t>KYG017191142</t>
  </si>
  <si>
    <t>Samsung Electronics Co. Ltd</t>
  </si>
  <si>
    <t>KR7005930003</t>
  </si>
  <si>
    <t>AIA Group Ltd</t>
  </si>
  <si>
    <t>HK0000069689</t>
  </si>
  <si>
    <t>Yum China Holdings INC</t>
  </si>
  <si>
    <t>US98850P1093</t>
  </si>
  <si>
    <t>Meituan</t>
  </si>
  <si>
    <t>KYG596691041</t>
  </si>
  <si>
    <t>Contemporary Amperex Technology Co Ltd</t>
  </si>
  <si>
    <t>CNE100003662</t>
  </si>
  <si>
    <t>SK Hynix Inc</t>
  </si>
  <si>
    <t>KR7000660001</t>
  </si>
  <si>
    <t>DBS Group Holdings Ltd</t>
  </si>
  <si>
    <t>SG1L01001701</t>
  </si>
  <si>
    <t>Budweiser Brewing Co APAC Ltd</t>
  </si>
  <si>
    <t>KYG1674K1013</t>
  </si>
  <si>
    <t>Weichai Power Co Ltd</t>
  </si>
  <si>
    <t>CNE1000004L9</t>
  </si>
  <si>
    <t>China Merchants Bank Co Ltd</t>
  </si>
  <si>
    <t>CNE1000002M1</t>
  </si>
  <si>
    <t>BDO Unibank Inc.</t>
  </si>
  <si>
    <t>PHY077751022</t>
  </si>
  <si>
    <t>Bank Central Asia Tbk Pt</t>
  </si>
  <si>
    <t>ID1000109507</t>
  </si>
  <si>
    <t>Sumber Alfaria Trijaya Tbk PT</t>
  </si>
  <si>
    <t>ID1000128705</t>
  </si>
  <si>
    <t>Midea Group Co Ltd</t>
  </si>
  <si>
    <t>CNE100001QQ5</t>
  </si>
  <si>
    <t>SF Holding Co Ltd</t>
  </si>
  <si>
    <t>CNE100000L63</t>
  </si>
  <si>
    <t>Makemytrip Ltd</t>
  </si>
  <si>
    <t>MU0295S00016</t>
  </si>
  <si>
    <t>Trip.Com Group Ltd</t>
  </si>
  <si>
    <t>KYG9066F1019</t>
  </si>
  <si>
    <t>Minor International Pcl, Fgn.</t>
  </si>
  <si>
    <t>TH0128B10Z17</t>
  </si>
  <si>
    <t>Bangkok Dusit Medical Services Pcl</t>
  </si>
  <si>
    <t>TH0264A10Z12</t>
  </si>
  <si>
    <t>Sunresin New Materials Co Ltd</t>
  </si>
  <si>
    <t>CNE100002136</t>
  </si>
  <si>
    <t>Kia Corp</t>
  </si>
  <si>
    <t>KR7000270009</t>
  </si>
  <si>
    <t>New Oriental Education &amp; Technology Group Inc</t>
  </si>
  <si>
    <t>KYG6470A1168</t>
  </si>
  <si>
    <t>Other Consumer Services</t>
  </si>
  <si>
    <t>Techtronic Industries Co. Ltd</t>
  </si>
  <si>
    <t>HK0669013440</t>
  </si>
  <si>
    <t>CNE100006NF4</t>
  </si>
  <si>
    <t>Bajaj Finance Ltd</t>
  </si>
  <si>
    <t>INE296A01024</t>
  </si>
  <si>
    <t>Asian Paints Ltd</t>
  </si>
  <si>
    <t>INE021A01026</t>
  </si>
  <si>
    <t>Shriram Finance Ltd</t>
  </si>
  <si>
    <t>INE721A01047</t>
  </si>
  <si>
    <t>Wipro Ltd</t>
  </si>
  <si>
    <t>INE075A01022</t>
  </si>
  <si>
    <t>Adani Enterprises Ltd</t>
  </si>
  <si>
    <t>INE423A01024</t>
  </si>
  <si>
    <t>Metals &amp; Minerals Trading</t>
  </si>
  <si>
    <t>Franklin U.S. Opportunities Fund, Class I (Acc)</t>
  </si>
  <si>
    <t>LU0195948665</t>
  </si>
  <si>
    <t>Templeton European Opportunities Fund, Class I (Acc)</t>
  </si>
  <si>
    <t>LU0195949390</t>
  </si>
  <si>
    <t>Franklin India Bluechip Fund Direct-Growth Plan</t>
  </si>
  <si>
    <t>INF090I01FN7</t>
  </si>
  <si>
    <t>Nippon India ETF Gold Bees</t>
  </si>
  <si>
    <t>INF204KB17I5</t>
  </si>
  <si>
    <t>INF109K013N3</t>
  </si>
  <si>
    <t>INF200K01VE4</t>
  </si>
  <si>
    <t>Franklin India Short-Term Income Plan (No. of Segregated Portfolios in the Scheme- 3) - (under winding up) Direct-Growth Plan ^^ $$$</t>
  </si>
  <si>
    <t>INF090I01GK1</t>
  </si>
  <si>
    <t>Franklin India Short Term Income Plan-Segregated Portfolio 3- 9.50% Yes Bank Ltd CO 23 Dec 2021-Direct-Growth Plan</t>
  </si>
  <si>
    <t>INF090I01VS3</t>
  </si>
  <si>
    <t>Franklin India Flexi Cap Fund-Direct Growth Plan (Formerly known as Franklin India Equity Fund)</t>
  </si>
  <si>
    <t>INF090I01FK3</t>
  </si>
  <si>
    <t>Franklin India Dynamic Accrual Fund- Segregated Portfolio 3- 9.50% Yes Bank Ltd CO 23 Dec 2021-Direct-Growth Plan</t>
  </si>
  <si>
    <t>INF090I01WD3</t>
  </si>
  <si>
    <t>Franklin India Flexi Cap Fund ( Formerly known as Franklin India Equity Fund) ^</t>
  </si>
  <si>
    <t>Franklin India NSE Nifty 50 Index Fund (Formerly known as Franklin India Index Fund – NSE Nifty Plan) ^</t>
  </si>
  <si>
    <t>Franklin India ELSS Tax Saver Fund (Formerly known as Franklin India TAXSHIELD) ^</t>
  </si>
  <si>
    <t>Franklin India Feeder - Templeton European Opportunities Fund</t>
  </si>
  <si>
    <t>Franklin India Multi-Asset Solution Fund of Funds (Formerly known as Franklin India Multi-Asset Solution Fund) ^</t>
  </si>
  <si>
    <t>Franklin India Dynamic Asset Allocation Fund Of Funds**</t>
  </si>
  <si>
    <t>Foreign ETF</t>
  </si>
  <si>
    <t>Yuanta/P-shares Taiwan Dividend Plus ETF</t>
  </si>
  <si>
    <t>ICICI Prudential Short Term Fund Direct - Growth Plan</t>
  </si>
  <si>
    <t>SBI Short Term Debt Fund Direct - Growth Plan</t>
  </si>
  <si>
    <t>ETF</t>
  </si>
  <si>
    <t>Nifty Index Future  - 24-Apr-2025</t>
  </si>
  <si>
    <t>As on 30-Sep-2024***</t>
  </si>
  <si>
    <t>NA</t>
  </si>
  <si>
    <t>*** Allotment date for the scheme was November 19, 2024</t>
  </si>
  <si>
    <t># Non-business day NAV computed for disclosure purposes only.</t>
  </si>
  <si>
    <t xml:space="preserve">h) Risk-o-meter </t>
  </si>
  <si>
    <t>Primary Benchmark: Nifty Equity Savings Index</t>
  </si>
  <si>
    <t>Investors should consult their financial advisers if in doubt about whether the product is suitable for them</t>
  </si>
  <si>
    <t>Risk level based on portfolio as on March 31, 2025</t>
  </si>
  <si>
    <t>Risk level of primary benchmark as on March 31, 2025</t>
  </si>
  <si>
    <t xml:space="preserve">f) Risk-o-meter </t>
  </si>
  <si>
    <t>Primary Benchmark: CRISIL Hybrid 35+65 - Aggressive Index</t>
  </si>
  <si>
    <t>Primary Benchmark: Nifty 50 Hybrid Composite Debt 50:50 Index</t>
  </si>
  <si>
    <t>Primary Benchmark: NIFTY 50 Arbitrage Index</t>
  </si>
  <si>
    <t xml:space="preserve">e) Risk-o-meter </t>
  </si>
  <si>
    <t>Primary Benchmark:  Tier-1 Index:  Nifty 500 (Effective August 1, 2023, the benchmark of the scheme has been changed from NIFTY500 Value 50)</t>
  </si>
  <si>
    <t xml:space="preserve">Tier-2 Index:  NIFTY500 Value 50 </t>
  </si>
  <si>
    <t>Primary Benchmark: Tier-1 Index:  Nifty 500 (Effective August 1, 2023, the benchmark of the scheme has been changed from  Nifty Dividend Opportunities 50 )</t>
  </si>
  <si>
    <t>Tier-2 Index:  Nifty Dividend Opportunities 50</t>
  </si>
  <si>
    <t>Primary Benchmark: BSE Teck (Effective June 1, 2024, the benchmark of the scheme has been renamed from S&amp;P BSE Teck)</t>
  </si>
  <si>
    <t>Primary Benchmark: Nifty Smallcap 250</t>
  </si>
  <si>
    <t>Primary Benchmark: Nifty Midcap 150</t>
  </si>
  <si>
    <t>Primary Benchmark: NIFTY 500</t>
  </si>
  <si>
    <t>Primary Benchmark: Nifty 500 Multi Cap 50:25:25 Total Returns Index</t>
  </si>
  <si>
    <t>^ Franklin India Equity Fund is renamed as Franklin India Flexi Cap Fund effective Jan 29, 2021.</t>
  </si>
  <si>
    <t>Primary Benchmark: NIFTY LargeMidcap 250</t>
  </si>
  <si>
    <t>Primary Benchmark: Nifty 100</t>
  </si>
  <si>
    <t>Primary Benchmark: BSE India Infrastructure Index (Effective June 1, 2024, the benchmark of the scheme has been renamed from S&amp;P BSE India Infrastructure Index)</t>
  </si>
  <si>
    <t>Primary Benchmark: 75% MSCI Asia (Ex-Japan) Standard Index + 25% Nifty 500 Index (Effective March 9, 2024, the benchmark of the scheme has changed from MSCI Asia (ex-Japan) Standard Index)</t>
  </si>
  <si>
    <t>Primary Benchmark: Nifty 50</t>
  </si>
  <si>
    <t>^ Franklin India Index Fund – NSE Nifty Plan is renamed as Franklin India NSE Nifty 50 Index Fund effective July 01, 2022.</t>
  </si>
  <si>
    <t>^ Franklin India TAXSHIELD is renamed as Franklin India ELSS Tax Saver Fund effective December 22, 2023.</t>
  </si>
  <si>
    <t>Primary Benchmark: Russell 3000 Growth Index</t>
  </si>
  <si>
    <t>Primary Benchmark: MSCI Europe Index</t>
  </si>
  <si>
    <t xml:space="preserve">Primary Benchmark: 40% Nifty 500 TRI + 40% Nifty Short Duration Debt Index + 20% domestic gold price </t>
  </si>
  <si>
    <t>^ Franklin India Multi-Asset Solution Fund is renamed as Franklin India Multi-Asset Solution Fund of Funds effective Dec 19, 2022.</t>
  </si>
  <si>
    <t>Primary Benchmark: CRISIL Hybrid 50+50 - Moderate Index</t>
  </si>
  <si>
    <t>** All Plans under Franklin India Life Stage Fund of Funds (FILSF) were merged with Franklin India Dynamic Asset Allocation Fund of Funds (FIDAAF) as on December 19, 2022.</t>
  </si>
  <si>
    <t>UPL Ltd-Partly Paid</t>
  </si>
  <si>
    <t>Franklin India Liquid Fund</t>
  </si>
  <si>
    <t>Rating</t>
  </si>
  <si>
    <t>INE115A07PU1</t>
  </si>
  <si>
    <t>6.25% LIC Housing Finance Ltd (20-Jun-2025) **</t>
  </si>
  <si>
    <t>INE237A168X4</t>
  </si>
  <si>
    <t>Kotak Mahindra Bank Ltd (06-Jun-2025) **</t>
  </si>
  <si>
    <t>INE160A16RJ7</t>
  </si>
  <si>
    <t>Punjab National Bank (16-Jun-2025) **</t>
  </si>
  <si>
    <t>IND A1+</t>
  </si>
  <si>
    <t>INE028A16HU4</t>
  </si>
  <si>
    <t>Bank of Baroda (04-Jun-2025) **</t>
  </si>
  <si>
    <t>INE562A16OH5</t>
  </si>
  <si>
    <t>Indian Bank (10-Jun-2025) **</t>
  </si>
  <si>
    <t>INE040A16GO4</t>
  </si>
  <si>
    <t>HDFC Bank Ltd (11-Jun-2025) **</t>
  </si>
  <si>
    <t>INE476A16B56</t>
  </si>
  <si>
    <t>Canara Bank (17-Jun-2025) **</t>
  </si>
  <si>
    <t>INE040A16GK2</t>
  </si>
  <si>
    <t>INE160A16RE8</t>
  </si>
  <si>
    <t>Punjab National Bank (27-May-2025) **</t>
  </si>
  <si>
    <t>INE237A166X8</t>
  </si>
  <si>
    <t>Kotak Mahindra Bank Ltd (29-May-2025) **</t>
  </si>
  <si>
    <t>INE040A16GM8</t>
  </si>
  <si>
    <t>HDFC Bank Ltd (09-Jun-2025) **</t>
  </si>
  <si>
    <t>INE238AD6975</t>
  </si>
  <si>
    <t>Axis Bank Ltd (16-May-2025) **</t>
  </si>
  <si>
    <t>Commercial Paper</t>
  </si>
  <si>
    <t>INE514E14SL6</t>
  </si>
  <si>
    <t>Export-Import Bank Of India (03-Jun-2025) **@</t>
  </si>
  <si>
    <t>INE929O14DE2</t>
  </si>
  <si>
    <t>Reliance Retail Ventures Ltd (06-Jun-2025) **@</t>
  </si>
  <si>
    <t>INE261F14NL2</t>
  </si>
  <si>
    <t>National Bank For Agriculture &amp; Rural Development (20-Jun-2025) **@</t>
  </si>
  <si>
    <t>ICRA A1+</t>
  </si>
  <si>
    <t>INE530B14DK2</t>
  </si>
  <si>
    <t>IIFL Finance Ltd (12-Jun-2025) **@</t>
  </si>
  <si>
    <t>INE261F14ND9</t>
  </si>
  <si>
    <t>National Bank For Agriculture &amp; Rural Development (04-Jun-2025) **@</t>
  </si>
  <si>
    <t>INE849D14HS6</t>
  </si>
  <si>
    <t>ICICI Securities Primary Dealership Ltd (05-Jun-2025) **@</t>
  </si>
  <si>
    <t>INE261F14NI8</t>
  </si>
  <si>
    <t>National Bank For Agriculture &amp; Rural Development (10-Jun-2025) **@</t>
  </si>
  <si>
    <t>INE891K14ON0</t>
  </si>
  <si>
    <t>Axis Finance Ltd (30-Apr-2025) **@</t>
  </si>
  <si>
    <t>INE824H14RM2</t>
  </si>
  <si>
    <t>Julius Baer Capital (India) Pvt Ltd (23-May-2025) **@</t>
  </si>
  <si>
    <t>INE028E14QH9</t>
  </si>
  <si>
    <t>Kotak Securities Ltd (27-May-2025) **@</t>
  </si>
  <si>
    <t>INE110O14FC8</t>
  </si>
  <si>
    <t>Axis Securities Ltd (09-Jun-2025) **@</t>
  </si>
  <si>
    <t>INE498L14DQ8</t>
  </si>
  <si>
    <t>L&amp;T Finance Ltd (10-Jun-2025) **@</t>
  </si>
  <si>
    <t>INE296A14ZZ3</t>
  </si>
  <si>
    <t>Bajaj Finance Ltd (11-Jun-2025) **@</t>
  </si>
  <si>
    <t>INE01C314908</t>
  </si>
  <si>
    <t>Bajaj Financial Securities Ltd (20-Jun-2025) **@</t>
  </si>
  <si>
    <t>INE763G14WV5</t>
  </si>
  <si>
    <t>ICICI Securities Ltd (06-May-2025) **@</t>
  </si>
  <si>
    <t>INE01C314981</t>
  </si>
  <si>
    <t>Bajaj Financial Securities Ltd (23-Jun-2025) **@</t>
  </si>
  <si>
    <t>IN002024X433</t>
  </si>
  <si>
    <t>IN002024X482</t>
  </si>
  <si>
    <t>IN002024X490</t>
  </si>
  <si>
    <t>Alternative Investment Fund #</t>
  </si>
  <si>
    <t>INF0RQ622028</t>
  </si>
  <si>
    <t>Corporate Debt Market Development Fund Class A2</t>
  </si>
  <si>
    <t>Alternative Investment Fund Units</t>
  </si>
  <si>
    <t>@ Listed</t>
  </si>
  <si>
    <t># In accordance with SEBI/HO/IMD/PoD2/P/CIR/2023/129 circular dated July 27, 2023, Investment in Corporate Debt Market Development Fund.</t>
  </si>
  <si>
    <t>Aggregate investments by other schemes of Franklin Templeton Mutual Fund in this scheme is Rs. 50.90 Lakhs.</t>
  </si>
  <si>
    <t>AUM excluding the aggregate investments by other schemes of Franklin Templeton Mutual Fund in this scheme is Rs. 2,00,193.25 Lakhs.</t>
  </si>
  <si>
    <t xml:space="preserve">      Regular Plan Daily IDCW Reinvestment Option</t>
  </si>
  <si>
    <t>1509.9937 #</t>
  </si>
  <si>
    <t xml:space="preserve">      Regular Plan Weekly IDCW Option</t>
  </si>
  <si>
    <t>1247.3727 #</t>
  </si>
  <si>
    <t xml:space="preserve">      Institutional Plan Daily IDCW Reinvestment Option</t>
  </si>
  <si>
    <t>1000.5247 #</t>
  </si>
  <si>
    <t xml:space="preserve">      Institutional Plan Weekly IDCW Option</t>
  </si>
  <si>
    <t>1057.3897 #</t>
  </si>
  <si>
    <t xml:space="preserve">      Super Institutional Plan Growth Option</t>
  </si>
  <si>
    <t xml:space="preserve">      Super Institutional Plan Daily IDCW Reinvestment Option</t>
  </si>
  <si>
    <t>1000.5582 #</t>
  </si>
  <si>
    <t xml:space="preserve">      Super Institutional Plan Weekly IDCW Option</t>
  </si>
  <si>
    <t>1030.2594 #</t>
  </si>
  <si>
    <t xml:space="preserve">      Direct Super Institutional Growth Option</t>
  </si>
  <si>
    <t xml:space="preserve">      Direct Super Institutional Daily IDCW Reinvestment Option</t>
  </si>
  <si>
    <t>1002.1300 #</t>
  </si>
  <si>
    <t xml:space="preserve">      Direct Super Institutional Weekly IDCW Option</t>
  </si>
  <si>
    <t>1024.0790 #</t>
  </si>
  <si>
    <t xml:space="preserve">      Unclaimed Redemption Plan - Growth</t>
  </si>
  <si>
    <t>16.4447 #</t>
  </si>
  <si>
    <t xml:space="preserve">      Unclaimed IDCW Plan - Growth</t>
  </si>
  <si>
    <t xml:space="preserve">      Unclaimed Redemption Investor Education Plan - Growth</t>
  </si>
  <si>
    <t>10.0000 #</t>
  </si>
  <si>
    <t xml:space="preserve">      Unclaimed IDCW Investor Education Plan - Growth</t>
  </si>
  <si>
    <t>c) Residual maturity / Average Maturity as on 31-Mar-2025</t>
  </si>
  <si>
    <t>e) Risk-o-meter</t>
  </si>
  <si>
    <t xml:space="preserve">Primary Benchmark: Tier-1 Index:  NIFTY Liquid Index A-I (Effective April 1, 2024, the benchmark of the scheme is changed from CRISIL Liquid Debt B-I Index) </t>
  </si>
  <si>
    <t>Risk level of tier-1 benchmark as on March 28, 2025</t>
  </si>
  <si>
    <t>Franklin India Overnight Fund</t>
  </si>
  <si>
    <t>IN002024Y266</t>
  </si>
  <si>
    <t>IN002024Z032</t>
  </si>
  <si>
    <t>IN002024X425</t>
  </si>
  <si>
    <t>91 DTB (24-Apr-2025)</t>
  </si>
  <si>
    <t xml:space="preserve">      Daily IDCW Plan</t>
  </si>
  <si>
    <t>1000.5808 #</t>
  </si>
  <si>
    <t xml:space="preserve">      Weekly IDCW Plan</t>
  </si>
  <si>
    <t>1001.4539 #</t>
  </si>
  <si>
    <t xml:space="preserve">      Direct Daily IDCW Plan</t>
  </si>
  <si>
    <t>1000.5845 #</t>
  </si>
  <si>
    <t xml:space="preserve">      Direct Weekly IDCW Plan</t>
  </si>
  <si>
    <t>1001.4557 #</t>
  </si>
  <si>
    <t xml:space="preserve">      Unclaimed Redemption Plan</t>
  </si>
  <si>
    <t>12.0838 #</t>
  </si>
  <si>
    <t xml:space="preserve">      Unclaimed IDCW Plan</t>
  </si>
  <si>
    <t xml:space="preserve">      Unclaimed Redemption Investor Education Plan</t>
  </si>
  <si>
    <t xml:space="preserve">      Unclaimed IDCW Investor Education Plan</t>
  </si>
  <si>
    <t xml:space="preserve">Primary Benchmark: Tier-1 Index: NIFTY 1D Rate Index (Effective April 1, 2024, the benchmark of the scheme is changed from CRISIL Liquid Overnight Index) </t>
  </si>
  <si>
    <t>Risk level of primary benchmark as on March 28, 2025</t>
  </si>
  <si>
    <t>Franklin India Money Market Fund (formerly known as Franklin India Savings Fund) ^</t>
  </si>
  <si>
    <t>INE514E16CJ9</t>
  </si>
  <si>
    <t>Export-Import Bank Of India (04-Mar-2026) **</t>
  </si>
  <si>
    <t>INE040A16GD7</t>
  </si>
  <si>
    <t>INE556F16AZ7</t>
  </si>
  <si>
    <t>Small Industries Development Bank of India (04-Feb-2026) **</t>
  </si>
  <si>
    <t>INE562A16OI3</t>
  </si>
  <si>
    <t>INE261F16892</t>
  </si>
  <si>
    <t>National Bank For Agriculture &amp; Rural Development (20-Jan-2026) **</t>
  </si>
  <si>
    <t>INE261F16934</t>
  </si>
  <si>
    <t>National Bank For Agriculture &amp; Rural Development (05-Feb-2026) **</t>
  </si>
  <si>
    <t>INE238AD6AM2</t>
  </si>
  <si>
    <t>Axis Bank Ltd (04-Feb-2026) **</t>
  </si>
  <si>
    <t>INE008A16X57</t>
  </si>
  <si>
    <t>IDBI Bank Ltd (30-Jan-2026) **</t>
  </si>
  <si>
    <t>INE261F16967</t>
  </si>
  <si>
    <t>National Bank For Agriculture &amp; Rural Development (27-Feb-2026) **</t>
  </si>
  <si>
    <t>INE476A16A73</t>
  </si>
  <si>
    <t>Canara Bank (04-Mar-2026) **</t>
  </si>
  <si>
    <t>INE562A16OG7</t>
  </si>
  <si>
    <t>Indian Bank (06-Mar-2026) **</t>
  </si>
  <si>
    <t>INE237A167Z1</t>
  </si>
  <si>
    <t>Kotak Mahindra Bank Ltd (13-Mar-2026) **</t>
  </si>
  <si>
    <t>INE040A16GN6</t>
  </si>
  <si>
    <t>HDFC Bank Ltd (12-Mar-2026) **</t>
  </si>
  <si>
    <t>INE692A16IK6</t>
  </si>
  <si>
    <t>Union Bank of India (16-Jan-2026) **</t>
  </si>
  <si>
    <t>INE237A163Z0</t>
  </si>
  <si>
    <t>Kotak Mahindra Bank Ltd (28-Jan-2026) **</t>
  </si>
  <si>
    <t>INE692A16IN0</t>
  </si>
  <si>
    <t>Union Bank of India (29-Jan-2026) **</t>
  </si>
  <si>
    <t>INE562A16ON3</t>
  </si>
  <si>
    <t>Indian Bank (25-Mar-2026) **</t>
  </si>
  <si>
    <t>INE476A16B64</t>
  </si>
  <si>
    <t>Canara Bank (18-Mar-2026) **</t>
  </si>
  <si>
    <t>INE238AD6983</t>
  </si>
  <si>
    <t>Axis Bank Ltd (13-Nov-2025) **</t>
  </si>
  <si>
    <t>INE957N14JF9</t>
  </si>
  <si>
    <t>Hero Fincorp Ltd (02-Feb-2026) **@</t>
  </si>
  <si>
    <t>INE763G14XZ4</t>
  </si>
  <si>
    <t>ICICI Securities Ltd (20-Feb-2026) **@</t>
  </si>
  <si>
    <t>INE414G14UM8</t>
  </si>
  <si>
    <t>Muthoot Finance Ltd (09-Mar-2026) **@</t>
  </si>
  <si>
    <t>INE477S14DG8</t>
  </si>
  <si>
    <t>Tata Motors Finance Ltd (19-Mar-2026) **@</t>
  </si>
  <si>
    <t>INE115A14FI3</t>
  </si>
  <si>
    <t>LIC Housing Finance Ltd (21-Jan-2026) **@</t>
  </si>
  <si>
    <t>INE634S14039</t>
  </si>
  <si>
    <t>Mankind Pharma Ltd (17-Oct-2025) **@</t>
  </si>
  <si>
    <t>INE634S14013</t>
  </si>
  <si>
    <t>Mankind Pharma Ltd (17-Apr-2025) **@</t>
  </si>
  <si>
    <t>INE472H14466</t>
  </si>
  <si>
    <t>Standard Chartered Securities (India) Ltd (12-Sep-2025) **@</t>
  </si>
  <si>
    <t>IN002024Z479</t>
  </si>
  <si>
    <t>IN002024Z487</t>
  </si>
  <si>
    <t>IN002024Z412</t>
  </si>
  <si>
    <t>364 DTB (22-Jan-2026)</t>
  </si>
  <si>
    <t>Aggregate investments by other schemes of Franklin Templeton Mutual Fund in this scheme is Rs. 938.38 Lakhs.</t>
  </si>
  <si>
    <t>AUM excluding the aggregate investments by other schemes of Franklin Templeton Mutual Fund in this scheme is Rs. 2,53,775.00 Lakhs.</t>
  </si>
  <si>
    <t>As on 31-Mar-2025 #</t>
  </si>
  <si>
    <t xml:space="preserve">      Retail Plan Growth Option</t>
  </si>
  <si>
    <t xml:space="preserve">      Retail Plan Daily IDCW Option</t>
  </si>
  <si>
    <t xml:space="preserve">      Retail Plan Weekly IDCW Option</t>
  </si>
  <si>
    <t xml:space="preserve">      Retail Plan Monthly IDCW Option</t>
  </si>
  <si>
    <t xml:space="preserve">      Retail Plan Quarterly IDCW Option</t>
  </si>
  <si>
    <t xml:space="preserve">      Direct Retail Plan Growth Option</t>
  </si>
  <si>
    <t xml:space="preserve">      Direct Retail Plan Daily IDCW Option</t>
  </si>
  <si>
    <t xml:space="preserve">      Direct Retail Plan Weekly IDCW Option</t>
  </si>
  <si>
    <t xml:space="preserve">      Direct Retail Plan Monthly IDCW Option</t>
  </si>
  <si>
    <t xml:space="preserve">      Direct Retail Plan Quarterly IDCW Option</t>
  </si>
  <si>
    <t xml:space="preserve">Primary Benchmark: Tier-1 Index: NIFTY Money Market Index A-I (Effective April 1, 2024, the benchmark of the scheme is changed from NIFTY Money Market Index B-I) </t>
  </si>
  <si>
    <t>^ Franklin India Savings Fund is renames as Franklin India Money Market effective May 15, 2023.</t>
  </si>
  <si>
    <t>Franklin India Floating Rate Fund</t>
  </si>
  <si>
    <t>INE261F08EO7</t>
  </si>
  <si>
    <t>IN0020200120</t>
  </si>
  <si>
    <t>IN3120240764</t>
  </si>
  <si>
    <t>IN0020180041</t>
  </si>
  <si>
    <t>GOI FRB 2031 (07-Dec-2031)$</t>
  </si>
  <si>
    <t>IN0020210137</t>
  </si>
  <si>
    <t>GOI FRB 2034 (30-Oct-2034)$</t>
  </si>
  <si>
    <t>$ Yield to maturity (YTM) for floating rate securities is calculated by recomputing yield from simple average of valuation prices provided by valuation agencies.</t>
  </si>
  <si>
    <t>This scheme has exposure to floating rate instruments.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</si>
  <si>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Outstanding Interest Rate Swap Position</t>
  </si>
  <si>
    <t>Contract Name</t>
  </si>
  <si>
    <t>Notional Value (In Lakhs)</t>
  </si>
  <si>
    <t>IDFC First Bank (Pay Fixed - Receive Floating)</t>
  </si>
  <si>
    <t>Total Interest Rate Swap</t>
  </si>
  <si>
    <t xml:space="preserve">Primary Benchmark: NIFTY Short Duration Debt Index A-II (Effective April 1, 2024, the benchmark of the scheme is changed from CRISIL Low Duration Debt Index) </t>
  </si>
  <si>
    <t>Franklin India Corporate Debt Fund</t>
  </si>
  <si>
    <t>INE941D07208</t>
  </si>
  <si>
    <t>6.75% Sikka Ports &amp; Terminals Ltd (22-Apr-2026) **</t>
  </si>
  <si>
    <t>INE296A07SX7</t>
  </si>
  <si>
    <t>INE756I07EY1</t>
  </si>
  <si>
    <t>INE261F08EF5</t>
  </si>
  <si>
    <t>INE403D08215</t>
  </si>
  <si>
    <t>8.90% Bharti Telecom Ltd (05-Nov-2034) **</t>
  </si>
  <si>
    <t>INE403D08256</t>
  </si>
  <si>
    <t>8.75% Bharti Telecom Ltd (05-Nov-2028) **</t>
  </si>
  <si>
    <t>INE941D07158</t>
  </si>
  <si>
    <t>7.95% Sikka Ports &amp; Terminals Ltd (28-Oct-2026) **</t>
  </si>
  <si>
    <t xml:space="preserve">      Half Yearly IDCW Plan</t>
  </si>
  <si>
    <t xml:space="preserve">      Annual IDCW Plan</t>
  </si>
  <si>
    <t xml:space="preserve">      Direct Half Yearly IDCW Plan</t>
  </si>
  <si>
    <t xml:space="preserve">      Direct Annual IDCW Plan</t>
  </si>
  <si>
    <t>https://www.franklintempletonindia.com/download/en-in/latest%20updates/189ea834-ae3f-48eb-9d73-a9cc9cd9317e/franklin-templeton-update-on-reliance-broadcast-july-23-2020-kcg9m1gq-en-in.pdf</t>
  </si>
  <si>
    <t>f) Risk-o-meter</t>
  </si>
  <si>
    <t>Primary Benchmark: Tier-1 Index:  NIFTY Corporate Bond Index A-II (Effective April 1, 2024, the benchmark of the scheme is changed from NIFTY Corporate Bond Index B-III)</t>
  </si>
  <si>
    <t>Franklin India Banking &amp; PSU Debt Fund</t>
  </si>
  <si>
    <t>YTC</t>
  </si>
  <si>
    <t>INE787H08188</t>
  </si>
  <si>
    <t>7.56% India Infrastructure Finance Co Ltd (20-Mar-2028) **</t>
  </si>
  <si>
    <t>INE134E08ML8</t>
  </si>
  <si>
    <t>7.55% Power Finance Corporation Ltd (15-Jul-2026) **</t>
  </si>
  <si>
    <t>ICRA AAA</t>
  </si>
  <si>
    <t>INE062A08256</t>
  </si>
  <si>
    <t>6.24% State Bank Of India (20-Sep-2030) **</t>
  </si>
  <si>
    <t>INE040A08500</t>
  </si>
  <si>
    <t>8.35% HDFC Bank Ltd (13-May-2026) **</t>
  </si>
  <si>
    <t>INE053F08304</t>
  </si>
  <si>
    <t>7.23% Indian Railway Finance Corporation Ltd (15-Oct-2026) **</t>
  </si>
  <si>
    <t>INE020B08FC8</t>
  </si>
  <si>
    <t>7.70% REC Ltd (31-Aug-2026) **</t>
  </si>
  <si>
    <t>INE557F08FR8</t>
  </si>
  <si>
    <t>INE053F08312</t>
  </si>
  <si>
    <t>7.41% Indian Railway Finance Corporation Ltd (15-Oct-2026) **</t>
  </si>
  <si>
    <t>INE557F08FY4</t>
  </si>
  <si>
    <t>7.59% National Housing Bank (14-Jul-2027) **</t>
  </si>
  <si>
    <t>INE040A08567</t>
  </si>
  <si>
    <t>7.78% HDFC Bank Ltd (27-Mar-2027) **</t>
  </si>
  <si>
    <t>Primary Benchmark: Nifty Banking &amp; PSU Debt Index A-II (Effective April 1, 2024, the benchmark of the scheme is changed from NIFTY Banking &amp; PSU Debt Index)</t>
  </si>
  <si>
    <t>Franklin India Ultra Short Duration Fund</t>
  </si>
  <si>
    <t>INE514E08FU6</t>
  </si>
  <si>
    <t>INE115A07QG8</t>
  </si>
  <si>
    <t>8.1432% LIC HOUSING FINANCE LTD 25-MAR-26 **</t>
  </si>
  <si>
    <t>INE160A16QT8</t>
  </si>
  <si>
    <t>Punjab National Bank (08-Jan-2026) **</t>
  </si>
  <si>
    <t>INE261F16AA7</t>
  </si>
  <si>
    <t>National Bank For Agriculture &amp; Rural Development (25-Mar-2026) **</t>
  </si>
  <si>
    <t>INE916D144I1</t>
  </si>
  <si>
    <t>Kotak Mahindra Prime Ltd (05-Nov-2025) **@</t>
  </si>
  <si>
    <t>IN002024Z495</t>
  </si>
  <si>
    <t>IN0020210160</t>
  </si>
  <si>
    <t xml:space="preserve">Primary Benchmark: Nifty Ultra Short Duration Debt Index A-I </t>
  </si>
  <si>
    <t>Franklin India Medium to Long Duration Fund</t>
  </si>
  <si>
    <t>IN3120240509</t>
  </si>
  <si>
    <t>IN4920210114</t>
  </si>
  <si>
    <t>IN1620230343</t>
  </si>
  <si>
    <t>Primary Benchmark: CRISIL Medium to Long Duration Debt A-III Index</t>
  </si>
  <si>
    <t>Franklin India Low Duration Fund</t>
  </si>
  <si>
    <t>INE020B08EI8</t>
  </si>
  <si>
    <t>7.51% REC Ltd (31-Jul-2026) **</t>
  </si>
  <si>
    <t>INE306N07NL3</t>
  </si>
  <si>
    <t>8.30% Tata Capital Ltd (13-Mar-2026) **</t>
  </si>
  <si>
    <t>INE507T07062</t>
  </si>
  <si>
    <t>6.59% Summit Digitel Infrastructure Ltd (16-Jun-2026) **</t>
  </si>
  <si>
    <t>INE377Y07375</t>
  </si>
  <si>
    <t>INE071G07637</t>
  </si>
  <si>
    <t>INE134E08NQ5</t>
  </si>
  <si>
    <t>7.75% Power Finance Corporation Ltd (15-Apr-2026) **</t>
  </si>
  <si>
    <t>INE756I07EO2</t>
  </si>
  <si>
    <t>7.99% HDB Financial Services Ltd (16-Mar-2026) **</t>
  </si>
  <si>
    <t>INE261F08DX0</t>
  </si>
  <si>
    <t>INE476A16B23</t>
  </si>
  <si>
    <t>Canara Bank (12-Mar-2026) **</t>
  </si>
  <si>
    <t>INE160A16RK5</t>
  </si>
  <si>
    <t>*** Allotment date for the scheme was March 06, 2025</t>
  </si>
  <si>
    <t>Primary Benchmark: NIFTY Low Duration Debt Index A-I</t>
  </si>
  <si>
    <t>Franklin India Long Duration Fund</t>
  </si>
  <si>
    <t>*** Allotment date for the scheme was December 11, 2024</t>
  </si>
  <si>
    <t>Primary Benchmark: CRISIL Long Duration Debt A-III Index</t>
  </si>
  <si>
    <t>Franklin India Government Securities Fund</t>
  </si>
  <si>
    <t>IN0020230085</t>
  </si>
  <si>
    <t xml:space="preserve">      Growth Option</t>
  </si>
  <si>
    <t xml:space="preserve">      Quarterly IDCW Option</t>
  </si>
  <si>
    <t xml:space="preserve">      Direct Growth Option</t>
  </si>
  <si>
    <t xml:space="preserve">      Direct Quarterly IDCW Option</t>
  </si>
  <si>
    <t xml:space="preserve">Primary Benchmark: NIFTY All Duration G-Sec Index </t>
  </si>
  <si>
    <t>Franklin India Pension Plan</t>
  </si>
  <si>
    <t>INE774D07UX3</t>
  </si>
  <si>
    <t>8.10% Mahindra &amp; Mahindra Financial Services Ltd (21-May-2026) **</t>
  </si>
  <si>
    <t>INE020B08EM0</t>
  </si>
  <si>
    <t>7.64% REC Ltd (30-Jun-2026) **</t>
  </si>
  <si>
    <t>IN0020240126</t>
  </si>
  <si>
    <t>Primary Benchmark: CRISIL Short Term Debt Hybrid 60+40 Index (Effective August 12, 2024, the benchmark is changed from 40% Nifty 500+60% Crisil Composite Bond Index)</t>
  </si>
  <si>
    <t>Franklin India Debt Hybrid Fund</t>
  </si>
  <si>
    <t>INE950O07420</t>
  </si>
  <si>
    <t>8.20% Mahindra Rural Housing Finance Ltd (30-Jan-2026) **</t>
  </si>
  <si>
    <t>INE121A07QV5</t>
  </si>
  <si>
    <t>8.50% Cholamandalam Investment and Finance Co Ltd (27-Mar-2026) **</t>
  </si>
  <si>
    <t>ICRA AA+</t>
  </si>
  <si>
    <t>Alternative Investment Fund</t>
  </si>
  <si>
    <t>Primary Benchmark: CRISIL Hybrid 85+15 Conservative Index</t>
  </si>
  <si>
    <t>Franklin India Dynamic Accrual Fund - Segregated Portfolio 3 - 9.50% Yes Bank Ltd CO 23 Dec 2021</t>
  </si>
  <si>
    <t>INE528G08352</t>
  </si>
  <si>
    <t>9.50% Yes Bank Ltd (23-Dec-2116) ~~~ $$ **</t>
  </si>
  <si>
    <t xml:space="preserve"> $$ Indicates securities below investment grade or default</t>
  </si>
  <si>
    <t>~~~ Call option for December 23, 2021 has not been exercised by the issuer as per RBI Regulations and thereby, per SEBI circular dated March 22, 2021, maturity of the security has been moved to 100 years from the date of issuance.</t>
  </si>
  <si>
    <t xml:space="preserve">b) During the month additional instances of fair valuation/deviation from valuation price provided by the valuation agencies  </t>
  </si>
  <si>
    <t>c) Main portfolio of the Scheme Franklin India Dynamic Accrual Fund ceased to exist as per Regulation 41(3) of SEBI Mutual Fund Regulations and therefore no separate disclosure is published for the main portfolio</t>
  </si>
  <si>
    <t>Franklin India Short-Term Income Plan (No. of segregated Portfolios in the scheme - 3) - (under winding up) $$$</t>
  </si>
  <si>
    <t xml:space="preserve">      Institutional Plan Growth Option</t>
  </si>
  <si>
    <t>https://www.franklintempletonindia.com/download/en-in/valuation-policy/a0e293eb-f28b-4edc-9535-c7d9e7321ddc/fair_valuation_reliance_big_reliance_infra_november_4_2020-kgox4tdb-en-in.pdf</t>
  </si>
  <si>
    <t xml:space="preserve">Primary Benchmark: CRISIL Short Term Bond Index </t>
  </si>
  <si>
    <t>$$$ This scheme is under winding-up wherein SBI Fund Management Limited (SBIFM) was appointed as the liquidator as per the order of Hon'ble Supreme Court (SC) dated February 12, 2021. On July 7, 2024 , the SC accepted the closure report filed by SBIFM with regards to the winding up and allowed their request to transfer the amount remaining unclaimed to FTMF for further distribution in accordance with the applicable laws. On Jan 1, 2025, SBIFM transferred the cash balances pertaining to unclaimed payouts and expenses amounting to Rs 1,651.24 Lakhs to the scheme.</t>
  </si>
  <si>
    <t>Franklin India Short Term Income Plan - Segregated Portfolio 3 - 9.50% Yes Bank Ltd CO 23 Dec 2021</t>
  </si>
  <si>
    <t>As on 30-Sep-2024 #</t>
  </si>
  <si>
    <t xml:space="preserve">b) During the month additional instances of fair valuation/deviation from valuation price provided by the valuation agencies </t>
  </si>
  <si>
    <t>Franklin India Credit Risk Fund - Segregated Portfolio 3 - 9.50% Yes Bank Ltd CO 23 Dec 2021</t>
  </si>
  <si>
    <t>c) Main portfolio of the Scheme Franklin India Credit Risk Fund ceased to exist as per Regulation 41(3) of SEBI Mutual Fund Regulations and therefore no separate disclosure is published for the main portfolio</t>
  </si>
  <si>
    <t>As on 31-Mar-2025#</t>
  </si>
  <si>
    <t>~~~70.67% of the Investment in this security by scheme is placed with Clearing Corporation of India Limited (CCIL) as collateral.</t>
  </si>
  <si>
    <t>364 DTB (05-Mar-2026)~~~</t>
  </si>
  <si>
    <t>182 DTB (01-May-2025)~~~</t>
  </si>
  <si>
    <t>~~~100.00% of the Investment in this security by scheme is placed with Clearing Corporation of India Limited (CCIL) as collateral.</t>
  </si>
  <si>
    <t>91 DTB (19-Jun-2025)~~~</t>
  </si>
  <si>
    <t>182 DTB (05-Jun-2025)~~~</t>
  </si>
  <si>
    <t>~~~20.00% of the Investment in this security by scheme is placed with Clearing Corporation of India Limited (CCIL) as collateral.</t>
  </si>
  <si>
    <t>5.63% GOI 2026 (12-Apr-2026)~~~</t>
  </si>
  <si>
    <t>~~~80.00% of the Investment in this security by scheme is placed with Clearing Corporation of India Limited (CCIL) as collateral.</t>
  </si>
  <si>
    <t>6.79% GOI 2034 (07-Oct-2034)~~~</t>
  </si>
  <si>
    <t>~~~60.00% of the Investment in this security by scheme is placed with Clearing Corporation of India Limited (CCIL) as collateral.</t>
  </si>
  <si>
    <t>91 DTB (01-May-2025)~~~</t>
  </si>
  <si>
    <t>7.18% GOI 2033 (14-Aug-2033)~~~</t>
  </si>
  <si>
    <t>182 DTB (10-Apr-2025)~~~</t>
  </si>
  <si>
    <t>91 DTB (17-Apr-2025)~~~</t>
  </si>
  <si>
    <t>364 DTB (18-Apr-2025)~~~</t>
  </si>
  <si>
    <t>7.38% GOI 2027 (20-Jun-2027)~~~</t>
  </si>
  <si>
    <t>~~~83.33% of the Investment in this security by scheme is placed with Clearing Corporation of India Limited (CCIL) as collateral.</t>
  </si>
  <si>
    <t>$~~ 100%of the Investment in this security by scheme is placed with NSE as collateral.</t>
  </si>
  <si>
    <t>7.06% GOI 2028 (10-Apr-2028)$~~</t>
  </si>
  <si>
    <t>7.37% GOI 2028 (23-Oct-2028)$~~</t>
  </si>
  <si>
    <t>182 DTB (05-Jun-2025)$~~</t>
  </si>
  <si>
    <t>Reliance Industries Ltd #~~</t>
  </si>
  <si>
    <t>Bharti Airtel Ltd @~~</t>
  </si>
  <si>
    <t>Infosys Ltd !~~</t>
  </si>
  <si>
    <t>HDFC Bank Ltd ^~~</t>
  </si>
  <si>
    <t>Axis Bank Ltd $$~~</t>
  </si>
  <si>
    <t>7.06% GOI 2028 (10-Apr-2028) $~~</t>
  </si>
  <si>
    <t>Franklin India Money Market Fund Direct-Growth Plan $~~</t>
  </si>
  <si>
    <t>Franklin India Liquid Fund Direct-Growth Plan $~~</t>
  </si>
  <si>
    <t>91 DTB (17-Apr-2025) $~~</t>
  </si>
  <si>
    <t>182 DTB (05-Jun-2025) $~~</t>
  </si>
  <si>
    <t>#~~ 84.75%of the Investment in this security by scheme is placed with NSE as collateral.</t>
  </si>
  <si>
    <t>@~~ 50.00%of the Investment in this security by scheme is placed with NSE as collateral.</t>
  </si>
  <si>
    <t>!~~ 87.11%of the Investment in this security by scheme is placed with NSE as collateral.</t>
  </si>
  <si>
    <t>^~~ 48.48%of the Investment in this security by scheme is placed with NSE as collateral.</t>
  </si>
  <si>
    <t>$$~~ 75.97%of the Investment in this security by scheme is placed with NSE as collateral.</t>
  </si>
  <si>
    <t>ITC Ltd #~~</t>
  </si>
  <si>
    <t>Reliance Industries Ltd @~~</t>
  </si>
  <si>
    <t>ICICI Bank Ltd !~~</t>
  </si>
  <si>
    <t>ABB India Ltd ^~~</t>
  </si>
  <si>
    <t>Godrej Properties Ltd $$~~</t>
  </si>
  <si>
    <t xml:space="preserve">      Regular Plan Growth Option  !</t>
  </si>
  <si>
    <t xml:space="preserve">      Regular Plan Daily IDCW Reinvestment Option  !</t>
  </si>
  <si>
    <t xml:space="preserve">      Regular Plan Weekly IDCW Option  !</t>
  </si>
  <si>
    <t xml:space="preserve">      Institutional Plan Daily IDCW Reinvestment Option  !</t>
  </si>
  <si>
    <t xml:space="preserve">      Institutional Plan Weekly IDCW Option  !</t>
  </si>
  <si>
    <t xml:space="preserve"> ! The sale of units has been suspended effective October 1, 2012.</t>
  </si>
  <si>
    <t>e) Disclosure with reference to SEBI circular number SEBI/HO/IMD/DF4/CIR/P/2019/102, dated September 24, 2019, is as given below:</t>
  </si>
  <si>
    <t>INE445K07106</t>
  </si>
  <si>
    <t>9.50% Reliance Broadcast Network Ltd (20-Jul-2020)  (refer note f)</t>
  </si>
  <si>
    <t>^^^ This amount only reflects the realizable value as on the date of disclosure/ date of maturity and does not indicate any reduction or write-off of the amount repayable by the issuers</t>
  </si>
  <si>
    <t>Below given securities were in default beyond its maturity date and its values as on March 31, 2025 :</t>
  </si>
  <si>
    <t xml:space="preserve">Name of Securities in default beyond its maturity as on March 31, 2025 </t>
  </si>
  <si>
    <t>Value of the security considered under net receivables as on March 31, 2025 (Rs In Lakhs) ^^^</t>
  </si>
  <si>
    <t xml:space="preserve">% to AUM on March 31, 2025 </t>
  </si>
  <si>
    <t>Total Amount outstanding (Incl. Principal &amp; Interest) as on March 31, 2025  (Rs In Lakhs)</t>
  </si>
  <si>
    <t>f) For ISIN INE445K07106 - 9.50% Reliance Broadcast Network Ltd (20-Jul-2020) (RBNL), the amount due at maturity was not received. Pursuant to the put option right exercised by us on Reliance Capital Limited (RCL) with respect to our exposure in RBNL, through the Insolvency &amp; Bankruptcy process of RCL, the scheme received its proportionate share of INR 133.74 lacs on March 20, 2025. For more details kindly refer to the note on our website.</t>
  </si>
  <si>
    <t>g) Risk-o-meter</t>
  </si>
  <si>
    <t>e) *** Total value and percentage of illiquid securities is Rs.0.01 Lakh and 0.000003% of net assets.</t>
  </si>
  <si>
    <t xml:space="preserve">f) During the month additional instances of fair valuation/deviation from valuation price provided by the valuation agencies </t>
  </si>
  <si>
    <t xml:space="preserve">g) Risk-o-meter </t>
  </si>
  <si>
    <t>Refer below link for rationale of devation under Valuation policy</t>
  </si>
  <si>
    <t>Additional Disclosure Valuation Policy</t>
  </si>
  <si>
    <t>e) *** Total value and percentage of illiquid securities is Rs.0.01 Lakh and 0.0000001% of net assets.</t>
  </si>
  <si>
    <t>e) *** Total value and percentage of illiquid securities is Rs.0.01 Lakh and 0.000002% of net assets.</t>
  </si>
  <si>
    <t>e) *** Total value and percentage of illiquid securities is Rs.0.01 Lakh and 0.0000004% of net assets.</t>
  </si>
  <si>
    <t>e) *** Total value and percentage of illiquid securities is Rs.0.00 Lakh and 0.0000001% of net assets.</t>
  </si>
  <si>
    <t>7.835% LIC Housing Finance Ltd 11-May-27 **</t>
  </si>
  <si>
    <t>INE498F07071</t>
  </si>
  <si>
    <t>0.00% Essel Infraprojects Ltd Series II (22-May-2020) (refer note f)</t>
  </si>
  <si>
    <t>INE498F07063</t>
  </si>
  <si>
    <t>0.00% Essel Infraprojects Ltd Series I (22-May-2020) (refer note f)</t>
  </si>
  <si>
    <t>9.50% Reliance Broadcast Network Ltd (20-Jul-2020) (refer note g)</t>
  </si>
  <si>
    <t>INE946S07098</t>
  </si>
  <si>
    <t>12.90% Nufuture Digital (India) Ltd (02-Sep-2020) !!! (refer note h)</t>
  </si>
  <si>
    <t>INE080T07094</t>
  </si>
  <si>
    <t>14.15% Future Ideas Co Ltd (31-Jan-2021) !!! (refer note h)</t>
  </si>
  <si>
    <t>INE080T07102</t>
  </si>
  <si>
    <t>14.15% Future Ideas Co Ltd (31-Jan-2022) !!! (refer note h)</t>
  </si>
  <si>
    <t>INE080T07110</t>
  </si>
  <si>
    <t>14.15% Future Ideas Co Ltd (31-Jan-2023) !!! (refer note h)</t>
  </si>
  <si>
    <t>INE946S07155</t>
  </si>
  <si>
    <t>13.55% Nufuture Digital (India) Ltd (31-Dec-2020) !!! (refer note h)</t>
  </si>
  <si>
    <t>INE971Z07141</t>
  </si>
  <si>
    <t>12.65% Rivaaz Trade Ventures Pvt Ltd (07-Nov-2020) !!! (refer note h)</t>
  </si>
  <si>
    <t>INE971Z07174</t>
  </si>
  <si>
    <t>13.00% Rivaaz Trade Ventures Pvt Ltd (30-Dec-2021) (refer note h)</t>
  </si>
  <si>
    <t>INE946S07163</t>
  </si>
  <si>
    <t>13.55% Nufuture Digital (India) Ltd (31-Dec-2021) !!! (refer note h)</t>
  </si>
  <si>
    <t>INE971Z07166</t>
  </si>
  <si>
    <t>13.00% Rivaaz Trade Ventures Pvt Ltd (30-Dec-2020) (refer note h)</t>
  </si>
  <si>
    <t>INE971Z07117</t>
  </si>
  <si>
    <t>12.25% Rivaaz Trade Ventures Pvt Ltd (30-Jun-2021) (refer note h)</t>
  </si>
  <si>
    <t>INE971Z07125</t>
  </si>
  <si>
    <t>12.25% Rivaaz Trade Ventures Pvt Ltd (30-Jun-2022) (refer note h)</t>
  </si>
  <si>
    <t>INE971Z07182</t>
  </si>
  <si>
    <t>13.00% Rivaaz Trade Ventures Pvt Ltd (30-Dec-2022) (refer note h)</t>
  </si>
  <si>
    <t>INE971Z07190</t>
  </si>
  <si>
    <t>13.00% Rivaaz Trade Ventures Pvt Ltd (31-Dec-2023) (refer note h)</t>
  </si>
  <si>
    <t>INE333T07048</t>
  </si>
  <si>
    <t>11.49% Reliance Big Pvt Ltd  Series I (14-Jan-2021) (refer note i)</t>
  </si>
  <si>
    <t>INE333T07055</t>
  </si>
  <si>
    <t>11.49% Reliance Big Pvt Ltd Series II (14-Jan-2021) (refer note i)</t>
  </si>
  <si>
    <t>INE428K07011</t>
  </si>
  <si>
    <t>11.49% Reliance Infrastructure Consulting &amp; Engineers Pvt Ltd (15-Jan-2021) (refer note i)</t>
  </si>
  <si>
    <t>!!! Includes default for part redemption and interest</t>
  </si>
  <si>
    <t>Below given securities were in default beyond its maturity date and its values as on March 31, 2025:</t>
  </si>
  <si>
    <t>Name of Securities in default beyond its maturity as on March 31, 2025</t>
  </si>
  <si>
    <t>% to AUM on March 31, 2025</t>
  </si>
  <si>
    <t>Total Amount outstanding (Incl. Principal &amp; Interest) as on March 31, 2025 (Rs In Lakhs)</t>
  </si>
  <si>
    <t>f)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Short Term Income Plan is 5,092.71 Lakhs.</t>
  </si>
  <si>
    <t>g) For ISIN INE445K07106 - 9.50% Reliance Broadcast Network Ltd (20-Jul-2020), the amount due at maturity was not received. The remaining value in the portfolio of the scheme represents FISTIP’s investment in the NCDs of 9.50% Reliance Broadcast Network Ltd (20-JUL-2020) issued by Reliance Broadcast Network Ltd (RBNL). RBNL defaulted on meeting its payment obligation at maturity. Pursuant to the put option right exercised by us on Reliance Capital Limited (RCL) with respect to our exposure in RBNL, through the Insolvency &amp; Bankruptcy process of RCL, the scheme received its proportionate share of INR 312.97 lacs on March 20, 2025. For more details kindly refer to the note on our website.</t>
  </si>
  <si>
    <t>h) @@@ Coupons/ part payments/ maturity payments were due to be paid by Nufuture Digital (India) Ltd. on July 31, 2020, August 31, 2020, September 2, 2020, September 30, 2020, October 31, 2020, November 30, 2020, December 31, 2020, January 31, 2021, February 28, 2021, March 31, 2021, April 30, 2021, May 31, 2021, June 30,2021, July 31, 2021, August 31,2021, September 30, 2021, October 31, 2021, November 30, 2021, December 31, 2021 by Future Ideas Co. Ltd. on July 31, 2020, October 31, 2020, January 31, 2021, April 30, 2021, July 31, 2021, October 31, 2021, January 31, 2022, April 30, 2022, July 31, 2022, October 31, 2022 , January 31, 2023 and by Rivaaz Trade Ventures Pvt Ltd on July 31, 2020, August 31, 2020, September 30, 2020, October 31, 2020, November 7, 2020, December 30, 2020, June 30,2021, December 30, 2021, June 30, 2022, December 30, 2022, December 31, 2023.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</si>
  <si>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i) Maturity proceeds from Reliance Big Private Ltd (ISIN: INE333T07048 and INE333T07055) &amp; Reliance Infrastructure Consulting &amp; Engineers Private Ltd (ISIN: INE428K07011) were due on January 14, 2021 and January 31, 2021 respectively. However, the issuers were unable to meet their payment obligations. The securities of the issuer were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</si>
  <si>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j)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</si>
  <si>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k) Post the creation of the segregated portfolio i.e. 10.90% Vodafone Idea Ltd 02-Sep-2023 - Segregated Portfolio 2 on January 24, 2020, the annual coupon due and the full principal due along with the interest was received by the segregated portfolio on September 3, 2020, September 3, 2021, September 2, 2022 and September 1, 2023. With these receipts, the segregated portfolio completed full recovery on September 1, 2023.</t>
  </si>
  <si>
    <t>l) Risk-o-meter</t>
  </si>
  <si>
    <t xml:space="preserve">e) During the month additional instances of fair valuation/deviation from valuation price provided by the valuation agencies </t>
  </si>
  <si>
    <t>(b) Unlisted ***</t>
  </si>
  <si>
    <t>~~~ 99.87% of the Investment in this security by scheme is placed with Clearing Corporation of India Limited (CCIL) as collateral.</t>
  </si>
  <si>
    <t>~~~# 64.67% of the Investment in this security by scheme is placed with Clearing Corporation of India Limited (CCIL) as collateral.</t>
  </si>
  <si>
    <t>91 DTB (05-Jun-2025)~~~</t>
  </si>
  <si>
    <t>91 DTB (12-Jun-2025)~~~</t>
  </si>
  <si>
    <t>$~~ 100.00% of the Investment in this security by scheme is placed with NSE as collateral.</t>
  </si>
  <si>
    <t>#~~ 28.57% of the Investment in this security by scheme is placed with NSE as collateral.</t>
  </si>
  <si>
    <t>@~~ 11.89% of the Investment in this security by scheme is placed with NSE as collateral.</t>
  </si>
  <si>
    <t>!~~ 16.23% of the Investment in this security by scheme is placed with NSE as collateral.</t>
  </si>
  <si>
    <t>^~~ 23.15% of the Investment in this security by scheme is placed with NSE as collateral.</t>
  </si>
  <si>
    <t>$$~~ 18.18% of the Investment in this security by scheme is placed with NSE as collateral.</t>
  </si>
  <si>
    <t>364 DTB (19-Mar-2026) ~~~</t>
  </si>
  <si>
    <t>364 DTB (22-Jan-2026) ~~~#</t>
  </si>
  <si>
    <t>~~~# 100.00% of the Investment in this security by scheme is placed with Clearing Corporation of India Limited (CCIL) as collateral.</t>
  </si>
  <si>
    <t>~~~# 94.94% of the Investment in this security by scheme is placed with Clearing Corporation of India Limited (CCIL) as collateral.</t>
  </si>
  <si>
    <t>~~~24.00% of the Investment in this security by scheme is placed with Clearing Corporation of India Limited (CCIL) as collateral.</t>
  </si>
  <si>
    <t>GOI FRB 2034 (30-Oct-2034)$ ~~~#</t>
  </si>
  <si>
    <t>Risk level of tier-1 benchmark  as on March 28, 2025</t>
  </si>
  <si>
    <t>Risk level of tier-2 benchmark  as on March 28, 2025</t>
  </si>
  <si>
    <t>HDFC Bank Ltd (27-May-2025) **</t>
  </si>
  <si>
    <t>HDFC Bank Ltd (30-Jan-2026) **</t>
  </si>
  <si>
    <t>Indian Bank (12-Mar-2026) **</t>
  </si>
  <si>
    <t>8.75% Bharti Telecom Ltd (05-Nov-2029) **</t>
  </si>
  <si>
    <t>7.82% Bajaj Finance Ltd (31-Jan-2034) **</t>
  </si>
  <si>
    <t>7.48% National Bank For Agriculture &amp; Rural Development (15-Sep-2028) **</t>
  </si>
  <si>
    <t>0.00% REC Ltd (03-Nov-2034) **</t>
  </si>
  <si>
    <t>7.80% National Bank For Agriculture &amp; Rural Development (15-Mar-2027) **</t>
  </si>
  <si>
    <t>7.22% National Housing Bank (23-Jul-2026) **</t>
  </si>
  <si>
    <t>5.62% Export-Import Bank Of India (20-Jun-2025) **</t>
  </si>
  <si>
    <t>7.58% National Bank For Agriculture &amp; Rural Development (31-Jul-2026) **</t>
  </si>
  <si>
    <t>Punjab National Bank (18-Mar-2026) **</t>
  </si>
  <si>
    <t>8.65% Bharti Telecom Ltd (05-Nov-2027) **</t>
  </si>
  <si>
    <t>HDFC Bank Ltd (06-Feb-2026) **</t>
  </si>
  <si>
    <t>7.57% National Bank For Agriculture &amp; Rural Development (19-Mar-2026) **</t>
  </si>
  <si>
    <t>GOI FRB 2033 (22-Sep-2033) $ ~~~</t>
  </si>
  <si>
    <t>GOI FRB 2034 (30-Oct-2034) $</t>
  </si>
  <si>
    <t>7.9237% Bajaj Housing Finance Ltd (16-Mar-2026) **</t>
  </si>
  <si>
    <t>8.061% ICICI Home Finance Co Ltd (25-Mar-2026) **</t>
  </si>
  <si>
    <t>8.1167% Bajaj Finance Ltd (10-May-2027) **</t>
  </si>
  <si>
    <t>8.3324% HDB Financial Services Ltd (10-May-2027) **</t>
  </si>
  <si>
    <t>GOI FRB 2028 (04-Oct-2028) $  ~~~</t>
  </si>
  <si>
    <t>364 DTB (12-Mar-2026)~~~#</t>
  </si>
  <si>
    <t>6.99% Tamil Nadu SDL (26-Mar-2031)</t>
  </si>
  <si>
    <t>7.10% Kerala SDL (26-Mar-2043)</t>
  </si>
  <si>
    <t>7.10% West Bengal SDL (26-Mar-2045)</t>
  </si>
  <si>
    <t>7.10% Rajasthan SDL (26-Mar-2043)</t>
  </si>
  <si>
    <t>7.10% Himachal Pradesh SDL (26-Mar-2040)</t>
  </si>
  <si>
    <t>7.10% West Bengal SDL (26-Mar-2047)</t>
  </si>
  <si>
    <t>7.10% West Bengal SDL (26-Mar-2046)</t>
  </si>
  <si>
    <t>7.09% Haryana SDL (26-Mar-2040)</t>
  </si>
  <si>
    <t>7.08% Andhra Pradesh SDL (26-Mar-2037)</t>
  </si>
  <si>
    <t>7.08% Kerala SDL (26-Mar-2040)</t>
  </si>
  <si>
    <t>7.08% Haryana SDL (26-Mar-2039)</t>
  </si>
  <si>
    <t>7.32% Chhattisgarh SDL (05-Mar-2037)</t>
  </si>
  <si>
    <t>7.32% West Bengal SDL (05-Mar-2038)</t>
  </si>
  <si>
    <t>7.15% Tamil Nadu SDL (22-Jan-2035)</t>
  </si>
  <si>
    <t>7.14% Jammu &amp; Kashmir SDL (29-Dec-2036)</t>
  </si>
  <si>
    <t>7.77% Haryana SDL (10-Jan-2036)</t>
  </si>
  <si>
    <t>ii) Total percentage of existing assets hedged through futures is 15.39%.</t>
  </si>
  <si>
    <t>i) Total outstanding position in Derivative Instruments (Gross Notional) as at March 31, 2025 is Rs. 3500.00 Lakhs </t>
  </si>
  <si>
    <t>i) Total outstanding position in Derivative Instruments (Gross Notional) as at March 31, 2025 is Rs. 8000.00 Lakhs. </t>
  </si>
  <si>
    <t>ii) Total percentage of existing assets hedged through futures is 25.50%.</t>
  </si>
  <si>
    <t>c) Exposure to Derivative Instruments (Interest Rate Swaps) as on March 31, 2025:</t>
  </si>
  <si>
    <t>ICRA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</si>
</sst>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0.0000"/>
    <numFmt numFmtId="166" formatCode="#,##0.00%"/>
    <numFmt numFmtId="167" formatCode="#,##0.000"/>
    <numFmt numFmtId="168" formatCode="#,##0.0000_);\(#,##0.0000\)"/>
  </numFmts>
  <fonts count="15" x14ac:knownFonts="1">
    <font>
      <sz val="11"/>
      <color theme="1"/>
      <name val="Calibri"/>
      <family val="2"/>
      <scheme val="minor"/>
    </font>
    <font>
      <b/>
      <sz val="9"/>
      <name val="Arial"/>
      <family val="2"/>
    </font>
    <font>
      <sz val="9"/>
      <name val="Arial"/>
      <family val="2"/>
    </font>
    <font>
      <b/>
      <sz val="8"/>
      <name val="Arial"/>
      <family val="2"/>
    </font>
    <font>
      <b/>
      <sz val="11"/>
      <color indexed="63"/>
      <name val="Arial"/>
      <family val="2"/>
    </font>
    <font>
      <u/>
      <sz val="11"/>
      <color theme="10"/>
      <name val="Calibri"/>
      <family val="2"/>
      <scheme val="minor"/>
    </font>
    <font>
      <sz val="9"/>
      <color theme="1"/>
      <name val="Arial"/>
      <family val="2"/>
    </font>
    <font>
      <b/>
      <sz val="8"/>
      <color theme="1"/>
      <name val="Arial"/>
      <family val="2"/>
    </font>
    <font>
      <sz val="8"/>
      <color theme="1"/>
      <name val="Arial"/>
      <family val="2"/>
    </font>
    <font>
      <b/>
      <sz val="9"/>
      <color theme="1"/>
      <name val="Arial"/>
      <family val="2"/>
    </font>
    <font>
      <u/>
      <sz val="8"/>
      <color theme="10"/>
      <name val="Arial"/>
      <family val="2"/>
    </font>
    <font>
      <sz val="11"/>
      <color theme="1"/>
      <name val="Calibri"/>
      <family val="2"/>
      <scheme val="minor"/>
    </font>
    <font>
      <sz val="8"/>
      <color rgb="FF000000"/>
      <name val="Arial"/>
      <family val="2"/>
    </font>
    <font>
      <sz val="8"/>
      <name val="Arial"/>
      <family val="2"/>
    </font>
    <font>
      <sz val="8"/>
      <color theme="1" tint="4.9989318521683403E-2"/>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5" fillId="0" borderId="0" applyNumberForma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114">
    <xf numFmtId="0" fontId="0" fillId="0" borderId="0" xfId="0"/>
    <xf numFmtId="4" fontId="8" fillId="2" borderId="0" xfId="0" applyNumberFormat="1" applyFont="1" applyFill="1"/>
    <xf numFmtId="39" fontId="8" fillId="2" borderId="0" xfId="0" applyNumberFormat="1" applyFont="1" applyFill="1"/>
    <xf numFmtId="39" fontId="7" fillId="2" borderId="0" xfId="0" applyNumberFormat="1" applyFont="1" applyFill="1"/>
    <xf numFmtId="39" fontId="8" fillId="2" borderId="2" xfId="0" applyNumberFormat="1" applyFont="1" applyFill="1" applyBorder="1"/>
    <xf numFmtId="39" fontId="8" fillId="2" borderId="3" xfId="0" applyNumberFormat="1" applyFont="1" applyFill="1" applyBorder="1"/>
    <xf numFmtId="39" fontId="7" fillId="2" borderId="3" xfId="0" applyNumberFormat="1" applyFont="1" applyFill="1" applyBorder="1"/>
    <xf numFmtId="39" fontId="7" fillId="2" borderId="4" xfId="0" applyNumberFormat="1" applyFont="1" applyFill="1" applyBorder="1"/>
    <xf numFmtId="39" fontId="8" fillId="2" borderId="6" xfId="0" applyNumberFormat="1" applyFont="1" applyFill="1" applyBorder="1"/>
    <xf numFmtId="39" fontId="7" fillId="2" borderId="6" xfId="0" applyNumberFormat="1" applyFont="1" applyFill="1" applyBorder="1"/>
    <xf numFmtId="39" fontId="7" fillId="2" borderId="7" xfId="0" applyNumberFormat="1" applyFont="1" applyFill="1" applyBorder="1"/>
    <xf numFmtId="39" fontId="7" fillId="2" borderId="8" xfId="0" applyNumberFormat="1" applyFont="1" applyFill="1" applyBorder="1"/>
    <xf numFmtId="0" fontId="7" fillId="2" borderId="0" xfId="0" applyFont="1" applyFill="1"/>
    <xf numFmtId="0" fontId="10" fillId="2" borderId="0" xfId="1" applyFont="1" applyFill="1"/>
    <xf numFmtId="0" fontId="8" fillId="2" borderId="0" xfId="0" applyFont="1" applyFill="1"/>
    <xf numFmtId="0" fontId="7" fillId="2" borderId="0" xfId="0" applyFont="1" applyFill="1" applyAlignment="1">
      <alignment horizontal="left" wrapText="1"/>
    </xf>
    <xf numFmtId="0" fontId="7" fillId="2" borderId="0" xfId="0" applyFont="1" applyFill="1" applyAlignment="1">
      <alignment horizontal="left"/>
    </xf>
    <xf numFmtId="0" fontId="7" fillId="2" borderId="0" xfId="0" applyFont="1" applyFill="1" applyAlignment="1">
      <alignment vertical="top"/>
    </xf>
    <xf numFmtId="0" fontId="7" fillId="2" borderId="0" xfId="0" applyFont="1" applyFill="1" applyAlignment="1">
      <alignment vertical="top" wrapText="1"/>
    </xf>
    <xf numFmtId="0" fontId="7" fillId="2" borderId="1" xfId="0" applyFont="1" applyFill="1" applyBorder="1" applyAlignment="1">
      <alignment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3" fillId="2" borderId="1" xfId="0" applyFont="1" applyFill="1" applyBorder="1"/>
    <xf numFmtId="4" fontId="13" fillId="2" borderId="1" xfId="0" applyNumberFormat="1" applyFont="1" applyFill="1" applyBorder="1"/>
    <xf numFmtId="10" fontId="13" fillId="2" borderId="1" xfId="2" applyNumberFormat="1" applyFont="1" applyFill="1" applyBorder="1"/>
    <xf numFmtId="0" fontId="8" fillId="2" borderId="0" xfId="0" quotePrefix="1" applyFont="1" applyFill="1"/>
    <xf numFmtId="10" fontId="8" fillId="2" borderId="0" xfId="2" applyNumberFormat="1" applyFont="1" applyFill="1" applyBorder="1"/>
    <xf numFmtId="39" fontId="7" fillId="2" borderId="0" xfId="0" applyNumberFormat="1" applyFont="1" applyFill="1" applyAlignment="1">
      <alignment horizontal="right"/>
    </xf>
    <xf numFmtId="3" fontId="7" fillId="2" borderId="0" xfId="0" applyNumberFormat="1" applyFont="1" applyFill="1"/>
    <xf numFmtId="0" fontId="12" fillId="2" borderId="0" xfId="0" applyFont="1" applyFill="1" applyAlignment="1">
      <alignment vertical="center"/>
    </xf>
    <xf numFmtId="0" fontId="7" fillId="2" borderId="0" xfId="0" applyFont="1" applyFill="1" applyAlignment="1">
      <alignment horizontal="right"/>
    </xf>
    <xf numFmtId="0" fontId="5" fillId="2" borderId="0" xfId="1" applyFill="1"/>
    <xf numFmtId="166" fontId="8" fillId="2" borderId="0" xfId="0" applyNumberFormat="1" applyFont="1" applyFill="1"/>
    <xf numFmtId="39" fontId="7" fillId="2" borderId="2" xfId="0" applyNumberFormat="1" applyFont="1" applyFill="1" applyBorder="1"/>
    <xf numFmtId="0" fontId="6" fillId="2" borderId="0" xfId="0" applyFont="1" applyFill="1"/>
    <xf numFmtId="4" fontId="6" fillId="2" borderId="0" xfId="0" applyNumberFormat="1" applyFont="1" applyFill="1"/>
    <xf numFmtId="0" fontId="3" fillId="2" borderId="0" xfId="0" applyFont="1" applyFill="1" applyAlignment="1">
      <alignment horizontal="left" vertical="top"/>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4" fontId="2" fillId="2" borderId="0" xfId="0" applyNumberFormat="1" applyFont="1" applyFill="1" applyAlignment="1">
      <alignment horizontal="left" vertical="top" wrapText="1"/>
    </xf>
    <xf numFmtId="0" fontId="7" fillId="2" borderId="1" xfId="0" applyFont="1" applyFill="1" applyBorder="1" applyAlignment="1">
      <alignment horizontal="center" vertical="center"/>
    </xf>
    <xf numFmtId="2"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0" fontId="7" fillId="2" borderId="2" xfId="0" applyFont="1" applyFill="1" applyBorder="1"/>
    <xf numFmtId="0" fontId="8" fillId="2" borderId="2" xfId="0" applyFont="1" applyFill="1" applyBorder="1"/>
    <xf numFmtId="0" fontId="7" fillId="2" borderId="3" xfId="0" applyFont="1" applyFill="1" applyBorder="1"/>
    <xf numFmtId="0" fontId="8" fillId="2" borderId="3" xfId="0" applyFont="1" applyFill="1" applyBorder="1"/>
    <xf numFmtId="3" fontId="8" fillId="2" borderId="3" xfId="0" applyNumberFormat="1" applyFont="1" applyFill="1" applyBorder="1"/>
    <xf numFmtId="0" fontId="7" fillId="2" borderId="4" xfId="0" applyFont="1" applyFill="1" applyBorder="1"/>
    <xf numFmtId="165" fontId="8" fillId="2" borderId="0" xfId="0" applyNumberFormat="1" applyFont="1" applyFill="1"/>
    <xf numFmtId="165" fontId="8" fillId="2" borderId="0" xfId="0" applyNumberFormat="1" applyFont="1" applyFill="1" applyAlignment="1">
      <alignment horizontal="right"/>
    </xf>
    <xf numFmtId="0" fontId="7" fillId="2" borderId="1" xfId="0" applyFont="1" applyFill="1" applyBorder="1" applyAlignment="1">
      <alignment horizontal="center"/>
    </xf>
    <xf numFmtId="165" fontId="8" fillId="2" borderId="1" xfId="0" applyNumberFormat="1" applyFont="1" applyFill="1" applyBorder="1"/>
    <xf numFmtId="0" fontId="8" fillId="2" borderId="3" xfId="0" applyFont="1" applyFill="1" applyBorder="1" applyAlignment="1">
      <alignment wrapText="1"/>
    </xf>
    <xf numFmtId="164" fontId="7" fillId="2" borderId="3" xfId="0" applyNumberFormat="1" applyFont="1" applyFill="1" applyBorder="1"/>
    <xf numFmtId="0" fontId="9" fillId="2" borderId="0" xfId="0" applyFont="1" applyFill="1"/>
    <xf numFmtId="0" fontId="14" fillId="2" borderId="1" xfId="0" applyFont="1" applyFill="1" applyBorder="1"/>
    <xf numFmtId="4" fontId="14" fillId="2" borderId="1" xfId="0" applyNumberFormat="1" applyFont="1" applyFill="1" applyBorder="1"/>
    <xf numFmtId="10" fontId="14" fillId="2" borderId="1" xfId="2" applyNumberFormat="1" applyFont="1" applyFill="1" applyBorder="1"/>
    <xf numFmtId="0" fontId="13" fillId="2" borderId="1" xfId="0" applyFont="1" applyFill="1" applyBorder="1" applyAlignment="1">
      <alignment wrapText="1"/>
    </xf>
    <xf numFmtId="0" fontId="0" fillId="2" borderId="0" xfId="0" applyFill="1"/>
    <xf numFmtId="168" fontId="8" fillId="2" borderId="0" xfId="0" applyNumberFormat="1" applyFont="1" applyFill="1" applyAlignment="1">
      <alignment horizontal="right"/>
    </xf>
    <xf numFmtId="39" fontId="8" fillId="2" borderId="0" xfId="0" applyNumberFormat="1" applyFont="1" applyFill="1" applyAlignment="1">
      <alignment horizontal="right"/>
    </xf>
    <xf numFmtId="0" fontId="8" fillId="2" borderId="0" xfId="0" applyFont="1" applyFill="1" applyAlignment="1">
      <alignment horizontal="left" wrapText="1"/>
    </xf>
    <xf numFmtId="0" fontId="8" fillId="2" borderId="0" xfId="0" applyFont="1" applyFill="1" applyAlignment="1">
      <alignment horizontal="left"/>
    </xf>
    <xf numFmtId="0" fontId="8" fillId="2" borderId="11" xfId="0" applyFont="1" applyFill="1" applyBorder="1"/>
    <xf numFmtId="39" fontId="8" fillId="2" borderId="4" xfId="0" applyNumberFormat="1" applyFont="1" applyFill="1" applyBorder="1"/>
    <xf numFmtId="0" fontId="7" fillId="2" borderId="5" xfId="0" applyFont="1" applyFill="1" applyBorder="1" applyAlignment="1">
      <alignment vertical="center"/>
    </xf>
    <xf numFmtId="0" fontId="7" fillId="2" borderId="5" xfId="0" applyFont="1" applyFill="1" applyBorder="1" applyAlignment="1">
      <alignment horizontal="center" vertical="center"/>
    </xf>
    <xf numFmtId="2" fontId="7" fillId="2" borderId="5" xfId="0" applyNumberFormat="1" applyFont="1" applyFill="1" applyBorder="1" applyAlignment="1">
      <alignment horizontal="center" vertical="center" wrapText="1"/>
    </xf>
    <xf numFmtId="2" fontId="7" fillId="2" borderId="5" xfId="0" applyNumberFormat="1" applyFont="1" applyFill="1" applyBorder="1" applyAlignment="1">
      <alignment horizontal="center" vertical="center"/>
    </xf>
    <xf numFmtId="0" fontId="9" fillId="2" borderId="5" xfId="0" applyFont="1" applyFill="1" applyBorder="1" applyAlignment="1">
      <alignment wrapText="1"/>
    </xf>
    <xf numFmtId="0" fontId="9" fillId="2" borderId="5" xfId="0" applyFont="1" applyFill="1" applyBorder="1"/>
    <xf numFmtId="0" fontId="7" fillId="2" borderId="6" xfId="0" applyFont="1" applyFill="1" applyBorder="1"/>
    <xf numFmtId="0" fontId="8" fillId="2" borderId="6" xfId="0" applyFont="1" applyFill="1" applyBorder="1"/>
    <xf numFmtId="3" fontId="8" fillId="2" borderId="6" xfId="0" applyNumberFormat="1" applyFont="1" applyFill="1" applyBorder="1"/>
    <xf numFmtId="4" fontId="8" fillId="2" borderId="6" xfId="0" applyNumberFormat="1" applyFont="1" applyFill="1" applyBorder="1"/>
    <xf numFmtId="0" fontId="7" fillId="2" borderId="7" xfId="0" applyFont="1" applyFill="1" applyBorder="1"/>
    <xf numFmtId="0" fontId="7" fillId="2" borderId="3" xfId="0" applyFont="1" applyFill="1" applyBorder="1" applyAlignment="1">
      <alignment horizontal="left"/>
    </xf>
    <xf numFmtId="0" fontId="7" fillId="2" borderId="3" xfId="0" applyFont="1" applyFill="1" applyBorder="1" applyAlignment="1">
      <alignment horizontal="center" wrapText="1"/>
    </xf>
    <xf numFmtId="0" fontId="7" fillId="2" borderId="3" xfId="0" applyFont="1" applyFill="1" applyBorder="1" applyAlignment="1">
      <alignment horizontal="center"/>
    </xf>
    <xf numFmtId="4" fontId="8" fillId="2" borderId="3" xfId="0" applyNumberFormat="1" applyFont="1" applyFill="1" applyBorder="1"/>
    <xf numFmtId="0" fontId="8" fillId="2" borderId="4" xfId="0" applyFont="1" applyFill="1" applyBorder="1"/>
    <xf numFmtId="4" fontId="7" fillId="2" borderId="4" xfId="0" applyNumberFormat="1" applyFont="1" applyFill="1" applyBorder="1"/>
    <xf numFmtId="0" fontId="13" fillId="2" borderId="0" xfId="0" applyFont="1" applyFill="1" applyAlignment="1">
      <alignment horizontal="left" vertical="top"/>
    </xf>
    <xf numFmtId="168" fontId="8" fillId="2" borderId="3" xfId="0" applyNumberFormat="1" applyFont="1" applyFill="1" applyBorder="1"/>
    <xf numFmtId="39" fontId="8" fillId="2" borderId="8" xfId="0" applyNumberFormat="1" applyFont="1" applyFill="1" applyBorder="1"/>
    <xf numFmtId="0" fontId="7" fillId="2" borderId="1" xfId="0" applyFont="1" applyFill="1" applyBorder="1" applyAlignment="1">
      <alignment horizontal="left" vertical="center"/>
    </xf>
    <xf numFmtId="0" fontId="8" fillId="2" borderId="1" xfId="0" applyFont="1" applyFill="1" applyBorder="1" applyAlignment="1">
      <alignment vertical="center"/>
    </xf>
    <xf numFmtId="4" fontId="8" fillId="2" borderId="1" xfId="0" applyNumberFormat="1" applyFont="1" applyFill="1" applyBorder="1" applyAlignment="1">
      <alignment horizontal="center" vertical="center"/>
    </xf>
    <xf numFmtId="10" fontId="8" fillId="2" borderId="1" xfId="2" applyNumberFormat="1" applyFont="1" applyFill="1" applyBorder="1" applyAlignment="1">
      <alignment horizontal="center" vertical="center"/>
    </xf>
    <xf numFmtId="10" fontId="7" fillId="2" borderId="0" xfId="2" applyNumberFormat="1" applyFont="1" applyFill="1" applyBorder="1" applyAlignment="1"/>
    <xf numFmtId="167" fontId="8" fillId="2" borderId="0" xfId="0" applyNumberFormat="1" applyFont="1" applyFill="1"/>
    <xf numFmtId="0" fontId="6" fillId="3" borderId="0" xfId="0" applyFont="1" applyFill="1"/>
    <xf numFmtId="43" fontId="7" fillId="2" borderId="0" xfId="3" applyFont="1" applyFill="1"/>
    <xf numFmtId="43" fontId="8" fillId="2" borderId="3" xfId="3" applyFont="1" applyFill="1" applyBorder="1" applyAlignment="1"/>
    <xf numFmtId="43" fontId="7" fillId="2" borderId="4" xfId="2" applyNumberFormat="1" applyFont="1" applyFill="1" applyBorder="1" applyAlignment="1"/>
    <xf numFmtId="0" fontId="8" fillId="2" borderId="9" xfId="0" applyFont="1" applyFill="1" applyBorder="1"/>
    <xf numFmtId="0" fontId="8" fillId="2" borderId="10" xfId="0" applyFont="1" applyFill="1" applyBorder="1"/>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7" fillId="2" borderId="9" xfId="0" applyFont="1" applyFill="1" applyBorder="1"/>
    <xf numFmtId="0" fontId="7" fillId="2" borderId="10" xfId="0" applyFont="1" applyFill="1" applyBorder="1"/>
    <xf numFmtId="0" fontId="8"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horizontal="left" wrapText="1"/>
    </xf>
    <xf numFmtId="0" fontId="7" fillId="2" borderId="0" xfId="0" applyFont="1" applyFill="1" applyAlignment="1">
      <alignment horizontal="left" vertical="center" wrapText="1"/>
    </xf>
    <xf numFmtId="0" fontId="0" fillId="2" borderId="0" xfId="0" applyFill="1" applyAlignment="1">
      <alignment wrapText="1"/>
    </xf>
    <xf numFmtId="0" fontId="7" fillId="2" borderId="0" xfId="0" applyFont="1" applyFill="1" applyAlignment="1">
      <alignment horizontal="justify" wrapText="1"/>
    </xf>
    <xf numFmtId="0" fontId="0" fillId="2" borderId="0" xfId="0" applyFill="1" applyAlignment="1">
      <alignment horizontal="justify" wrapText="1"/>
    </xf>
    <xf numFmtId="0" fontId="7" fillId="2" borderId="0" xfId="0" applyFont="1" applyFill="1" applyAlignment="1">
      <alignment horizontal="left"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7" fillId="2" borderId="0" xfId="0" applyFont="1" applyFill="1" applyAlignment="1">
      <alignment vertical="top" wrapText="1"/>
    </xf>
  </cellXfs>
  <cellStyles count="4">
    <cellStyle name="Comma" xfId="3" builtinId="3"/>
    <cellStyle name="Hyperlink" xfId="1" builtinId="8"/>
    <cellStyle name="Normal" xfId="0" builtinId="0"/>
    <cellStyle name="Percent" xfId="2" builtinId="5"/>
  </cellStyles>
  <dxfs count="118">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7.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3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3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127</xdr:row>
      <xdr:rowOff>123825</xdr:rowOff>
    </xdr:from>
    <xdr:to>
      <xdr:col>1</xdr:col>
      <xdr:colOff>295275</xdr:colOff>
      <xdr:row>139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8230850"/>
          <a:ext cx="27432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110</xdr:row>
      <xdr:rowOff>0</xdr:rowOff>
    </xdr:from>
    <xdr:to>
      <xdr:col>1</xdr:col>
      <xdr:colOff>219075</xdr:colOff>
      <xdr:row>122</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5678150"/>
          <a:ext cx="276225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64</xdr:row>
      <xdr:rowOff>76200</xdr:rowOff>
    </xdr:from>
    <xdr:to>
      <xdr:col>1</xdr:col>
      <xdr:colOff>800100</xdr:colOff>
      <xdr:row>78</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9467850"/>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46</xdr:row>
      <xdr:rowOff>9525</xdr:rowOff>
    </xdr:from>
    <xdr:to>
      <xdr:col>1</xdr:col>
      <xdr:colOff>647700</xdr:colOff>
      <xdr:row>59</xdr:row>
      <xdr:rowOff>38100</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6829425"/>
          <a:ext cx="277177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75</xdr:row>
      <xdr:rowOff>123825</xdr:rowOff>
    </xdr:from>
    <xdr:to>
      <xdr:col>1</xdr:col>
      <xdr:colOff>723900</xdr:colOff>
      <xdr:row>89</xdr:row>
      <xdr:rowOff>38100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1229975"/>
          <a:ext cx="2886075"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57</xdr:row>
      <xdr:rowOff>22860</xdr:rowOff>
    </xdr:from>
    <xdr:to>
      <xdr:col>1</xdr:col>
      <xdr:colOff>539115</xdr:colOff>
      <xdr:row>70</xdr:row>
      <xdr:rowOff>55245</xdr:rowOff>
    </xdr:to>
    <xdr:pic>
      <xdr:nvPicPr>
        <xdr:cNvPr id="3" name="Picture 2">
          <a:extLst>
            <a:ext uri="{FF2B5EF4-FFF2-40B4-BE49-F238E27FC236}">
              <a16:creationId xmlns:a16="http://schemas.microsoft.com/office/drawing/2014/main" id="{48F5F5D8-EA57-45E8-80BC-C38BF74DA6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57260"/>
          <a:ext cx="2767965" cy="1889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136</xdr:row>
      <xdr:rowOff>47625</xdr:rowOff>
    </xdr:from>
    <xdr:to>
      <xdr:col>1</xdr:col>
      <xdr:colOff>457200</xdr:colOff>
      <xdr:row>149</xdr:row>
      <xdr:rowOff>57150</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583400"/>
          <a:ext cx="296227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99061</xdr:colOff>
      <xdr:row>118</xdr:row>
      <xdr:rowOff>102870</xdr:rowOff>
    </xdr:from>
    <xdr:to>
      <xdr:col>1</xdr:col>
      <xdr:colOff>422910</xdr:colOff>
      <xdr:row>132</xdr:row>
      <xdr:rowOff>47663</xdr:rowOff>
    </xdr:to>
    <xdr:pic>
      <xdr:nvPicPr>
        <xdr:cNvPr id="3" name="Picture 4">
          <a:extLst>
            <a:ext uri="{FF2B5EF4-FFF2-40B4-BE49-F238E27FC236}">
              <a16:creationId xmlns:a16="http://schemas.microsoft.com/office/drawing/2014/main" id="{375DD705-4BDB-42F7-995E-BDBFAB3F5D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1" y="17066895"/>
          <a:ext cx="2905124" cy="1945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147</xdr:row>
      <xdr:rowOff>95250</xdr:rowOff>
    </xdr:from>
    <xdr:to>
      <xdr:col>1</xdr:col>
      <xdr:colOff>495300</xdr:colOff>
      <xdr:row>160</xdr:row>
      <xdr:rowOff>114300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1488400"/>
          <a:ext cx="295275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128</xdr:row>
      <xdr:rowOff>0</xdr:rowOff>
    </xdr:from>
    <xdr:to>
      <xdr:col>1</xdr:col>
      <xdr:colOff>381000</xdr:colOff>
      <xdr:row>141</xdr:row>
      <xdr:rowOff>114300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8678525"/>
          <a:ext cx="29146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161</xdr:row>
      <xdr:rowOff>85725</xdr:rowOff>
    </xdr:from>
    <xdr:to>
      <xdr:col>1</xdr:col>
      <xdr:colOff>381000</xdr:colOff>
      <xdr:row>175</xdr:row>
      <xdr:rowOff>9525</xdr:rowOff>
    </xdr:to>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1869400"/>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143</xdr:row>
      <xdr:rowOff>28575</xdr:rowOff>
    </xdr:from>
    <xdr:to>
      <xdr:col>1</xdr:col>
      <xdr:colOff>283845</xdr:colOff>
      <xdr:row>156</xdr:row>
      <xdr:rowOff>68580</xdr:rowOff>
    </xdr:to>
    <xdr:pic>
      <xdr:nvPicPr>
        <xdr:cNvPr id="4" name="Picture 3">
          <a:extLst>
            <a:ext uri="{FF2B5EF4-FFF2-40B4-BE49-F238E27FC236}">
              <a16:creationId xmlns:a16="http://schemas.microsoft.com/office/drawing/2014/main" id="{4CF8709E-4BA6-4741-8B6A-68B87B97C1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9392900"/>
          <a:ext cx="2836545" cy="177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160</xdr:row>
      <xdr:rowOff>95250</xdr:rowOff>
    </xdr:from>
    <xdr:to>
      <xdr:col>1</xdr:col>
      <xdr:colOff>704850</xdr:colOff>
      <xdr:row>175</xdr:row>
      <xdr:rowOff>0</xdr:rowOff>
    </xdr:to>
    <xdr:pic>
      <xdr:nvPicPr>
        <xdr:cNvPr id="2" name="Picture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2059900"/>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140</xdr:row>
      <xdr:rowOff>19050</xdr:rowOff>
    </xdr:from>
    <xdr:to>
      <xdr:col>1</xdr:col>
      <xdr:colOff>438150</xdr:colOff>
      <xdr:row>153</xdr:row>
      <xdr:rowOff>114300</xdr:rowOff>
    </xdr:to>
    <xdr:pic>
      <xdr:nvPicPr>
        <xdr:cNvPr id="3" name="Picture 4">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9126200"/>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133350</xdr:colOff>
      <xdr:row>164</xdr:row>
      <xdr:rowOff>104775</xdr:rowOff>
    </xdr:from>
    <xdr:to>
      <xdr:col>1</xdr:col>
      <xdr:colOff>628650</xdr:colOff>
      <xdr:row>178</xdr:row>
      <xdr:rowOff>85725</xdr:rowOff>
    </xdr:to>
    <xdr:pic>
      <xdr:nvPicPr>
        <xdr:cNvPr id="2" name="Picture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2069425"/>
          <a:ext cx="30765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144</xdr:row>
      <xdr:rowOff>114300</xdr:rowOff>
    </xdr:from>
    <xdr:to>
      <xdr:col>1</xdr:col>
      <xdr:colOff>409575</xdr:colOff>
      <xdr:row>158</xdr:row>
      <xdr:rowOff>76200</xdr:rowOff>
    </xdr:to>
    <xdr:pic>
      <xdr:nvPicPr>
        <xdr:cNvPr id="4" name="Picture 4">
          <a:extLst>
            <a:ext uri="{FF2B5EF4-FFF2-40B4-BE49-F238E27FC236}">
              <a16:creationId xmlns:a16="http://schemas.microsoft.com/office/drawing/2014/main" id="{D61E6175-8036-4453-8988-5EA61D90B6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9611975"/>
          <a:ext cx="295275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133350</xdr:colOff>
      <xdr:row>175</xdr:row>
      <xdr:rowOff>85725</xdr:rowOff>
    </xdr:from>
    <xdr:to>
      <xdr:col>1</xdr:col>
      <xdr:colOff>123825</xdr:colOff>
      <xdr:row>187</xdr:row>
      <xdr:rowOff>57150</xdr:rowOff>
    </xdr:to>
    <xdr:pic>
      <xdr:nvPicPr>
        <xdr:cNvPr id="2" name="Picture 2">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2898100"/>
          <a:ext cx="25717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156</xdr:row>
      <xdr:rowOff>0</xdr:rowOff>
    </xdr:from>
    <xdr:to>
      <xdr:col>1</xdr:col>
      <xdr:colOff>295275</xdr:colOff>
      <xdr:row>169</xdr:row>
      <xdr:rowOff>114300</xdr:rowOff>
    </xdr:to>
    <xdr:pic>
      <xdr:nvPicPr>
        <xdr:cNvPr id="3" name="Picture 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0097750"/>
          <a:ext cx="281940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114300</xdr:colOff>
      <xdr:row>135</xdr:row>
      <xdr:rowOff>0</xdr:rowOff>
    </xdr:from>
    <xdr:to>
      <xdr:col>1</xdr:col>
      <xdr:colOff>514350</xdr:colOff>
      <xdr:row>149</xdr:row>
      <xdr:rowOff>38100</xdr:rowOff>
    </xdr:to>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920240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115</xdr:row>
      <xdr:rowOff>76200</xdr:rowOff>
    </xdr:from>
    <xdr:to>
      <xdr:col>1</xdr:col>
      <xdr:colOff>514350</xdr:colOff>
      <xdr:row>129</xdr:row>
      <xdr:rowOff>114300</xdr:rowOff>
    </xdr:to>
    <xdr:pic>
      <xdr:nvPicPr>
        <xdr:cNvPr id="3" name="Picture 5">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42110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94</xdr:row>
      <xdr:rowOff>9525</xdr:rowOff>
    </xdr:from>
    <xdr:to>
      <xdr:col>1</xdr:col>
      <xdr:colOff>342900</xdr:colOff>
      <xdr:row>107</xdr:row>
      <xdr:rowOff>104775</xdr:rowOff>
    </xdr:to>
    <xdr:pic>
      <xdr:nvPicPr>
        <xdr:cNvPr id="4" name="Picture 6">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354050"/>
          <a:ext cx="2876550"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95250</xdr:colOff>
      <xdr:row>139</xdr:row>
      <xdr:rowOff>38100</xdr:rowOff>
    </xdr:from>
    <xdr:to>
      <xdr:col>1</xdr:col>
      <xdr:colOff>495300</xdr:colOff>
      <xdr:row>153</xdr:row>
      <xdr:rowOff>76200</xdr:rowOff>
    </xdr:to>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9669125"/>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118</xdr:row>
      <xdr:rowOff>19050</xdr:rowOff>
    </xdr:from>
    <xdr:to>
      <xdr:col>1</xdr:col>
      <xdr:colOff>400050</xdr:colOff>
      <xdr:row>132</xdr:row>
      <xdr:rowOff>57150</xdr:rowOff>
    </xdr:to>
    <xdr:pic>
      <xdr:nvPicPr>
        <xdr:cNvPr id="3" name="Picture 5">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4970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97</xdr:row>
      <xdr:rowOff>57150</xdr:rowOff>
    </xdr:from>
    <xdr:to>
      <xdr:col>1</xdr:col>
      <xdr:colOff>304800</xdr:colOff>
      <xdr:row>111</xdr:row>
      <xdr:rowOff>28575</xdr:rowOff>
    </xdr:to>
    <xdr:pic>
      <xdr:nvPicPr>
        <xdr:cNvPr id="4" name="Picture 6">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3687425"/>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71</xdr:row>
      <xdr:rowOff>123825</xdr:rowOff>
    </xdr:from>
    <xdr:to>
      <xdr:col>1</xdr:col>
      <xdr:colOff>600075</xdr:colOff>
      <xdr:row>84</xdr:row>
      <xdr:rowOff>104775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0372725"/>
          <a:ext cx="2667000"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51</xdr:row>
      <xdr:rowOff>133350</xdr:rowOff>
    </xdr:from>
    <xdr:to>
      <xdr:col>1</xdr:col>
      <xdr:colOff>714375</xdr:colOff>
      <xdr:row>65</xdr:row>
      <xdr:rowOff>114300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524750"/>
          <a:ext cx="28289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94</xdr:row>
      <xdr:rowOff>57150</xdr:rowOff>
    </xdr:from>
    <xdr:to>
      <xdr:col>1</xdr:col>
      <xdr:colOff>552450</xdr:colOff>
      <xdr:row>108</xdr:row>
      <xdr:rowOff>95250</xdr:rowOff>
    </xdr:to>
    <xdr:pic>
      <xdr:nvPicPr>
        <xdr:cNvPr id="2" name="Picture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54455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73</xdr:row>
      <xdr:rowOff>0</xdr:rowOff>
    </xdr:from>
    <xdr:to>
      <xdr:col>1</xdr:col>
      <xdr:colOff>409575</xdr:colOff>
      <xdr:row>86</xdr:row>
      <xdr:rowOff>95250</xdr:rowOff>
    </xdr:to>
    <xdr:pic>
      <xdr:nvPicPr>
        <xdr:cNvPr id="3" name="Picture 4">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0487025"/>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158</xdr:row>
      <xdr:rowOff>66675</xdr:rowOff>
    </xdr:from>
    <xdr:to>
      <xdr:col>1</xdr:col>
      <xdr:colOff>638175</xdr:colOff>
      <xdr:row>172</xdr:row>
      <xdr:rowOff>104775</xdr:rowOff>
    </xdr:to>
    <xdr:pic>
      <xdr:nvPicPr>
        <xdr:cNvPr id="2" name="Picture 5">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24123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138</xdr:row>
      <xdr:rowOff>123825</xdr:rowOff>
    </xdr:from>
    <xdr:to>
      <xdr:col>1</xdr:col>
      <xdr:colOff>352425</xdr:colOff>
      <xdr:row>152</xdr:row>
      <xdr:rowOff>95250</xdr:rowOff>
    </xdr:to>
    <xdr:pic>
      <xdr:nvPicPr>
        <xdr:cNvPr id="3" name="Picture 6">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9611975"/>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95250</xdr:colOff>
      <xdr:row>150</xdr:row>
      <xdr:rowOff>95250</xdr:rowOff>
    </xdr:from>
    <xdr:to>
      <xdr:col>1</xdr:col>
      <xdr:colOff>628650</xdr:colOff>
      <xdr:row>165</xdr:row>
      <xdr:rowOff>0</xdr:rowOff>
    </xdr:to>
    <xdr:pic>
      <xdr:nvPicPr>
        <xdr:cNvPr id="2" name="Picture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1059775"/>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130</xdr:row>
      <xdr:rowOff>76200</xdr:rowOff>
    </xdr:from>
    <xdr:to>
      <xdr:col>1</xdr:col>
      <xdr:colOff>457200</xdr:colOff>
      <xdr:row>144</xdr:row>
      <xdr:rowOff>47625</xdr:rowOff>
    </xdr:to>
    <xdr:pic>
      <xdr:nvPicPr>
        <xdr:cNvPr id="3" name="Picture 4">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81832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138</xdr:row>
      <xdr:rowOff>57150</xdr:rowOff>
    </xdr:from>
    <xdr:to>
      <xdr:col>1</xdr:col>
      <xdr:colOff>609600</xdr:colOff>
      <xdr:row>152</xdr:row>
      <xdr:rowOff>95250</xdr:rowOff>
    </xdr:to>
    <xdr:pic>
      <xdr:nvPicPr>
        <xdr:cNvPr id="2" name="Picture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873567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116</xdr:row>
      <xdr:rowOff>95250</xdr:rowOff>
    </xdr:from>
    <xdr:to>
      <xdr:col>1</xdr:col>
      <xdr:colOff>428625</xdr:colOff>
      <xdr:row>130</xdr:row>
      <xdr:rowOff>66675</xdr:rowOff>
    </xdr:to>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5630525"/>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57150</xdr:colOff>
      <xdr:row>129</xdr:row>
      <xdr:rowOff>47625</xdr:rowOff>
    </xdr:from>
    <xdr:to>
      <xdr:col>1</xdr:col>
      <xdr:colOff>476250</xdr:colOff>
      <xdr:row>143</xdr:row>
      <xdr:rowOff>9525</xdr:rowOff>
    </xdr:to>
    <xdr:pic>
      <xdr:nvPicPr>
        <xdr:cNvPr id="2" name="Picture 3">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8535650"/>
          <a:ext cx="3000375"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107</xdr:row>
      <xdr:rowOff>104775</xdr:rowOff>
    </xdr:from>
    <xdr:to>
      <xdr:col>1</xdr:col>
      <xdr:colOff>485775</xdr:colOff>
      <xdr:row>121</xdr:row>
      <xdr:rowOff>76200</xdr:rowOff>
    </xdr:to>
    <xdr:pic>
      <xdr:nvPicPr>
        <xdr:cNvPr id="3" name="Picture 4">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54495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152400</xdr:colOff>
      <xdr:row>91</xdr:row>
      <xdr:rowOff>0</xdr:rowOff>
    </xdr:from>
    <xdr:to>
      <xdr:col>1</xdr:col>
      <xdr:colOff>685800</xdr:colOff>
      <xdr:row>105</xdr:row>
      <xdr:rowOff>38100</xdr:rowOff>
    </xdr:to>
    <xdr:pic>
      <xdr:nvPicPr>
        <xdr:cNvPr id="2" name="Picture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7730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71</xdr:row>
      <xdr:rowOff>57150</xdr:rowOff>
    </xdr:from>
    <xdr:to>
      <xdr:col>1</xdr:col>
      <xdr:colOff>352425</xdr:colOff>
      <xdr:row>85</xdr:row>
      <xdr:rowOff>28575</xdr:rowOff>
    </xdr:to>
    <xdr:pic>
      <xdr:nvPicPr>
        <xdr:cNvPr id="3" name="Picture 4">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997267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95250</xdr:colOff>
      <xdr:row>135</xdr:row>
      <xdr:rowOff>95250</xdr:rowOff>
    </xdr:from>
    <xdr:to>
      <xdr:col>1</xdr:col>
      <xdr:colOff>628650</xdr:colOff>
      <xdr:row>150</xdr:row>
      <xdr:rowOff>0</xdr:rowOff>
    </xdr:to>
    <xdr:pic>
      <xdr:nvPicPr>
        <xdr:cNvPr id="2" name="Picture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8916650"/>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113</xdr:row>
      <xdr:rowOff>66675</xdr:rowOff>
    </xdr:from>
    <xdr:to>
      <xdr:col>1</xdr:col>
      <xdr:colOff>409575</xdr:colOff>
      <xdr:row>127</xdr:row>
      <xdr:rowOff>38100</xdr:rowOff>
    </xdr:to>
    <xdr:pic>
      <xdr:nvPicPr>
        <xdr:cNvPr id="3" name="Picture 4">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57448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19050</xdr:colOff>
      <xdr:row>113</xdr:row>
      <xdr:rowOff>66675</xdr:rowOff>
    </xdr:from>
    <xdr:to>
      <xdr:col>1</xdr:col>
      <xdr:colOff>552450</xdr:colOff>
      <xdr:row>127</xdr:row>
      <xdr:rowOff>104775</xdr:rowOff>
    </xdr:to>
    <xdr:pic>
      <xdr:nvPicPr>
        <xdr:cNvPr id="2" name="Picture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62687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94</xdr:row>
      <xdr:rowOff>0</xdr:rowOff>
    </xdr:from>
    <xdr:to>
      <xdr:col>1</xdr:col>
      <xdr:colOff>381000</xdr:colOff>
      <xdr:row>107</xdr:row>
      <xdr:rowOff>95250</xdr:rowOff>
    </xdr:to>
    <xdr:pic>
      <xdr:nvPicPr>
        <xdr:cNvPr id="3" name="Picture 4">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487400"/>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99</xdr:row>
      <xdr:rowOff>38100</xdr:rowOff>
    </xdr:from>
    <xdr:to>
      <xdr:col>1</xdr:col>
      <xdr:colOff>609600</xdr:colOff>
      <xdr:row>113</xdr:row>
      <xdr:rowOff>76200</xdr:rowOff>
    </xdr:to>
    <xdr:pic>
      <xdr:nvPicPr>
        <xdr:cNvPr id="2" name="Picture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81137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79</xdr:row>
      <xdr:rowOff>95250</xdr:rowOff>
    </xdr:from>
    <xdr:to>
      <xdr:col>1</xdr:col>
      <xdr:colOff>409575</xdr:colOff>
      <xdr:row>93</xdr:row>
      <xdr:rowOff>57150</xdr:rowOff>
    </xdr:to>
    <xdr:pic>
      <xdr:nvPicPr>
        <xdr:cNvPr id="3" name="Picture 4">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2011025"/>
          <a:ext cx="2886075"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57150</xdr:colOff>
      <xdr:row>96</xdr:row>
      <xdr:rowOff>19050</xdr:rowOff>
    </xdr:from>
    <xdr:to>
      <xdr:col>1</xdr:col>
      <xdr:colOff>590550</xdr:colOff>
      <xdr:row>110</xdr:row>
      <xdr:rowOff>57150</xdr:rowOff>
    </xdr:to>
    <xdr:pic>
      <xdr:nvPicPr>
        <xdr:cNvPr id="2" name="Picture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37922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76</xdr:row>
      <xdr:rowOff>57150</xdr:rowOff>
    </xdr:from>
    <xdr:to>
      <xdr:col>1</xdr:col>
      <xdr:colOff>514350</xdr:colOff>
      <xdr:row>90</xdr:row>
      <xdr:rowOff>28575</xdr:rowOff>
    </xdr:to>
    <xdr:pic>
      <xdr:nvPicPr>
        <xdr:cNvPr id="3" name="Picture 4">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097280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119</xdr:row>
      <xdr:rowOff>114300</xdr:rowOff>
    </xdr:from>
    <xdr:to>
      <xdr:col>1</xdr:col>
      <xdr:colOff>723900</xdr:colOff>
      <xdr:row>131</xdr:row>
      <xdr:rowOff>114301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7078325"/>
          <a:ext cx="27241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102</xdr:row>
      <xdr:rowOff>0</xdr:rowOff>
    </xdr:from>
    <xdr:to>
      <xdr:col>1</xdr:col>
      <xdr:colOff>638175</xdr:colOff>
      <xdr:row>114</xdr:row>
      <xdr:rowOff>114300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4535150"/>
          <a:ext cx="275272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109</xdr:row>
      <xdr:rowOff>0</xdr:rowOff>
    </xdr:from>
    <xdr:to>
      <xdr:col>1</xdr:col>
      <xdr:colOff>704850</xdr:colOff>
      <xdr:row>123</xdr:row>
      <xdr:rowOff>38100</xdr:rowOff>
    </xdr:to>
    <xdr:pic>
      <xdr:nvPicPr>
        <xdr:cNvPr id="2" name="Picture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6305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89</xdr:row>
      <xdr:rowOff>85725</xdr:rowOff>
    </xdr:from>
    <xdr:to>
      <xdr:col>1</xdr:col>
      <xdr:colOff>466725</xdr:colOff>
      <xdr:row>103</xdr:row>
      <xdr:rowOff>57150</xdr:rowOff>
    </xdr:to>
    <xdr:pic>
      <xdr:nvPicPr>
        <xdr:cNvPr id="3" name="Picture 4">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28587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106</xdr:row>
      <xdr:rowOff>66675</xdr:rowOff>
    </xdr:from>
    <xdr:to>
      <xdr:col>1</xdr:col>
      <xdr:colOff>704850</xdr:colOff>
      <xdr:row>120</xdr:row>
      <xdr:rowOff>104775</xdr:rowOff>
    </xdr:to>
    <xdr:pic>
      <xdr:nvPicPr>
        <xdr:cNvPr id="2" name="Picture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1257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86</xdr:row>
      <xdr:rowOff>114300</xdr:rowOff>
    </xdr:from>
    <xdr:to>
      <xdr:col>1</xdr:col>
      <xdr:colOff>485775</xdr:colOff>
      <xdr:row>100</xdr:row>
      <xdr:rowOff>85725</xdr:rowOff>
    </xdr:to>
    <xdr:pic>
      <xdr:nvPicPr>
        <xdr:cNvPr id="3" name="Picture 4">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23158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124</xdr:row>
      <xdr:rowOff>57150</xdr:rowOff>
    </xdr:from>
    <xdr:to>
      <xdr:col>1</xdr:col>
      <xdr:colOff>704850</xdr:colOff>
      <xdr:row>138</xdr:row>
      <xdr:rowOff>95250</xdr:rowOff>
    </xdr:to>
    <xdr:pic>
      <xdr:nvPicPr>
        <xdr:cNvPr id="2" name="Picture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74498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103</xdr:row>
      <xdr:rowOff>114300</xdr:rowOff>
    </xdr:from>
    <xdr:to>
      <xdr:col>1</xdr:col>
      <xdr:colOff>438150</xdr:colOff>
      <xdr:row>117</xdr:row>
      <xdr:rowOff>85725</xdr:rowOff>
    </xdr:to>
    <xdr:pic>
      <xdr:nvPicPr>
        <xdr:cNvPr id="3" name="Picture 4">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450657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57150</xdr:colOff>
      <xdr:row>56</xdr:row>
      <xdr:rowOff>104775</xdr:rowOff>
    </xdr:from>
    <xdr:to>
      <xdr:col>1</xdr:col>
      <xdr:colOff>942975</xdr:colOff>
      <xdr:row>71</xdr:row>
      <xdr:rowOff>19050</xdr:rowOff>
    </xdr:to>
    <xdr:pic>
      <xdr:nvPicPr>
        <xdr:cNvPr id="2" name="Picture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020050"/>
          <a:ext cx="3114675"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36</xdr:row>
      <xdr:rowOff>19050</xdr:rowOff>
    </xdr:from>
    <xdr:to>
      <xdr:col>1</xdr:col>
      <xdr:colOff>742950</xdr:colOff>
      <xdr:row>49</xdr:row>
      <xdr:rowOff>123825</xdr:rowOff>
    </xdr:to>
    <xdr:pic>
      <xdr:nvPicPr>
        <xdr:cNvPr id="3" name="Picture 4">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076825"/>
          <a:ext cx="28765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57150</xdr:colOff>
      <xdr:row>56</xdr:row>
      <xdr:rowOff>57150</xdr:rowOff>
    </xdr:from>
    <xdr:to>
      <xdr:col>1</xdr:col>
      <xdr:colOff>933450</xdr:colOff>
      <xdr:row>70</xdr:row>
      <xdr:rowOff>95250</xdr:rowOff>
    </xdr:to>
    <xdr:pic>
      <xdr:nvPicPr>
        <xdr:cNvPr id="2" name="Picture 3">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7972425"/>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36</xdr:row>
      <xdr:rowOff>57150</xdr:rowOff>
    </xdr:from>
    <xdr:to>
      <xdr:col>1</xdr:col>
      <xdr:colOff>781050</xdr:colOff>
      <xdr:row>50</xdr:row>
      <xdr:rowOff>19050</xdr:rowOff>
    </xdr:to>
    <xdr:pic>
      <xdr:nvPicPr>
        <xdr:cNvPr id="3" name="Picture 4">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114925"/>
          <a:ext cx="28765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114300</xdr:colOff>
      <xdr:row>71</xdr:row>
      <xdr:rowOff>85725</xdr:rowOff>
    </xdr:from>
    <xdr:to>
      <xdr:col>1</xdr:col>
      <xdr:colOff>838200</xdr:colOff>
      <xdr:row>84</xdr:row>
      <xdr:rowOff>104775</xdr:rowOff>
    </xdr:to>
    <xdr:pic>
      <xdr:nvPicPr>
        <xdr:cNvPr id="2" name="Picture 3">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763250"/>
          <a:ext cx="295275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52</xdr:row>
      <xdr:rowOff>66675</xdr:rowOff>
    </xdr:from>
    <xdr:to>
      <xdr:col>1</xdr:col>
      <xdr:colOff>923925</xdr:colOff>
      <xdr:row>66</xdr:row>
      <xdr:rowOff>104775</xdr:rowOff>
    </xdr:to>
    <xdr:pic>
      <xdr:nvPicPr>
        <xdr:cNvPr id="3" name="Picture 5">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8029575"/>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95250</xdr:colOff>
      <xdr:row>70</xdr:row>
      <xdr:rowOff>19050</xdr:rowOff>
    </xdr:from>
    <xdr:to>
      <xdr:col>1</xdr:col>
      <xdr:colOff>933450</xdr:colOff>
      <xdr:row>83</xdr:row>
      <xdr:rowOff>123825</xdr:rowOff>
    </xdr:to>
    <xdr:pic>
      <xdr:nvPicPr>
        <xdr:cNvPr id="2" name="Picture 3">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706100"/>
          <a:ext cx="30670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50</xdr:row>
      <xdr:rowOff>57150</xdr:rowOff>
    </xdr:from>
    <xdr:to>
      <xdr:col>1</xdr:col>
      <xdr:colOff>914400</xdr:colOff>
      <xdr:row>64</xdr:row>
      <xdr:rowOff>95250</xdr:rowOff>
    </xdr:to>
    <xdr:pic>
      <xdr:nvPicPr>
        <xdr:cNvPr id="3" name="Picture 4">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886700"/>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75</xdr:row>
      <xdr:rowOff>104775</xdr:rowOff>
    </xdr:from>
    <xdr:to>
      <xdr:col>0</xdr:col>
      <xdr:colOff>2510790</xdr:colOff>
      <xdr:row>87</xdr:row>
      <xdr:rowOff>110490</xdr:rowOff>
    </xdr:to>
    <xdr:pic>
      <xdr:nvPicPr>
        <xdr:cNvPr id="2" name="Picture 1">
          <a:extLst>
            <a:ext uri="{FF2B5EF4-FFF2-40B4-BE49-F238E27FC236}">
              <a16:creationId xmlns:a16="http://schemas.microsoft.com/office/drawing/2014/main" id="{00000000-0008-0000-0E00-000001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05925"/>
          <a:ext cx="25050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91</xdr:row>
      <xdr:rowOff>95250</xdr:rowOff>
    </xdr:from>
    <xdr:to>
      <xdr:col>1</xdr:col>
      <xdr:colOff>41910</xdr:colOff>
      <xdr:row>103</xdr:row>
      <xdr:rowOff>80010</xdr:rowOff>
    </xdr:to>
    <xdr:pic>
      <xdr:nvPicPr>
        <xdr:cNvPr id="3" name="Picture 2">
          <a:extLst>
            <a:ext uri="{FF2B5EF4-FFF2-40B4-BE49-F238E27FC236}">
              <a16:creationId xmlns:a16="http://schemas.microsoft.com/office/drawing/2014/main" id="{00000000-0008-0000-0E00-000002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582400"/>
          <a:ext cx="2562225"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107</xdr:row>
      <xdr:rowOff>0</xdr:rowOff>
    </xdr:from>
    <xdr:to>
      <xdr:col>1</xdr:col>
      <xdr:colOff>173355</xdr:colOff>
      <xdr:row>119</xdr:row>
      <xdr:rowOff>1</xdr:rowOff>
    </xdr:to>
    <xdr:pic>
      <xdr:nvPicPr>
        <xdr:cNvPr id="2" name="Picture 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4439900"/>
          <a:ext cx="271653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89</xdr:row>
      <xdr:rowOff>0</xdr:rowOff>
    </xdr:from>
    <xdr:to>
      <xdr:col>1</xdr:col>
      <xdr:colOff>198120</xdr:colOff>
      <xdr:row>102</xdr:row>
      <xdr:rowOff>38101</xdr:rowOff>
    </xdr:to>
    <xdr:pic>
      <xdr:nvPicPr>
        <xdr:cNvPr id="3" name="Picture 2">
          <a:extLst>
            <a:ext uri="{FF2B5EF4-FFF2-40B4-BE49-F238E27FC236}">
              <a16:creationId xmlns:a16="http://schemas.microsoft.com/office/drawing/2014/main" id="{09EEB501-20BF-4CFE-BBA7-5DB45C9014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868150"/>
          <a:ext cx="277939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108</xdr:row>
      <xdr:rowOff>0</xdr:rowOff>
    </xdr:from>
    <xdr:to>
      <xdr:col>1</xdr:col>
      <xdr:colOff>224790</xdr:colOff>
      <xdr:row>121</xdr:row>
      <xdr:rowOff>38100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4982825"/>
          <a:ext cx="2781300"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126</xdr:row>
      <xdr:rowOff>133350</xdr:rowOff>
    </xdr:from>
    <xdr:to>
      <xdr:col>1</xdr:col>
      <xdr:colOff>259080</xdr:colOff>
      <xdr:row>138</xdr:row>
      <xdr:rowOff>118110</xdr:rowOff>
    </xdr:to>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7687925"/>
          <a:ext cx="2724150" cy="1706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100</xdr:row>
      <xdr:rowOff>85725</xdr:rowOff>
    </xdr:from>
    <xdr:to>
      <xdr:col>1</xdr:col>
      <xdr:colOff>304800</xdr:colOff>
      <xdr:row>112</xdr:row>
      <xdr:rowOff>114300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954250"/>
          <a:ext cx="27432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82</xdr:row>
      <xdr:rowOff>0</xdr:rowOff>
    </xdr:from>
    <xdr:to>
      <xdr:col>1</xdr:col>
      <xdr:colOff>190500</xdr:colOff>
      <xdr:row>95</xdr:row>
      <xdr:rowOff>38100</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296775"/>
          <a:ext cx="277177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113</xdr:row>
      <xdr:rowOff>142875</xdr:rowOff>
    </xdr:from>
    <xdr:to>
      <xdr:col>1</xdr:col>
      <xdr:colOff>152400</xdr:colOff>
      <xdr:row>125</xdr:row>
      <xdr:rowOff>133003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92400"/>
          <a:ext cx="27336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95</xdr:row>
      <xdr:rowOff>0</xdr:rowOff>
    </xdr:from>
    <xdr:to>
      <xdr:col>1</xdr:col>
      <xdr:colOff>190500</xdr:colOff>
      <xdr:row>107</xdr:row>
      <xdr:rowOff>114299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2677775"/>
          <a:ext cx="275272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76</xdr:row>
      <xdr:rowOff>76200</xdr:rowOff>
    </xdr:from>
    <xdr:to>
      <xdr:col>1</xdr:col>
      <xdr:colOff>381000</xdr:colOff>
      <xdr:row>90</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468100"/>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59</xdr:row>
      <xdr:rowOff>0</xdr:rowOff>
    </xdr:from>
    <xdr:to>
      <xdr:col>1</xdr:col>
      <xdr:colOff>228600</xdr:colOff>
      <xdr:row>72</xdr:row>
      <xdr:rowOff>38100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8963025"/>
          <a:ext cx="2781300"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86</xdr:row>
      <xdr:rowOff>104775</xdr:rowOff>
    </xdr:from>
    <xdr:to>
      <xdr:col>1</xdr:col>
      <xdr:colOff>266700</xdr:colOff>
      <xdr:row>98</xdr:row>
      <xdr:rowOff>106679</xdr:rowOff>
    </xdr:to>
    <xdr:pic>
      <xdr:nvPicPr>
        <xdr:cNvPr id="2" name="Picture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639675"/>
          <a:ext cx="2733675" cy="1716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xdr:colOff>
      <xdr:row>67</xdr:row>
      <xdr:rowOff>99060</xdr:rowOff>
    </xdr:from>
    <xdr:to>
      <xdr:col>1</xdr:col>
      <xdr:colOff>201930</xdr:colOff>
      <xdr:row>80</xdr:row>
      <xdr:rowOff>68581</xdr:rowOff>
    </xdr:to>
    <xdr:pic>
      <xdr:nvPicPr>
        <xdr:cNvPr id="3" name="Picture 2">
          <a:extLst>
            <a:ext uri="{FF2B5EF4-FFF2-40B4-BE49-F238E27FC236}">
              <a16:creationId xmlns:a16="http://schemas.microsoft.com/office/drawing/2014/main" id="{85B7107E-7099-4939-9532-1F8D50628B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 y="9919335"/>
          <a:ext cx="2752725" cy="1826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franklintempletonindia.com/downloadsServlet/pdf/product-labels-jg9o5k7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franklintempletonindia.com/downloadsServlet/pdf/product-labels-jg9o5k7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franklintempletonindia.com/downloadsServlet/pdf/product-labels-jg9o5k7l"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www.franklintempletonindia.com/downloadsServlet/pdf/product-labels-jg9o5k7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www.franklintempletonindia.com/downloadsServlet/pdf/product-labels-jg9o5k7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www.franklintempletonindia.com/downloadsServlet/pdf/product-labels-jg9o5k7l"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www.franklintempletonindia.com/downloadsServlet/pdf/product-labels-jg9o5k7l"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www.franklintempletonindia.com/downloadsServlet/pdf/product-labels-jg9o5k7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www.franklintempletonindia.com/downloadsServlet/pdf/product-labels-jg9o5k7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www.franklintempletonindia.com/downloadsServlet/pdf/product-labels-jg9o5k7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www.franklintempletonindia.com/downloadsServlet/pdf/product-labels-jg9o5k7l"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www.franklintempletonindia.com/downloadsServlet/pdf/product-labels-jg9o5k7l"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www.franklintempletonindia.com/downloadsServlet/pdf/product-labels-jg9o5k7l" TargetMode="Externa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 Id="rId4"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2"/>
  <sheetViews>
    <sheetView tabSelected="1" workbookViewId="0">
      <selection sqref="A1:G1"/>
    </sheetView>
  </sheetViews>
  <sheetFormatPr defaultColWidth="9.109375" defaultRowHeight="10.5" x14ac:dyDescent="0.2"/>
  <cols>
    <col min="1" max="1" width="38.6640625" style="14" bestFit="1" customWidth="1"/>
    <col min="2" max="2" width="50.5546875"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9" s="34" customFormat="1" ht="14.4" x14ac:dyDescent="0.2">
      <c r="A1" s="99" t="s">
        <v>972</v>
      </c>
      <c r="B1" s="100"/>
      <c r="C1" s="100"/>
      <c r="D1" s="100"/>
      <c r="E1" s="100"/>
      <c r="F1" s="100"/>
      <c r="G1" s="100"/>
    </row>
    <row r="2" spans="1:9" s="34" customFormat="1" ht="11.8" x14ac:dyDescent="0.2">
      <c r="E2" s="35"/>
      <c r="F2" s="1"/>
      <c r="G2" s="2"/>
    </row>
    <row r="3" spans="1:9" s="34" customFormat="1" ht="11.8" x14ac:dyDescent="0.2">
      <c r="A3" s="36" t="s">
        <v>7</v>
      </c>
      <c r="B3" s="37"/>
      <c r="C3" s="38"/>
      <c r="D3" s="38"/>
      <c r="E3" s="39"/>
      <c r="F3" s="1"/>
      <c r="G3" s="2"/>
    </row>
    <row r="4" spans="1:9" s="34" customFormat="1" ht="25.55" customHeight="1" x14ac:dyDescent="0.2">
      <c r="A4" s="19" t="s">
        <v>2</v>
      </c>
      <c r="B4" s="19" t="s">
        <v>0</v>
      </c>
      <c r="C4" s="40" t="s">
        <v>973</v>
      </c>
      <c r="D4" s="40" t="s">
        <v>1</v>
      </c>
      <c r="E4" s="41" t="s">
        <v>6</v>
      </c>
      <c r="F4" s="42" t="s">
        <v>3</v>
      </c>
      <c r="G4" s="42" t="s">
        <v>5</v>
      </c>
    </row>
    <row r="5" spans="1:9" x14ac:dyDescent="0.2">
      <c r="A5" s="43" t="s">
        <v>25</v>
      </c>
      <c r="B5" s="44"/>
      <c r="C5" s="44"/>
      <c r="D5" s="44"/>
      <c r="E5" s="4"/>
      <c r="F5" s="4"/>
      <c r="G5" s="4"/>
    </row>
    <row r="6" spans="1:9" x14ac:dyDescent="0.2">
      <c r="A6" s="45" t="s">
        <v>26</v>
      </c>
      <c r="B6" s="46"/>
      <c r="C6" s="46"/>
      <c r="D6" s="46"/>
      <c r="E6" s="5"/>
      <c r="F6" s="5"/>
      <c r="G6" s="5"/>
    </row>
    <row r="7" spans="1:9" x14ac:dyDescent="0.2">
      <c r="A7" s="46" t="s">
        <v>974</v>
      </c>
      <c r="B7" s="46" t="s">
        <v>975</v>
      </c>
      <c r="C7" s="46" t="s">
        <v>74</v>
      </c>
      <c r="D7" s="47">
        <v>750</v>
      </c>
      <c r="E7" s="5">
        <v>7844.5302739999997</v>
      </c>
      <c r="F7" s="5">
        <v>3.9174828746110699</v>
      </c>
      <c r="G7" s="5">
        <v>7.2249999999999996</v>
      </c>
    </row>
    <row r="8" spans="1:9" x14ac:dyDescent="0.2">
      <c r="A8" s="45" t="s">
        <v>31</v>
      </c>
      <c r="B8" s="45"/>
      <c r="C8" s="45"/>
      <c r="D8" s="45"/>
      <c r="E8" s="6">
        <f>SUM(E6:E7)</f>
        <v>7844.5302739999997</v>
      </c>
      <c r="F8" s="6">
        <f>SUM(F6:F7)</f>
        <v>3.9174828746110699</v>
      </c>
      <c r="G8" s="6"/>
      <c r="H8" s="12"/>
      <c r="I8" s="12"/>
    </row>
    <row r="9" spans="1:9" x14ac:dyDescent="0.2">
      <c r="A9" s="46"/>
      <c r="B9" s="46"/>
      <c r="C9" s="46"/>
      <c r="D9" s="46"/>
      <c r="E9" s="5"/>
      <c r="F9" s="5"/>
      <c r="G9" s="5"/>
    </row>
    <row r="10" spans="1:9" x14ac:dyDescent="0.2">
      <c r="A10" s="45" t="s">
        <v>32</v>
      </c>
      <c r="B10" s="46"/>
      <c r="C10" s="46"/>
      <c r="D10" s="46"/>
      <c r="E10" s="5"/>
      <c r="F10" s="5"/>
      <c r="G10" s="5"/>
    </row>
    <row r="11" spans="1:9" x14ac:dyDescent="0.2">
      <c r="A11" s="45" t="s">
        <v>33</v>
      </c>
      <c r="B11" s="46"/>
      <c r="C11" s="46"/>
      <c r="D11" s="46"/>
      <c r="E11" s="5"/>
      <c r="F11" s="5"/>
      <c r="G11" s="5"/>
    </row>
    <row r="12" spans="1:9" x14ac:dyDescent="0.2">
      <c r="A12" s="46" t="s">
        <v>976</v>
      </c>
      <c r="B12" s="46" t="s">
        <v>977</v>
      </c>
      <c r="C12" s="46" t="s">
        <v>34</v>
      </c>
      <c r="D12" s="47">
        <v>4000</v>
      </c>
      <c r="E12" s="5">
        <v>19750.72</v>
      </c>
      <c r="F12" s="5">
        <v>9.8633193650465891</v>
      </c>
      <c r="G12" s="5">
        <v>6.98</v>
      </c>
    </row>
    <row r="13" spans="1:9" x14ac:dyDescent="0.2">
      <c r="A13" s="46" t="s">
        <v>978</v>
      </c>
      <c r="B13" s="46" t="s">
        <v>979</v>
      </c>
      <c r="C13" s="46" t="s">
        <v>980</v>
      </c>
      <c r="D13" s="47">
        <v>2500</v>
      </c>
      <c r="E13" s="5">
        <v>12320.424999999999</v>
      </c>
      <c r="F13" s="5">
        <v>6.1527015971116104</v>
      </c>
      <c r="G13" s="5">
        <v>7</v>
      </c>
    </row>
    <row r="14" spans="1:9" x14ac:dyDescent="0.2">
      <c r="A14" s="46" t="s">
        <v>981</v>
      </c>
      <c r="B14" s="46" t="s">
        <v>982</v>
      </c>
      <c r="C14" s="46" t="s">
        <v>980</v>
      </c>
      <c r="D14" s="47">
        <v>2000</v>
      </c>
      <c r="E14" s="5">
        <v>9878.75</v>
      </c>
      <c r="F14" s="5">
        <v>4.9333526158769896</v>
      </c>
      <c r="G14" s="5">
        <v>6.9999000000000002</v>
      </c>
    </row>
    <row r="15" spans="1:9" x14ac:dyDescent="0.2">
      <c r="A15" s="46" t="s">
        <v>983</v>
      </c>
      <c r="B15" s="46" t="s">
        <v>984</v>
      </c>
      <c r="C15" s="46" t="s">
        <v>34</v>
      </c>
      <c r="D15" s="47">
        <v>2000</v>
      </c>
      <c r="E15" s="5">
        <v>9867.16</v>
      </c>
      <c r="F15" s="5">
        <v>4.9275646814907601</v>
      </c>
      <c r="G15" s="5">
        <v>7.0198999999999998</v>
      </c>
    </row>
    <row r="16" spans="1:9" x14ac:dyDescent="0.2">
      <c r="A16" s="46" t="s">
        <v>985</v>
      </c>
      <c r="B16" s="46" t="s">
        <v>986</v>
      </c>
      <c r="C16" s="46" t="s">
        <v>37</v>
      </c>
      <c r="D16" s="47">
        <v>2000</v>
      </c>
      <c r="E16" s="5">
        <v>9865.66</v>
      </c>
      <c r="F16" s="5">
        <v>4.92681559593602</v>
      </c>
      <c r="G16" s="5">
        <v>7.0003000000000002</v>
      </c>
    </row>
    <row r="17" spans="1:9" x14ac:dyDescent="0.2">
      <c r="A17" s="46" t="s">
        <v>987</v>
      </c>
      <c r="B17" s="46" t="s">
        <v>988</v>
      </c>
      <c r="C17" s="46" t="s">
        <v>34</v>
      </c>
      <c r="D17" s="47">
        <v>1500</v>
      </c>
      <c r="E17" s="5">
        <v>7391.1674999999996</v>
      </c>
      <c r="F17" s="5">
        <v>3.6910778712397798</v>
      </c>
      <c r="G17" s="5">
        <v>6.9798999999999998</v>
      </c>
    </row>
    <row r="18" spans="1:9" x14ac:dyDescent="0.2">
      <c r="A18" s="46" t="s">
        <v>989</v>
      </c>
      <c r="B18" s="46" t="s">
        <v>1439</v>
      </c>
      <c r="C18" s="46" t="s">
        <v>37</v>
      </c>
      <c r="D18" s="47">
        <v>1000</v>
      </c>
      <c r="E18" s="5">
        <v>4947.0600000000004</v>
      </c>
      <c r="F18" s="5">
        <v>2.47051412293058</v>
      </c>
      <c r="G18" s="5">
        <v>6.9752999999999998</v>
      </c>
    </row>
    <row r="19" spans="1:9" x14ac:dyDescent="0.2">
      <c r="A19" s="46" t="s">
        <v>990</v>
      </c>
      <c r="B19" s="46" t="s">
        <v>991</v>
      </c>
      <c r="C19" s="46" t="s">
        <v>980</v>
      </c>
      <c r="D19" s="47">
        <v>1000</v>
      </c>
      <c r="E19" s="5">
        <v>4946.87</v>
      </c>
      <c r="F19" s="5">
        <v>2.4704192387603099</v>
      </c>
      <c r="G19" s="5">
        <v>7.0003000000000002</v>
      </c>
    </row>
    <row r="20" spans="1:9" x14ac:dyDescent="0.2">
      <c r="A20" s="46" t="s">
        <v>992</v>
      </c>
      <c r="B20" s="46" t="s">
        <v>993</v>
      </c>
      <c r="C20" s="46" t="s">
        <v>34</v>
      </c>
      <c r="D20" s="47">
        <v>1000</v>
      </c>
      <c r="E20" s="5">
        <v>4945.1149999999998</v>
      </c>
      <c r="F20" s="5">
        <v>2.4695428086612701</v>
      </c>
      <c r="G20" s="5">
        <v>6.9848999999999997</v>
      </c>
    </row>
    <row r="21" spans="1:9" x14ac:dyDescent="0.2">
      <c r="A21" s="46" t="s">
        <v>994</v>
      </c>
      <c r="B21" s="46" t="s">
        <v>995</v>
      </c>
      <c r="C21" s="46" t="s">
        <v>37</v>
      </c>
      <c r="D21" s="47">
        <v>1000</v>
      </c>
      <c r="E21" s="5">
        <v>4934.7</v>
      </c>
      <c r="F21" s="5">
        <v>2.4643416579595798</v>
      </c>
      <c r="G21" s="5">
        <v>7</v>
      </c>
    </row>
    <row r="22" spans="1:9" x14ac:dyDescent="0.2">
      <c r="A22" s="46" t="s">
        <v>996</v>
      </c>
      <c r="B22" s="46" t="s">
        <v>997</v>
      </c>
      <c r="C22" s="46" t="s">
        <v>34</v>
      </c>
      <c r="D22" s="47">
        <v>500</v>
      </c>
      <c r="E22" s="5">
        <v>2478.5349999999999</v>
      </c>
      <c r="F22" s="5">
        <v>1.23775651026625</v>
      </c>
      <c r="G22" s="5">
        <v>7.0248999999999997</v>
      </c>
    </row>
    <row r="23" spans="1:9" x14ac:dyDescent="0.2">
      <c r="A23" s="45" t="s">
        <v>31</v>
      </c>
      <c r="B23" s="45"/>
      <c r="C23" s="45"/>
      <c r="D23" s="45"/>
      <c r="E23" s="6">
        <f>SUM(E11:E22)</f>
        <v>91326.162500000006</v>
      </c>
      <c r="F23" s="6">
        <f>SUM(F11:F22)</f>
        <v>45.607406065279747</v>
      </c>
      <c r="G23" s="6"/>
      <c r="H23" s="12"/>
      <c r="I23" s="12"/>
    </row>
    <row r="24" spans="1:9" x14ac:dyDescent="0.2">
      <c r="A24" s="46"/>
      <c r="B24" s="46"/>
      <c r="C24" s="46"/>
      <c r="D24" s="46"/>
      <c r="E24" s="5"/>
      <c r="F24" s="5"/>
      <c r="G24" s="5"/>
    </row>
    <row r="25" spans="1:9" x14ac:dyDescent="0.2">
      <c r="A25" s="45" t="s">
        <v>998</v>
      </c>
      <c r="B25" s="46"/>
      <c r="C25" s="46"/>
      <c r="D25" s="46"/>
      <c r="E25" s="5"/>
      <c r="F25" s="5"/>
      <c r="G25" s="5"/>
    </row>
    <row r="26" spans="1:9" x14ac:dyDescent="0.2">
      <c r="A26" s="46" t="s">
        <v>999</v>
      </c>
      <c r="B26" s="46" t="s">
        <v>1000</v>
      </c>
      <c r="C26" s="46" t="s">
        <v>34</v>
      </c>
      <c r="D26" s="47">
        <v>2000</v>
      </c>
      <c r="E26" s="5">
        <v>9880.6200000000008</v>
      </c>
      <c r="F26" s="5">
        <v>4.9342864758685598</v>
      </c>
      <c r="G26" s="5">
        <v>7</v>
      </c>
    </row>
    <row r="27" spans="1:9" x14ac:dyDescent="0.2">
      <c r="A27" s="46" t="s">
        <v>1001</v>
      </c>
      <c r="B27" s="46" t="s">
        <v>1002</v>
      </c>
      <c r="C27" s="46" t="s">
        <v>37</v>
      </c>
      <c r="D27" s="47">
        <v>2000</v>
      </c>
      <c r="E27" s="5">
        <v>9872.7199999999993</v>
      </c>
      <c r="F27" s="5">
        <v>4.93034129194697</v>
      </c>
      <c r="G27" s="5">
        <v>7.13</v>
      </c>
    </row>
    <row r="28" spans="1:9" x14ac:dyDescent="0.2">
      <c r="A28" s="46" t="s">
        <v>1003</v>
      </c>
      <c r="B28" s="46" t="s">
        <v>1004</v>
      </c>
      <c r="C28" s="46" t="s">
        <v>1005</v>
      </c>
      <c r="D28" s="47">
        <v>2000</v>
      </c>
      <c r="E28" s="5">
        <v>9846.98</v>
      </c>
      <c r="F28" s="5">
        <v>4.9174869838277502</v>
      </c>
      <c r="G28" s="5">
        <v>7.09</v>
      </c>
    </row>
    <row r="29" spans="1:9" x14ac:dyDescent="0.2">
      <c r="A29" s="46" t="s">
        <v>1006</v>
      </c>
      <c r="B29" s="46" t="s">
        <v>1007</v>
      </c>
      <c r="C29" s="46" t="s">
        <v>34</v>
      </c>
      <c r="D29" s="47">
        <v>1900</v>
      </c>
      <c r="E29" s="5">
        <v>9325.7890000000007</v>
      </c>
      <c r="F29" s="5">
        <v>4.65720921758997</v>
      </c>
      <c r="G29" s="5">
        <v>9.4700000000000006</v>
      </c>
    </row>
    <row r="30" spans="1:9" x14ac:dyDescent="0.2">
      <c r="A30" s="46" t="s">
        <v>1008</v>
      </c>
      <c r="B30" s="46" t="s">
        <v>1009</v>
      </c>
      <c r="C30" s="46" t="s">
        <v>1005</v>
      </c>
      <c r="D30" s="47">
        <v>1500</v>
      </c>
      <c r="E30" s="5">
        <v>7407.9075000000003</v>
      </c>
      <c r="F30" s="5">
        <v>3.6994376660306001</v>
      </c>
      <c r="G30" s="5">
        <v>7.0899000000000001</v>
      </c>
    </row>
    <row r="31" spans="1:9" x14ac:dyDescent="0.2">
      <c r="A31" s="46" t="s">
        <v>1010</v>
      </c>
      <c r="B31" s="46" t="s">
        <v>1011</v>
      </c>
      <c r="C31" s="46" t="s">
        <v>34</v>
      </c>
      <c r="D31" s="47">
        <v>1500</v>
      </c>
      <c r="E31" s="5">
        <v>7403.2275</v>
      </c>
      <c r="F31" s="5">
        <v>3.6971005190998301</v>
      </c>
      <c r="G31" s="5">
        <v>7.3402000000000003</v>
      </c>
    </row>
    <row r="32" spans="1:9" x14ac:dyDescent="0.2">
      <c r="A32" s="46" t="s">
        <v>1012</v>
      </c>
      <c r="B32" s="46" t="s">
        <v>1013</v>
      </c>
      <c r="C32" s="46" t="s">
        <v>980</v>
      </c>
      <c r="D32" s="47">
        <v>1500</v>
      </c>
      <c r="E32" s="5">
        <v>7399.3874999999998</v>
      </c>
      <c r="F32" s="5">
        <v>3.6951828600797199</v>
      </c>
      <c r="G32" s="5">
        <v>7.0900999999999996</v>
      </c>
    </row>
    <row r="33" spans="1:9" x14ac:dyDescent="0.2">
      <c r="A33" s="46" t="s">
        <v>1014</v>
      </c>
      <c r="B33" s="46" t="s">
        <v>1015</v>
      </c>
      <c r="C33" s="46" t="s">
        <v>34</v>
      </c>
      <c r="D33" s="47">
        <v>1000</v>
      </c>
      <c r="E33" s="5">
        <v>4970.835</v>
      </c>
      <c r="F33" s="5">
        <v>2.4823871289730901</v>
      </c>
      <c r="G33" s="5">
        <v>7.3852000000000002</v>
      </c>
    </row>
    <row r="34" spans="1:9" x14ac:dyDescent="0.2">
      <c r="A34" s="46" t="s">
        <v>1016</v>
      </c>
      <c r="B34" s="46" t="s">
        <v>1017</v>
      </c>
      <c r="C34" s="46" t="s">
        <v>34</v>
      </c>
      <c r="D34" s="47">
        <v>1000</v>
      </c>
      <c r="E34" s="5">
        <v>4946.7250000000004</v>
      </c>
      <c r="F34" s="5">
        <v>2.47034682715669</v>
      </c>
      <c r="G34" s="5">
        <v>7.5598999999999998</v>
      </c>
    </row>
    <row r="35" spans="1:9" x14ac:dyDescent="0.2">
      <c r="A35" s="46" t="s">
        <v>1018</v>
      </c>
      <c r="B35" s="46" t="s">
        <v>1019</v>
      </c>
      <c r="C35" s="46" t="s">
        <v>34</v>
      </c>
      <c r="D35" s="47">
        <v>1000</v>
      </c>
      <c r="E35" s="5">
        <v>4944.0600000000004</v>
      </c>
      <c r="F35" s="5">
        <v>2.4690159518211101</v>
      </c>
      <c r="G35" s="5">
        <v>7.375</v>
      </c>
    </row>
    <row r="36" spans="1:9" x14ac:dyDescent="0.2">
      <c r="A36" s="46" t="s">
        <v>1020</v>
      </c>
      <c r="B36" s="46" t="s">
        <v>1021</v>
      </c>
      <c r="C36" s="46" t="s">
        <v>34</v>
      </c>
      <c r="D36" s="47">
        <v>1000</v>
      </c>
      <c r="E36" s="5">
        <v>4931.2650000000003</v>
      </c>
      <c r="F36" s="5">
        <v>2.4626262520392399</v>
      </c>
      <c r="G36" s="5">
        <v>7.3735999999999997</v>
      </c>
    </row>
    <row r="37" spans="1:9" x14ac:dyDescent="0.2">
      <c r="A37" s="46" t="s">
        <v>1022</v>
      </c>
      <c r="B37" s="46" t="s">
        <v>1023</v>
      </c>
      <c r="C37" s="46" t="s">
        <v>1005</v>
      </c>
      <c r="D37" s="47">
        <v>1000</v>
      </c>
      <c r="E37" s="5">
        <v>4930.55</v>
      </c>
      <c r="F37" s="5">
        <v>2.4622691879248202</v>
      </c>
      <c r="G37" s="5">
        <v>7.3449</v>
      </c>
    </row>
    <row r="38" spans="1:9" x14ac:dyDescent="0.2">
      <c r="A38" s="46" t="s">
        <v>1024</v>
      </c>
      <c r="B38" s="46" t="s">
        <v>1025</v>
      </c>
      <c r="C38" s="46" t="s">
        <v>34</v>
      </c>
      <c r="D38" s="47">
        <v>1000</v>
      </c>
      <c r="E38" s="5">
        <v>4929.9250000000002</v>
      </c>
      <c r="F38" s="5">
        <v>2.46195706894368</v>
      </c>
      <c r="G38" s="5">
        <v>7.3075999999999999</v>
      </c>
    </row>
    <row r="39" spans="1:9" x14ac:dyDescent="0.2">
      <c r="A39" s="46" t="s">
        <v>1026</v>
      </c>
      <c r="B39" s="46" t="s">
        <v>1027</v>
      </c>
      <c r="C39" s="46" t="s">
        <v>34</v>
      </c>
      <c r="D39" s="47">
        <v>700</v>
      </c>
      <c r="E39" s="5">
        <v>3444.2134999999998</v>
      </c>
      <c r="F39" s="5">
        <v>1.7200070535101999</v>
      </c>
      <c r="G39" s="5">
        <v>7.3902000000000001</v>
      </c>
    </row>
    <row r="40" spans="1:9" x14ac:dyDescent="0.2">
      <c r="A40" s="46" t="s">
        <v>1028</v>
      </c>
      <c r="B40" s="46" t="s">
        <v>1029</v>
      </c>
      <c r="C40" s="46" t="s">
        <v>34</v>
      </c>
      <c r="D40" s="47">
        <v>500</v>
      </c>
      <c r="E40" s="5">
        <v>2482.4875000000002</v>
      </c>
      <c r="F40" s="5">
        <v>1.23973035070297</v>
      </c>
      <c r="G40" s="5">
        <v>7.3573000000000004</v>
      </c>
    </row>
    <row r="41" spans="1:9" x14ac:dyDescent="0.2">
      <c r="A41" s="46" t="s">
        <v>1030</v>
      </c>
      <c r="B41" s="46" t="s">
        <v>1031</v>
      </c>
      <c r="C41" s="46" t="s">
        <v>34</v>
      </c>
      <c r="D41" s="47">
        <v>300</v>
      </c>
      <c r="E41" s="5">
        <v>1475.2094999999999</v>
      </c>
      <c r="F41" s="5">
        <v>0.73670541776961596</v>
      </c>
      <c r="G41" s="5">
        <v>7.39</v>
      </c>
    </row>
    <row r="42" spans="1:9" x14ac:dyDescent="0.2">
      <c r="A42" s="45" t="s">
        <v>31</v>
      </c>
      <c r="B42" s="45"/>
      <c r="C42" s="45"/>
      <c r="D42" s="45"/>
      <c r="E42" s="6">
        <f>SUM(E25:E41)</f>
        <v>98191.902000000002</v>
      </c>
      <c r="F42" s="6">
        <f>SUM(F25:F41)</f>
        <v>49.036090253284819</v>
      </c>
      <c r="G42" s="6"/>
      <c r="H42" s="12"/>
      <c r="I42" s="12"/>
    </row>
    <row r="43" spans="1:9" x14ac:dyDescent="0.2">
      <c r="A43" s="46"/>
      <c r="B43" s="46"/>
      <c r="C43" s="46"/>
      <c r="D43" s="46"/>
      <c r="E43" s="5"/>
      <c r="F43" s="5"/>
      <c r="G43" s="5"/>
    </row>
    <row r="44" spans="1:9" x14ac:dyDescent="0.2">
      <c r="A44" s="45" t="s">
        <v>40</v>
      </c>
      <c r="B44" s="46"/>
      <c r="C44" s="46"/>
      <c r="D44" s="46"/>
      <c r="E44" s="5"/>
      <c r="F44" s="5"/>
      <c r="G44" s="5"/>
    </row>
    <row r="45" spans="1:9" x14ac:dyDescent="0.2">
      <c r="A45" s="46" t="s">
        <v>1032</v>
      </c>
      <c r="B45" s="46" t="s">
        <v>1312</v>
      </c>
      <c r="C45" s="46" t="s">
        <v>42</v>
      </c>
      <c r="D45" s="47">
        <v>20000000</v>
      </c>
      <c r="E45" s="5">
        <v>19897.2</v>
      </c>
      <c r="F45" s="5">
        <v>9.9364700664180905</v>
      </c>
      <c r="G45" s="5">
        <v>6.2866</v>
      </c>
    </row>
    <row r="46" spans="1:9" x14ac:dyDescent="0.2">
      <c r="A46" s="46" t="s">
        <v>1033</v>
      </c>
      <c r="B46" s="46" t="s">
        <v>1423</v>
      </c>
      <c r="C46" s="46" t="s">
        <v>42</v>
      </c>
      <c r="D46" s="47">
        <v>19000000</v>
      </c>
      <c r="E46" s="5">
        <v>18785.223999999998</v>
      </c>
      <c r="F46" s="5">
        <v>9.3811599605451406</v>
      </c>
      <c r="G46" s="5">
        <v>6.4202000000000004</v>
      </c>
    </row>
    <row r="47" spans="1:9" x14ac:dyDescent="0.2">
      <c r="A47" s="46" t="s">
        <v>1034</v>
      </c>
      <c r="B47" s="46" t="s">
        <v>1424</v>
      </c>
      <c r="C47" s="46" t="s">
        <v>42</v>
      </c>
      <c r="D47" s="47">
        <v>7500000</v>
      </c>
      <c r="E47" s="5">
        <v>7406.2425000000003</v>
      </c>
      <c r="F47" s="5">
        <v>3.6986061810648501</v>
      </c>
      <c r="G47" s="5">
        <v>6.4175000000000004</v>
      </c>
    </row>
    <row r="48" spans="1:9" x14ac:dyDescent="0.2">
      <c r="A48" s="45" t="s">
        <v>31</v>
      </c>
      <c r="B48" s="45"/>
      <c r="C48" s="45"/>
      <c r="D48" s="45"/>
      <c r="E48" s="6">
        <f>SUM(E44:E47)</f>
        <v>46088.666499999999</v>
      </c>
      <c r="F48" s="6">
        <f>SUM(F44:F47)</f>
        <v>23.016236208028079</v>
      </c>
      <c r="G48" s="6"/>
      <c r="H48" s="12"/>
      <c r="I48" s="12"/>
    </row>
    <row r="49" spans="1:9" x14ac:dyDescent="0.2">
      <c r="A49" s="46"/>
      <c r="B49" s="46"/>
      <c r="C49" s="46"/>
      <c r="D49" s="46"/>
      <c r="E49" s="5"/>
      <c r="F49" s="5"/>
      <c r="G49" s="5"/>
    </row>
    <row r="50" spans="1:9" x14ac:dyDescent="0.2">
      <c r="A50" s="45" t="s">
        <v>1035</v>
      </c>
      <c r="B50" s="46"/>
      <c r="C50" s="46"/>
      <c r="D50" s="46"/>
      <c r="E50" s="5"/>
      <c r="F50" s="5"/>
      <c r="G50" s="5"/>
    </row>
    <row r="51" spans="1:9" x14ac:dyDescent="0.2">
      <c r="A51" s="46" t="s">
        <v>1036</v>
      </c>
      <c r="B51" s="46" t="s">
        <v>1037</v>
      </c>
      <c r="C51" s="46" t="s">
        <v>1038</v>
      </c>
      <c r="D51" s="47">
        <v>5135.567</v>
      </c>
      <c r="E51" s="5">
        <v>566.69087330000002</v>
      </c>
      <c r="F51" s="5">
        <v>0.28299996479191902</v>
      </c>
      <c r="G51" s="5">
        <v>6.46</v>
      </c>
    </row>
    <row r="52" spans="1:9" x14ac:dyDescent="0.2">
      <c r="A52" s="45" t="s">
        <v>31</v>
      </c>
      <c r="B52" s="45"/>
      <c r="C52" s="45"/>
      <c r="D52" s="45"/>
      <c r="E52" s="6">
        <f>SUM(E51:E51)</f>
        <v>566.69087330000002</v>
      </c>
      <c r="F52" s="6">
        <f>SUM(F51:F51)</f>
        <v>0.28299996479191902</v>
      </c>
      <c r="G52" s="6"/>
      <c r="H52" s="12"/>
      <c r="I52" s="12"/>
    </row>
    <row r="53" spans="1:9" x14ac:dyDescent="0.2">
      <c r="A53" s="46"/>
      <c r="B53" s="46"/>
      <c r="C53" s="46"/>
      <c r="D53" s="46"/>
      <c r="E53" s="5"/>
      <c r="F53" s="5"/>
      <c r="G53" s="5"/>
    </row>
    <row r="54" spans="1:9" x14ac:dyDescent="0.2">
      <c r="A54" s="45" t="s">
        <v>44</v>
      </c>
      <c r="B54" s="45"/>
      <c r="C54" s="45"/>
      <c r="D54" s="45"/>
      <c r="E54" s="6">
        <f>E8+E23+E42+E48+E52</f>
        <v>244017.95214729998</v>
      </c>
      <c r="F54" s="6">
        <f>F8+F23+F42+F48+F52</f>
        <v>121.86021536599561</v>
      </c>
      <c r="G54" s="6"/>
      <c r="H54" s="12"/>
      <c r="I54" s="12"/>
    </row>
    <row r="55" spans="1:9" x14ac:dyDescent="0.2">
      <c r="A55" s="45"/>
      <c r="B55" s="45"/>
      <c r="C55" s="45"/>
      <c r="D55" s="45"/>
      <c r="E55" s="6"/>
      <c r="F55" s="6"/>
      <c r="G55" s="6"/>
      <c r="H55" s="12"/>
      <c r="I55" s="12"/>
    </row>
    <row r="56" spans="1:9" x14ac:dyDescent="0.2">
      <c r="A56" s="45" t="s">
        <v>46</v>
      </c>
      <c r="B56" s="45"/>
      <c r="C56" s="45"/>
      <c r="D56" s="45"/>
      <c r="E56" s="6">
        <f>E58-(E8+E23+E42+E48+E52)</f>
        <v>-43773.802393899969</v>
      </c>
      <c r="F56" s="6">
        <f>F58-(F8+F23+F42+F48+F52)</f>
        <v>-21.860215365995614</v>
      </c>
      <c r="G56" s="6"/>
      <c r="H56" s="12"/>
      <c r="I56" s="12"/>
    </row>
    <row r="57" spans="1:9" x14ac:dyDescent="0.2">
      <c r="A57" s="45"/>
      <c r="B57" s="45"/>
      <c r="C57" s="45"/>
      <c r="D57" s="45"/>
      <c r="E57" s="6"/>
      <c r="F57" s="6"/>
      <c r="G57" s="6"/>
      <c r="H57" s="12"/>
      <c r="I57" s="12"/>
    </row>
    <row r="58" spans="1:9" x14ac:dyDescent="0.2">
      <c r="A58" s="48" t="s">
        <v>45</v>
      </c>
      <c r="B58" s="48"/>
      <c r="C58" s="48"/>
      <c r="D58" s="48"/>
      <c r="E58" s="7">
        <v>200244.14975340001</v>
      </c>
      <c r="F58" s="7">
        <v>100</v>
      </c>
      <c r="G58" s="7"/>
      <c r="H58" s="12"/>
      <c r="I58" s="12"/>
    </row>
    <row r="59" spans="1:9" x14ac:dyDescent="0.2">
      <c r="A59" s="14" t="s">
        <v>1304</v>
      </c>
    </row>
    <row r="61" spans="1:9" x14ac:dyDescent="0.2">
      <c r="A61" s="12" t="s">
        <v>1039</v>
      </c>
    </row>
    <row r="62" spans="1:9" x14ac:dyDescent="0.2">
      <c r="A62" s="12" t="s">
        <v>47</v>
      </c>
    </row>
    <row r="63" spans="1:9" x14ac:dyDescent="0.2">
      <c r="A63" s="12" t="s">
        <v>1040</v>
      </c>
    </row>
    <row r="64" spans="1:9" x14ac:dyDescent="0.2">
      <c r="A64" s="12"/>
    </row>
    <row r="65" spans="1:4" x14ac:dyDescent="0.2">
      <c r="A65" s="14" t="s">
        <v>1041</v>
      </c>
    </row>
    <row r="66" spans="1:4" x14ac:dyDescent="0.2">
      <c r="A66" s="14" t="s">
        <v>1042</v>
      </c>
    </row>
    <row r="68" spans="1:4" x14ac:dyDescent="0.2">
      <c r="A68" s="12" t="s">
        <v>48</v>
      </c>
    </row>
    <row r="69" spans="1:4" x14ac:dyDescent="0.2">
      <c r="A69" s="12" t="s">
        <v>49</v>
      </c>
    </row>
    <row r="70" spans="1:4" x14ac:dyDescent="0.2">
      <c r="A70" s="12" t="s">
        <v>50</v>
      </c>
      <c r="B70" s="12"/>
      <c r="C70" s="30" t="s">
        <v>52</v>
      </c>
      <c r="D70" s="12" t="s">
        <v>51</v>
      </c>
    </row>
    <row r="71" spans="1:4" x14ac:dyDescent="0.2">
      <c r="A71" s="14" t="s">
        <v>1343</v>
      </c>
      <c r="C71" s="49">
        <v>5639.5208000000002</v>
      </c>
      <c r="D71" s="50">
        <v>5823.7754999999997</v>
      </c>
    </row>
    <row r="72" spans="1:4" x14ac:dyDescent="0.2">
      <c r="A72" s="14" t="s">
        <v>1344</v>
      </c>
      <c r="C72" s="49">
        <v>1509.3204000000001</v>
      </c>
      <c r="D72" s="50" t="s">
        <v>1044</v>
      </c>
    </row>
    <row r="73" spans="1:4" x14ac:dyDescent="0.2">
      <c r="A73" s="14" t="s">
        <v>1345</v>
      </c>
      <c r="C73" s="49">
        <v>1244.6622</v>
      </c>
      <c r="D73" s="50" t="s">
        <v>1046</v>
      </c>
    </row>
    <row r="74" spans="1:4" x14ac:dyDescent="0.2">
      <c r="A74" s="14" t="s">
        <v>1346</v>
      </c>
      <c r="C74" s="49">
        <v>1000</v>
      </c>
      <c r="D74" s="50" t="s">
        <v>1048</v>
      </c>
    </row>
    <row r="75" spans="1:4" x14ac:dyDescent="0.2">
      <c r="A75" s="14" t="s">
        <v>1347</v>
      </c>
      <c r="C75" s="49">
        <v>1055.0345</v>
      </c>
      <c r="D75" s="50" t="s">
        <v>1050</v>
      </c>
    </row>
    <row r="76" spans="1:4" x14ac:dyDescent="0.2">
      <c r="A76" s="14" t="s">
        <v>1051</v>
      </c>
      <c r="C76" s="49">
        <v>3730.7435999999998</v>
      </c>
      <c r="D76" s="50">
        <v>3865.4524999999999</v>
      </c>
    </row>
    <row r="77" spans="1:4" x14ac:dyDescent="0.2">
      <c r="A77" s="14" t="s">
        <v>1052</v>
      </c>
      <c r="C77" s="49">
        <v>1000</v>
      </c>
      <c r="D77" s="50" t="s">
        <v>1053</v>
      </c>
    </row>
    <row r="78" spans="1:4" x14ac:dyDescent="0.2">
      <c r="A78" s="14" t="s">
        <v>1054</v>
      </c>
      <c r="C78" s="49">
        <v>1025.8416</v>
      </c>
      <c r="D78" s="50" t="s">
        <v>1055</v>
      </c>
    </row>
    <row r="79" spans="1:4" x14ac:dyDescent="0.2">
      <c r="A79" s="14" t="s">
        <v>1056</v>
      </c>
      <c r="C79" s="49">
        <v>3759.5807</v>
      </c>
      <c r="D79" s="50">
        <v>3896.6876000000002</v>
      </c>
    </row>
    <row r="80" spans="1:4" x14ac:dyDescent="0.2">
      <c r="A80" s="14" t="s">
        <v>1057</v>
      </c>
      <c r="C80" s="49">
        <v>1001.6033</v>
      </c>
      <c r="D80" s="50" t="s">
        <v>1058</v>
      </c>
    </row>
    <row r="81" spans="1:4" x14ac:dyDescent="0.2">
      <c r="A81" s="14" t="s">
        <v>1059</v>
      </c>
      <c r="C81" s="49">
        <v>1021.7093</v>
      </c>
      <c r="D81" s="50" t="s">
        <v>1060</v>
      </c>
    </row>
    <row r="82" spans="1:4" x14ac:dyDescent="0.2">
      <c r="A82" s="14" t="s">
        <v>1061</v>
      </c>
      <c r="C82" s="49">
        <v>15.867000000000001</v>
      </c>
      <c r="D82" s="50" t="s">
        <v>1062</v>
      </c>
    </row>
    <row r="83" spans="1:4" x14ac:dyDescent="0.2">
      <c r="A83" s="14" t="s">
        <v>1063</v>
      </c>
      <c r="C83" s="49">
        <v>15.867000000000001</v>
      </c>
      <c r="D83" s="50" t="s">
        <v>1062</v>
      </c>
    </row>
    <row r="84" spans="1:4" x14ac:dyDescent="0.2">
      <c r="A84" s="14" t="s">
        <v>1064</v>
      </c>
      <c r="C84" s="49">
        <v>10</v>
      </c>
      <c r="D84" s="50" t="s">
        <v>1065</v>
      </c>
    </row>
    <row r="85" spans="1:4" x14ac:dyDescent="0.2">
      <c r="A85" s="14" t="s">
        <v>1066</v>
      </c>
      <c r="C85" s="49">
        <v>10</v>
      </c>
      <c r="D85" s="50" t="s">
        <v>1065</v>
      </c>
    </row>
    <row r="86" spans="1:4" x14ac:dyDescent="0.2">
      <c r="C86" s="49"/>
      <c r="D86" s="49"/>
    </row>
    <row r="87" spans="1:4" x14ac:dyDescent="0.2">
      <c r="A87" s="14" t="s">
        <v>937</v>
      </c>
    </row>
    <row r="88" spans="1:4" x14ac:dyDescent="0.2">
      <c r="A88" s="14" t="s">
        <v>1348</v>
      </c>
    </row>
    <row r="90" spans="1:4" x14ac:dyDescent="0.2">
      <c r="A90" s="12" t="s">
        <v>58</v>
      </c>
    </row>
    <row r="91" spans="1:4" x14ac:dyDescent="0.2">
      <c r="A91" s="101" t="s">
        <v>62</v>
      </c>
      <c r="B91" s="102"/>
      <c r="C91" s="51" t="s">
        <v>63</v>
      </c>
    </row>
    <row r="92" spans="1:4" x14ac:dyDescent="0.2">
      <c r="A92" s="97" t="s">
        <v>1043</v>
      </c>
      <c r="B92" s="98"/>
      <c r="C92" s="52">
        <v>47.856352680000001</v>
      </c>
    </row>
    <row r="93" spans="1:4" x14ac:dyDescent="0.2">
      <c r="A93" s="97" t="s">
        <v>1045</v>
      </c>
      <c r="B93" s="98"/>
      <c r="C93" s="52">
        <v>37.320083080000003</v>
      </c>
    </row>
    <row r="94" spans="1:4" x14ac:dyDescent="0.2">
      <c r="A94" s="97" t="s">
        <v>1047</v>
      </c>
      <c r="B94" s="98"/>
      <c r="C94" s="52">
        <v>32.922494589999999</v>
      </c>
    </row>
    <row r="95" spans="1:4" x14ac:dyDescent="0.2">
      <c r="A95" s="97" t="s">
        <v>1049</v>
      </c>
      <c r="B95" s="98"/>
      <c r="C95" s="52">
        <v>32.954237759999998</v>
      </c>
    </row>
    <row r="96" spans="1:4" x14ac:dyDescent="0.2">
      <c r="A96" s="97" t="s">
        <v>1052</v>
      </c>
      <c r="B96" s="98"/>
      <c r="C96" s="52">
        <v>34.897743339999998</v>
      </c>
    </row>
    <row r="97" spans="1:5" x14ac:dyDescent="0.2">
      <c r="A97" s="97" t="s">
        <v>1054</v>
      </c>
      <c r="B97" s="98"/>
      <c r="C97" s="52">
        <v>32.019710869999997</v>
      </c>
    </row>
    <row r="98" spans="1:5" x14ac:dyDescent="0.2">
      <c r="A98" s="97" t="s">
        <v>1057</v>
      </c>
      <c r="B98" s="98"/>
      <c r="C98" s="52">
        <v>35.282213059999997</v>
      </c>
    </row>
    <row r="99" spans="1:5" x14ac:dyDescent="0.2">
      <c r="A99" s="97" t="s">
        <v>1059</v>
      </c>
      <c r="B99" s="98"/>
      <c r="C99" s="52">
        <v>34.197852439999998</v>
      </c>
    </row>
    <row r="100" spans="1:5" x14ac:dyDescent="0.2">
      <c r="A100" s="14" t="s">
        <v>64</v>
      </c>
    </row>
    <row r="101" spans="1:5" x14ac:dyDescent="0.2">
      <c r="A101" s="14" t="s">
        <v>57</v>
      </c>
    </row>
    <row r="103" spans="1:5" x14ac:dyDescent="0.2">
      <c r="A103" s="12" t="s">
        <v>1067</v>
      </c>
      <c r="D103" s="1">
        <v>0.216138316132886</v>
      </c>
      <c r="E103" s="2" t="s">
        <v>60</v>
      </c>
    </row>
    <row r="105" spans="1:5" x14ac:dyDescent="0.2">
      <c r="A105" s="12" t="s">
        <v>61</v>
      </c>
      <c r="D105" s="30" t="s">
        <v>59</v>
      </c>
    </row>
    <row r="107" spans="1:5" x14ac:dyDescent="0.2">
      <c r="A107" s="12" t="s">
        <v>1068</v>
      </c>
    </row>
    <row r="109" spans="1:5" x14ac:dyDescent="0.2">
      <c r="A109" s="12" t="s">
        <v>941</v>
      </c>
    </row>
    <row r="125" spans="1:1" x14ac:dyDescent="0.2">
      <c r="A125" s="12" t="s">
        <v>1069</v>
      </c>
    </row>
    <row r="127" spans="1:1" x14ac:dyDescent="0.2">
      <c r="A127" s="12" t="s">
        <v>1070</v>
      </c>
    </row>
    <row r="142" spans="1:1" x14ac:dyDescent="0.2">
      <c r="A142" s="14" t="s">
        <v>940</v>
      </c>
    </row>
    <row r="145" spans="1:1" x14ac:dyDescent="0.2">
      <c r="A145" s="13"/>
    </row>
    <row r="146" spans="1:1" x14ac:dyDescent="0.2">
      <c r="A146" s="13"/>
    </row>
    <row r="159" spans="1:1" x14ac:dyDescent="0.2">
      <c r="A159" s="13"/>
    </row>
    <row r="160" spans="1:1" x14ac:dyDescent="0.2">
      <c r="A160" s="13"/>
    </row>
    <row r="162" spans="1:1" x14ac:dyDescent="0.2">
      <c r="A162" s="13"/>
    </row>
  </sheetData>
  <mergeCells count="10">
    <mergeCell ref="A96:B96"/>
    <mergeCell ref="A97:B97"/>
    <mergeCell ref="A98:B98"/>
    <mergeCell ref="A99:B99"/>
    <mergeCell ref="A1:G1"/>
    <mergeCell ref="A91:B91"/>
    <mergeCell ref="A92:B92"/>
    <mergeCell ref="A93:B93"/>
    <mergeCell ref="A94:B94"/>
    <mergeCell ref="A95:B95"/>
  </mergeCells>
  <conditionalFormatting sqref="F2:F3">
    <cfRule type="cellIs" dxfId="117" priority="2" stopIfTrue="1" operator="between">
      <formula>0.009</formula>
      <formula>-0.009</formula>
    </cfRule>
  </conditionalFormatting>
  <conditionalFormatting sqref="F5:F65540">
    <cfRule type="cellIs" dxfId="11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4"/>
  <sheetViews>
    <sheetView workbookViewId="0">
      <selection sqref="A1:G1"/>
    </sheetView>
  </sheetViews>
  <sheetFormatPr defaultColWidth="9.109375" defaultRowHeight="10.5" x14ac:dyDescent="0.2"/>
  <cols>
    <col min="1" max="1" width="33.44140625" style="14" bestFit="1" customWidth="1"/>
    <col min="2" max="2" width="37.109375" style="14" bestFit="1" customWidth="1"/>
    <col min="3" max="3" width="24.441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9" s="34" customFormat="1" ht="14.4" x14ac:dyDescent="0.2">
      <c r="A1" s="99" t="s">
        <v>1258</v>
      </c>
      <c r="B1" s="100"/>
      <c r="C1" s="100"/>
      <c r="D1" s="100"/>
      <c r="E1" s="100"/>
      <c r="F1" s="100"/>
      <c r="G1" s="100"/>
    </row>
    <row r="2" spans="1:9" s="34" customFormat="1" ht="11.8" x14ac:dyDescent="0.2">
      <c r="E2" s="35"/>
      <c r="F2" s="1"/>
      <c r="G2" s="2"/>
    </row>
    <row r="3" spans="1:9" s="34" customFormat="1" ht="11.8" x14ac:dyDescent="0.2">
      <c r="A3" s="36" t="s">
        <v>7</v>
      </c>
      <c r="B3" s="37"/>
      <c r="C3" s="38"/>
      <c r="D3" s="38"/>
      <c r="E3" s="39"/>
      <c r="F3" s="1"/>
      <c r="G3" s="2"/>
    </row>
    <row r="4" spans="1:9" s="34" customFormat="1" ht="25.55" customHeight="1" x14ac:dyDescent="0.2">
      <c r="A4" s="19" t="s">
        <v>2</v>
      </c>
      <c r="B4" s="19" t="s">
        <v>0</v>
      </c>
      <c r="C4" s="40" t="s">
        <v>973</v>
      </c>
      <c r="D4" s="40" t="s">
        <v>1</v>
      </c>
      <c r="E4" s="41" t="s">
        <v>6</v>
      </c>
      <c r="F4" s="42" t="s">
        <v>3</v>
      </c>
      <c r="G4" s="42" t="s">
        <v>5</v>
      </c>
    </row>
    <row r="5" spans="1:9" x14ac:dyDescent="0.2">
      <c r="A5" s="43" t="s">
        <v>41</v>
      </c>
      <c r="B5" s="44"/>
      <c r="C5" s="44"/>
      <c r="D5" s="44"/>
      <c r="E5" s="4"/>
      <c r="F5" s="4"/>
      <c r="G5" s="4"/>
    </row>
    <row r="6" spans="1:9" x14ac:dyDescent="0.2">
      <c r="A6" s="46" t="s">
        <v>68</v>
      </c>
      <c r="B6" s="46" t="s">
        <v>1464</v>
      </c>
      <c r="C6" s="46" t="s">
        <v>42</v>
      </c>
      <c r="D6" s="47">
        <v>500000</v>
      </c>
      <c r="E6" s="5">
        <v>504.75205560000001</v>
      </c>
      <c r="F6" s="5">
        <v>19.9038333129457</v>
      </c>
      <c r="G6" s="5">
        <v>7.1431482500125103</v>
      </c>
    </row>
    <row r="7" spans="1:9" x14ac:dyDescent="0.2">
      <c r="A7" s="46" t="s">
        <v>69</v>
      </c>
      <c r="B7" s="46" t="s">
        <v>1467</v>
      </c>
      <c r="C7" s="46" t="s">
        <v>42</v>
      </c>
      <c r="D7" s="47">
        <v>500000</v>
      </c>
      <c r="E7" s="5">
        <v>503.73855559999998</v>
      </c>
      <c r="F7" s="5">
        <v>19.863868076868201</v>
      </c>
      <c r="G7" s="5">
        <v>7.1654259580125101</v>
      </c>
    </row>
    <row r="8" spans="1:9" x14ac:dyDescent="0.2">
      <c r="A8" s="46" t="s">
        <v>70</v>
      </c>
      <c r="B8" s="46" t="s">
        <v>1468</v>
      </c>
      <c r="C8" s="46" t="s">
        <v>42</v>
      </c>
      <c r="D8" s="47">
        <v>500000</v>
      </c>
      <c r="E8" s="5">
        <v>503.20305560000003</v>
      </c>
      <c r="F8" s="5">
        <v>19.842751763183401</v>
      </c>
      <c r="G8" s="5">
        <v>7.1742519999999903</v>
      </c>
    </row>
    <row r="9" spans="1:9" x14ac:dyDescent="0.2">
      <c r="A9" s="46" t="s">
        <v>76</v>
      </c>
      <c r="B9" s="46" t="s">
        <v>1469</v>
      </c>
      <c r="C9" s="46" t="s">
        <v>42</v>
      </c>
      <c r="D9" s="47">
        <v>450000</v>
      </c>
      <c r="E9" s="5">
        <v>456.08797779999998</v>
      </c>
      <c r="F9" s="5">
        <v>17.984867987072899</v>
      </c>
      <c r="G9" s="5">
        <v>7.0743889528125097</v>
      </c>
    </row>
    <row r="10" spans="1:9" x14ac:dyDescent="0.2">
      <c r="A10" s="46" t="s">
        <v>67</v>
      </c>
      <c r="B10" s="46" t="s">
        <v>1463</v>
      </c>
      <c r="C10" s="46" t="s">
        <v>42</v>
      </c>
      <c r="D10" s="47">
        <v>300000</v>
      </c>
      <c r="E10" s="5">
        <v>303.3351333</v>
      </c>
      <c r="F10" s="5">
        <v>11.9613815618572</v>
      </c>
      <c r="G10" s="5">
        <v>7.1224733775124998</v>
      </c>
    </row>
    <row r="11" spans="1:9" x14ac:dyDescent="0.2">
      <c r="A11" s="45" t="s">
        <v>31</v>
      </c>
      <c r="B11" s="45"/>
      <c r="C11" s="45"/>
      <c r="D11" s="45"/>
      <c r="E11" s="6">
        <f>SUM(E6:E10)</f>
        <v>2271.1167779000002</v>
      </c>
      <c r="F11" s="6">
        <f>SUM(F6:F10)</f>
        <v>89.556702701927392</v>
      </c>
      <c r="G11" s="6"/>
      <c r="H11" s="12"/>
      <c r="I11" s="12"/>
    </row>
    <row r="12" spans="1:9" x14ac:dyDescent="0.2">
      <c r="A12" s="46"/>
      <c r="B12" s="46"/>
      <c r="C12" s="46"/>
      <c r="D12" s="46"/>
      <c r="E12" s="5"/>
      <c r="F12" s="5"/>
      <c r="G12" s="5"/>
    </row>
    <row r="13" spans="1:9" x14ac:dyDescent="0.2">
      <c r="A13" s="45" t="s">
        <v>1035</v>
      </c>
      <c r="B13" s="46"/>
      <c r="C13" s="46"/>
      <c r="D13" s="46"/>
      <c r="E13" s="5"/>
      <c r="F13" s="5"/>
      <c r="G13" s="5"/>
    </row>
    <row r="14" spans="1:9" x14ac:dyDescent="0.2">
      <c r="A14" s="46" t="s">
        <v>1036</v>
      </c>
      <c r="B14" s="46" t="s">
        <v>1037</v>
      </c>
      <c r="C14" s="46" t="s">
        <v>1038</v>
      </c>
      <c r="D14" s="47">
        <v>72.486999999999995</v>
      </c>
      <c r="E14" s="5">
        <v>7.9986730000000001</v>
      </c>
      <c r="F14" s="5">
        <v>0.31541080883269101</v>
      </c>
      <c r="G14" s="5">
        <v>6.46</v>
      </c>
    </row>
    <row r="15" spans="1:9" x14ac:dyDescent="0.2">
      <c r="A15" s="45" t="s">
        <v>31</v>
      </c>
      <c r="B15" s="45"/>
      <c r="C15" s="45"/>
      <c r="D15" s="45"/>
      <c r="E15" s="6">
        <f>SUM(E14:E14)</f>
        <v>7.9986730000000001</v>
      </c>
      <c r="F15" s="6">
        <f>SUM(F14:F14)</f>
        <v>0.31541080883269101</v>
      </c>
      <c r="G15" s="6"/>
      <c r="H15" s="12"/>
      <c r="I15" s="12"/>
    </row>
    <row r="16" spans="1:9" x14ac:dyDescent="0.2">
      <c r="A16" s="46"/>
      <c r="B16" s="46"/>
      <c r="C16" s="46"/>
      <c r="D16" s="46"/>
      <c r="E16" s="5"/>
      <c r="F16" s="5"/>
      <c r="G16" s="5"/>
    </row>
    <row r="17" spans="1:9" x14ac:dyDescent="0.2">
      <c r="A17" s="45" t="s">
        <v>44</v>
      </c>
      <c r="B17" s="45"/>
      <c r="C17" s="45"/>
      <c r="D17" s="45"/>
      <c r="E17" s="6">
        <f>E11+E15</f>
        <v>2279.1154509000003</v>
      </c>
      <c r="F17" s="6">
        <f>F11+F15</f>
        <v>89.872113510760087</v>
      </c>
      <c r="G17" s="6"/>
      <c r="H17" s="12"/>
      <c r="I17" s="12"/>
    </row>
    <row r="18" spans="1:9" x14ac:dyDescent="0.2">
      <c r="A18" s="45"/>
      <c r="B18" s="45"/>
      <c r="C18" s="45"/>
      <c r="D18" s="45"/>
      <c r="E18" s="6"/>
      <c r="F18" s="6"/>
      <c r="G18" s="6"/>
      <c r="H18" s="12"/>
      <c r="I18" s="12"/>
    </row>
    <row r="19" spans="1:9" x14ac:dyDescent="0.2">
      <c r="A19" s="45" t="s">
        <v>46</v>
      </c>
      <c r="B19" s="45"/>
      <c r="C19" s="45"/>
      <c r="D19" s="45"/>
      <c r="E19" s="6">
        <f>E21-(E11+E15)</f>
        <v>256.8385417999998</v>
      </c>
      <c r="F19" s="6">
        <f>F21-(F11+F15)</f>
        <v>10.127886489239913</v>
      </c>
      <c r="G19" s="6"/>
      <c r="H19" s="12"/>
      <c r="I19" s="12"/>
    </row>
    <row r="20" spans="1:9" x14ac:dyDescent="0.2">
      <c r="A20" s="45"/>
      <c r="B20" s="45"/>
      <c r="C20" s="45"/>
      <c r="D20" s="45"/>
      <c r="E20" s="6"/>
      <c r="F20" s="6"/>
      <c r="G20" s="6"/>
      <c r="H20" s="12"/>
      <c r="I20" s="12"/>
    </row>
    <row r="21" spans="1:9" x14ac:dyDescent="0.2">
      <c r="A21" s="48" t="s">
        <v>45</v>
      </c>
      <c r="B21" s="48"/>
      <c r="C21" s="48"/>
      <c r="D21" s="48"/>
      <c r="E21" s="7">
        <v>2535.9539927000001</v>
      </c>
      <c r="F21" s="7">
        <v>100</v>
      </c>
      <c r="G21" s="7"/>
      <c r="H21" s="12"/>
      <c r="I21" s="12"/>
    </row>
    <row r="23" spans="1:9" x14ac:dyDescent="0.2">
      <c r="A23" s="12" t="s">
        <v>1040</v>
      </c>
    </row>
    <row r="24" spans="1:9" x14ac:dyDescent="0.2">
      <c r="A24" s="12" t="s">
        <v>48</v>
      </c>
    </row>
    <row r="25" spans="1:9" x14ac:dyDescent="0.2">
      <c r="A25" s="12" t="s">
        <v>49</v>
      </c>
    </row>
    <row r="26" spans="1:9" x14ac:dyDescent="0.2">
      <c r="A26" s="12" t="s">
        <v>50</v>
      </c>
      <c r="B26" s="12"/>
      <c r="C26" s="30" t="s">
        <v>934</v>
      </c>
      <c r="D26" s="12" t="s">
        <v>1150</v>
      </c>
    </row>
    <row r="27" spans="1:9" x14ac:dyDescent="0.2">
      <c r="A27" s="14" t="s">
        <v>53</v>
      </c>
      <c r="C27" s="50" t="s">
        <v>935</v>
      </c>
      <c r="D27" s="49">
        <v>10.3072</v>
      </c>
    </row>
    <row r="28" spans="1:9" x14ac:dyDescent="0.2">
      <c r="A28" s="14" t="s">
        <v>54</v>
      </c>
      <c r="C28" s="50" t="s">
        <v>935</v>
      </c>
      <c r="D28" s="49">
        <v>10.3072</v>
      </c>
    </row>
    <row r="29" spans="1:9" x14ac:dyDescent="0.2">
      <c r="A29" s="14" t="s">
        <v>55</v>
      </c>
      <c r="C29" s="50" t="s">
        <v>935</v>
      </c>
      <c r="D29" s="49">
        <v>10.3246</v>
      </c>
    </row>
    <row r="30" spans="1:9" x14ac:dyDescent="0.2">
      <c r="A30" s="14" t="s">
        <v>56</v>
      </c>
      <c r="C30" s="50" t="s">
        <v>935</v>
      </c>
      <c r="D30" s="49">
        <v>10.3246</v>
      </c>
    </row>
    <row r="31" spans="1:9" x14ac:dyDescent="0.2">
      <c r="C31" s="49"/>
      <c r="D31" s="49"/>
    </row>
    <row r="32" spans="1:9" x14ac:dyDescent="0.2">
      <c r="A32" s="14" t="s">
        <v>937</v>
      </c>
    </row>
    <row r="34" spans="1:5" x14ac:dyDescent="0.2">
      <c r="A34" s="14" t="s">
        <v>1259</v>
      </c>
    </row>
    <row r="35" spans="1:5" x14ac:dyDescent="0.2">
      <c r="A35" s="14" t="s">
        <v>57</v>
      </c>
    </row>
    <row r="37" spans="1:5" x14ac:dyDescent="0.2">
      <c r="A37" s="12" t="s">
        <v>58</v>
      </c>
      <c r="D37" s="30" t="s">
        <v>59</v>
      </c>
    </row>
    <row r="39" spans="1:5" x14ac:dyDescent="0.2">
      <c r="A39" s="12" t="s">
        <v>1067</v>
      </c>
      <c r="D39" s="1">
        <v>17.422707044981902</v>
      </c>
      <c r="E39" s="2" t="s">
        <v>60</v>
      </c>
    </row>
    <row r="41" spans="1:5" x14ac:dyDescent="0.2">
      <c r="A41" s="12" t="s">
        <v>61</v>
      </c>
      <c r="D41" s="30" t="s">
        <v>59</v>
      </c>
    </row>
    <row r="43" spans="1:5" x14ac:dyDescent="0.2">
      <c r="A43" s="12" t="s">
        <v>947</v>
      </c>
    </row>
    <row r="44" spans="1:5" x14ac:dyDescent="0.2">
      <c r="A44" s="12"/>
    </row>
    <row r="45" spans="1:5" x14ac:dyDescent="0.2">
      <c r="A45" s="12" t="s">
        <v>941</v>
      </c>
    </row>
    <row r="62" spans="1:1" x14ac:dyDescent="0.2">
      <c r="A62" s="12" t="s">
        <v>1260</v>
      </c>
    </row>
    <row r="64" spans="1:1" x14ac:dyDescent="0.2">
      <c r="A64" s="12" t="s">
        <v>942</v>
      </c>
    </row>
    <row r="80" spans="1:7" x14ac:dyDescent="0.2">
      <c r="A80" s="105"/>
      <c r="B80" s="105"/>
      <c r="C80" s="105"/>
      <c r="D80" s="105"/>
      <c r="E80" s="105"/>
      <c r="F80" s="105"/>
      <c r="G80" s="105"/>
    </row>
    <row r="81" spans="1:1" x14ac:dyDescent="0.2">
      <c r="A81" s="14" t="s">
        <v>940</v>
      </c>
    </row>
    <row r="84" spans="1:1" x14ac:dyDescent="0.2">
      <c r="A84" s="13"/>
    </row>
  </sheetData>
  <mergeCells count="2">
    <mergeCell ref="A1:G1"/>
    <mergeCell ref="A80:G80"/>
  </mergeCells>
  <conditionalFormatting sqref="F2:F3">
    <cfRule type="cellIs" dxfId="98" priority="3" stopIfTrue="1" operator="between">
      <formula>0.009</formula>
      <formula>-0.009</formula>
    </cfRule>
  </conditionalFormatting>
  <conditionalFormatting sqref="F5:F79">
    <cfRule type="cellIs" dxfId="97" priority="1" stopIfTrue="1" operator="between">
      <formula>0.009</formula>
      <formula>-0.009</formula>
    </cfRule>
  </conditionalFormatting>
  <conditionalFormatting sqref="F81:F65538">
    <cfRule type="cellIs" dxfId="96"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4"/>
  <sheetViews>
    <sheetView workbookViewId="0">
      <selection sqref="A1:G1"/>
    </sheetView>
  </sheetViews>
  <sheetFormatPr defaultColWidth="9.109375" defaultRowHeight="10.5" x14ac:dyDescent="0.2"/>
  <cols>
    <col min="1" max="1" width="33.44140625" style="14" bestFit="1" customWidth="1"/>
    <col min="2" max="2" width="33"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7" s="34" customFormat="1" ht="14.4" x14ac:dyDescent="0.2">
      <c r="A1" s="99" t="s">
        <v>1261</v>
      </c>
      <c r="B1" s="100"/>
      <c r="C1" s="100"/>
      <c r="D1" s="100"/>
      <c r="E1" s="100"/>
      <c r="F1" s="100"/>
      <c r="G1" s="100"/>
    </row>
    <row r="2" spans="1:7" s="34" customFormat="1" ht="11.8" x14ac:dyDescent="0.2">
      <c r="E2" s="35"/>
      <c r="F2" s="1"/>
      <c r="G2" s="2"/>
    </row>
    <row r="3" spans="1:7" s="34" customFormat="1" ht="11.8" x14ac:dyDescent="0.2">
      <c r="A3" s="36" t="s">
        <v>7</v>
      </c>
      <c r="B3" s="37"/>
      <c r="C3" s="38"/>
      <c r="D3" s="38"/>
      <c r="E3" s="39"/>
      <c r="F3" s="1"/>
      <c r="G3" s="2"/>
    </row>
    <row r="4" spans="1:7" s="34" customFormat="1" ht="25.55" customHeight="1" x14ac:dyDescent="0.2">
      <c r="A4" s="19" t="s">
        <v>2</v>
      </c>
      <c r="B4" s="19" t="s">
        <v>0</v>
      </c>
      <c r="C4" s="40" t="s">
        <v>973</v>
      </c>
      <c r="D4" s="40" t="s">
        <v>1</v>
      </c>
      <c r="E4" s="41" t="s">
        <v>6</v>
      </c>
      <c r="F4" s="42" t="s">
        <v>3</v>
      </c>
      <c r="G4" s="42" t="s">
        <v>5</v>
      </c>
    </row>
    <row r="5" spans="1:7" x14ac:dyDescent="0.2">
      <c r="A5" s="43" t="s">
        <v>41</v>
      </c>
      <c r="B5" s="44"/>
      <c r="C5" s="44"/>
      <c r="D5" s="44"/>
      <c r="E5" s="4"/>
      <c r="F5" s="4"/>
      <c r="G5" s="4"/>
    </row>
    <row r="6" spans="1:7" x14ac:dyDescent="0.2">
      <c r="A6" s="46" t="s">
        <v>78</v>
      </c>
      <c r="B6" s="46" t="s">
        <v>77</v>
      </c>
      <c r="C6" s="46" t="s">
        <v>42</v>
      </c>
      <c r="D6" s="47">
        <v>3500000</v>
      </c>
      <c r="E6" s="5">
        <v>3665.5247223000001</v>
      </c>
      <c r="F6" s="5">
        <v>24.469597854099501</v>
      </c>
      <c r="G6" s="5">
        <v>6.7975249020500002</v>
      </c>
    </row>
    <row r="7" spans="1:7" x14ac:dyDescent="0.2">
      <c r="A7" s="46" t="s">
        <v>1169</v>
      </c>
      <c r="B7" s="46" t="s">
        <v>1170</v>
      </c>
      <c r="C7" s="46" t="s">
        <v>42</v>
      </c>
      <c r="D7" s="47">
        <v>2500000</v>
      </c>
      <c r="E7" s="5">
        <v>2602.7079167000002</v>
      </c>
      <c r="F7" s="5">
        <v>17.374651892504101</v>
      </c>
      <c r="G7" s="5">
        <v>7.2328515541265599</v>
      </c>
    </row>
    <row r="8" spans="1:7" x14ac:dyDescent="0.2">
      <c r="A8" s="46" t="s">
        <v>79</v>
      </c>
      <c r="B8" s="46" t="s">
        <v>1466</v>
      </c>
      <c r="C8" s="46" t="s">
        <v>42</v>
      </c>
      <c r="D8" s="47">
        <v>1000000</v>
      </c>
      <c r="E8" s="5">
        <v>1008.0371110999999</v>
      </c>
      <c r="F8" s="5">
        <v>6.7292583188875499</v>
      </c>
      <c r="G8" s="5">
        <v>7.1463303199999997</v>
      </c>
    </row>
    <row r="9" spans="1:7" x14ac:dyDescent="0.2">
      <c r="A9" s="46" t="s">
        <v>76</v>
      </c>
      <c r="B9" s="46" t="s">
        <v>1469</v>
      </c>
      <c r="C9" s="46" t="s">
        <v>42</v>
      </c>
      <c r="D9" s="47">
        <v>950000</v>
      </c>
      <c r="E9" s="5">
        <v>962.86333890000003</v>
      </c>
      <c r="F9" s="5">
        <v>6.42769602616535</v>
      </c>
      <c r="G9" s="5">
        <v>7.0743889528125097</v>
      </c>
    </row>
    <row r="10" spans="1:7" x14ac:dyDescent="0.2">
      <c r="A10" s="46" t="s">
        <v>67</v>
      </c>
      <c r="B10" s="46" t="s">
        <v>1463</v>
      </c>
      <c r="C10" s="46" t="s">
        <v>42</v>
      </c>
      <c r="D10" s="47">
        <v>600000</v>
      </c>
      <c r="E10" s="5">
        <v>606.67026669999996</v>
      </c>
      <c r="F10" s="5">
        <v>4.04989151099588</v>
      </c>
      <c r="G10" s="5">
        <v>7.1224733775124998</v>
      </c>
    </row>
    <row r="11" spans="1:7" x14ac:dyDescent="0.2">
      <c r="A11" s="46" t="s">
        <v>80</v>
      </c>
      <c r="B11" s="46" t="s">
        <v>1473</v>
      </c>
      <c r="C11" s="46" t="s">
        <v>42</v>
      </c>
      <c r="D11" s="47">
        <v>552560</v>
      </c>
      <c r="E11" s="5">
        <v>571.01974029999997</v>
      </c>
      <c r="F11" s="5">
        <v>3.81190265254192</v>
      </c>
      <c r="G11" s="5">
        <v>7.0894603815124997</v>
      </c>
    </row>
    <row r="12" spans="1:7" x14ac:dyDescent="0.2">
      <c r="A12" s="46" t="s">
        <v>1262</v>
      </c>
      <c r="B12" s="46" t="s">
        <v>1313</v>
      </c>
      <c r="C12" s="46" t="s">
        <v>42</v>
      </c>
      <c r="D12" s="47">
        <v>500000</v>
      </c>
      <c r="E12" s="5">
        <v>522.87094439999998</v>
      </c>
      <c r="F12" s="5">
        <v>3.4904802745493799</v>
      </c>
      <c r="G12" s="5">
        <v>6.71469243920001</v>
      </c>
    </row>
    <row r="13" spans="1:7" x14ac:dyDescent="0.2">
      <c r="A13" s="46" t="s">
        <v>68</v>
      </c>
      <c r="B13" s="46" t="s">
        <v>1464</v>
      </c>
      <c r="C13" s="46" t="s">
        <v>42</v>
      </c>
      <c r="D13" s="47">
        <v>500000</v>
      </c>
      <c r="E13" s="5">
        <v>504.75205560000001</v>
      </c>
      <c r="F13" s="5">
        <v>3.3695257165834001</v>
      </c>
      <c r="G13" s="5">
        <v>7.1431482500125103</v>
      </c>
    </row>
    <row r="14" spans="1:7" x14ac:dyDescent="0.2">
      <c r="A14" s="46" t="s">
        <v>81</v>
      </c>
      <c r="B14" s="46" t="s">
        <v>1465</v>
      </c>
      <c r="C14" s="46" t="s">
        <v>42</v>
      </c>
      <c r="D14" s="47">
        <v>500000</v>
      </c>
      <c r="E14" s="5">
        <v>504.55855559999998</v>
      </c>
      <c r="F14" s="5">
        <v>3.36823398687388</v>
      </c>
      <c r="G14" s="5">
        <v>7.1427347060124902</v>
      </c>
    </row>
    <row r="15" spans="1:7" x14ac:dyDescent="0.2">
      <c r="A15" s="46" t="s">
        <v>69</v>
      </c>
      <c r="B15" s="46" t="s">
        <v>1467</v>
      </c>
      <c r="C15" s="46" t="s">
        <v>42</v>
      </c>
      <c r="D15" s="47">
        <v>500000</v>
      </c>
      <c r="E15" s="5">
        <v>503.73855559999998</v>
      </c>
      <c r="F15" s="5">
        <v>3.3627599901720502</v>
      </c>
      <c r="G15" s="5">
        <v>7.1654259580125101</v>
      </c>
    </row>
    <row r="16" spans="1:7" x14ac:dyDescent="0.2">
      <c r="A16" s="46" t="s">
        <v>70</v>
      </c>
      <c r="B16" s="46" t="s">
        <v>1468</v>
      </c>
      <c r="C16" s="46" t="s">
        <v>42</v>
      </c>
      <c r="D16" s="47">
        <v>500000</v>
      </c>
      <c r="E16" s="5">
        <v>503.20305560000003</v>
      </c>
      <c r="F16" s="5">
        <v>3.3591852033015202</v>
      </c>
      <c r="G16" s="5">
        <v>7.1742519999999903</v>
      </c>
    </row>
    <row r="17" spans="1:9" x14ac:dyDescent="0.2">
      <c r="A17" s="46" t="s">
        <v>82</v>
      </c>
      <c r="B17" s="46" t="s">
        <v>1472</v>
      </c>
      <c r="C17" s="46" t="s">
        <v>42</v>
      </c>
      <c r="D17" s="47">
        <v>472400</v>
      </c>
      <c r="E17" s="5">
        <v>478.4487671</v>
      </c>
      <c r="F17" s="5">
        <v>3.1939353330512201</v>
      </c>
      <c r="G17" s="5">
        <v>7.0670013541124996</v>
      </c>
    </row>
    <row r="18" spans="1:9" x14ac:dyDescent="0.2">
      <c r="A18" s="46" t="s">
        <v>83</v>
      </c>
      <c r="B18" s="46" t="s">
        <v>1470</v>
      </c>
      <c r="C18" s="46" t="s">
        <v>42</v>
      </c>
      <c r="D18" s="47">
        <v>454700</v>
      </c>
      <c r="E18" s="5">
        <v>459.01207169999998</v>
      </c>
      <c r="F18" s="5">
        <v>3.0641836177900501</v>
      </c>
      <c r="G18" s="5">
        <v>7.0955958449999903</v>
      </c>
    </row>
    <row r="19" spans="1:9" x14ac:dyDescent="0.2">
      <c r="A19" s="46" t="s">
        <v>71</v>
      </c>
      <c r="B19" s="46" t="s">
        <v>1471</v>
      </c>
      <c r="C19" s="46" t="s">
        <v>42</v>
      </c>
      <c r="D19" s="47">
        <v>209575</v>
      </c>
      <c r="E19" s="5">
        <v>211.4593587</v>
      </c>
      <c r="F19" s="5">
        <v>1.4116193074338499</v>
      </c>
      <c r="G19" s="5">
        <v>7.1149962878124997</v>
      </c>
    </row>
    <row r="20" spans="1:9" x14ac:dyDescent="0.2">
      <c r="A20" s="46" t="s">
        <v>84</v>
      </c>
      <c r="B20" s="46" t="s">
        <v>1474</v>
      </c>
      <c r="C20" s="46" t="s">
        <v>42</v>
      </c>
      <c r="D20" s="47">
        <v>50000</v>
      </c>
      <c r="E20" s="5">
        <v>51.609933300000002</v>
      </c>
      <c r="F20" s="5">
        <v>0.34452756666595002</v>
      </c>
      <c r="G20" s="5">
        <v>7.1070895275124899</v>
      </c>
    </row>
    <row r="21" spans="1:9" x14ac:dyDescent="0.2">
      <c r="A21" s="45" t="s">
        <v>31</v>
      </c>
      <c r="B21" s="45"/>
      <c r="C21" s="45"/>
      <c r="D21" s="45"/>
      <c r="E21" s="6">
        <f>SUM(E6:E20)</f>
        <v>13156.476393600005</v>
      </c>
      <c r="F21" s="6">
        <f>SUM(F6:F20)</f>
        <v>87.82744925161559</v>
      </c>
      <c r="G21" s="6"/>
      <c r="H21" s="12"/>
      <c r="I21" s="12"/>
    </row>
    <row r="22" spans="1:9" x14ac:dyDescent="0.2">
      <c r="A22" s="46"/>
      <c r="B22" s="46"/>
      <c r="C22" s="46"/>
      <c r="D22" s="46"/>
      <c r="E22" s="5"/>
      <c r="F22" s="5"/>
      <c r="G22" s="5"/>
    </row>
    <row r="23" spans="1:9" x14ac:dyDescent="0.2">
      <c r="A23" s="45" t="s">
        <v>44</v>
      </c>
      <c r="B23" s="45"/>
      <c r="C23" s="45"/>
      <c r="D23" s="45"/>
      <c r="E23" s="6">
        <f>E21</f>
        <v>13156.476393600005</v>
      </c>
      <c r="F23" s="6">
        <f>F21</f>
        <v>87.82744925161559</v>
      </c>
      <c r="G23" s="6"/>
      <c r="H23" s="12"/>
      <c r="I23" s="12"/>
    </row>
    <row r="24" spans="1:9" x14ac:dyDescent="0.2">
      <c r="A24" s="45"/>
      <c r="B24" s="45"/>
      <c r="C24" s="45"/>
      <c r="D24" s="45"/>
      <c r="E24" s="6"/>
      <c r="F24" s="6"/>
      <c r="G24" s="6"/>
      <c r="H24" s="12"/>
      <c r="I24" s="12"/>
    </row>
    <row r="25" spans="1:9" x14ac:dyDescent="0.2">
      <c r="A25" s="45" t="s">
        <v>46</v>
      </c>
      <c r="B25" s="45"/>
      <c r="C25" s="45"/>
      <c r="D25" s="45"/>
      <c r="E25" s="6">
        <f>E27-(E21)</f>
        <v>1823.4376374999938</v>
      </c>
      <c r="F25" s="6">
        <f>F27-(F21)</f>
        <v>12.17255074838441</v>
      </c>
      <c r="G25" s="6"/>
      <c r="H25" s="12"/>
      <c r="I25" s="12"/>
    </row>
    <row r="26" spans="1:9" x14ac:dyDescent="0.2">
      <c r="A26" s="45"/>
      <c r="B26" s="45"/>
      <c r="C26" s="45"/>
      <c r="D26" s="45"/>
      <c r="E26" s="6"/>
      <c r="F26" s="6"/>
      <c r="G26" s="6"/>
      <c r="H26" s="12"/>
      <c r="I26" s="12"/>
    </row>
    <row r="27" spans="1:9" x14ac:dyDescent="0.2">
      <c r="A27" s="48" t="s">
        <v>45</v>
      </c>
      <c r="B27" s="48"/>
      <c r="C27" s="48"/>
      <c r="D27" s="48"/>
      <c r="E27" s="7">
        <v>14979.914031099999</v>
      </c>
      <c r="F27" s="7">
        <v>100</v>
      </c>
      <c r="G27" s="7"/>
      <c r="H27" s="12"/>
      <c r="I27" s="12"/>
    </row>
    <row r="28" spans="1:9" x14ac:dyDescent="0.2">
      <c r="A28" s="14" t="s">
        <v>1304</v>
      </c>
    </row>
    <row r="30" spans="1:9" x14ac:dyDescent="0.2">
      <c r="A30" s="12" t="s">
        <v>1171</v>
      </c>
    </row>
    <row r="32" spans="1:9" ht="33.75" customHeight="1" x14ac:dyDescent="0.2">
      <c r="A32" s="103" t="s">
        <v>1172</v>
      </c>
      <c r="B32" s="103"/>
      <c r="C32" s="103"/>
      <c r="D32" s="103"/>
      <c r="E32" s="103"/>
      <c r="F32" s="103"/>
      <c r="G32" s="103"/>
    </row>
    <row r="34" spans="1:4" x14ac:dyDescent="0.2">
      <c r="A34" s="12" t="s">
        <v>48</v>
      </c>
    </row>
    <row r="35" spans="1:4" x14ac:dyDescent="0.2">
      <c r="A35" s="12" t="s">
        <v>49</v>
      </c>
    </row>
    <row r="36" spans="1:4" x14ac:dyDescent="0.2">
      <c r="A36" s="12" t="s">
        <v>50</v>
      </c>
      <c r="B36" s="12"/>
      <c r="C36" s="30" t="s">
        <v>52</v>
      </c>
      <c r="D36" s="12" t="s">
        <v>1150</v>
      </c>
    </row>
    <row r="37" spans="1:4" x14ac:dyDescent="0.2">
      <c r="A37" s="14" t="s">
        <v>1263</v>
      </c>
      <c r="C37" s="49">
        <v>55.728999999999999</v>
      </c>
      <c r="D37" s="49">
        <v>57.898400000000002</v>
      </c>
    </row>
    <row r="38" spans="1:4" x14ac:dyDescent="0.2">
      <c r="A38" s="14" t="s">
        <v>1264</v>
      </c>
      <c r="C38" s="49">
        <v>10.6159</v>
      </c>
      <c r="D38" s="49">
        <v>10.749599999999999</v>
      </c>
    </row>
    <row r="39" spans="1:4" x14ac:dyDescent="0.2">
      <c r="A39" s="14" t="s">
        <v>1265</v>
      </c>
      <c r="C39" s="49">
        <v>60.818899999999999</v>
      </c>
      <c r="D39" s="49">
        <v>63.354599999999998</v>
      </c>
    </row>
    <row r="40" spans="1:4" x14ac:dyDescent="0.2">
      <c r="A40" s="14" t="s">
        <v>1266</v>
      </c>
      <c r="C40" s="49">
        <v>11.8863</v>
      </c>
      <c r="D40" s="49">
        <v>12.020200000000001</v>
      </c>
    </row>
    <row r="41" spans="1:4" x14ac:dyDescent="0.2">
      <c r="C41" s="49"/>
      <c r="D41" s="49"/>
    </row>
    <row r="42" spans="1:4" x14ac:dyDescent="0.2">
      <c r="A42" s="14" t="s">
        <v>937</v>
      </c>
    </row>
    <row r="44" spans="1:4" x14ac:dyDescent="0.2">
      <c r="A44" s="12" t="s">
        <v>58</v>
      </c>
    </row>
    <row r="45" spans="1:4" x14ac:dyDescent="0.2">
      <c r="A45" s="101" t="s">
        <v>62</v>
      </c>
      <c r="B45" s="102"/>
      <c r="C45" s="51" t="s">
        <v>63</v>
      </c>
    </row>
    <row r="46" spans="1:4" x14ac:dyDescent="0.2">
      <c r="A46" s="97" t="s">
        <v>1264</v>
      </c>
      <c r="B46" s="98"/>
      <c r="C46" s="52">
        <v>0.27500000000000002</v>
      </c>
    </row>
    <row r="47" spans="1:4" x14ac:dyDescent="0.2">
      <c r="A47" s="97" t="s">
        <v>1266</v>
      </c>
      <c r="B47" s="98"/>
      <c r="C47" s="52">
        <v>0.35499999999999998</v>
      </c>
    </row>
    <row r="48" spans="1:4" x14ac:dyDescent="0.2">
      <c r="A48" s="14" t="s">
        <v>64</v>
      </c>
    </row>
    <row r="49" spans="1:5" x14ac:dyDescent="0.2">
      <c r="A49" s="14" t="s">
        <v>57</v>
      </c>
    </row>
    <row r="51" spans="1:5" x14ac:dyDescent="0.2">
      <c r="A51" s="12" t="s">
        <v>1067</v>
      </c>
      <c r="D51" s="1">
        <v>12.4949808499999</v>
      </c>
      <c r="E51" s="2" t="s">
        <v>60</v>
      </c>
    </row>
    <row r="53" spans="1:5" x14ac:dyDescent="0.2">
      <c r="A53" s="12" t="s">
        <v>61</v>
      </c>
      <c r="D53" s="30" t="s">
        <v>59</v>
      </c>
    </row>
    <row r="55" spans="1:5" x14ac:dyDescent="0.2">
      <c r="A55" s="12" t="s">
        <v>1068</v>
      </c>
    </row>
    <row r="56" spans="1:5" x14ac:dyDescent="0.2">
      <c r="A56" s="12"/>
    </row>
    <row r="57" spans="1:5" x14ac:dyDescent="0.2">
      <c r="A57" s="12" t="s">
        <v>941</v>
      </c>
    </row>
    <row r="58" spans="1:5" x14ac:dyDescent="0.2">
      <c r="A58" s="13"/>
    </row>
    <row r="72" spans="1:7" x14ac:dyDescent="0.2">
      <c r="A72" s="17" t="s">
        <v>1267</v>
      </c>
      <c r="B72" s="18"/>
      <c r="C72" s="18"/>
      <c r="D72" s="18"/>
      <c r="E72" s="18"/>
      <c r="F72" s="18"/>
      <c r="G72" s="18"/>
    </row>
    <row r="74" spans="1:7" x14ac:dyDescent="0.2">
      <c r="A74" s="12" t="s">
        <v>1090</v>
      </c>
    </row>
    <row r="91" spans="1:1" x14ac:dyDescent="0.2">
      <c r="A91" s="14" t="s">
        <v>940</v>
      </c>
    </row>
    <row r="92" spans="1:1" x14ac:dyDescent="0.2">
      <c r="A92" s="13"/>
    </row>
    <row r="94" spans="1:1" x14ac:dyDescent="0.2">
      <c r="A94" s="13"/>
    </row>
  </sheetData>
  <mergeCells count="5">
    <mergeCell ref="A1:G1"/>
    <mergeCell ref="A32:G32"/>
    <mergeCell ref="A45:B45"/>
    <mergeCell ref="A46:B46"/>
    <mergeCell ref="A47:B47"/>
  </mergeCells>
  <conditionalFormatting sqref="F2:F3 F5:F31">
    <cfRule type="cellIs" dxfId="95" priority="3" stopIfTrue="1" operator="between">
      <formula>0.009</formula>
      <formula>-0.009</formula>
    </cfRule>
  </conditionalFormatting>
  <conditionalFormatting sqref="F33:F71">
    <cfRule type="cellIs" dxfId="94" priority="1" stopIfTrue="1" operator="between">
      <formula>0.009</formula>
      <formula>-0.009</formula>
    </cfRule>
  </conditionalFormatting>
  <conditionalFormatting sqref="F73:F65539">
    <cfRule type="cellIs" dxfId="93" priority="2" stopIfTrue="1" operator="between">
      <formula>0.009</formula>
      <formula>-0.009</formula>
    </cfRule>
  </conditionalFormatting>
  <hyperlinks>
    <hyperlink ref="A56" r:id="rId1" tooltip="https://www.franklintempletonindia.com/downloadsServlet/pdf/product-labels-jg9o5k7l" display="https://www.franklintempletonindia.com/downloadsServlet/pdf/product-labels-jg9o5k7l" xr:uid="{00000000-0004-0000-0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4"/>
  <sheetViews>
    <sheetView workbookViewId="0">
      <selection sqref="A1:G1"/>
    </sheetView>
  </sheetViews>
  <sheetFormatPr defaultColWidth="9.109375" defaultRowHeight="10.5" x14ac:dyDescent="0.2"/>
  <cols>
    <col min="1" max="1" width="38.6640625" style="14" bestFit="1" customWidth="1"/>
    <col min="2" max="2" width="54.109375" style="14" bestFit="1" customWidth="1"/>
    <col min="3" max="3" width="25.554687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7" s="34" customFormat="1" ht="14.4" x14ac:dyDescent="0.2">
      <c r="A1" s="99" t="s">
        <v>1268</v>
      </c>
      <c r="B1" s="100"/>
      <c r="C1" s="100"/>
      <c r="D1" s="100"/>
      <c r="E1" s="100"/>
      <c r="F1" s="100"/>
      <c r="G1" s="100"/>
    </row>
    <row r="2" spans="1:7" s="34" customFormat="1" ht="11.8" x14ac:dyDescent="0.2">
      <c r="E2" s="35"/>
      <c r="F2" s="1"/>
      <c r="G2" s="2"/>
    </row>
    <row r="3" spans="1:7" s="34" customFormat="1" ht="11.8" x14ac:dyDescent="0.2">
      <c r="A3" s="36" t="s">
        <v>7</v>
      </c>
      <c r="B3" s="37"/>
      <c r="C3" s="38"/>
      <c r="D3" s="38"/>
      <c r="E3" s="39"/>
      <c r="F3" s="1"/>
      <c r="G3" s="2"/>
    </row>
    <row r="4" spans="1:7" s="34" customFormat="1" ht="25.5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119</v>
      </c>
      <c r="B7" s="46" t="s">
        <v>118</v>
      </c>
      <c r="C7" s="46" t="s">
        <v>120</v>
      </c>
      <c r="D7" s="47">
        <v>110000</v>
      </c>
      <c r="E7" s="5">
        <v>2011.02</v>
      </c>
      <c r="F7" s="5">
        <v>3.97604571973518</v>
      </c>
      <c r="G7" s="5"/>
    </row>
    <row r="8" spans="1:7" x14ac:dyDescent="0.2">
      <c r="A8" s="46" t="s">
        <v>122</v>
      </c>
      <c r="B8" s="46" t="s">
        <v>121</v>
      </c>
      <c r="C8" s="46" t="s">
        <v>120</v>
      </c>
      <c r="D8" s="47">
        <v>115800</v>
      </c>
      <c r="E8" s="5">
        <v>1561.3893</v>
      </c>
      <c r="F8" s="5">
        <v>3.0870678775473701</v>
      </c>
      <c r="G8" s="5"/>
    </row>
    <row r="9" spans="1:7" x14ac:dyDescent="0.2">
      <c r="A9" s="46" t="s">
        <v>124</v>
      </c>
      <c r="B9" s="46" t="s">
        <v>123</v>
      </c>
      <c r="C9" s="46" t="s">
        <v>125</v>
      </c>
      <c r="D9" s="47">
        <v>27100</v>
      </c>
      <c r="E9" s="5">
        <v>946.41330000000005</v>
      </c>
      <c r="F9" s="5">
        <v>1.87118106760025</v>
      </c>
      <c r="G9" s="5"/>
    </row>
    <row r="10" spans="1:7" x14ac:dyDescent="0.2">
      <c r="A10" s="46" t="s">
        <v>127</v>
      </c>
      <c r="B10" s="46" t="s">
        <v>126</v>
      </c>
      <c r="C10" s="46" t="s">
        <v>128</v>
      </c>
      <c r="D10" s="47">
        <v>57000</v>
      </c>
      <c r="E10" s="5">
        <v>895.27049999999997</v>
      </c>
      <c r="F10" s="5">
        <v>1.77006516072947</v>
      </c>
      <c r="G10" s="5"/>
    </row>
    <row r="11" spans="1:7" x14ac:dyDescent="0.2">
      <c r="A11" s="46" t="s">
        <v>130</v>
      </c>
      <c r="B11" s="46" t="s">
        <v>129</v>
      </c>
      <c r="C11" s="46" t="s">
        <v>131</v>
      </c>
      <c r="D11" s="47">
        <v>48000</v>
      </c>
      <c r="E11" s="5">
        <v>832.03200000000004</v>
      </c>
      <c r="F11" s="5">
        <v>1.6450344960680101</v>
      </c>
      <c r="G11" s="5"/>
    </row>
    <row r="12" spans="1:7" x14ac:dyDescent="0.2">
      <c r="A12" s="46" t="s">
        <v>133</v>
      </c>
      <c r="B12" s="46" t="s">
        <v>132</v>
      </c>
      <c r="C12" s="46" t="s">
        <v>120</v>
      </c>
      <c r="D12" s="47">
        <v>75000</v>
      </c>
      <c r="E12" s="5">
        <v>826.5</v>
      </c>
      <c r="F12" s="5">
        <v>1.6340970191052899</v>
      </c>
      <c r="G12" s="5"/>
    </row>
    <row r="13" spans="1:7" x14ac:dyDescent="0.2">
      <c r="A13" s="46" t="s">
        <v>135</v>
      </c>
      <c r="B13" s="46" t="s">
        <v>134</v>
      </c>
      <c r="C13" s="46" t="s">
        <v>136</v>
      </c>
      <c r="D13" s="47">
        <v>48600</v>
      </c>
      <c r="E13" s="5">
        <v>619.69860000000006</v>
      </c>
      <c r="F13" s="5">
        <v>1.2252239987945801</v>
      </c>
      <c r="G13" s="5"/>
    </row>
    <row r="14" spans="1:7" x14ac:dyDescent="0.2">
      <c r="A14" s="46" t="s">
        <v>138</v>
      </c>
      <c r="B14" s="46" t="s">
        <v>137</v>
      </c>
      <c r="C14" s="46" t="s">
        <v>128</v>
      </c>
      <c r="D14" s="47">
        <v>38000</v>
      </c>
      <c r="E14" s="5">
        <v>605.15</v>
      </c>
      <c r="F14" s="5">
        <v>1.1964595415747901</v>
      </c>
      <c r="G14" s="5"/>
    </row>
    <row r="15" spans="1:7" x14ac:dyDescent="0.2">
      <c r="A15" s="46" t="s">
        <v>140</v>
      </c>
      <c r="B15" s="46" t="s">
        <v>139</v>
      </c>
      <c r="C15" s="46" t="s">
        <v>141</v>
      </c>
      <c r="D15" s="47">
        <v>34500</v>
      </c>
      <c r="E15" s="5">
        <v>483.44850000000002</v>
      </c>
      <c r="F15" s="5">
        <v>0.95583999121708996</v>
      </c>
      <c r="G15" s="5"/>
    </row>
    <row r="16" spans="1:7" x14ac:dyDescent="0.2">
      <c r="A16" s="46" t="s">
        <v>143</v>
      </c>
      <c r="B16" s="46" t="s">
        <v>142</v>
      </c>
      <c r="C16" s="46" t="s">
        <v>144</v>
      </c>
      <c r="D16" s="47">
        <v>132000</v>
      </c>
      <c r="E16" s="5">
        <v>472.03199999999998</v>
      </c>
      <c r="F16" s="5">
        <v>0.93326809936153599</v>
      </c>
      <c r="G16" s="5"/>
    </row>
    <row r="17" spans="1:7" x14ac:dyDescent="0.2">
      <c r="A17" s="46" t="s">
        <v>146</v>
      </c>
      <c r="B17" s="46" t="s">
        <v>145</v>
      </c>
      <c r="C17" s="46" t="s">
        <v>147</v>
      </c>
      <c r="D17" s="47">
        <v>3900</v>
      </c>
      <c r="E17" s="5">
        <v>448.87245000000001</v>
      </c>
      <c r="F17" s="5">
        <v>0.88747868421474796</v>
      </c>
      <c r="G17" s="5"/>
    </row>
    <row r="18" spans="1:7" x14ac:dyDescent="0.2">
      <c r="A18" s="46" t="s">
        <v>149</v>
      </c>
      <c r="B18" s="46" t="s">
        <v>148</v>
      </c>
      <c r="C18" s="46" t="s">
        <v>150</v>
      </c>
      <c r="D18" s="47">
        <v>220000</v>
      </c>
      <c r="E18" s="5">
        <v>443.74</v>
      </c>
      <c r="F18" s="5">
        <v>0.87733116909592501</v>
      </c>
      <c r="G18" s="5"/>
    </row>
    <row r="19" spans="1:7" x14ac:dyDescent="0.2">
      <c r="A19" s="46" t="s">
        <v>152</v>
      </c>
      <c r="B19" s="46" t="s">
        <v>151</v>
      </c>
      <c r="C19" s="46" t="s">
        <v>120</v>
      </c>
      <c r="D19" s="47">
        <v>53000</v>
      </c>
      <c r="E19" s="5">
        <v>408.89499999999998</v>
      </c>
      <c r="F19" s="5">
        <v>0.80843811328137705</v>
      </c>
      <c r="G19" s="5"/>
    </row>
    <row r="20" spans="1:7" x14ac:dyDescent="0.2">
      <c r="A20" s="46" t="s">
        <v>154</v>
      </c>
      <c r="B20" s="46" t="s">
        <v>153</v>
      </c>
      <c r="C20" s="46" t="s">
        <v>155</v>
      </c>
      <c r="D20" s="47">
        <v>23000</v>
      </c>
      <c r="E20" s="5">
        <v>398.98099999999999</v>
      </c>
      <c r="F20" s="5">
        <v>0.788836857567633</v>
      </c>
      <c r="G20" s="5"/>
    </row>
    <row r="21" spans="1:7" x14ac:dyDescent="0.2">
      <c r="A21" s="46" t="s">
        <v>157</v>
      </c>
      <c r="B21" s="46" t="s">
        <v>156</v>
      </c>
      <c r="C21" s="46" t="s">
        <v>158</v>
      </c>
      <c r="D21" s="47">
        <v>6000</v>
      </c>
      <c r="E21" s="5">
        <v>396.97199999999998</v>
      </c>
      <c r="F21" s="5">
        <v>0.78486480564823502</v>
      </c>
      <c r="G21" s="5"/>
    </row>
    <row r="22" spans="1:7" x14ac:dyDescent="0.2">
      <c r="A22" s="46" t="s">
        <v>160</v>
      </c>
      <c r="B22" s="46" t="s">
        <v>159</v>
      </c>
      <c r="C22" s="46" t="s">
        <v>161</v>
      </c>
      <c r="D22" s="47">
        <v>200000</v>
      </c>
      <c r="E22" s="5">
        <v>366.08</v>
      </c>
      <c r="F22" s="5">
        <v>0.72378734029530001</v>
      </c>
      <c r="G22" s="5"/>
    </row>
    <row r="23" spans="1:7" x14ac:dyDescent="0.2">
      <c r="A23" s="46" t="s">
        <v>163</v>
      </c>
      <c r="B23" s="46" t="s">
        <v>162</v>
      </c>
      <c r="C23" s="46" t="s">
        <v>164</v>
      </c>
      <c r="D23" s="47">
        <v>23000</v>
      </c>
      <c r="E23" s="5">
        <v>365.64249999999998</v>
      </c>
      <c r="F23" s="5">
        <v>0.72292234641041397</v>
      </c>
      <c r="G23" s="5"/>
    </row>
    <row r="24" spans="1:7" x14ac:dyDescent="0.2">
      <c r="A24" s="46" t="s">
        <v>166</v>
      </c>
      <c r="B24" s="46" t="s">
        <v>165</v>
      </c>
      <c r="C24" s="46" t="s">
        <v>167</v>
      </c>
      <c r="D24" s="47">
        <v>53000</v>
      </c>
      <c r="E24" s="5">
        <v>357.45850000000002</v>
      </c>
      <c r="F24" s="5">
        <v>0.70674152365861997</v>
      </c>
      <c r="G24" s="5"/>
    </row>
    <row r="25" spans="1:7" x14ac:dyDescent="0.2">
      <c r="A25" s="46" t="s">
        <v>169</v>
      </c>
      <c r="B25" s="46" t="s">
        <v>168</v>
      </c>
      <c r="C25" s="46" t="s">
        <v>167</v>
      </c>
      <c r="D25" s="47">
        <v>3000</v>
      </c>
      <c r="E25" s="5">
        <v>345.66449999999998</v>
      </c>
      <c r="F25" s="5">
        <v>0.68342326565096301</v>
      </c>
      <c r="G25" s="5"/>
    </row>
    <row r="26" spans="1:7" x14ac:dyDescent="0.2">
      <c r="A26" s="46" t="s">
        <v>171</v>
      </c>
      <c r="B26" s="46" t="s">
        <v>170</v>
      </c>
      <c r="C26" s="46" t="s">
        <v>155</v>
      </c>
      <c r="D26" s="47">
        <v>23500</v>
      </c>
      <c r="E26" s="5">
        <v>333.07724999999999</v>
      </c>
      <c r="F26" s="5">
        <v>0.65853665015945295</v>
      </c>
      <c r="G26" s="5"/>
    </row>
    <row r="27" spans="1:7" x14ac:dyDescent="0.2">
      <c r="A27" s="46" t="s">
        <v>173</v>
      </c>
      <c r="B27" s="46" t="s">
        <v>172</v>
      </c>
      <c r="C27" s="46" t="s">
        <v>174</v>
      </c>
      <c r="D27" s="47">
        <v>93000</v>
      </c>
      <c r="E27" s="5">
        <v>329.17349999999999</v>
      </c>
      <c r="F27" s="5">
        <v>0.65081843329516698</v>
      </c>
      <c r="G27" s="5"/>
    </row>
    <row r="28" spans="1:7" x14ac:dyDescent="0.2">
      <c r="A28" s="46" t="s">
        <v>176</v>
      </c>
      <c r="B28" s="46" t="s">
        <v>175</v>
      </c>
      <c r="C28" s="46" t="s">
        <v>177</v>
      </c>
      <c r="D28" s="47">
        <v>48000</v>
      </c>
      <c r="E28" s="5">
        <v>329.13600000000002</v>
      </c>
      <c r="F28" s="5">
        <v>0.65074429096217701</v>
      </c>
      <c r="G28" s="5"/>
    </row>
    <row r="29" spans="1:7" x14ac:dyDescent="0.2">
      <c r="A29" s="46" t="s">
        <v>179</v>
      </c>
      <c r="B29" s="46" t="s">
        <v>178</v>
      </c>
      <c r="C29" s="46" t="s">
        <v>180</v>
      </c>
      <c r="D29" s="47">
        <v>42300</v>
      </c>
      <c r="E29" s="5">
        <v>281.02005000000003</v>
      </c>
      <c r="F29" s="5">
        <v>0.55561285664104099</v>
      </c>
      <c r="G29" s="5"/>
    </row>
    <row r="30" spans="1:7" x14ac:dyDescent="0.2">
      <c r="A30" s="46" t="s">
        <v>182</v>
      </c>
      <c r="B30" s="46" t="s">
        <v>181</v>
      </c>
      <c r="C30" s="46" t="s">
        <v>128</v>
      </c>
      <c r="D30" s="47">
        <v>18700</v>
      </c>
      <c r="E30" s="5">
        <v>265.21275000000003</v>
      </c>
      <c r="F30" s="5">
        <v>0.52435978730032295</v>
      </c>
      <c r="G30" s="5"/>
    </row>
    <row r="31" spans="1:7" x14ac:dyDescent="0.2">
      <c r="A31" s="46" t="s">
        <v>184</v>
      </c>
      <c r="B31" s="46" t="s">
        <v>183</v>
      </c>
      <c r="C31" s="46" t="s">
        <v>185</v>
      </c>
      <c r="D31" s="47">
        <v>11500</v>
      </c>
      <c r="E31" s="5">
        <v>259.76774999999998</v>
      </c>
      <c r="F31" s="5">
        <v>0.51359432055013798</v>
      </c>
      <c r="G31" s="5"/>
    </row>
    <row r="32" spans="1:7" x14ac:dyDescent="0.2">
      <c r="A32" s="46" t="s">
        <v>187</v>
      </c>
      <c r="B32" s="46" t="s">
        <v>186</v>
      </c>
      <c r="C32" s="46" t="s">
        <v>174</v>
      </c>
      <c r="D32" s="47">
        <v>3365</v>
      </c>
      <c r="E32" s="5">
        <v>242.64510250000001</v>
      </c>
      <c r="F32" s="5">
        <v>0.47974063968027603</v>
      </c>
      <c r="G32" s="5"/>
    </row>
    <row r="33" spans="1:7" x14ac:dyDescent="0.2">
      <c r="A33" s="46" t="s">
        <v>189</v>
      </c>
      <c r="B33" s="46" t="s">
        <v>188</v>
      </c>
      <c r="C33" s="46" t="s">
        <v>180</v>
      </c>
      <c r="D33" s="47">
        <v>78000</v>
      </c>
      <c r="E33" s="5">
        <v>229.67099999999999</v>
      </c>
      <c r="F33" s="5">
        <v>0.45408916693881601</v>
      </c>
      <c r="G33" s="5"/>
    </row>
    <row r="34" spans="1:7" x14ac:dyDescent="0.2">
      <c r="A34" s="46" t="s">
        <v>191</v>
      </c>
      <c r="B34" s="46" t="s">
        <v>190</v>
      </c>
      <c r="C34" s="46" t="s">
        <v>192</v>
      </c>
      <c r="D34" s="47">
        <v>8000</v>
      </c>
      <c r="E34" s="5">
        <v>221.548</v>
      </c>
      <c r="F34" s="5">
        <v>0.438028949048686</v>
      </c>
      <c r="G34" s="5"/>
    </row>
    <row r="35" spans="1:7" x14ac:dyDescent="0.2">
      <c r="A35" s="46" t="s">
        <v>194</v>
      </c>
      <c r="B35" s="46" t="s">
        <v>193</v>
      </c>
      <c r="C35" s="46" t="s">
        <v>180</v>
      </c>
      <c r="D35" s="47">
        <v>170000</v>
      </c>
      <c r="E35" s="5">
        <v>218.297</v>
      </c>
      <c r="F35" s="5">
        <v>0.43160130306065098</v>
      </c>
      <c r="G35" s="5"/>
    </row>
    <row r="36" spans="1:7" x14ac:dyDescent="0.2">
      <c r="A36" s="46" t="s">
        <v>196</v>
      </c>
      <c r="B36" s="46" t="s">
        <v>195</v>
      </c>
      <c r="C36" s="46" t="s">
        <v>197</v>
      </c>
      <c r="D36" s="47">
        <v>70000</v>
      </c>
      <c r="E36" s="5">
        <v>210.92400000000001</v>
      </c>
      <c r="F36" s="5">
        <v>0.41702393183032599</v>
      </c>
      <c r="G36" s="5"/>
    </row>
    <row r="37" spans="1:7" x14ac:dyDescent="0.2">
      <c r="A37" s="46" t="s">
        <v>199</v>
      </c>
      <c r="B37" s="46" t="s">
        <v>198</v>
      </c>
      <c r="C37" s="46" t="s">
        <v>192</v>
      </c>
      <c r="D37" s="47">
        <v>21000</v>
      </c>
      <c r="E37" s="5">
        <v>210.69300000000001</v>
      </c>
      <c r="F37" s="5">
        <v>0.41656721505910599</v>
      </c>
      <c r="G37" s="5"/>
    </row>
    <row r="38" spans="1:7" x14ac:dyDescent="0.2">
      <c r="A38" s="46" t="s">
        <v>201</v>
      </c>
      <c r="B38" s="46" t="s">
        <v>200</v>
      </c>
      <c r="C38" s="46" t="s">
        <v>202</v>
      </c>
      <c r="D38" s="47">
        <v>85000</v>
      </c>
      <c r="E38" s="5">
        <v>209.423</v>
      </c>
      <c r="F38" s="5">
        <v>0.41405626138183599</v>
      </c>
      <c r="G38" s="5"/>
    </row>
    <row r="39" spans="1:7" x14ac:dyDescent="0.2">
      <c r="A39" s="46" t="s">
        <v>204</v>
      </c>
      <c r="B39" s="46" t="s">
        <v>203</v>
      </c>
      <c r="C39" s="46" t="s">
        <v>205</v>
      </c>
      <c r="D39" s="47">
        <v>31800</v>
      </c>
      <c r="E39" s="5">
        <v>207.22470000000001</v>
      </c>
      <c r="F39" s="5">
        <v>0.40970993896550301</v>
      </c>
      <c r="G39" s="5"/>
    </row>
    <row r="40" spans="1:7" x14ac:dyDescent="0.2">
      <c r="A40" s="46" t="s">
        <v>207</v>
      </c>
      <c r="B40" s="46" t="s">
        <v>206</v>
      </c>
      <c r="C40" s="46" t="s">
        <v>147</v>
      </c>
      <c r="D40" s="47">
        <v>26000</v>
      </c>
      <c r="E40" s="5">
        <v>201.26599999999999</v>
      </c>
      <c r="F40" s="5">
        <v>0.39792882110979499</v>
      </c>
      <c r="G40" s="5"/>
    </row>
    <row r="41" spans="1:7" x14ac:dyDescent="0.2">
      <c r="A41" s="46" t="s">
        <v>209</v>
      </c>
      <c r="B41" s="46" t="s">
        <v>208</v>
      </c>
      <c r="C41" s="46" t="s">
        <v>210</v>
      </c>
      <c r="D41" s="47">
        <v>15000</v>
      </c>
      <c r="E41" s="5">
        <v>197.73750000000001</v>
      </c>
      <c r="F41" s="5">
        <v>0.39095252185763202</v>
      </c>
      <c r="G41" s="5"/>
    </row>
    <row r="42" spans="1:7" x14ac:dyDescent="0.2">
      <c r="A42" s="46" t="s">
        <v>212</v>
      </c>
      <c r="B42" s="46" t="s">
        <v>211</v>
      </c>
      <c r="C42" s="46" t="s">
        <v>213</v>
      </c>
      <c r="D42" s="47">
        <v>127000</v>
      </c>
      <c r="E42" s="5">
        <v>195.88480000000001</v>
      </c>
      <c r="F42" s="5">
        <v>0.38728949518213701</v>
      </c>
      <c r="G42" s="5"/>
    </row>
    <row r="43" spans="1:7" x14ac:dyDescent="0.2">
      <c r="A43" s="46" t="s">
        <v>215</v>
      </c>
      <c r="B43" s="46" t="s">
        <v>214</v>
      </c>
      <c r="C43" s="46" t="s">
        <v>216</v>
      </c>
      <c r="D43" s="47">
        <v>22000</v>
      </c>
      <c r="E43" s="5">
        <v>193.93</v>
      </c>
      <c r="F43" s="5">
        <v>0.383424603648021</v>
      </c>
      <c r="G43" s="5"/>
    </row>
    <row r="44" spans="1:7" x14ac:dyDescent="0.2">
      <c r="A44" s="46" t="s">
        <v>218</v>
      </c>
      <c r="B44" s="46" t="s">
        <v>217</v>
      </c>
      <c r="C44" s="46" t="s">
        <v>219</v>
      </c>
      <c r="D44" s="47">
        <v>15500</v>
      </c>
      <c r="E44" s="5">
        <v>183.58199999999999</v>
      </c>
      <c r="F44" s="5">
        <v>0.36296527400046902</v>
      </c>
      <c r="G44" s="5"/>
    </row>
    <row r="45" spans="1:7" x14ac:dyDescent="0.2">
      <c r="A45" s="46" t="s">
        <v>221</v>
      </c>
      <c r="B45" s="46" t="s">
        <v>220</v>
      </c>
      <c r="C45" s="46" t="s">
        <v>128</v>
      </c>
      <c r="D45" s="47">
        <v>25442</v>
      </c>
      <c r="E45" s="5">
        <v>176.23673400000001</v>
      </c>
      <c r="F45" s="5">
        <v>0.34844273646249502</v>
      </c>
      <c r="G45" s="5"/>
    </row>
    <row r="46" spans="1:7" x14ac:dyDescent="0.2">
      <c r="A46" s="46" t="s">
        <v>223</v>
      </c>
      <c r="B46" s="46" t="s">
        <v>222</v>
      </c>
      <c r="C46" s="46" t="s">
        <v>131</v>
      </c>
      <c r="D46" s="47">
        <v>50000</v>
      </c>
      <c r="E46" s="5">
        <v>167.15</v>
      </c>
      <c r="F46" s="5">
        <v>0.33047709224857802</v>
      </c>
      <c r="G46" s="5"/>
    </row>
    <row r="47" spans="1:7" x14ac:dyDescent="0.2">
      <c r="A47" s="46" t="s">
        <v>225</v>
      </c>
      <c r="B47" s="46" t="s">
        <v>224</v>
      </c>
      <c r="C47" s="46" t="s">
        <v>226</v>
      </c>
      <c r="D47" s="47">
        <v>23000</v>
      </c>
      <c r="E47" s="5">
        <v>165.54249999999999</v>
      </c>
      <c r="F47" s="5">
        <v>0.32729885757439497</v>
      </c>
      <c r="G47" s="5"/>
    </row>
    <row r="48" spans="1:7" x14ac:dyDescent="0.2">
      <c r="A48" s="46" t="s">
        <v>228</v>
      </c>
      <c r="B48" s="46" t="s">
        <v>227</v>
      </c>
      <c r="C48" s="46" t="s">
        <v>229</v>
      </c>
      <c r="D48" s="47">
        <v>37100</v>
      </c>
      <c r="E48" s="5">
        <v>161.40355</v>
      </c>
      <c r="F48" s="5">
        <v>0.31911561999759502</v>
      </c>
      <c r="G48" s="5"/>
    </row>
    <row r="49" spans="1:9" x14ac:dyDescent="0.2">
      <c r="A49" s="46" t="s">
        <v>231</v>
      </c>
      <c r="B49" s="46" t="s">
        <v>230</v>
      </c>
      <c r="C49" s="46" t="s">
        <v>155</v>
      </c>
      <c r="D49" s="47">
        <v>70000</v>
      </c>
      <c r="E49" s="5">
        <v>157.32499999999999</v>
      </c>
      <c r="F49" s="5">
        <v>0.31105180100513002</v>
      </c>
      <c r="G49" s="5"/>
    </row>
    <row r="50" spans="1:9" x14ac:dyDescent="0.2">
      <c r="A50" s="46" t="s">
        <v>233</v>
      </c>
      <c r="B50" s="46" t="s">
        <v>232</v>
      </c>
      <c r="C50" s="46" t="s">
        <v>234</v>
      </c>
      <c r="D50" s="47">
        <v>14972</v>
      </c>
      <c r="E50" s="5">
        <v>141.13355799999999</v>
      </c>
      <c r="F50" s="5">
        <v>0.27903923342229098</v>
      </c>
      <c r="G50" s="5"/>
    </row>
    <row r="51" spans="1:9" x14ac:dyDescent="0.2">
      <c r="A51" s="46" t="s">
        <v>236</v>
      </c>
      <c r="B51" s="46" t="s">
        <v>235</v>
      </c>
      <c r="C51" s="46" t="s">
        <v>237</v>
      </c>
      <c r="D51" s="47">
        <v>6000</v>
      </c>
      <c r="E51" s="5">
        <v>108.61499999999999</v>
      </c>
      <c r="F51" s="5">
        <v>0.21474585327298401</v>
      </c>
      <c r="G51" s="5"/>
    </row>
    <row r="52" spans="1:9" x14ac:dyDescent="0.2">
      <c r="A52" s="46" t="s">
        <v>239</v>
      </c>
      <c r="B52" s="46" t="s">
        <v>238</v>
      </c>
      <c r="C52" s="46" t="s">
        <v>240</v>
      </c>
      <c r="D52" s="47">
        <v>18000</v>
      </c>
      <c r="E52" s="5">
        <v>80.846999999999994</v>
      </c>
      <c r="F52" s="5">
        <v>0.159844938540358</v>
      </c>
      <c r="G52" s="5"/>
    </row>
    <row r="53" spans="1:9" x14ac:dyDescent="0.2">
      <c r="A53" s="46" t="s">
        <v>242</v>
      </c>
      <c r="B53" s="46" t="s">
        <v>241</v>
      </c>
      <c r="C53" s="46" t="s">
        <v>120</v>
      </c>
      <c r="D53" s="47">
        <v>12013</v>
      </c>
      <c r="E53" s="5">
        <v>78.066480499999997</v>
      </c>
      <c r="F53" s="5">
        <v>0.154347493136227</v>
      </c>
      <c r="G53" s="5"/>
    </row>
    <row r="54" spans="1:9" x14ac:dyDescent="0.2">
      <c r="A54" s="46" t="s">
        <v>244</v>
      </c>
      <c r="B54" s="46" t="s">
        <v>243</v>
      </c>
      <c r="C54" s="46" t="s">
        <v>216</v>
      </c>
      <c r="D54" s="47">
        <v>5000</v>
      </c>
      <c r="E54" s="5">
        <v>75.997500000000002</v>
      </c>
      <c r="F54" s="5">
        <v>0.150256852038057</v>
      </c>
      <c r="G54" s="5"/>
    </row>
    <row r="55" spans="1:9" x14ac:dyDescent="0.2">
      <c r="A55" s="45" t="s">
        <v>31</v>
      </c>
      <c r="B55" s="45"/>
      <c r="C55" s="45"/>
      <c r="D55" s="45"/>
      <c r="E55" s="6">
        <f>SUM(E7:E54)</f>
        <v>18617.790875000013</v>
      </c>
      <c r="F55" s="6">
        <f>SUM(F7:F54)</f>
        <v>36.809772015926455</v>
      </c>
      <c r="G55" s="6"/>
      <c r="H55" s="12"/>
      <c r="I55" s="12"/>
    </row>
    <row r="56" spans="1:9" x14ac:dyDescent="0.2">
      <c r="A56" s="46"/>
      <c r="B56" s="46"/>
      <c r="C56" s="46"/>
      <c r="D56" s="46"/>
      <c r="E56" s="5"/>
      <c r="F56" s="5"/>
      <c r="G56" s="5"/>
    </row>
    <row r="57" spans="1:9" x14ac:dyDescent="0.2">
      <c r="A57" s="45" t="s">
        <v>25</v>
      </c>
      <c r="B57" s="46"/>
      <c r="C57" s="46"/>
      <c r="D57" s="46"/>
      <c r="E57" s="5"/>
      <c r="F57" s="5"/>
      <c r="G57" s="5"/>
    </row>
    <row r="58" spans="1:9" x14ac:dyDescent="0.2">
      <c r="A58" s="45" t="s">
        <v>26</v>
      </c>
      <c r="B58" s="46"/>
      <c r="C58" s="46"/>
      <c r="D58" s="46"/>
      <c r="E58" s="5"/>
      <c r="F58" s="5"/>
      <c r="G58" s="5"/>
    </row>
    <row r="59" spans="1:9" x14ac:dyDescent="0.2">
      <c r="A59" s="46" t="s">
        <v>115</v>
      </c>
      <c r="B59" s="46" t="s">
        <v>114</v>
      </c>
      <c r="C59" s="46" t="s">
        <v>30</v>
      </c>
      <c r="D59" s="47">
        <v>5000</v>
      </c>
      <c r="E59" s="5">
        <v>5049.1673288000002</v>
      </c>
      <c r="F59" s="5">
        <v>9.9828545444112606</v>
      </c>
      <c r="G59" s="5">
        <v>7.2949000000000002</v>
      </c>
    </row>
    <row r="60" spans="1:9" x14ac:dyDescent="0.2">
      <c r="A60" s="46" t="s">
        <v>1164</v>
      </c>
      <c r="B60" s="46" t="s">
        <v>1444</v>
      </c>
      <c r="C60" s="46" t="s">
        <v>87</v>
      </c>
      <c r="D60" s="47">
        <v>4500</v>
      </c>
      <c r="E60" s="5">
        <v>4530.6863014</v>
      </c>
      <c r="F60" s="5">
        <v>8.9577507315413403</v>
      </c>
      <c r="G60" s="5">
        <v>7.3514999999999997</v>
      </c>
    </row>
    <row r="61" spans="1:9" x14ac:dyDescent="0.2">
      <c r="A61" s="46" t="s">
        <v>246</v>
      </c>
      <c r="B61" s="46" t="s">
        <v>245</v>
      </c>
      <c r="C61" s="46" t="s">
        <v>30</v>
      </c>
      <c r="D61" s="47">
        <v>250</v>
      </c>
      <c r="E61" s="5">
        <v>2706.2979110000001</v>
      </c>
      <c r="F61" s="5">
        <v>5.35069975701873</v>
      </c>
      <c r="G61" s="5">
        <v>7.54</v>
      </c>
    </row>
    <row r="62" spans="1:9" x14ac:dyDescent="0.2">
      <c r="A62" s="46" t="s">
        <v>101</v>
      </c>
      <c r="B62" s="46" t="s">
        <v>100</v>
      </c>
      <c r="C62" s="46" t="s">
        <v>90</v>
      </c>
      <c r="D62" s="47">
        <v>2500</v>
      </c>
      <c r="E62" s="5">
        <v>2685.8347945</v>
      </c>
      <c r="F62" s="5">
        <v>5.31024153841709</v>
      </c>
      <c r="G62" s="5">
        <v>7.835</v>
      </c>
    </row>
    <row r="63" spans="1:9" x14ac:dyDescent="0.2">
      <c r="A63" s="46" t="s">
        <v>1269</v>
      </c>
      <c r="B63" s="46" t="s">
        <v>1270</v>
      </c>
      <c r="C63" s="46" t="s">
        <v>30</v>
      </c>
      <c r="D63" s="47">
        <v>2500</v>
      </c>
      <c r="E63" s="5">
        <v>2683.0677740000001</v>
      </c>
      <c r="F63" s="5">
        <v>5.3047707822757104</v>
      </c>
      <c r="G63" s="5">
        <v>7.7492000000000001</v>
      </c>
    </row>
    <row r="64" spans="1:9" x14ac:dyDescent="0.2">
      <c r="A64" s="46" t="s">
        <v>1271</v>
      </c>
      <c r="B64" s="46" t="s">
        <v>1272</v>
      </c>
      <c r="C64" s="46" t="s">
        <v>74</v>
      </c>
      <c r="D64" s="47">
        <v>2500</v>
      </c>
      <c r="E64" s="5">
        <v>2653.9466096000001</v>
      </c>
      <c r="F64" s="5">
        <v>5.2471944871287999</v>
      </c>
      <c r="G64" s="5">
        <v>7.2481</v>
      </c>
    </row>
    <row r="65" spans="1:9" x14ac:dyDescent="0.2">
      <c r="A65" s="46" t="s">
        <v>28</v>
      </c>
      <c r="B65" s="46" t="s">
        <v>27</v>
      </c>
      <c r="C65" s="46" t="s">
        <v>29</v>
      </c>
      <c r="D65" s="47">
        <v>250</v>
      </c>
      <c r="E65" s="5">
        <v>2585.3339040999999</v>
      </c>
      <c r="F65" s="5">
        <v>5.1115383255676399</v>
      </c>
      <c r="G65" s="5">
        <v>8.125</v>
      </c>
    </row>
    <row r="66" spans="1:9" x14ac:dyDescent="0.2">
      <c r="A66" s="46" t="s">
        <v>99</v>
      </c>
      <c r="B66" s="46" t="s">
        <v>1445</v>
      </c>
      <c r="C66" s="46" t="s">
        <v>30</v>
      </c>
      <c r="D66" s="47">
        <v>2500</v>
      </c>
      <c r="E66" s="5">
        <v>1362.3425</v>
      </c>
      <c r="F66" s="5">
        <v>2.6935267008474901</v>
      </c>
      <c r="G66" s="5">
        <v>6.5338000000000003</v>
      </c>
    </row>
    <row r="67" spans="1:9" x14ac:dyDescent="0.2">
      <c r="A67" s="46" t="s">
        <v>1187</v>
      </c>
      <c r="B67" s="46" t="s">
        <v>1188</v>
      </c>
      <c r="C67" s="46" t="s">
        <v>29</v>
      </c>
      <c r="D67" s="47">
        <v>1000</v>
      </c>
      <c r="E67" s="5">
        <v>1053.767726</v>
      </c>
      <c r="F67" s="5">
        <v>2.0834346036127802</v>
      </c>
      <c r="G67" s="5">
        <v>8.1082000000000001</v>
      </c>
    </row>
    <row r="68" spans="1:9" x14ac:dyDescent="0.2">
      <c r="A68" s="46" t="s">
        <v>1207</v>
      </c>
      <c r="B68" s="46" t="s">
        <v>1208</v>
      </c>
      <c r="C68" s="46" t="s">
        <v>30</v>
      </c>
      <c r="D68" s="47">
        <v>5</v>
      </c>
      <c r="E68" s="5">
        <v>541.3903904</v>
      </c>
      <c r="F68" s="5">
        <v>1.0703985760736701</v>
      </c>
      <c r="G68" s="5">
        <v>7.46</v>
      </c>
    </row>
    <row r="69" spans="1:9" x14ac:dyDescent="0.2">
      <c r="A69" s="46" t="s">
        <v>105</v>
      </c>
      <c r="B69" s="46" t="s">
        <v>104</v>
      </c>
      <c r="C69" s="46" t="s">
        <v>30</v>
      </c>
      <c r="D69" s="47">
        <v>500</v>
      </c>
      <c r="E69" s="5">
        <v>538.55602880000004</v>
      </c>
      <c r="F69" s="5">
        <v>1.0647946778986901</v>
      </c>
      <c r="G69" s="5">
        <v>7.7450000000000001</v>
      </c>
    </row>
    <row r="70" spans="1:9" x14ac:dyDescent="0.2">
      <c r="A70" s="45" t="s">
        <v>31</v>
      </c>
      <c r="B70" s="45"/>
      <c r="C70" s="45"/>
      <c r="D70" s="45"/>
      <c r="E70" s="6">
        <f>SUM(E58:E69)</f>
        <v>26390.391268599997</v>
      </c>
      <c r="F70" s="6">
        <f>SUM(F58:F69)</f>
        <v>52.177204724793199</v>
      </c>
      <c r="G70" s="6"/>
      <c r="H70" s="12"/>
      <c r="I70" s="12"/>
    </row>
    <row r="71" spans="1:9" x14ac:dyDescent="0.2">
      <c r="A71" s="46"/>
      <c r="B71" s="46"/>
      <c r="C71" s="46"/>
      <c r="D71" s="46"/>
      <c r="E71" s="5"/>
      <c r="F71" s="5"/>
      <c r="G71" s="5"/>
    </row>
    <row r="72" spans="1:9" x14ac:dyDescent="0.2">
      <c r="A72" s="45" t="s">
        <v>41</v>
      </c>
      <c r="B72" s="46"/>
      <c r="C72" s="46"/>
      <c r="D72" s="46"/>
      <c r="E72" s="5"/>
      <c r="F72" s="5"/>
      <c r="G72" s="5"/>
    </row>
    <row r="73" spans="1:9" x14ac:dyDescent="0.2">
      <c r="A73" s="46" t="s">
        <v>1273</v>
      </c>
      <c r="B73" s="46" t="s">
        <v>1310</v>
      </c>
      <c r="C73" s="46" t="s">
        <v>42</v>
      </c>
      <c r="D73" s="47">
        <v>500000</v>
      </c>
      <c r="E73" s="5">
        <v>523.77916670000002</v>
      </c>
      <c r="F73" s="5">
        <v>1.0355789170888401</v>
      </c>
      <c r="G73" s="5">
        <v>6.6871024065125102</v>
      </c>
    </row>
    <row r="74" spans="1:9" x14ac:dyDescent="0.2">
      <c r="A74" s="46" t="s">
        <v>67</v>
      </c>
      <c r="B74" s="46" t="s">
        <v>1463</v>
      </c>
      <c r="C74" s="46" t="s">
        <v>42</v>
      </c>
      <c r="D74" s="47">
        <v>500000</v>
      </c>
      <c r="E74" s="5">
        <v>505.55855559999998</v>
      </c>
      <c r="F74" s="5">
        <v>0.99955442067651201</v>
      </c>
      <c r="G74" s="5">
        <v>7.1224733775124998</v>
      </c>
    </row>
    <row r="75" spans="1:9" x14ac:dyDescent="0.2">
      <c r="A75" s="46" t="s">
        <v>68</v>
      </c>
      <c r="B75" s="46" t="s">
        <v>1464</v>
      </c>
      <c r="C75" s="46" t="s">
        <v>42</v>
      </c>
      <c r="D75" s="47">
        <v>500000</v>
      </c>
      <c r="E75" s="5">
        <v>504.75205560000001</v>
      </c>
      <c r="F75" s="5">
        <v>0.99795986623500099</v>
      </c>
      <c r="G75" s="5">
        <v>7.1431482500125103</v>
      </c>
    </row>
    <row r="76" spans="1:9" x14ac:dyDescent="0.2">
      <c r="A76" s="46" t="s">
        <v>81</v>
      </c>
      <c r="B76" s="46" t="s">
        <v>1465</v>
      </c>
      <c r="C76" s="46" t="s">
        <v>42</v>
      </c>
      <c r="D76" s="47">
        <v>500000</v>
      </c>
      <c r="E76" s="5">
        <v>504.55855559999998</v>
      </c>
      <c r="F76" s="5">
        <v>0.99757729179677201</v>
      </c>
      <c r="G76" s="5">
        <v>7.1427347060124902</v>
      </c>
    </row>
    <row r="77" spans="1:9" x14ac:dyDescent="0.2">
      <c r="A77" s="46" t="s">
        <v>79</v>
      </c>
      <c r="B77" s="46" t="s">
        <v>1466</v>
      </c>
      <c r="C77" s="46" t="s">
        <v>42</v>
      </c>
      <c r="D77" s="47">
        <v>500000</v>
      </c>
      <c r="E77" s="5">
        <v>504.01855560000001</v>
      </c>
      <c r="F77" s="5">
        <v>0.99650964220171201</v>
      </c>
      <c r="G77" s="5">
        <v>7.1463303199999997</v>
      </c>
    </row>
    <row r="78" spans="1:9" x14ac:dyDescent="0.2">
      <c r="A78" s="46" t="s">
        <v>69</v>
      </c>
      <c r="B78" s="46" t="s">
        <v>1467</v>
      </c>
      <c r="C78" s="46" t="s">
        <v>42</v>
      </c>
      <c r="D78" s="47">
        <v>500000</v>
      </c>
      <c r="E78" s="5">
        <v>503.73855559999998</v>
      </c>
      <c r="F78" s="5">
        <v>0.99595604611538502</v>
      </c>
      <c r="G78" s="5">
        <v>7.1654259580125101</v>
      </c>
    </row>
    <row r="79" spans="1:9" x14ac:dyDescent="0.2">
      <c r="A79" s="46" t="s">
        <v>70</v>
      </c>
      <c r="B79" s="46" t="s">
        <v>1468</v>
      </c>
      <c r="C79" s="46" t="s">
        <v>42</v>
      </c>
      <c r="D79" s="47">
        <v>500000</v>
      </c>
      <c r="E79" s="5">
        <v>503.20305560000003</v>
      </c>
      <c r="F79" s="5">
        <v>0.99489729360028401</v>
      </c>
      <c r="G79" s="5">
        <v>7.1742519999999903</v>
      </c>
    </row>
    <row r="80" spans="1:9" x14ac:dyDescent="0.2">
      <c r="A80" s="46" t="s">
        <v>83</v>
      </c>
      <c r="B80" s="46" t="s">
        <v>1470</v>
      </c>
      <c r="C80" s="46" t="s">
        <v>42</v>
      </c>
      <c r="D80" s="47">
        <v>454700</v>
      </c>
      <c r="E80" s="5">
        <v>459.01207169999998</v>
      </c>
      <c r="F80" s="5">
        <v>0.907526023107459</v>
      </c>
      <c r="G80" s="5">
        <v>7.0955958449999903</v>
      </c>
    </row>
    <row r="81" spans="1:9" x14ac:dyDescent="0.2">
      <c r="A81" s="46" t="s">
        <v>76</v>
      </c>
      <c r="B81" s="46" t="s">
        <v>1469</v>
      </c>
      <c r="C81" s="46" t="s">
        <v>42</v>
      </c>
      <c r="D81" s="47">
        <v>450000</v>
      </c>
      <c r="E81" s="5">
        <v>456.08797779999998</v>
      </c>
      <c r="F81" s="5">
        <v>0.901744712610696</v>
      </c>
      <c r="G81" s="5">
        <v>7.0743889528125097</v>
      </c>
    </row>
    <row r="82" spans="1:9" x14ac:dyDescent="0.2">
      <c r="A82" s="46" t="s">
        <v>82</v>
      </c>
      <c r="B82" s="46" t="s">
        <v>1472</v>
      </c>
      <c r="C82" s="46" t="s">
        <v>42</v>
      </c>
      <c r="D82" s="47">
        <v>236200</v>
      </c>
      <c r="E82" s="5">
        <v>239.22438349999999</v>
      </c>
      <c r="F82" s="5">
        <v>0.47297743735589998</v>
      </c>
      <c r="G82" s="5">
        <v>7.0670013541124996</v>
      </c>
    </row>
    <row r="83" spans="1:9" x14ac:dyDescent="0.2">
      <c r="A83" s="46" t="s">
        <v>71</v>
      </c>
      <c r="B83" s="46" t="s">
        <v>1471</v>
      </c>
      <c r="C83" s="46" t="s">
        <v>42</v>
      </c>
      <c r="D83" s="47">
        <v>209575</v>
      </c>
      <c r="E83" s="5">
        <v>211.4593587</v>
      </c>
      <c r="F83" s="5">
        <v>0.41808240497711602</v>
      </c>
      <c r="G83" s="5">
        <v>7.1149962878124997</v>
      </c>
    </row>
    <row r="84" spans="1:9" x14ac:dyDescent="0.2">
      <c r="A84" s="45" t="s">
        <v>31</v>
      </c>
      <c r="B84" s="45"/>
      <c r="C84" s="45"/>
      <c r="D84" s="45"/>
      <c r="E84" s="6">
        <f>SUM(E73:E83)</f>
        <v>4915.3922919999995</v>
      </c>
      <c r="F84" s="6">
        <f>SUM(F73:F83)</f>
        <v>9.7183640557656759</v>
      </c>
      <c r="G84" s="6"/>
      <c r="H84" s="12"/>
      <c r="I84" s="12"/>
    </row>
    <row r="85" spans="1:9" x14ac:dyDescent="0.2">
      <c r="A85" s="46"/>
      <c r="B85" s="46"/>
      <c r="C85" s="46"/>
      <c r="D85" s="46"/>
      <c r="E85" s="5"/>
      <c r="F85" s="5"/>
      <c r="G85" s="5"/>
    </row>
    <row r="86" spans="1:9" x14ac:dyDescent="0.2">
      <c r="A86" s="45" t="s">
        <v>44</v>
      </c>
      <c r="B86" s="45"/>
      <c r="C86" s="45"/>
      <c r="D86" s="45"/>
      <c r="E86" s="6">
        <f>E55+E70+E84</f>
        <v>49923.574435600007</v>
      </c>
      <c r="F86" s="6">
        <f>F55+F70+F84</f>
        <v>98.705340796485331</v>
      </c>
      <c r="G86" s="6"/>
      <c r="H86" s="12"/>
      <c r="I86" s="12"/>
    </row>
    <row r="87" spans="1:9" x14ac:dyDescent="0.2">
      <c r="A87" s="45"/>
      <c r="B87" s="45"/>
      <c r="C87" s="45"/>
      <c r="D87" s="45"/>
      <c r="E87" s="6"/>
      <c r="F87" s="6"/>
      <c r="G87" s="6"/>
      <c r="H87" s="12"/>
      <c r="I87" s="12"/>
    </row>
    <row r="88" spans="1:9" x14ac:dyDescent="0.2">
      <c r="A88" s="45" t="s">
        <v>46</v>
      </c>
      <c r="B88" s="45"/>
      <c r="C88" s="45"/>
      <c r="D88" s="45"/>
      <c r="E88" s="6">
        <f>E90-(E55+E70+E84)</f>
        <v>654.81781019999471</v>
      </c>
      <c r="F88" s="6">
        <f>F90-(F55+F70+F84)</f>
        <v>1.2946592035146693</v>
      </c>
      <c r="G88" s="6"/>
      <c r="H88" s="12"/>
      <c r="I88" s="12"/>
    </row>
    <row r="89" spans="1:9" x14ac:dyDescent="0.2">
      <c r="A89" s="45"/>
      <c r="B89" s="45"/>
      <c r="C89" s="45"/>
      <c r="D89" s="45"/>
      <c r="E89" s="6"/>
      <c r="F89" s="6"/>
      <c r="G89" s="6"/>
      <c r="H89" s="12"/>
      <c r="I89" s="12"/>
    </row>
    <row r="90" spans="1:9" x14ac:dyDescent="0.2">
      <c r="A90" s="48" t="s">
        <v>45</v>
      </c>
      <c r="B90" s="48"/>
      <c r="C90" s="48"/>
      <c r="D90" s="48"/>
      <c r="E90" s="7">
        <v>50578.392245800002</v>
      </c>
      <c r="F90" s="7">
        <v>100</v>
      </c>
      <c r="G90" s="7"/>
      <c r="H90" s="12"/>
      <c r="I90" s="12"/>
    </row>
    <row r="91" spans="1:9" x14ac:dyDescent="0.2">
      <c r="A91" s="14" t="s">
        <v>1309</v>
      </c>
    </row>
    <row r="93" spans="1:9" x14ac:dyDescent="0.2">
      <c r="A93" s="12" t="s">
        <v>47</v>
      </c>
    </row>
    <row r="95" spans="1:9" x14ac:dyDescent="0.2">
      <c r="A95" s="12" t="s">
        <v>48</v>
      </c>
    </row>
    <row r="96" spans="1:9" x14ac:dyDescent="0.2">
      <c r="A96" s="12" t="s">
        <v>49</v>
      </c>
    </row>
    <row r="97" spans="1:5" x14ac:dyDescent="0.2">
      <c r="A97" s="12" t="s">
        <v>50</v>
      </c>
      <c r="B97" s="12"/>
      <c r="C97" s="30" t="s">
        <v>52</v>
      </c>
      <c r="D97" s="12" t="s">
        <v>1150</v>
      </c>
    </row>
    <row r="98" spans="1:5" x14ac:dyDescent="0.2">
      <c r="A98" s="14" t="s">
        <v>53</v>
      </c>
      <c r="C98" s="49">
        <v>213.66</v>
      </c>
      <c r="D98" s="49">
        <v>209.3946</v>
      </c>
    </row>
    <row r="99" spans="1:5" x14ac:dyDescent="0.2">
      <c r="A99" s="14" t="s">
        <v>54</v>
      </c>
      <c r="C99" s="49">
        <v>19.132400000000001</v>
      </c>
      <c r="D99" s="49">
        <v>17.222100000000001</v>
      </c>
    </row>
    <row r="100" spans="1:5" x14ac:dyDescent="0.2">
      <c r="A100" s="14" t="s">
        <v>55</v>
      </c>
      <c r="C100" s="49">
        <v>232.71449999999999</v>
      </c>
      <c r="D100" s="49">
        <v>228.93889999999999</v>
      </c>
    </row>
    <row r="101" spans="1:5" x14ac:dyDescent="0.2">
      <c r="A101" s="14" t="s">
        <v>56</v>
      </c>
      <c r="C101" s="49">
        <v>21.097999999999999</v>
      </c>
      <c r="D101" s="49">
        <v>18.973700000000001</v>
      </c>
    </row>
    <row r="102" spans="1:5" x14ac:dyDescent="0.2">
      <c r="C102" s="49"/>
      <c r="D102" s="49"/>
    </row>
    <row r="103" spans="1:5" x14ac:dyDescent="0.2">
      <c r="A103" s="14" t="s">
        <v>937</v>
      </c>
    </row>
    <row r="105" spans="1:5" x14ac:dyDescent="0.2">
      <c r="A105" s="12" t="s">
        <v>58</v>
      </c>
    </row>
    <row r="106" spans="1:5" x14ac:dyDescent="0.2">
      <c r="A106" s="101" t="s">
        <v>62</v>
      </c>
      <c r="B106" s="102"/>
      <c r="C106" s="51" t="s">
        <v>63</v>
      </c>
    </row>
    <row r="107" spans="1:5" x14ac:dyDescent="0.2">
      <c r="A107" s="97" t="s">
        <v>54</v>
      </c>
      <c r="B107" s="98"/>
      <c r="C107" s="52">
        <v>1.55</v>
      </c>
    </row>
    <row r="108" spans="1:5" x14ac:dyDescent="0.2">
      <c r="A108" s="97" t="s">
        <v>56</v>
      </c>
      <c r="B108" s="98"/>
      <c r="C108" s="52">
        <v>1.8</v>
      </c>
    </row>
    <row r="109" spans="1:5" x14ac:dyDescent="0.2">
      <c r="A109" s="14" t="s">
        <v>64</v>
      </c>
    </row>
    <row r="110" spans="1:5" x14ac:dyDescent="0.2">
      <c r="A110" s="14" t="s">
        <v>57</v>
      </c>
    </row>
    <row r="112" spans="1:5" x14ac:dyDescent="0.2">
      <c r="A112" s="12" t="s">
        <v>1067</v>
      </c>
      <c r="D112" s="1">
        <v>4.6798919663158198</v>
      </c>
      <c r="E112" s="2" t="s">
        <v>60</v>
      </c>
    </row>
    <row r="114" spans="1:4" x14ac:dyDescent="0.2">
      <c r="A114" s="12" t="s">
        <v>61</v>
      </c>
      <c r="D114" s="30" t="s">
        <v>59</v>
      </c>
    </row>
    <row r="116" spans="1:4" x14ac:dyDescent="0.2">
      <c r="A116" s="12" t="s">
        <v>1068</v>
      </c>
    </row>
    <row r="117" spans="1:4" x14ac:dyDescent="0.2">
      <c r="A117" s="12"/>
    </row>
    <row r="118" spans="1:4" x14ac:dyDescent="0.2">
      <c r="A118" s="12" t="s">
        <v>941</v>
      </c>
    </row>
    <row r="119" spans="1:4" x14ac:dyDescent="0.2">
      <c r="A119" s="13"/>
    </row>
    <row r="134" spans="1:1" x14ac:dyDescent="0.2">
      <c r="A134" s="12" t="s">
        <v>1274</v>
      </c>
    </row>
    <row r="136" spans="1:1" x14ac:dyDescent="0.2">
      <c r="A136" s="12" t="s">
        <v>942</v>
      </c>
    </row>
    <row r="151" spans="1:1" x14ac:dyDescent="0.2">
      <c r="A151" s="14" t="s">
        <v>940</v>
      </c>
    </row>
    <row r="152" spans="1:1" x14ac:dyDescent="0.2">
      <c r="A152" s="13"/>
    </row>
    <row r="154" spans="1:1" x14ac:dyDescent="0.2">
      <c r="A154" s="13"/>
    </row>
  </sheetData>
  <mergeCells count="4">
    <mergeCell ref="A1:G1"/>
    <mergeCell ref="A106:B106"/>
    <mergeCell ref="A107:B107"/>
    <mergeCell ref="A108:B108"/>
  </mergeCells>
  <conditionalFormatting sqref="F2:F3">
    <cfRule type="cellIs" dxfId="92" priority="2" stopIfTrue="1" operator="between">
      <formula>0.009</formula>
      <formula>-0.009</formula>
    </cfRule>
  </conditionalFormatting>
  <conditionalFormatting sqref="F5:F65539">
    <cfRule type="cellIs" dxfId="91" priority="1" stopIfTrue="1" operator="between">
      <formula>0.009</formula>
      <formula>-0.009</formula>
    </cfRule>
  </conditionalFormatting>
  <hyperlinks>
    <hyperlink ref="A117" r:id="rId1" tooltip="https://www.franklintempletonindia.com/downloadsServlet/pdf/product-labels-jg9o5k7l" display="https://www.franklintempletonindia.com/downloadsServlet/pdf/product-labels-jg9o5k7l" xr:uid="{00000000-0004-0000-0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68"/>
  <sheetViews>
    <sheetView workbookViewId="0">
      <selection sqref="A1:G1"/>
    </sheetView>
  </sheetViews>
  <sheetFormatPr defaultColWidth="9.109375" defaultRowHeight="10.5" x14ac:dyDescent="0.2"/>
  <cols>
    <col min="1" max="1" width="38.6640625" style="14" bestFit="1" customWidth="1"/>
    <col min="2" max="2" width="54.109375" style="14" bestFit="1" customWidth="1"/>
    <col min="3" max="3" width="25.554687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7" s="34" customFormat="1" ht="14.4" x14ac:dyDescent="0.2">
      <c r="A1" s="99" t="s">
        <v>1275</v>
      </c>
      <c r="B1" s="100"/>
      <c r="C1" s="100"/>
      <c r="D1" s="100"/>
      <c r="E1" s="100"/>
      <c r="F1" s="100"/>
      <c r="G1" s="100"/>
    </row>
    <row r="2" spans="1:7" s="34" customFormat="1" ht="11.8" x14ac:dyDescent="0.2">
      <c r="A2" s="55"/>
      <c r="E2" s="35"/>
      <c r="F2" s="1"/>
      <c r="G2" s="2"/>
    </row>
    <row r="3" spans="1:7" s="34" customFormat="1" ht="11.8" x14ac:dyDescent="0.2">
      <c r="A3" s="36" t="s">
        <v>7</v>
      </c>
      <c r="B3" s="37"/>
      <c r="C3" s="38"/>
      <c r="D3" s="38"/>
      <c r="E3" s="39"/>
      <c r="F3" s="1"/>
      <c r="G3" s="2"/>
    </row>
    <row r="4" spans="1:7" s="34" customFormat="1" ht="25.5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119</v>
      </c>
      <c r="B7" s="46" t="s">
        <v>118</v>
      </c>
      <c r="C7" s="46" t="s">
        <v>120</v>
      </c>
      <c r="D7" s="47">
        <v>28000</v>
      </c>
      <c r="E7" s="5">
        <v>511.89600000000002</v>
      </c>
      <c r="F7" s="5">
        <v>2.5816941555810402</v>
      </c>
      <c r="G7" s="5"/>
    </row>
    <row r="8" spans="1:7" x14ac:dyDescent="0.2">
      <c r="A8" s="46" t="s">
        <v>122</v>
      </c>
      <c r="B8" s="46" t="s">
        <v>121</v>
      </c>
      <c r="C8" s="46" t="s">
        <v>120</v>
      </c>
      <c r="D8" s="47">
        <v>34000</v>
      </c>
      <c r="E8" s="5">
        <v>458.43900000000002</v>
      </c>
      <c r="F8" s="5">
        <v>2.3120893443012198</v>
      </c>
      <c r="G8" s="5"/>
    </row>
    <row r="9" spans="1:7" x14ac:dyDescent="0.2">
      <c r="A9" s="46" t="s">
        <v>127</v>
      </c>
      <c r="B9" s="46" t="s">
        <v>126</v>
      </c>
      <c r="C9" s="46" t="s">
        <v>128</v>
      </c>
      <c r="D9" s="47">
        <v>15000</v>
      </c>
      <c r="E9" s="5">
        <v>235.5975</v>
      </c>
      <c r="F9" s="5">
        <v>1.18821145080154</v>
      </c>
      <c r="G9" s="5"/>
    </row>
    <row r="10" spans="1:7" x14ac:dyDescent="0.2">
      <c r="A10" s="46" t="s">
        <v>133</v>
      </c>
      <c r="B10" s="46" t="s">
        <v>132</v>
      </c>
      <c r="C10" s="46" t="s">
        <v>120</v>
      </c>
      <c r="D10" s="47">
        <v>19500</v>
      </c>
      <c r="E10" s="5">
        <v>214.89</v>
      </c>
      <c r="F10" s="5">
        <v>1.0837753314986101</v>
      </c>
      <c r="G10" s="5"/>
    </row>
    <row r="11" spans="1:7" x14ac:dyDescent="0.2">
      <c r="A11" s="46" t="s">
        <v>124</v>
      </c>
      <c r="B11" s="46" t="s">
        <v>123</v>
      </c>
      <c r="C11" s="46" t="s">
        <v>125</v>
      </c>
      <c r="D11" s="47">
        <v>6000</v>
      </c>
      <c r="E11" s="5">
        <v>209.53800000000001</v>
      </c>
      <c r="F11" s="5">
        <v>1.05678307697685</v>
      </c>
      <c r="G11" s="5"/>
    </row>
    <row r="12" spans="1:7" x14ac:dyDescent="0.2">
      <c r="A12" s="46" t="s">
        <v>130</v>
      </c>
      <c r="B12" s="46" t="s">
        <v>129</v>
      </c>
      <c r="C12" s="46" t="s">
        <v>131</v>
      </c>
      <c r="D12" s="47">
        <v>11300</v>
      </c>
      <c r="E12" s="5">
        <v>195.8742</v>
      </c>
      <c r="F12" s="5">
        <v>0.98787112493379903</v>
      </c>
      <c r="G12" s="5"/>
    </row>
    <row r="13" spans="1:7" x14ac:dyDescent="0.2">
      <c r="A13" s="46" t="s">
        <v>138</v>
      </c>
      <c r="B13" s="46" t="s">
        <v>137</v>
      </c>
      <c r="C13" s="46" t="s">
        <v>128</v>
      </c>
      <c r="D13" s="47">
        <v>9500</v>
      </c>
      <c r="E13" s="5">
        <v>151.28749999999999</v>
      </c>
      <c r="F13" s="5">
        <v>0.76300274775045496</v>
      </c>
      <c r="G13" s="5"/>
    </row>
    <row r="14" spans="1:7" x14ac:dyDescent="0.2">
      <c r="A14" s="46" t="s">
        <v>135</v>
      </c>
      <c r="B14" s="46" t="s">
        <v>134</v>
      </c>
      <c r="C14" s="46" t="s">
        <v>136</v>
      </c>
      <c r="D14" s="47">
        <v>11000</v>
      </c>
      <c r="E14" s="5">
        <v>140.261</v>
      </c>
      <c r="F14" s="5">
        <v>0.70739174354937795</v>
      </c>
      <c r="G14" s="5"/>
    </row>
    <row r="15" spans="1:7" x14ac:dyDescent="0.2">
      <c r="A15" s="46" t="s">
        <v>143</v>
      </c>
      <c r="B15" s="46" t="s">
        <v>142</v>
      </c>
      <c r="C15" s="46" t="s">
        <v>144</v>
      </c>
      <c r="D15" s="47">
        <v>37000</v>
      </c>
      <c r="E15" s="5">
        <v>132.31200000000001</v>
      </c>
      <c r="F15" s="5">
        <v>0.66730179003789603</v>
      </c>
      <c r="G15" s="5"/>
    </row>
    <row r="16" spans="1:7" x14ac:dyDescent="0.2">
      <c r="A16" s="46" t="s">
        <v>160</v>
      </c>
      <c r="B16" s="46" t="s">
        <v>159</v>
      </c>
      <c r="C16" s="46" t="s">
        <v>161</v>
      </c>
      <c r="D16" s="47">
        <v>70000</v>
      </c>
      <c r="E16" s="5">
        <v>128.12799999999999</v>
      </c>
      <c r="F16" s="5">
        <v>0.64620022185421999</v>
      </c>
      <c r="G16" s="5"/>
    </row>
    <row r="17" spans="1:7" x14ac:dyDescent="0.2">
      <c r="A17" s="46" t="s">
        <v>169</v>
      </c>
      <c r="B17" s="46" t="s">
        <v>168</v>
      </c>
      <c r="C17" s="46" t="s">
        <v>167</v>
      </c>
      <c r="D17" s="47">
        <v>1000</v>
      </c>
      <c r="E17" s="5">
        <v>115.22150000000001</v>
      </c>
      <c r="F17" s="5">
        <v>0.58110763347883398</v>
      </c>
      <c r="G17" s="5"/>
    </row>
    <row r="18" spans="1:7" x14ac:dyDescent="0.2">
      <c r="A18" s="46" t="s">
        <v>140</v>
      </c>
      <c r="B18" s="46" t="s">
        <v>139</v>
      </c>
      <c r="C18" s="46" t="s">
        <v>141</v>
      </c>
      <c r="D18" s="47">
        <v>8200</v>
      </c>
      <c r="E18" s="5">
        <v>114.9066</v>
      </c>
      <c r="F18" s="5">
        <v>0.57951946812963695</v>
      </c>
      <c r="G18" s="5"/>
    </row>
    <row r="19" spans="1:7" x14ac:dyDescent="0.2">
      <c r="A19" s="46" t="s">
        <v>149</v>
      </c>
      <c r="B19" s="46" t="s">
        <v>148</v>
      </c>
      <c r="C19" s="46" t="s">
        <v>150</v>
      </c>
      <c r="D19" s="47">
        <v>53000</v>
      </c>
      <c r="E19" s="5">
        <v>106.901</v>
      </c>
      <c r="F19" s="5">
        <v>0.53914405841375801</v>
      </c>
      <c r="G19" s="5"/>
    </row>
    <row r="20" spans="1:7" x14ac:dyDescent="0.2">
      <c r="A20" s="46" t="s">
        <v>146</v>
      </c>
      <c r="B20" s="46" t="s">
        <v>145</v>
      </c>
      <c r="C20" s="46" t="s">
        <v>147</v>
      </c>
      <c r="D20" s="47">
        <v>900</v>
      </c>
      <c r="E20" s="5">
        <v>103.58595</v>
      </c>
      <c r="F20" s="5">
        <v>0.52242494904298897</v>
      </c>
      <c r="G20" s="5"/>
    </row>
    <row r="21" spans="1:7" x14ac:dyDescent="0.2">
      <c r="A21" s="46" t="s">
        <v>176</v>
      </c>
      <c r="B21" s="46" t="s">
        <v>175</v>
      </c>
      <c r="C21" s="46" t="s">
        <v>177</v>
      </c>
      <c r="D21" s="47">
        <v>15000</v>
      </c>
      <c r="E21" s="5">
        <v>102.855</v>
      </c>
      <c r="F21" s="5">
        <v>0.51873847885564295</v>
      </c>
      <c r="G21" s="5"/>
    </row>
    <row r="22" spans="1:7" x14ac:dyDescent="0.2">
      <c r="A22" s="46" t="s">
        <v>166</v>
      </c>
      <c r="B22" s="46" t="s">
        <v>165</v>
      </c>
      <c r="C22" s="46" t="s">
        <v>167</v>
      </c>
      <c r="D22" s="47">
        <v>15000</v>
      </c>
      <c r="E22" s="5">
        <v>101.1675</v>
      </c>
      <c r="F22" s="5">
        <v>0.51022774838003204</v>
      </c>
      <c r="G22" s="5"/>
    </row>
    <row r="23" spans="1:7" x14ac:dyDescent="0.2">
      <c r="A23" s="46" t="s">
        <v>157</v>
      </c>
      <c r="B23" s="46" t="s">
        <v>156</v>
      </c>
      <c r="C23" s="46" t="s">
        <v>158</v>
      </c>
      <c r="D23" s="47">
        <v>1500</v>
      </c>
      <c r="E23" s="5">
        <v>99.242999999999995</v>
      </c>
      <c r="F23" s="5">
        <v>0.50052173309095904</v>
      </c>
      <c r="G23" s="5"/>
    </row>
    <row r="24" spans="1:7" x14ac:dyDescent="0.2">
      <c r="A24" s="46" t="s">
        <v>154</v>
      </c>
      <c r="B24" s="46" t="s">
        <v>153</v>
      </c>
      <c r="C24" s="46" t="s">
        <v>155</v>
      </c>
      <c r="D24" s="47">
        <v>5500</v>
      </c>
      <c r="E24" s="5">
        <v>95.408500000000004</v>
      </c>
      <c r="F24" s="5">
        <v>0.48118283175245302</v>
      </c>
      <c r="G24" s="5"/>
    </row>
    <row r="25" spans="1:7" x14ac:dyDescent="0.2">
      <c r="A25" s="46" t="s">
        <v>163</v>
      </c>
      <c r="B25" s="46" t="s">
        <v>162</v>
      </c>
      <c r="C25" s="46" t="s">
        <v>164</v>
      </c>
      <c r="D25" s="47">
        <v>5500</v>
      </c>
      <c r="E25" s="5">
        <v>87.436250000000001</v>
      </c>
      <c r="F25" s="5">
        <v>0.44097561928775197</v>
      </c>
      <c r="G25" s="5"/>
    </row>
    <row r="26" spans="1:7" x14ac:dyDescent="0.2">
      <c r="A26" s="46" t="s">
        <v>152</v>
      </c>
      <c r="B26" s="46" t="s">
        <v>151</v>
      </c>
      <c r="C26" s="46" t="s">
        <v>120</v>
      </c>
      <c r="D26" s="47">
        <v>11300</v>
      </c>
      <c r="E26" s="5">
        <v>87.179500000000004</v>
      </c>
      <c r="F26" s="5">
        <v>0.43968072740649899</v>
      </c>
      <c r="G26" s="5"/>
    </row>
    <row r="27" spans="1:7" x14ac:dyDescent="0.2">
      <c r="A27" s="46" t="s">
        <v>171</v>
      </c>
      <c r="B27" s="46" t="s">
        <v>170</v>
      </c>
      <c r="C27" s="46" t="s">
        <v>155</v>
      </c>
      <c r="D27" s="47">
        <v>5700</v>
      </c>
      <c r="E27" s="5">
        <v>80.78895</v>
      </c>
      <c r="F27" s="5">
        <v>0.40745065413781101</v>
      </c>
      <c r="G27" s="5"/>
    </row>
    <row r="28" spans="1:7" x14ac:dyDescent="0.2">
      <c r="A28" s="46" t="s">
        <v>184</v>
      </c>
      <c r="B28" s="46" t="s">
        <v>183</v>
      </c>
      <c r="C28" s="46" t="s">
        <v>185</v>
      </c>
      <c r="D28" s="47">
        <v>3400</v>
      </c>
      <c r="E28" s="5">
        <v>76.800899999999999</v>
      </c>
      <c r="F28" s="5">
        <v>0.38733733936847298</v>
      </c>
      <c r="G28" s="5"/>
    </row>
    <row r="29" spans="1:7" x14ac:dyDescent="0.2">
      <c r="A29" s="46" t="s">
        <v>173</v>
      </c>
      <c r="B29" s="46" t="s">
        <v>172</v>
      </c>
      <c r="C29" s="46" t="s">
        <v>174</v>
      </c>
      <c r="D29" s="47">
        <v>20000</v>
      </c>
      <c r="E29" s="5">
        <v>70.790000000000006</v>
      </c>
      <c r="F29" s="5">
        <v>0.357021991329454</v>
      </c>
      <c r="G29" s="5"/>
    </row>
    <row r="30" spans="1:7" x14ac:dyDescent="0.2">
      <c r="A30" s="46" t="s">
        <v>199</v>
      </c>
      <c r="B30" s="46" t="s">
        <v>198</v>
      </c>
      <c r="C30" s="46" t="s">
        <v>192</v>
      </c>
      <c r="D30" s="47">
        <v>6800</v>
      </c>
      <c r="E30" s="5">
        <v>68.224400000000003</v>
      </c>
      <c r="F30" s="5">
        <v>0.34408265496902302</v>
      </c>
      <c r="G30" s="5"/>
    </row>
    <row r="31" spans="1:7" x14ac:dyDescent="0.2">
      <c r="A31" s="46" t="s">
        <v>179</v>
      </c>
      <c r="B31" s="46" t="s">
        <v>178</v>
      </c>
      <c r="C31" s="46" t="s">
        <v>180</v>
      </c>
      <c r="D31" s="47">
        <v>10200</v>
      </c>
      <c r="E31" s="5">
        <v>67.7637</v>
      </c>
      <c r="F31" s="5">
        <v>0.34175916250673399</v>
      </c>
      <c r="G31" s="5"/>
    </row>
    <row r="32" spans="1:7" x14ac:dyDescent="0.2">
      <c r="A32" s="46" t="s">
        <v>194</v>
      </c>
      <c r="B32" s="46" t="s">
        <v>193</v>
      </c>
      <c r="C32" s="46" t="s">
        <v>180</v>
      </c>
      <c r="D32" s="47">
        <v>50000</v>
      </c>
      <c r="E32" s="5">
        <v>64.204999999999998</v>
      </c>
      <c r="F32" s="5">
        <v>0.323811229740183</v>
      </c>
      <c r="G32" s="5"/>
    </row>
    <row r="33" spans="1:7" x14ac:dyDescent="0.2">
      <c r="A33" s="46" t="s">
        <v>215</v>
      </c>
      <c r="B33" s="46" t="s">
        <v>214</v>
      </c>
      <c r="C33" s="46" t="s">
        <v>216</v>
      </c>
      <c r="D33" s="47">
        <v>7000</v>
      </c>
      <c r="E33" s="5">
        <v>61.704999999999998</v>
      </c>
      <c r="F33" s="5">
        <v>0.31120274014668597</v>
      </c>
      <c r="G33" s="5"/>
    </row>
    <row r="34" spans="1:7" x14ac:dyDescent="0.2">
      <c r="A34" s="46" t="s">
        <v>187</v>
      </c>
      <c r="B34" s="46" t="s">
        <v>186</v>
      </c>
      <c r="C34" s="46" t="s">
        <v>174</v>
      </c>
      <c r="D34" s="47">
        <v>800</v>
      </c>
      <c r="E34" s="5">
        <v>57.686799999999998</v>
      </c>
      <c r="F34" s="5">
        <v>0.290937366992851</v>
      </c>
      <c r="G34" s="5"/>
    </row>
    <row r="35" spans="1:7" x14ac:dyDescent="0.2">
      <c r="A35" s="46" t="s">
        <v>182</v>
      </c>
      <c r="B35" s="46" t="s">
        <v>181</v>
      </c>
      <c r="C35" s="46" t="s">
        <v>128</v>
      </c>
      <c r="D35" s="47">
        <v>4000</v>
      </c>
      <c r="E35" s="5">
        <v>56.73</v>
      </c>
      <c r="F35" s="5">
        <v>0.28611184585562799</v>
      </c>
      <c r="G35" s="5"/>
    </row>
    <row r="36" spans="1:7" x14ac:dyDescent="0.2">
      <c r="A36" s="46" t="s">
        <v>189</v>
      </c>
      <c r="B36" s="46" t="s">
        <v>188</v>
      </c>
      <c r="C36" s="46" t="s">
        <v>180</v>
      </c>
      <c r="D36" s="47">
        <v>19000</v>
      </c>
      <c r="E36" s="5">
        <v>55.945500000000003</v>
      </c>
      <c r="F36" s="5">
        <v>0.28215530182118898</v>
      </c>
      <c r="G36" s="5"/>
    </row>
    <row r="37" spans="1:7" x14ac:dyDescent="0.2">
      <c r="A37" s="46" t="s">
        <v>191</v>
      </c>
      <c r="B37" s="46" t="s">
        <v>190</v>
      </c>
      <c r="C37" s="46" t="s">
        <v>192</v>
      </c>
      <c r="D37" s="47">
        <v>2000</v>
      </c>
      <c r="E37" s="5">
        <v>55.387</v>
      </c>
      <c r="F37" s="5">
        <v>0.27933856524600098</v>
      </c>
      <c r="G37" s="5"/>
    </row>
    <row r="38" spans="1:7" x14ac:dyDescent="0.2">
      <c r="A38" s="46" t="s">
        <v>204</v>
      </c>
      <c r="B38" s="46" t="s">
        <v>203</v>
      </c>
      <c r="C38" s="46" t="s">
        <v>205</v>
      </c>
      <c r="D38" s="47">
        <v>7600</v>
      </c>
      <c r="E38" s="5">
        <v>49.525399999999998</v>
      </c>
      <c r="F38" s="5">
        <v>0.24977619620550501</v>
      </c>
      <c r="G38" s="5"/>
    </row>
    <row r="39" spans="1:7" x14ac:dyDescent="0.2">
      <c r="A39" s="46" t="s">
        <v>212</v>
      </c>
      <c r="B39" s="46" t="s">
        <v>211</v>
      </c>
      <c r="C39" s="46" t="s">
        <v>213</v>
      </c>
      <c r="D39" s="47">
        <v>32000</v>
      </c>
      <c r="E39" s="5">
        <v>49.3568</v>
      </c>
      <c r="F39" s="5">
        <v>0.24892587966731999</v>
      </c>
      <c r="G39" s="5"/>
    </row>
    <row r="40" spans="1:7" x14ac:dyDescent="0.2">
      <c r="A40" s="46" t="s">
        <v>221</v>
      </c>
      <c r="B40" s="46" t="s">
        <v>220</v>
      </c>
      <c r="C40" s="46" t="s">
        <v>128</v>
      </c>
      <c r="D40" s="47">
        <v>7000</v>
      </c>
      <c r="E40" s="5">
        <v>48.488999999999997</v>
      </c>
      <c r="F40" s="5">
        <v>0.24454922075962501</v>
      </c>
      <c r="G40" s="5"/>
    </row>
    <row r="41" spans="1:7" x14ac:dyDescent="0.2">
      <c r="A41" s="46" t="s">
        <v>207</v>
      </c>
      <c r="B41" s="46" t="s">
        <v>206</v>
      </c>
      <c r="C41" s="46" t="s">
        <v>147</v>
      </c>
      <c r="D41" s="47">
        <v>6000</v>
      </c>
      <c r="E41" s="5">
        <v>46.445999999999998</v>
      </c>
      <c r="F41" s="5">
        <v>0.23424556306381999</v>
      </c>
      <c r="G41" s="5"/>
    </row>
    <row r="42" spans="1:7" x14ac:dyDescent="0.2">
      <c r="A42" s="46" t="s">
        <v>209</v>
      </c>
      <c r="B42" s="46" t="s">
        <v>208</v>
      </c>
      <c r="C42" s="46" t="s">
        <v>210</v>
      </c>
      <c r="D42" s="47">
        <v>3500</v>
      </c>
      <c r="E42" s="5">
        <v>46.138750000000002</v>
      </c>
      <c r="F42" s="5">
        <v>0.232695979692779</v>
      </c>
      <c r="G42" s="5"/>
    </row>
    <row r="43" spans="1:7" x14ac:dyDescent="0.2">
      <c r="A43" s="46" t="s">
        <v>196</v>
      </c>
      <c r="B43" s="46" t="s">
        <v>195</v>
      </c>
      <c r="C43" s="46" t="s">
        <v>197</v>
      </c>
      <c r="D43" s="47">
        <v>15000</v>
      </c>
      <c r="E43" s="5">
        <v>45.198</v>
      </c>
      <c r="F43" s="5">
        <v>0.227951405058746</v>
      </c>
      <c r="G43" s="5"/>
    </row>
    <row r="44" spans="1:7" x14ac:dyDescent="0.2">
      <c r="A44" s="46" t="s">
        <v>201</v>
      </c>
      <c r="B44" s="46" t="s">
        <v>200</v>
      </c>
      <c r="C44" s="46" t="s">
        <v>202</v>
      </c>
      <c r="D44" s="47">
        <v>18000</v>
      </c>
      <c r="E44" s="5">
        <v>44.348399999999998</v>
      </c>
      <c r="F44" s="5">
        <v>0.22366653595529201</v>
      </c>
      <c r="G44" s="5"/>
    </row>
    <row r="45" spans="1:7" x14ac:dyDescent="0.2">
      <c r="A45" s="46" t="s">
        <v>228</v>
      </c>
      <c r="B45" s="46" t="s">
        <v>227</v>
      </c>
      <c r="C45" s="46" t="s">
        <v>229</v>
      </c>
      <c r="D45" s="47">
        <v>10000</v>
      </c>
      <c r="E45" s="5">
        <v>43.505000000000003</v>
      </c>
      <c r="F45" s="5">
        <v>0.21941293590603</v>
      </c>
      <c r="G45" s="5"/>
    </row>
    <row r="46" spans="1:7" x14ac:dyDescent="0.2">
      <c r="A46" s="46" t="s">
        <v>223</v>
      </c>
      <c r="B46" s="46" t="s">
        <v>222</v>
      </c>
      <c r="C46" s="46" t="s">
        <v>131</v>
      </c>
      <c r="D46" s="47">
        <v>13000</v>
      </c>
      <c r="E46" s="5">
        <v>43.459000000000003</v>
      </c>
      <c r="F46" s="5">
        <v>0.21918093969751001</v>
      </c>
      <c r="G46" s="5"/>
    </row>
    <row r="47" spans="1:7" x14ac:dyDescent="0.2">
      <c r="A47" s="46" t="s">
        <v>231</v>
      </c>
      <c r="B47" s="46" t="s">
        <v>230</v>
      </c>
      <c r="C47" s="46" t="s">
        <v>155</v>
      </c>
      <c r="D47" s="47">
        <v>18500</v>
      </c>
      <c r="E47" s="5">
        <v>41.578749999999999</v>
      </c>
      <c r="F47" s="5">
        <v>0.209698094674241</v>
      </c>
      <c r="G47" s="5"/>
    </row>
    <row r="48" spans="1:7" x14ac:dyDescent="0.2">
      <c r="A48" s="46" t="s">
        <v>218</v>
      </c>
      <c r="B48" s="46" t="s">
        <v>217</v>
      </c>
      <c r="C48" s="46" t="s">
        <v>219</v>
      </c>
      <c r="D48" s="47">
        <v>3500</v>
      </c>
      <c r="E48" s="5">
        <v>41.454000000000001</v>
      </c>
      <c r="F48" s="5">
        <v>0.209068931043525</v>
      </c>
      <c r="G48" s="5"/>
    </row>
    <row r="49" spans="1:9" x14ac:dyDescent="0.2">
      <c r="A49" s="46" t="s">
        <v>225</v>
      </c>
      <c r="B49" s="46" t="s">
        <v>224</v>
      </c>
      <c r="C49" s="46" t="s">
        <v>226</v>
      </c>
      <c r="D49" s="47">
        <v>5679</v>
      </c>
      <c r="E49" s="5">
        <v>40.874602500000002</v>
      </c>
      <c r="F49" s="5">
        <v>0.20614680010382599</v>
      </c>
      <c r="G49" s="5"/>
    </row>
    <row r="50" spans="1:9" x14ac:dyDescent="0.2">
      <c r="A50" s="46" t="s">
        <v>233</v>
      </c>
      <c r="B50" s="46" t="s">
        <v>232</v>
      </c>
      <c r="C50" s="46" t="s">
        <v>234</v>
      </c>
      <c r="D50" s="47">
        <v>3657</v>
      </c>
      <c r="E50" s="5">
        <v>34.472710499999998</v>
      </c>
      <c r="F50" s="5">
        <v>0.17385952463955001</v>
      </c>
      <c r="G50" s="5"/>
    </row>
    <row r="51" spans="1:9" x14ac:dyDescent="0.2">
      <c r="A51" s="46" t="s">
        <v>244</v>
      </c>
      <c r="B51" s="46" t="s">
        <v>243</v>
      </c>
      <c r="C51" s="46" t="s">
        <v>216</v>
      </c>
      <c r="D51" s="47">
        <v>2000</v>
      </c>
      <c r="E51" s="5">
        <v>30.399000000000001</v>
      </c>
      <c r="F51" s="5">
        <v>0.15331419006108299</v>
      </c>
      <c r="G51" s="5"/>
    </row>
    <row r="52" spans="1:9" x14ac:dyDescent="0.2">
      <c r="A52" s="46" t="s">
        <v>239</v>
      </c>
      <c r="B52" s="46" t="s">
        <v>238</v>
      </c>
      <c r="C52" s="46" t="s">
        <v>240</v>
      </c>
      <c r="D52" s="47">
        <v>5439</v>
      </c>
      <c r="E52" s="5">
        <v>24.429268499999999</v>
      </c>
      <c r="F52" s="5">
        <v>0.123206471063595</v>
      </c>
      <c r="G52" s="5"/>
    </row>
    <row r="53" spans="1:9" x14ac:dyDescent="0.2">
      <c r="A53" s="46" t="s">
        <v>236</v>
      </c>
      <c r="B53" s="46" t="s">
        <v>235</v>
      </c>
      <c r="C53" s="46" t="s">
        <v>237</v>
      </c>
      <c r="D53" s="47">
        <v>1300</v>
      </c>
      <c r="E53" s="5">
        <v>23.533249999999999</v>
      </c>
      <c r="F53" s="5">
        <v>0.118687495090463</v>
      </c>
      <c r="G53" s="5"/>
    </row>
    <row r="54" spans="1:9" x14ac:dyDescent="0.2">
      <c r="A54" s="46" t="s">
        <v>242</v>
      </c>
      <c r="B54" s="46" t="s">
        <v>241</v>
      </c>
      <c r="C54" s="46" t="s">
        <v>120</v>
      </c>
      <c r="D54" s="47">
        <v>3472</v>
      </c>
      <c r="E54" s="5">
        <v>22.562792000000002</v>
      </c>
      <c r="F54" s="5">
        <v>0.113793091252893</v>
      </c>
      <c r="G54" s="5"/>
    </row>
    <row r="55" spans="1:9" x14ac:dyDescent="0.2">
      <c r="A55" s="46" t="s">
        <v>248</v>
      </c>
      <c r="B55" s="46" t="s">
        <v>247</v>
      </c>
      <c r="C55" s="46" t="s">
        <v>128</v>
      </c>
      <c r="D55" s="47">
        <v>517</v>
      </c>
      <c r="E55" s="5">
        <v>3.6233944999999999</v>
      </c>
      <c r="F55" s="5">
        <v>1.82742127385533E-2</v>
      </c>
      <c r="G55" s="5"/>
    </row>
    <row r="56" spans="1:9" x14ac:dyDescent="0.2">
      <c r="A56" s="45" t="s">
        <v>31</v>
      </c>
      <c r="B56" s="45"/>
      <c r="C56" s="45"/>
      <c r="D56" s="45"/>
      <c r="E56" s="6">
        <f>SUM(E7:E55)</f>
        <v>4787.5493680000009</v>
      </c>
      <c r="F56" s="6">
        <f>SUM(F7:F55)</f>
        <v>24.14550655391195</v>
      </c>
      <c r="G56" s="6"/>
      <c r="H56" s="12"/>
      <c r="I56" s="12"/>
    </row>
    <row r="57" spans="1:9" x14ac:dyDescent="0.2">
      <c r="A57" s="46"/>
      <c r="B57" s="46"/>
      <c r="C57" s="46"/>
      <c r="D57" s="46"/>
      <c r="E57" s="5"/>
      <c r="F57" s="5"/>
      <c r="G57" s="5"/>
    </row>
    <row r="58" spans="1:9" x14ac:dyDescent="0.2">
      <c r="A58" s="45" t="s">
        <v>25</v>
      </c>
      <c r="B58" s="46"/>
      <c r="C58" s="46"/>
      <c r="D58" s="46"/>
      <c r="E58" s="5"/>
      <c r="F58" s="5"/>
      <c r="G58" s="5"/>
    </row>
    <row r="59" spans="1:9" x14ac:dyDescent="0.2">
      <c r="A59" s="45" t="s">
        <v>26</v>
      </c>
      <c r="B59" s="46"/>
      <c r="C59" s="46"/>
      <c r="D59" s="46"/>
      <c r="E59" s="5"/>
      <c r="F59" s="5"/>
      <c r="G59" s="5"/>
    </row>
    <row r="60" spans="1:9" x14ac:dyDescent="0.2">
      <c r="A60" s="46" t="s">
        <v>86</v>
      </c>
      <c r="B60" s="46" t="s">
        <v>1443</v>
      </c>
      <c r="C60" s="46" t="s">
        <v>87</v>
      </c>
      <c r="D60" s="47">
        <v>1500</v>
      </c>
      <c r="E60" s="5">
        <v>1533.0747329000001</v>
      </c>
      <c r="F60" s="5">
        <v>7.7319027263289701</v>
      </c>
      <c r="G60" s="5">
        <v>7.4029999999999996</v>
      </c>
    </row>
    <row r="61" spans="1:9" x14ac:dyDescent="0.2">
      <c r="A61" s="46" t="s">
        <v>99</v>
      </c>
      <c r="B61" s="46" t="s">
        <v>1445</v>
      </c>
      <c r="C61" s="46" t="s">
        <v>30</v>
      </c>
      <c r="D61" s="47">
        <v>2000</v>
      </c>
      <c r="E61" s="5">
        <v>1089.874</v>
      </c>
      <c r="F61" s="5">
        <v>5.4966659948890602</v>
      </c>
      <c r="G61" s="5">
        <v>6.5338000000000003</v>
      </c>
    </row>
    <row r="62" spans="1:9" x14ac:dyDescent="0.2">
      <c r="A62" s="46" t="s">
        <v>246</v>
      </c>
      <c r="B62" s="46" t="s">
        <v>245</v>
      </c>
      <c r="C62" s="46" t="s">
        <v>30</v>
      </c>
      <c r="D62" s="47">
        <v>100</v>
      </c>
      <c r="E62" s="5">
        <v>1082.5191643999999</v>
      </c>
      <c r="F62" s="5">
        <v>5.4595726476392699</v>
      </c>
      <c r="G62" s="5">
        <v>7.54</v>
      </c>
    </row>
    <row r="63" spans="1:9" x14ac:dyDescent="0.2">
      <c r="A63" s="46" t="s">
        <v>66</v>
      </c>
      <c r="B63" s="46" t="s">
        <v>65</v>
      </c>
      <c r="C63" s="46" t="s">
        <v>29</v>
      </c>
      <c r="D63" s="47">
        <v>1000</v>
      </c>
      <c r="E63" s="5">
        <v>1044.8654795</v>
      </c>
      <c r="F63" s="5">
        <v>5.2696702099518902</v>
      </c>
      <c r="G63" s="5">
        <v>7.7568000000000001</v>
      </c>
    </row>
    <row r="64" spans="1:9" x14ac:dyDescent="0.2">
      <c r="A64" s="46" t="s">
        <v>1276</v>
      </c>
      <c r="B64" s="46" t="s">
        <v>1277</v>
      </c>
      <c r="C64" s="46" t="s">
        <v>30</v>
      </c>
      <c r="D64" s="47">
        <v>1000</v>
      </c>
      <c r="E64" s="5">
        <v>1016.7131096000001</v>
      </c>
      <c r="F64" s="5">
        <v>5.1276866647853199</v>
      </c>
      <c r="G64" s="5">
        <v>7.7099000000000002</v>
      </c>
    </row>
    <row r="65" spans="1:9" x14ac:dyDescent="0.2">
      <c r="A65" s="46" t="s">
        <v>115</v>
      </c>
      <c r="B65" s="46" t="s">
        <v>114</v>
      </c>
      <c r="C65" s="46" t="s">
        <v>30</v>
      </c>
      <c r="D65" s="47">
        <v>1000</v>
      </c>
      <c r="E65" s="5">
        <v>1009.8334658</v>
      </c>
      <c r="F65" s="5">
        <v>5.0929898978816199</v>
      </c>
      <c r="G65" s="5">
        <v>7.2949000000000002</v>
      </c>
    </row>
    <row r="66" spans="1:9" x14ac:dyDescent="0.2">
      <c r="A66" s="46" t="s">
        <v>1164</v>
      </c>
      <c r="B66" s="46" t="s">
        <v>1444</v>
      </c>
      <c r="C66" s="46" t="s">
        <v>87</v>
      </c>
      <c r="D66" s="47">
        <v>1000</v>
      </c>
      <c r="E66" s="5">
        <v>1006.8191781</v>
      </c>
      <c r="F66" s="5">
        <v>5.0777876518427103</v>
      </c>
      <c r="G66" s="5">
        <v>7.3514999999999997</v>
      </c>
    </row>
    <row r="67" spans="1:9" x14ac:dyDescent="0.2">
      <c r="A67" s="46" t="s">
        <v>105</v>
      </c>
      <c r="B67" s="46" t="s">
        <v>104</v>
      </c>
      <c r="C67" s="46" t="s">
        <v>30</v>
      </c>
      <c r="D67" s="47">
        <v>500</v>
      </c>
      <c r="E67" s="5">
        <v>538.55602880000004</v>
      </c>
      <c r="F67" s="5">
        <v>2.7161512338558902</v>
      </c>
      <c r="G67" s="5">
        <v>7.7450000000000001</v>
      </c>
    </row>
    <row r="68" spans="1:9" x14ac:dyDescent="0.2">
      <c r="A68" s="46" t="s">
        <v>1269</v>
      </c>
      <c r="B68" s="46" t="s">
        <v>1270</v>
      </c>
      <c r="C68" s="46" t="s">
        <v>30</v>
      </c>
      <c r="D68" s="47">
        <v>500</v>
      </c>
      <c r="E68" s="5">
        <v>536.61355479999997</v>
      </c>
      <c r="F68" s="5">
        <v>2.7063545685700401</v>
      </c>
      <c r="G68" s="5">
        <v>7.7492000000000001</v>
      </c>
    </row>
    <row r="69" spans="1:9" x14ac:dyDescent="0.2">
      <c r="A69" s="46" t="s">
        <v>1278</v>
      </c>
      <c r="B69" s="46" t="s">
        <v>1279</v>
      </c>
      <c r="C69" s="46" t="s">
        <v>1280</v>
      </c>
      <c r="D69" s="47">
        <v>500</v>
      </c>
      <c r="E69" s="5">
        <v>502.98619179999997</v>
      </c>
      <c r="F69" s="5">
        <v>2.5367584659931399</v>
      </c>
      <c r="G69" s="5">
        <v>7.9649999999999999</v>
      </c>
    </row>
    <row r="70" spans="1:9" x14ac:dyDescent="0.2">
      <c r="A70" s="45" t="s">
        <v>31</v>
      </c>
      <c r="B70" s="45"/>
      <c r="C70" s="45"/>
      <c r="D70" s="45"/>
      <c r="E70" s="6">
        <f>SUM(E59:E69)</f>
        <v>9361.8549057000018</v>
      </c>
      <c r="F70" s="6">
        <f>SUM(F59:F69)</f>
        <v>47.215540061737912</v>
      </c>
      <c r="G70" s="6"/>
      <c r="H70" s="12"/>
      <c r="I70" s="12"/>
    </row>
    <row r="71" spans="1:9" x14ac:dyDescent="0.2">
      <c r="A71" s="46"/>
      <c r="B71" s="46"/>
      <c r="C71" s="46"/>
      <c r="D71" s="46"/>
      <c r="E71" s="5"/>
      <c r="F71" s="5"/>
      <c r="G71" s="5"/>
    </row>
    <row r="72" spans="1:9" x14ac:dyDescent="0.2">
      <c r="A72" s="45" t="s">
        <v>41</v>
      </c>
      <c r="B72" s="46"/>
      <c r="C72" s="46"/>
      <c r="D72" s="46"/>
      <c r="E72" s="5"/>
      <c r="F72" s="5"/>
      <c r="G72" s="5"/>
    </row>
    <row r="73" spans="1:9" x14ac:dyDescent="0.2">
      <c r="A73" s="46" t="s">
        <v>1273</v>
      </c>
      <c r="B73" s="46" t="s">
        <v>1310</v>
      </c>
      <c r="C73" s="46" t="s">
        <v>42</v>
      </c>
      <c r="D73" s="47">
        <v>500000</v>
      </c>
      <c r="E73" s="5">
        <v>523.77916670000002</v>
      </c>
      <c r="F73" s="5">
        <v>2.6416256690509399</v>
      </c>
      <c r="G73" s="5">
        <v>6.6871024065125102</v>
      </c>
    </row>
    <row r="74" spans="1:9" x14ac:dyDescent="0.2">
      <c r="A74" s="46" t="s">
        <v>67</v>
      </c>
      <c r="B74" s="46" t="s">
        <v>1463</v>
      </c>
      <c r="C74" s="46" t="s">
        <v>42</v>
      </c>
      <c r="D74" s="47">
        <v>500000</v>
      </c>
      <c r="E74" s="5">
        <v>505.55855559999998</v>
      </c>
      <c r="F74" s="5">
        <v>2.5497319148743398</v>
      </c>
      <c r="G74" s="5">
        <v>7.1224733775124998</v>
      </c>
    </row>
    <row r="75" spans="1:9" x14ac:dyDescent="0.2">
      <c r="A75" s="46" t="s">
        <v>68</v>
      </c>
      <c r="B75" s="46" t="s">
        <v>1464</v>
      </c>
      <c r="C75" s="46" t="s">
        <v>42</v>
      </c>
      <c r="D75" s="47">
        <v>500000</v>
      </c>
      <c r="E75" s="5">
        <v>504.75205560000001</v>
      </c>
      <c r="F75" s="5">
        <v>2.5456644161314701</v>
      </c>
      <c r="G75" s="5">
        <v>7.1431482500125103</v>
      </c>
    </row>
    <row r="76" spans="1:9" x14ac:dyDescent="0.2">
      <c r="A76" s="46" t="s">
        <v>81</v>
      </c>
      <c r="B76" s="46" t="s">
        <v>1465</v>
      </c>
      <c r="C76" s="46" t="s">
        <v>42</v>
      </c>
      <c r="D76" s="47">
        <v>500000</v>
      </c>
      <c r="E76" s="5">
        <v>504.55855559999998</v>
      </c>
      <c r="F76" s="5">
        <v>2.5446885190369399</v>
      </c>
      <c r="G76" s="5">
        <v>7.1427347060124902</v>
      </c>
    </row>
    <row r="77" spans="1:9" x14ac:dyDescent="0.2">
      <c r="A77" s="46" t="s">
        <v>79</v>
      </c>
      <c r="B77" s="46" t="s">
        <v>1466</v>
      </c>
      <c r="C77" s="46" t="s">
        <v>42</v>
      </c>
      <c r="D77" s="47">
        <v>500000</v>
      </c>
      <c r="E77" s="5">
        <v>504.01855560000001</v>
      </c>
      <c r="F77" s="5">
        <v>2.54196508528474</v>
      </c>
      <c r="G77" s="5">
        <v>7.1463303199999997</v>
      </c>
    </row>
    <row r="78" spans="1:9" x14ac:dyDescent="0.2">
      <c r="A78" s="46" t="s">
        <v>69</v>
      </c>
      <c r="B78" s="46" t="s">
        <v>1467</v>
      </c>
      <c r="C78" s="46" t="s">
        <v>42</v>
      </c>
      <c r="D78" s="47">
        <v>500000</v>
      </c>
      <c r="E78" s="5">
        <v>503.73855559999998</v>
      </c>
      <c r="F78" s="5">
        <v>2.54055293445027</v>
      </c>
      <c r="G78" s="5">
        <v>7.1654259580125101</v>
      </c>
    </row>
    <row r="79" spans="1:9" x14ac:dyDescent="0.2">
      <c r="A79" s="46" t="s">
        <v>70</v>
      </c>
      <c r="B79" s="46" t="s">
        <v>1468</v>
      </c>
      <c r="C79" s="46" t="s">
        <v>42</v>
      </c>
      <c r="D79" s="47">
        <v>500000</v>
      </c>
      <c r="E79" s="5">
        <v>503.20305560000003</v>
      </c>
      <c r="F79" s="5">
        <v>2.5378521959793399</v>
      </c>
      <c r="G79" s="5">
        <v>7.1742519999999903</v>
      </c>
    </row>
    <row r="80" spans="1:9" x14ac:dyDescent="0.2">
      <c r="A80" s="46" t="s">
        <v>83</v>
      </c>
      <c r="B80" s="46" t="s">
        <v>1470</v>
      </c>
      <c r="C80" s="46" t="s">
        <v>42</v>
      </c>
      <c r="D80" s="47">
        <v>454700</v>
      </c>
      <c r="E80" s="5">
        <v>459.01207169999998</v>
      </c>
      <c r="F80" s="5">
        <v>2.3149795717275299</v>
      </c>
      <c r="G80" s="5">
        <v>7.0955958449999903</v>
      </c>
    </row>
    <row r="81" spans="1:9" x14ac:dyDescent="0.2">
      <c r="A81" s="46" t="s">
        <v>76</v>
      </c>
      <c r="B81" s="46" t="s">
        <v>1469</v>
      </c>
      <c r="C81" s="46" t="s">
        <v>42</v>
      </c>
      <c r="D81" s="47">
        <v>450000</v>
      </c>
      <c r="E81" s="5">
        <v>456.08797779999998</v>
      </c>
      <c r="F81" s="5">
        <v>2.3002322087241098</v>
      </c>
      <c r="G81" s="5">
        <v>7.0743889528125097</v>
      </c>
    </row>
    <row r="82" spans="1:9" x14ac:dyDescent="0.2">
      <c r="A82" s="46" t="s">
        <v>82</v>
      </c>
      <c r="B82" s="46" t="s">
        <v>1472</v>
      </c>
      <c r="C82" s="46" t="s">
        <v>42</v>
      </c>
      <c r="D82" s="47">
        <v>236400</v>
      </c>
      <c r="E82" s="5">
        <v>239.4269444</v>
      </c>
      <c r="F82" s="5">
        <v>1.2075248547480499</v>
      </c>
      <c r="G82" s="5">
        <v>7.0670013541124996</v>
      </c>
    </row>
    <row r="83" spans="1:9" x14ac:dyDescent="0.2">
      <c r="A83" s="46" t="s">
        <v>71</v>
      </c>
      <c r="B83" s="46" t="s">
        <v>1471</v>
      </c>
      <c r="C83" s="46" t="s">
        <v>42</v>
      </c>
      <c r="D83" s="47">
        <v>209575</v>
      </c>
      <c r="E83" s="5">
        <v>211.4593587</v>
      </c>
      <c r="F83" s="5">
        <v>1.0664732494465801</v>
      </c>
      <c r="G83" s="5">
        <v>7.1149962878124997</v>
      </c>
    </row>
    <row r="84" spans="1:9" x14ac:dyDescent="0.2">
      <c r="A84" s="45" t="s">
        <v>31</v>
      </c>
      <c r="B84" s="45"/>
      <c r="C84" s="45"/>
      <c r="D84" s="45"/>
      <c r="E84" s="6">
        <f>SUM(E73:E83)</f>
        <v>4915.5948528999998</v>
      </c>
      <c r="F84" s="6">
        <f>SUM(F73:F83)</f>
        <v>24.791290619454312</v>
      </c>
      <c r="G84" s="6"/>
      <c r="H84" s="12"/>
      <c r="I84" s="12"/>
    </row>
    <row r="85" spans="1:9" x14ac:dyDescent="0.2">
      <c r="A85" s="46"/>
      <c r="B85" s="46"/>
      <c r="C85" s="46"/>
      <c r="D85" s="46"/>
      <c r="E85" s="5"/>
      <c r="F85" s="5"/>
      <c r="G85" s="5"/>
    </row>
    <row r="86" spans="1:9" x14ac:dyDescent="0.2">
      <c r="A86" s="45" t="s">
        <v>1035</v>
      </c>
      <c r="B86" s="46"/>
      <c r="C86" s="46"/>
      <c r="D86" s="46"/>
      <c r="E86" s="5"/>
      <c r="F86" s="5"/>
      <c r="G86" s="5"/>
    </row>
    <row r="87" spans="1:9" x14ac:dyDescent="0.2">
      <c r="A87" s="46" t="s">
        <v>1036</v>
      </c>
      <c r="B87" s="46" t="s">
        <v>1037</v>
      </c>
      <c r="C87" s="46" t="s">
        <v>1281</v>
      </c>
      <c r="D87" s="47">
        <v>636.86800000000005</v>
      </c>
      <c r="E87" s="5">
        <v>70.2760344</v>
      </c>
      <c r="F87" s="5">
        <v>0.35442985936184701</v>
      </c>
      <c r="G87" s="5">
        <v>6.46</v>
      </c>
    </row>
    <row r="88" spans="1:9" x14ac:dyDescent="0.2">
      <c r="A88" s="45" t="s">
        <v>31</v>
      </c>
      <c r="B88" s="45"/>
      <c r="C88" s="45"/>
      <c r="D88" s="45"/>
      <c r="E88" s="6">
        <f>SUM(E87:E87)</f>
        <v>70.2760344</v>
      </c>
      <c r="F88" s="6">
        <f>SUM(F87:F87)</f>
        <v>0.35442985936184701</v>
      </c>
      <c r="G88" s="6"/>
      <c r="H88" s="12"/>
      <c r="I88" s="12"/>
    </row>
    <row r="89" spans="1:9" x14ac:dyDescent="0.2">
      <c r="A89" s="46"/>
      <c r="B89" s="46"/>
      <c r="C89" s="46"/>
      <c r="D89" s="46"/>
      <c r="E89" s="5"/>
      <c r="F89" s="5"/>
      <c r="G89" s="5"/>
    </row>
    <row r="90" spans="1:9" x14ac:dyDescent="0.2">
      <c r="A90" s="45" t="s">
        <v>44</v>
      </c>
      <c r="B90" s="45"/>
      <c r="C90" s="45"/>
      <c r="D90" s="45"/>
      <c r="E90" s="6">
        <f>E56+E70+E84+E88</f>
        <v>19135.275161000001</v>
      </c>
      <c r="F90" s="6">
        <f>F56+F70+F84+F88</f>
        <v>96.506767094466014</v>
      </c>
      <c r="G90" s="6"/>
      <c r="H90" s="12"/>
      <c r="I90" s="12"/>
    </row>
    <row r="91" spans="1:9" x14ac:dyDescent="0.2">
      <c r="A91" s="45"/>
      <c r="B91" s="45"/>
      <c r="C91" s="45"/>
      <c r="D91" s="45"/>
      <c r="E91" s="6"/>
      <c r="F91" s="6"/>
      <c r="G91" s="6"/>
      <c r="H91" s="12"/>
      <c r="I91" s="12"/>
    </row>
    <row r="92" spans="1:9" x14ac:dyDescent="0.2">
      <c r="A92" s="45" t="s">
        <v>46</v>
      </c>
      <c r="B92" s="45"/>
      <c r="C92" s="45"/>
      <c r="D92" s="45"/>
      <c r="E92" s="6">
        <f>E94-(E56+E70+E84+E88)</f>
        <v>692.63508519999959</v>
      </c>
      <c r="F92" s="6">
        <f>F94-(F56+F70+F84+F88)</f>
        <v>3.4932329055339864</v>
      </c>
      <c r="G92" s="6"/>
      <c r="H92" s="12"/>
      <c r="I92" s="12"/>
    </row>
    <row r="93" spans="1:9" x14ac:dyDescent="0.2">
      <c r="A93" s="45"/>
      <c r="B93" s="45"/>
      <c r="C93" s="45"/>
      <c r="D93" s="45"/>
      <c r="E93" s="6"/>
      <c r="F93" s="6"/>
      <c r="G93" s="6"/>
      <c r="H93" s="12"/>
      <c r="I93" s="12"/>
    </row>
    <row r="94" spans="1:9" x14ac:dyDescent="0.2">
      <c r="A94" s="48" t="s">
        <v>45</v>
      </c>
      <c r="B94" s="48"/>
      <c r="C94" s="48"/>
      <c r="D94" s="48"/>
      <c r="E94" s="7">
        <v>19827.910246200001</v>
      </c>
      <c r="F94" s="7">
        <v>100</v>
      </c>
      <c r="G94" s="7"/>
      <c r="H94" s="12"/>
      <c r="I94" s="12"/>
    </row>
    <row r="95" spans="1:9" x14ac:dyDescent="0.2">
      <c r="A95" s="14" t="s">
        <v>1311</v>
      </c>
      <c r="B95" s="12"/>
      <c r="C95" s="12"/>
      <c r="D95" s="12"/>
      <c r="E95" s="3"/>
      <c r="F95" s="3"/>
      <c r="G95" s="3"/>
      <c r="H95" s="12"/>
      <c r="I95" s="12"/>
    </row>
    <row r="97" spans="1:4" x14ac:dyDescent="0.2">
      <c r="A97" s="12" t="s">
        <v>47</v>
      </c>
    </row>
    <row r="98" spans="1:4" x14ac:dyDescent="0.2">
      <c r="A98" s="12" t="s">
        <v>1040</v>
      </c>
    </row>
    <row r="100" spans="1:4" x14ac:dyDescent="0.2">
      <c r="A100" s="12" t="s">
        <v>48</v>
      </c>
    </row>
    <row r="101" spans="1:4" x14ac:dyDescent="0.2">
      <c r="A101" s="12" t="s">
        <v>49</v>
      </c>
    </row>
    <row r="102" spans="1:4" x14ac:dyDescent="0.2">
      <c r="A102" s="12" t="s">
        <v>50</v>
      </c>
      <c r="B102" s="12"/>
      <c r="C102" s="30" t="s">
        <v>52</v>
      </c>
      <c r="D102" s="12" t="s">
        <v>1150</v>
      </c>
    </row>
    <row r="103" spans="1:4" x14ac:dyDescent="0.2">
      <c r="A103" s="14" t="s">
        <v>53</v>
      </c>
      <c r="C103" s="49">
        <v>87.084800000000001</v>
      </c>
      <c r="D103" s="49">
        <v>87.432199999999995</v>
      </c>
    </row>
    <row r="104" spans="1:4" x14ac:dyDescent="0.2">
      <c r="A104" s="14" t="s">
        <v>106</v>
      </c>
      <c r="C104" s="49">
        <v>13.556800000000001</v>
      </c>
      <c r="D104" s="49">
        <v>13.0962</v>
      </c>
    </row>
    <row r="105" spans="1:4" x14ac:dyDescent="0.2">
      <c r="A105" s="14" t="s">
        <v>107</v>
      </c>
      <c r="C105" s="49">
        <v>12.578200000000001</v>
      </c>
      <c r="D105" s="49">
        <v>12.1273</v>
      </c>
    </row>
    <row r="106" spans="1:4" x14ac:dyDescent="0.2">
      <c r="A106" s="14" t="s">
        <v>55</v>
      </c>
      <c r="C106" s="49">
        <v>95.177599999999998</v>
      </c>
      <c r="D106" s="49">
        <v>95.897199999999998</v>
      </c>
    </row>
    <row r="107" spans="1:4" x14ac:dyDescent="0.2">
      <c r="A107" s="14" t="s">
        <v>108</v>
      </c>
      <c r="C107" s="49">
        <v>15.366199999999999</v>
      </c>
      <c r="D107" s="49">
        <v>14.9033</v>
      </c>
    </row>
    <row r="108" spans="1:4" x14ac:dyDescent="0.2">
      <c r="A108" s="14" t="s">
        <v>109</v>
      </c>
      <c r="C108" s="49">
        <v>14.383699999999999</v>
      </c>
      <c r="D108" s="49">
        <v>13.9398</v>
      </c>
    </row>
    <row r="109" spans="1:4" x14ac:dyDescent="0.2">
      <c r="C109" s="49"/>
      <c r="D109" s="49"/>
    </row>
    <row r="110" spans="1:4" x14ac:dyDescent="0.2">
      <c r="A110" s="14" t="s">
        <v>937</v>
      </c>
    </row>
    <row r="112" spans="1:4" x14ac:dyDescent="0.2">
      <c r="A112" s="12" t="s">
        <v>58</v>
      </c>
    </row>
    <row r="113" spans="1:5" x14ac:dyDescent="0.2">
      <c r="A113" s="101" t="s">
        <v>62</v>
      </c>
      <c r="B113" s="102"/>
      <c r="C113" s="51" t="s">
        <v>63</v>
      </c>
    </row>
    <row r="114" spans="1:5" x14ac:dyDescent="0.2">
      <c r="A114" s="97" t="s">
        <v>106</v>
      </c>
      <c r="B114" s="98"/>
      <c r="C114" s="52">
        <v>0.51</v>
      </c>
    </row>
    <row r="115" spans="1:5" x14ac:dyDescent="0.2">
      <c r="A115" s="97" t="s">
        <v>107</v>
      </c>
      <c r="B115" s="98"/>
      <c r="C115" s="52">
        <v>0.5</v>
      </c>
    </row>
    <row r="116" spans="1:5" x14ac:dyDescent="0.2">
      <c r="A116" s="97" t="s">
        <v>108</v>
      </c>
      <c r="B116" s="98"/>
      <c r="C116" s="52">
        <v>0.56999999999999995</v>
      </c>
    </row>
    <row r="117" spans="1:5" x14ac:dyDescent="0.2">
      <c r="A117" s="97" t="s">
        <v>109</v>
      </c>
      <c r="B117" s="98"/>
      <c r="C117" s="52">
        <v>0.55000000000000004</v>
      </c>
    </row>
    <row r="118" spans="1:5" x14ac:dyDescent="0.2">
      <c r="A118" s="14" t="s">
        <v>64</v>
      </c>
    </row>
    <row r="119" spans="1:5" x14ac:dyDescent="0.2">
      <c r="A119" s="14" t="s">
        <v>57</v>
      </c>
    </row>
    <row r="121" spans="1:5" x14ac:dyDescent="0.2">
      <c r="A121" s="12" t="s">
        <v>1067</v>
      </c>
      <c r="D121" s="1">
        <v>8.0480580063730205</v>
      </c>
      <c r="E121" s="2" t="s">
        <v>60</v>
      </c>
    </row>
    <row r="123" spans="1:5" x14ac:dyDescent="0.2">
      <c r="A123" s="12" t="s">
        <v>61</v>
      </c>
      <c r="D123" s="30" t="s">
        <v>59</v>
      </c>
    </row>
    <row r="125" spans="1:5" x14ac:dyDescent="0.2">
      <c r="A125" s="12" t="s">
        <v>1068</v>
      </c>
    </row>
    <row r="126" spans="1:5" x14ac:dyDescent="0.2">
      <c r="A126" s="12"/>
    </row>
    <row r="127" spans="1:5" x14ac:dyDescent="0.2">
      <c r="A127" s="12" t="s">
        <v>941</v>
      </c>
    </row>
    <row r="128" spans="1:5" x14ac:dyDescent="0.2">
      <c r="A128" s="13"/>
    </row>
    <row r="145" spans="1:1" x14ac:dyDescent="0.2">
      <c r="A145" s="12" t="s">
        <v>1282</v>
      </c>
    </row>
    <row r="147" spans="1:1" x14ac:dyDescent="0.2">
      <c r="A147" s="12" t="s">
        <v>942</v>
      </c>
    </row>
    <row r="164" spans="1:1" x14ac:dyDescent="0.2">
      <c r="A164" s="14" t="s">
        <v>940</v>
      </c>
    </row>
    <row r="167" spans="1:1" x14ac:dyDescent="0.2">
      <c r="A167" s="13"/>
    </row>
    <row r="168" spans="1:1" x14ac:dyDescent="0.2">
      <c r="A168" s="13"/>
    </row>
  </sheetData>
  <mergeCells count="6">
    <mergeCell ref="A117:B117"/>
    <mergeCell ref="A1:G1"/>
    <mergeCell ref="A113:B113"/>
    <mergeCell ref="A114:B114"/>
    <mergeCell ref="A115:B115"/>
    <mergeCell ref="A116:B116"/>
  </mergeCells>
  <conditionalFormatting sqref="F2:F3 F5:F65537">
    <cfRule type="cellIs" dxfId="90" priority="2" stopIfTrue="1" operator="between">
      <formula>0.009</formula>
      <formula>-0.009</formula>
    </cfRule>
  </conditionalFormatting>
  <hyperlinks>
    <hyperlink ref="A126" r:id="rId1" tooltip="https://www.franklintempletonindia.com/downloadsServlet/pdf/product-labels-jg9o5k7l" display="https://www.franklintempletonindia.com/downloadsServlet/pdf/product-labels-jg9o5k7l" xr:uid="{00000000-0004-0000-0C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77"/>
  <sheetViews>
    <sheetView workbookViewId="0">
      <selection sqref="A1:G1"/>
    </sheetView>
  </sheetViews>
  <sheetFormatPr defaultColWidth="9.109375" defaultRowHeight="10.5" x14ac:dyDescent="0.2"/>
  <cols>
    <col min="1" max="1" width="38.6640625" style="14" bestFit="1" customWidth="1"/>
    <col min="2" max="2" width="34.109375" style="14" bestFit="1" customWidth="1"/>
    <col min="3" max="3" width="25.5546875" style="14" bestFit="1" customWidth="1"/>
    <col min="4" max="4" width="15.44140625" style="14" bestFit="1" customWidth="1"/>
    <col min="5" max="5" width="30.44140625" style="2" customWidth="1"/>
    <col min="6" max="6" width="31.33203125" style="2" bestFit="1" customWidth="1"/>
    <col min="7" max="7" width="33.33203125" style="2" customWidth="1"/>
    <col min="8" max="8" width="29.109375" style="14" customWidth="1"/>
    <col min="9" max="16384" width="9.109375" style="14"/>
  </cols>
  <sheetData>
    <row r="1" spans="1:11" s="34" customFormat="1" ht="14.4" x14ac:dyDescent="0.2">
      <c r="A1" s="99" t="s">
        <v>8</v>
      </c>
      <c r="B1" s="100"/>
      <c r="C1" s="100"/>
      <c r="D1" s="100"/>
      <c r="E1" s="100"/>
      <c r="F1" s="100"/>
      <c r="G1" s="100"/>
    </row>
    <row r="2" spans="1:11" s="34" customFormat="1" ht="11.8" x14ac:dyDescent="0.2">
      <c r="E2" s="35"/>
      <c r="F2" s="1"/>
      <c r="G2" s="2"/>
    </row>
    <row r="3" spans="1:11" s="34" customFormat="1" ht="11.8" x14ac:dyDescent="0.2">
      <c r="A3" s="36" t="s">
        <v>7</v>
      </c>
      <c r="B3" s="37"/>
      <c r="C3" s="38"/>
      <c r="D3" s="38"/>
      <c r="E3" s="39"/>
      <c r="F3" s="1"/>
      <c r="G3" s="2"/>
    </row>
    <row r="4" spans="1:11" s="34" customFormat="1" ht="28.5" customHeight="1" x14ac:dyDescent="0.2">
      <c r="A4" s="67" t="s">
        <v>2</v>
      </c>
      <c r="B4" s="67" t="s">
        <v>0</v>
      </c>
      <c r="C4" s="68" t="s">
        <v>4</v>
      </c>
      <c r="D4" s="68" t="s">
        <v>1</v>
      </c>
      <c r="E4" s="69" t="s">
        <v>6</v>
      </c>
      <c r="F4" s="70" t="s">
        <v>249</v>
      </c>
      <c r="G4" s="69" t="s">
        <v>250</v>
      </c>
      <c r="H4" s="71" t="s">
        <v>251</v>
      </c>
      <c r="I4" s="72" t="s">
        <v>5</v>
      </c>
      <c r="J4" s="55"/>
      <c r="K4" s="55"/>
    </row>
    <row r="5" spans="1:11" x14ac:dyDescent="0.2">
      <c r="A5" s="73" t="s">
        <v>117</v>
      </c>
      <c r="B5" s="74"/>
      <c r="C5" s="74"/>
      <c r="D5" s="74"/>
      <c r="E5" s="8"/>
      <c r="F5" s="8"/>
      <c r="G5" s="8"/>
      <c r="H5" s="74"/>
      <c r="I5" s="74"/>
    </row>
    <row r="6" spans="1:11" x14ac:dyDescent="0.2">
      <c r="A6" s="73" t="s">
        <v>26</v>
      </c>
      <c r="B6" s="74"/>
      <c r="C6" s="74"/>
      <c r="D6" s="74"/>
      <c r="E6" s="8"/>
      <c r="F6" s="8"/>
      <c r="G6" s="8"/>
      <c r="H6" s="74"/>
      <c r="I6" s="74"/>
    </row>
    <row r="7" spans="1:11" x14ac:dyDescent="0.2">
      <c r="A7" s="74" t="s">
        <v>130</v>
      </c>
      <c r="B7" s="74" t="s">
        <v>1324</v>
      </c>
      <c r="C7" s="74" t="s">
        <v>131</v>
      </c>
      <c r="D7" s="75">
        <v>168225</v>
      </c>
      <c r="E7" s="8">
        <v>2916.01215</v>
      </c>
      <c r="F7" s="8">
        <v>4.5777607769311297</v>
      </c>
      <c r="G7" s="8">
        <v>-2376.0765875000002</v>
      </c>
      <c r="H7" s="8">
        <v>-3.7301319904451899</v>
      </c>
      <c r="I7" s="76"/>
    </row>
    <row r="8" spans="1:11" x14ac:dyDescent="0.2">
      <c r="A8" s="74" t="s">
        <v>119</v>
      </c>
      <c r="B8" s="74" t="s">
        <v>1326</v>
      </c>
      <c r="C8" s="74" t="s">
        <v>120</v>
      </c>
      <c r="D8" s="75">
        <v>151200</v>
      </c>
      <c r="E8" s="8">
        <v>2764.2384000000002</v>
      </c>
      <c r="F8" s="8">
        <v>4.3394956792641803</v>
      </c>
      <c r="G8" s="8">
        <v>-1312.454</v>
      </c>
      <c r="H8" s="8">
        <v>-2.0603825134015201</v>
      </c>
      <c r="I8" s="76"/>
    </row>
    <row r="9" spans="1:11" x14ac:dyDescent="0.2">
      <c r="A9" s="74" t="s">
        <v>133</v>
      </c>
      <c r="B9" s="74" t="s">
        <v>1327</v>
      </c>
      <c r="C9" s="74" t="s">
        <v>120</v>
      </c>
      <c r="D9" s="75">
        <v>247500</v>
      </c>
      <c r="E9" s="8">
        <v>2727.45</v>
      </c>
      <c r="F9" s="8">
        <v>4.2817426638777203</v>
      </c>
      <c r="G9" s="8">
        <v>-2514.6712499999999</v>
      </c>
      <c r="H9" s="8">
        <v>-3.9477076304796501</v>
      </c>
      <c r="I9" s="76"/>
    </row>
    <row r="10" spans="1:11" x14ac:dyDescent="0.2">
      <c r="A10" s="74" t="s">
        <v>127</v>
      </c>
      <c r="B10" s="74" t="s">
        <v>1325</v>
      </c>
      <c r="C10" s="74" t="s">
        <v>128</v>
      </c>
      <c r="D10" s="75">
        <v>154000</v>
      </c>
      <c r="E10" s="8">
        <v>2418.8009999999999</v>
      </c>
      <c r="F10" s="8">
        <v>3.79720377536897</v>
      </c>
      <c r="G10" s="8">
        <v>-1514.9760000000001</v>
      </c>
      <c r="H10" s="8">
        <v>-2.3783157799229402</v>
      </c>
      <c r="I10" s="76"/>
    </row>
    <row r="11" spans="1:11" x14ac:dyDescent="0.2">
      <c r="A11" s="74" t="s">
        <v>135</v>
      </c>
      <c r="B11" s="74" t="s">
        <v>1323</v>
      </c>
      <c r="C11" s="74" t="s">
        <v>136</v>
      </c>
      <c r="D11" s="75">
        <v>175000</v>
      </c>
      <c r="E11" s="8">
        <v>2231.4250000000002</v>
      </c>
      <c r="F11" s="8">
        <v>3.5030477639345698</v>
      </c>
      <c r="G11" s="8">
        <v>-2127.373</v>
      </c>
      <c r="H11" s="8">
        <v>-3.33969962275442</v>
      </c>
      <c r="I11" s="76"/>
    </row>
    <row r="12" spans="1:11" x14ac:dyDescent="0.2">
      <c r="A12" s="74" t="s">
        <v>253</v>
      </c>
      <c r="B12" s="74" t="s">
        <v>252</v>
      </c>
      <c r="C12" s="74" t="s">
        <v>120</v>
      </c>
      <c r="D12" s="75">
        <v>100000</v>
      </c>
      <c r="E12" s="8">
        <v>2171.1999999999998</v>
      </c>
      <c r="F12" s="8">
        <v>3.40850232701289</v>
      </c>
      <c r="G12" s="8">
        <v>-2177.4499999999998</v>
      </c>
      <c r="H12" s="8">
        <v>-3.4183140161911498</v>
      </c>
      <c r="I12" s="76"/>
    </row>
    <row r="13" spans="1:11" x14ac:dyDescent="0.2">
      <c r="A13" s="74" t="s">
        <v>122</v>
      </c>
      <c r="B13" s="74" t="s">
        <v>121</v>
      </c>
      <c r="C13" s="74" t="s">
        <v>120</v>
      </c>
      <c r="D13" s="75">
        <v>160100</v>
      </c>
      <c r="E13" s="8">
        <v>2158.7083499999999</v>
      </c>
      <c r="F13" s="8">
        <v>3.3888920570731198</v>
      </c>
      <c r="G13" s="8">
        <v>-1404.3498</v>
      </c>
      <c r="H13" s="8">
        <v>-2.2046469976234699</v>
      </c>
      <c r="I13" s="76"/>
    </row>
    <row r="14" spans="1:11" x14ac:dyDescent="0.2">
      <c r="A14" s="74" t="s">
        <v>152</v>
      </c>
      <c r="B14" s="74" t="s">
        <v>151</v>
      </c>
      <c r="C14" s="74" t="s">
        <v>120</v>
      </c>
      <c r="D14" s="75">
        <v>274450</v>
      </c>
      <c r="E14" s="8">
        <v>2117.38175</v>
      </c>
      <c r="F14" s="8">
        <v>3.32401465643406</v>
      </c>
      <c r="G14" s="8">
        <v>-1797.337125</v>
      </c>
      <c r="H14" s="8">
        <v>-2.82158611504659</v>
      </c>
      <c r="I14" s="76"/>
    </row>
    <row r="15" spans="1:11" x14ac:dyDescent="0.2">
      <c r="A15" s="74" t="s">
        <v>124</v>
      </c>
      <c r="B15" s="74" t="s">
        <v>123</v>
      </c>
      <c r="C15" s="74" t="s">
        <v>125</v>
      </c>
      <c r="D15" s="75">
        <v>44100</v>
      </c>
      <c r="E15" s="8">
        <v>1540.1043</v>
      </c>
      <c r="F15" s="8">
        <v>2.4177639509914099</v>
      </c>
      <c r="G15" s="8">
        <v>-304.52609999999999</v>
      </c>
      <c r="H15" s="8">
        <v>-0.47806647037866601</v>
      </c>
      <c r="I15" s="76"/>
    </row>
    <row r="16" spans="1:11" x14ac:dyDescent="0.2">
      <c r="A16" s="74" t="s">
        <v>143</v>
      </c>
      <c r="B16" s="74" t="s">
        <v>142</v>
      </c>
      <c r="C16" s="74" t="s">
        <v>144</v>
      </c>
      <c r="D16" s="75">
        <v>380000</v>
      </c>
      <c r="E16" s="8">
        <v>1358.88</v>
      </c>
      <c r="F16" s="8">
        <v>2.13326531048788</v>
      </c>
      <c r="G16" s="8">
        <v>-527.80349999999999</v>
      </c>
      <c r="H16" s="8">
        <v>-0.82858302227134695</v>
      </c>
      <c r="I16" s="76"/>
    </row>
    <row r="17" spans="1:9" x14ac:dyDescent="0.2">
      <c r="A17" s="74" t="s">
        <v>255</v>
      </c>
      <c r="B17" s="74" t="s">
        <v>254</v>
      </c>
      <c r="C17" s="74" t="s">
        <v>167</v>
      </c>
      <c r="D17" s="75">
        <v>48825</v>
      </c>
      <c r="E17" s="8">
        <v>1301.5768499999999</v>
      </c>
      <c r="F17" s="8">
        <v>2.04330679901028</v>
      </c>
      <c r="G17" s="8">
        <v>-1307.679975</v>
      </c>
      <c r="H17" s="8">
        <v>-2.0528879134928402</v>
      </c>
      <c r="I17" s="76"/>
    </row>
    <row r="18" spans="1:9" x14ac:dyDescent="0.2">
      <c r="A18" s="74" t="s">
        <v>257</v>
      </c>
      <c r="B18" s="74" t="s">
        <v>256</v>
      </c>
      <c r="C18" s="74" t="s">
        <v>197</v>
      </c>
      <c r="D18" s="75">
        <v>29700</v>
      </c>
      <c r="E18" s="8">
        <v>1240.7026499999999</v>
      </c>
      <c r="F18" s="8">
        <v>1.94774220231027</v>
      </c>
      <c r="G18" s="8">
        <v>-1247.5485000000001</v>
      </c>
      <c r="H18" s="8">
        <v>-1.95848929868803</v>
      </c>
      <c r="I18" s="76"/>
    </row>
    <row r="19" spans="1:9" x14ac:dyDescent="0.2">
      <c r="A19" s="74" t="s">
        <v>259</v>
      </c>
      <c r="B19" s="74" t="s">
        <v>258</v>
      </c>
      <c r="C19" s="74" t="s">
        <v>136</v>
      </c>
      <c r="D19" s="75">
        <v>319950</v>
      </c>
      <c r="E19" s="8">
        <v>1152.9398249999999</v>
      </c>
      <c r="F19" s="8">
        <v>1.8099659526613601</v>
      </c>
      <c r="G19" s="8">
        <v>-1155.0195000000001</v>
      </c>
      <c r="H19" s="8">
        <v>-1.81323077261204</v>
      </c>
      <c r="I19" s="76"/>
    </row>
    <row r="20" spans="1:9" x14ac:dyDescent="0.2">
      <c r="A20" s="74" t="s">
        <v>176</v>
      </c>
      <c r="B20" s="74" t="s">
        <v>175</v>
      </c>
      <c r="C20" s="74" t="s">
        <v>177</v>
      </c>
      <c r="D20" s="75">
        <v>132300</v>
      </c>
      <c r="E20" s="8">
        <v>907.18110000000001</v>
      </c>
      <c r="F20" s="8">
        <v>1.42415663705422</v>
      </c>
      <c r="G20" s="8">
        <v>-559.38080000000002</v>
      </c>
      <c r="H20" s="8">
        <v>-0.87815528670151699</v>
      </c>
      <c r="I20" s="76"/>
    </row>
    <row r="21" spans="1:9" x14ac:dyDescent="0.2">
      <c r="A21" s="74" t="s">
        <v>261</v>
      </c>
      <c r="B21" s="74" t="s">
        <v>260</v>
      </c>
      <c r="C21" s="74" t="s">
        <v>144</v>
      </c>
      <c r="D21" s="75">
        <v>225450</v>
      </c>
      <c r="E21" s="8">
        <v>846.33929999999998</v>
      </c>
      <c r="F21" s="8">
        <v>1.32864290415091</v>
      </c>
      <c r="G21" s="8">
        <v>-849.83377499999995</v>
      </c>
      <c r="H21" s="8">
        <v>-1.3341287765575001</v>
      </c>
      <c r="I21" s="76"/>
    </row>
    <row r="22" spans="1:9" x14ac:dyDescent="0.2">
      <c r="A22" s="74" t="s">
        <v>184</v>
      </c>
      <c r="B22" s="74" t="s">
        <v>183</v>
      </c>
      <c r="C22" s="74" t="s">
        <v>185</v>
      </c>
      <c r="D22" s="75">
        <v>36300</v>
      </c>
      <c r="E22" s="8">
        <v>819.96254999999996</v>
      </c>
      <c r="F22" s="8">
        <v>1.2872348285457</v>
      </c>
      <c r="G22" s="8">
        <v>-551.62215000000003</v>
      </c>
      <c r="H22" s="8">
        <v>-0.86597521274265599</v>
      </c>
      <c r="I22" s="76"/>
    </row>
    <row r="23" spans="1:9" x14ac:dyDescent="0.2">
      <c r="A23" s="74" t="s">
        <v>157</v>
      </c>
      <c r="B23" s="74" t="s">
        <v>156</v>
      </c>
      <c r="C23" s="74" t="s">
        <v>158</v>
      </c>
      <c r="D23" s="75">
        <v>12375</v>
      </c>
      <c r="E23" s="8">
        <v>818.75474999999994</v>
      </c>
      <c r="F23" s="8">
        <v>1.2853387392353799</v>
      </c>
      <c r="G23" s="8">
        <v>-455.95343750000001</v>
      </c>
      <c r="H23" s="8">
        <v>-0.71578774536121803</v>
      </c>
      <c r="I23" s="76"/>
    </row>
    <row r="24" spans="1:9" x14ac:dyDescent="0.2">
      <c r="A24" s="74" t="s">
        <v>146</v>
      </c>
      <c r="B24" s="74" t="s">
        <v>145</v>
      </c>
      <c r="C24" s="74" t="s">
        <v>147</v>
      </c>
      <c r="D24" s="75">
        <v>6500</v>
      </c>
      <c r="E24" s="8">
        <v>748.12075000000004</v>
      </c>
      <c r="F24" s="8">
        <v>1.17445252268867</v>
      </c>
      <c r="G24" s="8">
        <v>-578.64</v>
      </c>
      <c r="H24" s="8">
        <v>-0.90838973217701702</v>
      </c>
      <c r="I24" s="76"/>
    </row>
    <row r="25" spans="1:9" x14ac:dyDescent="0.2">
      <c r="A25" s="74" t="s">
        <v>223</v>
      </c>
      <c r="B25" s="74" t="s">
        <v>222</v>
      </c>
      <c r="C25" s="74" t="s">
        <v>131</v>
      </c>
      <c r="D25" s="75">
        <v>217302</v>
      </c>
      <c r="E25" s="8">
        <v>726.44058600000005</v>
      </c>
      <c r="F25" s="8">
        <v>1.1404174778084</v>
      </c>
      <c r="G25" s="8">
        <v>-502.4316</v>
      </c>
      <c r="H25" s="8">
        <v>-0.78875243080545798</v>
      </c>
      <c r="I25" s="76"/>
    </row>
    <row r="26" spans="1:9" x14ac:dyDescent="0.2">
      <c r="A26" s="74" t="s">
        <v>242</v>
      </c>
      <c r="B26" s="74" t="s">
        <v>241</v>
      </c>
      <c r="C26" s="74" t="s">
        <v>120</v>
      </c>
      <c r="D26" s="75">
        <v>103737</v>
      </c>
      <c r="E26" s="8">
        <v>674.13489449999997</v>
      </c>
      <c r="F26" s="8">
        <v>1.0583043278481199</v>
      </c>
      <c r="G26" s="8">
        <v>-602.40625</v>
      </c>
      <c r="H26" s="8">
        <v>-0.94569966144625495</v>
      </c>
      <c r="I26" s="76"/>
    </row>
    <row r="27" spans="1:9" x14ac:dyDescent="0.2">
      <c r="A27" s="74" t="s">
        <v>263</v>
      </c>
      <c r="B27" s="74" t="s">
        <v>262</v>
      </c>
      <c r="C27" s="74" t="s">
        <v>174</v>
      </c>
      <c r="D27" s="75">
        <v>21175</v>
      </c>
      <c r="E27" s="8">
        <v>648.66436250000004</v>
      </c>
      <c r="F27" s="8">
        <v>1.01831889693791</v>
      </c>
      <c r="G27" s="8">
        <v>-651.76649999999995</v>
      </c>
      <c r="H27" s="8">
        <v>-1.02318885036802</v>
      </c>
      <c r="I27" s="76"/>
    </row>
    <row r="28" spans="1:9" x14ac:dyDescent="0.2">
      <c r="A28" s="74" t="s">
        <v>265</v>
      </c>
      <c r="B28" s="74" t="s">
        <v>264</v>
      </c>
      <c r="C28" s="74" t="s">
        <v>120</v>
      </c>
      <c r="D28" s="75">
        <v>263250</v>
      </c>
      <c r="E28" s="8">
        <v>601.60522500000002</v>
      </c>
      <c r="F28" s="8">
        <v>0.94444215611441296</v>
      </c>
      <c r="G28" s="8">
        <v>-604.68525</v>
      </c>
      <c r="H28" s="8">
        <v>-0.94927739578821502</v>
      </c>
      <c r="I28" s="76"/>
    </row>
    <row r="29" spans="1:9" x14ac:dyDescent="0.2">
      <c r="A29" s="74" t="s">
        <v>166</v>
      </c>
      <c r="B29" s="74" t="s">
        <v>165</v>
      </c>
      <c r="C29" s="74" t="s">
        <v>167</v>
      </c>
      <c r="D29" s="75">
        <v>87000</v>
      </c>
      <c r="E29" s="8">
        <v>586.77149999999995</v>
      </c>
      <c r="F29" s="8">
        <v>0.92115513226549595</v>
      </c>
      <c r="G29" s="8">
        <v>-350.52600000000001</v>
      </c>
      <c r="H29" s="8">
        <v>-0.55028034574360796</v>
      </c>
      <c r="I29" s="76"/>
    </row>
    <row r="30" spans="1:9" x14ac:dyDescent="0.2">
      <c r="A30" s="74" t="s">
        <v>138</v>
      </c>
      <c r="B30" s="74" t="s">
        <v>137</v>
      </c>
      <c r="C30" s="74" t="s">
        <v>128</v>
      </c>
      <c r="D30" s="75">
        <v>35000</v>
      </c>
      <c r="E30" s="8">
        <v>557.375</v>
      </c>
      <c r="F30" s="8">
        <v>0.87500644091691704</v>
      </c>
      <c r="G30" s="8"/>
      <c r="H30" s="8"/>
      <c r="I30" s="76"/>
    </row>
    <row r="31" spans="1:9" x14ac:dyDescent="0.2">
      <c r="A31" s="74" t="s">
        <v>267</v>
      </c>
      <c r="B31" s="74" t="s">
        <v>266</v>
      </c>
      <c r="C31" s="74" t="s">
        <v>216</v>
      </c>
      <c r="D31" s="75">
        <v>123500</v>
      </c>
      <c r="E31" s="8">
        <v>511.59875</v>
      </c>
      <c r="F31" s="8">
        <v>0.80314366703753004</v>
      </c>
      <c r="G31" s="8">
        <v>-514.62450000000001</v>
      </c>
      <c r="H31" s="8">
        <v>-0.80789370200250799</v>
      </c>
      <c r="I31" s="76"/>
    </row>
    <row r="32" spans="1:9" x14ac:dyDescent="0.2">
      <c r="A32" s="74" t="s">
        <v>163</v>
      </c>
      <c r="B32" s="74" t="s">
        <v>162</v>
      </c>
      <c r="C32" s="74" t="s">
        <v>164</v>
      </c>
      <c r="D32" s="75">
        <v>30000</v>
      </c>
      <c r="E32" s="8">
        <v>476.92500000000001</v>
      </c>
      <c r="F32" s="8">
        <v>0.74871037781439898</v>
      </c>
      <c r="G32" s="8"/>
      <c r="H32" s="8"/>
      <c r="I32" s="76"/>
    </row>
    <row r="33" spans="1:9" x14ac:dyDescent="0.2">
      <c r="A33" s="74" t="s">
        <v>269</v>
      </c>
      <c r="B33" s="74" t="s">
        <v>268</v>
      </c>
      <c r="C33" s="74" t="s">
        <v>136</v>
      </c>
      <c r="D33" s="75">
        <v>163800</v>
      </c>
      <c r="E33" s="8">
        <v>456.13386000000003</v>
      </c>
      <c r="F33" s="8">
        <v>0.71607098527974</v>
      </c>
      <c r="G33" s="8">
        <v>-456.75630000000001</v>
      </c>
      <c r="H33" s="8">
        <v>-0.71704813532967904</v>
      </c>
      <c r="I33" s="76"/>
    </row>
    <row r="34" spans="1:9" x14ac:dyDescent="0.2">
      <c r="A34" s="74" t="s">
        <v>149</v>
      </c>
      <c r="B34" s="74" t="s">
        <v>148</v>
      </c>
      <c r="C34" s="74" t="s">
        <v>150</v>
      </c>
      <c r="D34" s="75">
        <v>225000</v>
      </c>
      <c r="E34" s="8">
        <v>453.82499999999999</v>
      </c>
      <c r="F34" s="8">
        <v>0.71244637461156302</v>
      </c>
      <c r="G34" s="8"/>
      <c r="H34" s="8"/>
      <c r="I34" s="76"/>
    </row>
    <row r="35" spans="1:9" x14ac:dyDescent="0.2">
      <c r="A35" s="74" t="s">
        <v>271</v>
      </c>
      <c r="B35" s="74" t="s">
        <v>270</v>
      </c>
      <c r="C35" s="74" t="s">
        <v>167</v>
      </c>
      <c r="D35" s="75">
        <v>12150</v>
      </c>
      <c r="E35" s="8">
        <v>452.33842499999997</v>
      </c>
      <c r="F35" s="8">
        <v>0.71011264471713598</v>
      </c>
      <c r="G35" s="8">
        <v>-454.817025</v>
      </c>
      <c r="H35" s="8">
        <v>-0.71400372516469202</v>
      </c>
      <c r="I35" s="76"/>
    </row>
    <row r="36" spans="1:9" x14ac:dyDescent="0.2">
      <c r="A36" s="74" t="s">
        <v>273</v>
      </c>
      <c r="B36" s="74" t="s">
        <v>272</v>
      </c>
      <c r="C36" s="74" t="s">
        <v>155</v>
      </c>
      <c r="D36" s="75">
        <v>29250</v>
      </c>
      <c r="E36" s="8">
        <v>421.84350000000001</v>
      </c>
      <c r="F36" s="8">
        <v>0.66223956861885702</v>
      </c>
      <c r="G36" s="8">
        <v>-423.05737499999998</v>
      </c>
      <c r="H36" s="8">
        <v>-0.66414519489105805</v>
      </c>
      <c r="I36" s="76"/>
    </row>
    <row r="37" spans="1:9" x14ac:dyDescent="0.2">
      <c r="A37" s="74" t="s">
        <v>275</v>
      </c>
      <c r="B37" s="74" t="s">
        <v>274</v>
      </c>
      <c r="C37" s="74" t="s">
        <v>147</v>
      </c>
      <c r="D37" s="75">
        <v>76500</v>
      </c>
      <c r="E37" s="8">
        <v>411.83775000000003</v>
      </c>
      <c r="F37" s="8">
        <v>0.646531839179603</v>
      </c>
      <c r="G37" s="8">
        <v>-413.36775</v>
      </c>
      <c r="H37" s="8">
        <v>-0.64893374069043996</v>
      </c>
      <c r="I37" s="76"/>
    </row>
    <row r="38" spans="1:9" x14ac:dyDescent="0.2">
      <c r="A38" s="74" t="s">
        <v>277</v>
      </c>
      <c r="B38" s="74" t="s">
        <v>276</v>
      </c>
      <c r="C38" s="74" t="s">
        <v>141</v>
      </c>
      <c r="D38" s="75">
        <v>76125</v>
      </c>
      <c r="E38" s="8">
        <v>410.80856249999999</v>
      </c>
      <c r="F38" s="8">
        <v>0.64491614832261901</v>
      </c>
      <c r="G38" s="8">
        <v>-412.74975000000001</v>
      </c>
      <c r="H38" s="8">
        <v>-0.64796356086449403</v>
      </c>
      <c r="I38" s="76"/>
    </row>
    <row r="39" spans="1:9" x14ac:dyDescent="0.2">
      <c r="A39" s="74" t="s">
        <v>279</v>
      </c>
      <c r="B39" s="74" t="s">
        <v>278</v>
      </c>
      <c r="C39" s="74" t="s">
        <v>144</v>
      </c>
      <c r="D39" s="75">
        <v>133200</v>
      </c>
      <c r="E39" s="8">
        <v>386.74619999999999</v>
      </c>
      <c r="F39" s="8">
        <v>0.60714136084349302</v>
      </c>
      <c r="G39" s="8">
        <v>-388.5444</v>
      </c>
      <c r="H39" s="8">
        <v>-0.60996430156034798</v>
      </c>
      <c r="I39" s="76"/>
    </row>
    <row r="40" spans="1:9" x14ac:dyDescent="0.2">
      <c r="A40" s="74" t="s">
        <v>281</v>
      </c>
      <c r="B40" s="74" t="s">
        <v>280</v>
      </c>
      <c r="C40" s="74" t="s">
        <v>216</v>
      </c>
      <c r="D40" s="75">
        <v>165000</v>
      </c>
      <c r="E40" s="8">
        <v>375.39150000000001</v>
      </c>
      <c r="F40" s="8">
        <v>0.58931595490551802</v>
      </c>
      <c r="G40" s="8">
        <v>-377.27249999999998</v>
      </c>
      <c r="H40" s="8">
        <v>-0.59226888088060603</v>
      </c>
      <c r="I40" s="76"/>
    </row>
    <row r="41" spans="1:9" x14ac:dyDescent="0.2">
      <c r="A41" s="74" t="s">
        <v>244</v>
      </c>
      <c r="B41" s="74" t="s">
        <v>243</v>
      </c>
      <c r="C41" s="74" t="s">
        <v>216</v>
      </c>
      <c r="D41" s="75">
        <v>23000</v>
      </c>
      <c r="E41" s="8">
        <v>349.58850000000001</v>
      </c>
      <c r="F41" s="8">
        <v>0.54880859236686896</v>
      </c>
      <c r="G41" s="8"/>
      <c r="H41" s="8"/>
      <c r="I41" s="76"/>
    </row>
    <row r="42" spans="1:9" x14ac:dyDescent="0.2">
      <c r="A42" s="74" t="s">
        <v>169</v>
      </c>
      <c r="B42" s="74" t="s">
        <v>168</v>
      </c>
      <c r="C42" s="74" t="s">
        <v>167</v>
      </c>
      <c r="D42" s="75">
        <v>3000</v>
      </c>
      <c r="E42" s="8">
        <v>345.66449999999998</v>
      </c>
      <c r="F42" s="8">
        <v>0.54264842143319203</v>
      </c>
      <c r="G42" s="8"/>
      <c r="H42" s="8"/>
      <c r="I42" s="76"/>
    </row>
    <row r="43" spans="1:9" x14ac:dyDescent="0.2">
      <c r="A43" s="74" t="s">
        <v>182</v>
      </c>
      <c r="B43" s="74" t="s">
        <v>181</v>
      </c>
      <c r="C43" s="74" t="s">
        <v>128</v>
      </c>
      <c r="D43" s="75">
        <v>22600</v>
      </c>
      <c r="E43" s="8">
        <v>320.52449999999999</v>
      </c>
      <c r="F43" s="8">
        <v>0.50318188288257304</v>
      </c>
      <c r="G43" s="8"/>
      <c r="H43" s="8"/>
      <c r="I43" s="76"/>
    </row>
    <row r="44" spans="1:9" x14ac:dyDescent="0.2">
      <c r="A44" s="74" t="s">
        <v>173</v>
      </c>
      <c r="B44" s="74" t="s">
        <v>172</v>
      </c>
      <c r="C44" s="74" t="s">
        <v>174</v>
      </c>
      <c r="D44" s="75">
        <v>88000</v>
      </c>
      <c r="E44" s="8">
        <v>311.476</v>
      </c>
      <c r="F44" s="8">
        <v>0.48897691175786101</v>
      </c>
      <c r="G44" s="8"/>
      <c r="H44" s="8"/>
      <c r="I44" s="76"/>
    </row>
    <row r="45" spans="1:9" x14ac:dyDescent="0.2">
      <c r="A45" s="74" t="s">
        <v>140</v>
      </c>
      <c r="B45" s="74" t="s">
        <v>139</v>
      </c>
      <c r="C45" s="74" t="s">
        <v>141</v>
      </c>
      <c r="D45" s="75">
        <v>19500</v>
      </c>
      <c r="E45" s="8">
        <v>273.25349999999997</v>
      </c>
      <c r="F45" s="8">
        <v>0.42897254541931501</v>
      </c>
      <c r="G45" s="8"/>
      <c r="H45" s="8"/>
      <c r="I45" s="76"/>
    </row>
    <row r="46" spans="1:9" x14ac:dyDescent="0.2">
      <c r="A46" s="74" t="s">
        <v>283</v>
      </c>
      <c r="B46" s="74" t="s">
        <v>282</v>
      </c>
      <c r="C46" s="74" t="s">
        <v>216</v>
      </c>
      <c r="D46" s="75">
        <v>12500</v>
      </c>
      <c r="E46" s="8">
        <v>250.91874999999999</v>
      </c>
      <c r="F46" s="8">
        <v>0.39390988543946498</v>
      </c>
      <c r="G46" s="8">
        <v>-251.61250000000001</v>
      </c>
      <c r="H46" s="8">
        <v>-0.39499898293825098</v>
      </c>
      <c r="I46" s="76"/>
    </row>
    <row r="47" spans="1:9" x14ac:dyDescent="0.2">
      <c r="A47" s="74" t="s">
        <v>154</v>
      </c>
      <c r="B47" s="74" t="s">
        <v>153</v>
      </c>
      <c r="C47" s="74" t="s">
        <v>155</v>
      </c>
      <c r="D47" s="75">
        <v>14000</v>
      </c>
      <c r="E47" s="8">
        <v>242.858</v>
      </c>
      <c r="F47" s="8">
        <v>0.38125555367248398</v>
      </c>
      <c r="G47" s="8">
        <v>-243.50200000000001</v>
      </c>
      <c r="H47" s="8">
        <v>-0.382266550125411</v>
      </c>
      <c r="I47" s="76"/>
    </row>
    <row r="48" spans="1:9" x14ac:dyDescent="0.2">
      <c r="A48" s="74" t="s">
        <v>285</v>
      </c>
      <c r="B48" s="74" t="s">
        <v>284</v>
      </c>
      <c r="C48" s="74" t="s">
        <v>216</v>
      </c>
      <c r="D48" s="75">
        <v>50000</v>
      </c>
      <c r="E48" s="8">
        <v>214.6</v>
      </c>
      <c r="F48" s="8">
        <v>0.336894159624616</v>
      </c>
      <c r="G48" s="8">
        <v>-215.77500000000001</v>
      </c>
      <c r="H48" s="8">
        <v>-0.33873875719012803</v>
      </c>
      <c r="I48" s="76"/>
    </row>
    <row r="49" spans="1:9" x14ac:dyDescent="0.2">
      <c r="A49" s="74" t="s">
        <v>287</v>
      </c>
      <c r="B49" s="74" t="s">
        <v>286</v>
      </c>
      <c r="C49" s="74" t="s">
        <v>136</v>
      </c>
      <c r="D49" s="75">
        <v>165750</v>
      </c>
      <c r="E49" s="8">
        <v>211.66274999999999</v>
      </c>
      <c r="F49" s="8">
        <v>0.33228305817840298</v>
      </c>
      <c r="G49" s="8">
        <v>-212.839575</v>
      </c>
      <c r="H49" s="8">
        <v>-0.33413052075715499</v>
      </c>
      <c r="I49" s="76"/>
    </row>
    <row r="50" spans="1:9" x14ac:dyDescent="0.2">
      <c r="A50" s="74" t="s">
        <v>289</v>
      </c>
      <c r="B50" s="74" t="s">
        <v>288</v>
      </c>
      <c r="C50" s="74" t="s">
        <v>120</v>
      </c>
      <c r="D50" s="75">
        <v>137200</v>
      </c>
      <c r="E50" s="8">
        <v>200.69615999999999</v>
      </c>
      <c r="F50" s="8">
        <v>0.31506693459034202</v>
      </c>
      <c r="G50" s="8">
        <v>-201.91723999999999</v>
      </c>
      <c r="H50" s="8">
        <v>-0.316983871777828</v>
      </c>
      <c r="I50" s="76"/>
    </row>
    <row r="51" spans="1:9" x14ac:dyDescent="0.2">
      <c r="A51" s="74" t="s">
        <v>291</v>
      </c>
      <c r="B51" s="74" t="s">
        <v>290</v>
      </c>
      <c r="C51" s="74" t="s">
        <v>120</v>
      </c>
      <c r="D51" s="75">
        <v>222750</v>
      </c>
      <c r="E51" s="8">
        <v>198.2475</v>
      </c>
      <c r="F51" s="8">
        <v>0.31122285605862599</v>
      </c>
      <c r="G51" s="8">
        <v>-199.3167</v>
      </c>
      <c r="H51" s="8">
        <v>-0.31290136134972801</v>
      </c>
      <c r="I51" s="76"/>
    </row>
    <row r="52" spans="1:9" x14ac:dyDescent="0.2">
      <c r="A52" s="74" t="s">
        <v>293</v>
      </c>
      <c r="B52" s="74" t="s">
        <v>292</v>
      </c>
      <c r="C52" s="74" t="s">
        <v>155</v>
      </c>
      <c r="D52" s="75">
        <v>55000</v>
      </c>
      <c r="E52" s="8">
        <v>187.935</v>
      </c>
      <c r="F52" s="8">
        <v>0.295033568914502</v>
      </c>
      <c r="G52" s="8">
        <v>-188.89750000000001</v>
      </c>
      <c r="H52" s="8">
        <v>-0.29654456904795401</v>
      </c>
      <c r="I52" s="76"/>
    </row>
    <row r="53" spans="1:9" x14ac:dyDescent="0.2">
      <c r="A53" s="74" t="s">
        <v>295</v>
      </c>
      <c r="B53" s="74" t="s">
        <v>294</v>
      </c>
      <c r="C53" s="74" t="s">
        <v>174</v>
      </c>
      <c r="D53" s="75">
        <v>8000</v>
      </c>
      <c r="E53" s="8">
        <v>122.312</v>
      </c>
      <c r="F53" s="8">
        <v>0.19201397228334599</v>
      </c>
      <c r="G53" s="8">
        <v>-122.71599999999999</v>
      </c>
      <c r="H53" s="8">
        <v>-0.19264819987182799</v>
      </c>
      <c r="I53" s="76"/>
    </row>
    <row r="54" spans="1:9" x14ac:dyDescent="0.2">
      <c r="A54" s="74" t="s">
        <v>204</v>
      </c>
      <c r="B54" s="74" t="s">
        <v>203</v>
      </c>
      <c r="C54" s="74" t="s">
        <v>205</v>
      </c>
      <c r="D54" s="75">
        <v>18000</v>
      </c>
      <c r="E54" s="8">
        <v>117.297</v>
      </c>
      <c r="F54" s="8">
        <v>0.184141072886713</v>
      </c>
      <c r="G54" s="8"/>
      <c r="H54" s="8"/>
      <c r="I54" s="76"/>
    </row>
    <row r="55" spans="1:9" x14ac:dyDescent="0.2">
      <c r="A55" s="74" t="s">
        <v>297</v>
      </c>
      <c r="B55" s="74" t="s">
        <v>296</v>
      </c>
      <c r="C55" s="74" t="s">
        <v>298</v>
      </c>
      <c r="D55" s="75">
        <v>16800</v>
      </c>
      <c r="E55" s="8">
        <v>114.6516</v>
      </c>
      <c r="F55" s="8">
        <v>0.179988138078367</v>
      </c>
      <c r="G55" s="8">
        <v>-115.19759999999999</v>
      </c>
      <c r="H55" s="8">
        <v>-0.18084528724498</v>
      </c>
      <c r="I55" s="76"/>
    </row>
    <row r="56" spans="1:9" x14ac:dyDescent="0.2">
      <c r="A56" s="74" t="s">
        <v>179</v>
      </c>
      <c r="B56" s="74" t="s">
        <v>178</v>
      </c>
      <c r="C56" s="74" t="s">
        <v>180</v>
      </c>
      <c r="D56" s="75">
        <v>14500</v>
      </c>
      <c r="E56" s="8">
        <v>96.330749999999995</v>
      </c>
      <c r="F56" s="8">
        <v>0.15122678036933401</v>
      </c>
      <c r="G56" s="8"/>
      <c r="H56" s="8"/>
      <c r="I56" s="76"/>
    </row>
    <row r="57" spans="1:9" x14ac:dyDescent="0.2">
      <c r="A57" s="74" t="s">
        <v>300</v>
      </c>
      <c r="B57" s="74" t="s">
        <v>299</v>
      </c>
      <c r="C57" s="74" t="s">
        <v>147</v>
      </c>
      <c r="D57" s="75">
        <v>4500</v>
      </c>
      <c r="E57" s="8">
        <v>87.419250000000005</v>
      </c>
      <c r="F57" s="8">
        <v>0.137236881471408</v>
      </c>
      <c r="G57" s="8">
        <v>-87.637500000000003</v>
      </c>
      <c r="H57" s="8">
        <v>-0.13757950565751301</v>
      </c>
      <c r="I57" s="76"/>
    </row>
    <row r="58" spans="1:9" x14ac:dyDescent="0.2">
      <c r="A58" s="74" t="s">
        <v>212</v>
      </c>
      <c r="B58" s="74" t="s">
        <v>211</v>
      </c>
      <c r="C58" s="74" t="s">
        <v>213</v>
      </c>
      <c r="D58" s="75">
        <v>55000</v>
      </c>
      <c r="E58" s="8">
        <v>84.831999999999994</v>
      </c>
      <c r="F58" s="8">
        <v>0.13317523461917699</v>
      </c>
      <c r="G58" s="8">
        <v>-85.299499999999995</v>
      </c>
      <c r="H58" s="8">
        <v>-0.13390914896971101</v>
      </c>
      <c r="I58" s="76"/>
    </row>
    <row r="59" spans="1:9" x14ac:dyDescent="0.2">
      <c r="A59" s="74" t="s">
        <v>196</v>
      </c>
      <c r="B59" s="74" t="s">
        <v>195</v>
      </c>
      <c r="C59" s="74" t="s">
        <v>197</v>
      </c>
      <c r="D59" s="75">
        <v>26000</v>
      </c>
      <c r="E59" s="8">
        <v>78.343199999999996</v>
      </c>
      <c r="F59" s="8">
        <v>0.12298866042079799</v>
      </c>
      <c r="G59" s="8"/>
      <c r="H59" s="8"/>
      <c r="I59" s="76"/>
    </row>
    <row r="60" spans="1:9" x14ac:dyDescent="0.2">
      <c r="A60" s="74" t="s">
        <v>302</v>
      </c>
      <c r="B60" s="74" t="s">
        <v>301</v>
      </c>
      <c r="C60" s="74" t="s">
        <v>303</v>
      </c>
      <c r="D60" s="75">
        <v>6400</v>
      </c>
      <c r="E60" s="8">
        <v>75.708799999999997</v>
      </c>
      <c r="F60" s="8">
        <v>0.118852994185406</v>
      </c>
      <c r="G60" s="8">
        <v>-76.012799999999999</v>
      </c>
      <c r="H60" s="8">
        <v>-0.119330234747036</v>
      </c>
      <c r="I60" s="76"/>
    </row>
    <row r="61" spans="1:9" x14ac:dyDescent="0.2">
      <c r="A61" s="74" t="s">
        <v>201</v>
      </c>
      <c r="B61" s="74" t="s">
        <v>200</v>
      </c>
      <c r="C61" s="74" t="s">
        <v>202</v>
      </c>
      <c r="D61" s="75">
        <v>28400</v>
      </c>
      <c r="E61" s="8">
        <v>69.971919999999997</v>
      </c>
      <c r="F61" s="8">
        <v>0.109846836839333</v>
      </c>
      <c r="G61" s="8"/>
      <c r="H61" s="8"/>
      <c r="I61" s="76"/>
    </row>
    <row r="62" spans="1:9" x14ac:dyDescent="0.2">
      <c r="A62" s="74" t="s">
        <v>189</v>
      </c>
      <c r="B62" s="74" t="s">
        <v>188</v>
      </c>
      <c r="C62" s="74" t="s">
        <v>180</v>
      </c>
      <c r="D62" s="75">
        <v>22000</v>
      </c>
      <c r="E62" s="8">
        <v>64.778999999999996</v>
      </c>
      <c r="F62" s="8">
        <v>0.101694626124525</v>
      </c>
      <c r="G62" s="8"/>
      <c r="H62" s="8"/>
      <c r="I62" s="76"/>
    </row>
    <row r="63" spans="1:9" x14ac:dyDescent="0.2">
      <c r="A63" s="74" t="s">
        <v>236</v>
      </c>
      <c r="B63" s="74" t="s">
        <v>235</v>
      </c>
      <c r="C63" s="74" t="s">
        <v>237</v>
      </c>
      <c r="D63" s="75">
        <v>2499</v>
      </c>
      <c r="E63" s="8">
        <v>45.238147499999997</v>
      </c>
      <c r="F63" s="8">
        <v>7.1018022763219599E-2</v>
      </c>
      <c r="G63" s="8"/>
      <c r="H63" s="8"/>
      <c r="I63" s="76"/>
    </row>
    <row r="64" spans="1:9" x14ac:dyDescent="0.2">
      <c r="A64" s="74" t="s">
        <v>305</v>
      </c>
      <c r="B64" s="74" t="s">
        <v>304</v>
      </c>
      <c r="C64" s="74" t="s">
        <v>213</v>
      </c>
      <c r="D64" s="75">
        <v>1350</v>
      </c>
      <c r="E64" s="8">
        <v>14.353199999999999</v>
      </c>
      <c r="F64" s="8">
        <v>2.25326619381363E-2</v>
      </c>
      <c r="G64" s="8">
        <v>-14.390325000000001</v>
      </c>
      <c r="H64" s="8">
        <v>-2.2590943371855101E-2</v>
      </c>
      <c r="I64" s="76"/>
    </row>
    <row r="65" spans="1:9" x14ac:dyDescent="0.2">
      <c r="A65" s="73" t="s">
        <v>31</v>
      </c>
      <c r="B65" s="74"/>
      <c r="C65" s="73"/>
      <c r="D65" s="73"/>
      <c r="E65" s="9">
        <f>SUM(E7:E64)</f>
        <v>42470.880868000007</v>
      </c>
      <c r="F65" s="9">
        <f>SUM(F7:F64)</f>
        <v>66.673773152572466</v>
      </c>
      <c r="G65" s="9">
        <f>SUM(G7:G64)</f>
        <v>-30930.81494</v>
      </c>
      <c r="H65" s="9">
        <f>SUM(H7:H64)</f>
        <v>-48.557366755432511</v>
      </c>
      <c r="I65" s="73"/>
    </row>
    <row r="66" spans="1:9" x14ac:dyDescent="0.2">
      <c r="A66" s="74"/>
      <c r="B66" s="74"/>
      <c r="C66" s="74"/>
      <c r="D66" s="74"/>
      <c r="E66" s="8"/>
      <c r="F66" s="8"/>
      <c r="G66" s="8"/>
      <c r="H66" s="74"/>
      <c r="I66" s="74"/>
    </row>
    <row r="67" spans="1:9" x14ac:dyDescent="0.2">
      <c r="A67" s="73" t="s">
        <v>25</v>
      </c>
      <c r="B67" s="74"/>
      <c r="C67" s="74"/>
      <c r="D67" s="74"/>
      <c r="E67" s="8"/>
      <c r="F67" s="8"/>
      <c r="G67" s="8"/>
      <c r="H67" s="74"/>
      <c r="I67" s="74"/>
    </row>
    <row r="68" spans="1:9" x14ac:dyDescent="0.2">
      <c r="A68" s="73" t="s">
        <v>26</v>
      </c>
      <c r="B68" s="74"/>
      <c r="C68" s="74"/>
      <c r="D68" s="74"/>
      <c r="E68" s="8"/>
      <c r="F68" s="8"/>
      <c r="G68" s="8"/>
      <c r="H68" s="74"/>
      <c r="I68" s="74"/>
    </row>
    <row r="69" spans="1:9" x14ac:dyDescent="0.2">
      <c r="A69" s="74" t="s">
        <v>86</v>
      </c>
      <c r="B69" s="74" t="s">
        <v>1443</v>
      </c>
      <c r="C69" s="74" t="s">
        <v>87</v>
      </c>
      <c r="D69" s="75">
        <v>3000</v>
      </c>
      <c r="E69" s="8">
        <v>3066.1494658000001</v>
      </c>
      <c r="F69" s="8">
        <v>4.8134568852011004</v>
      </c>
      <c r="G69" s="76"/>
      <c r="H69" s="76"/>
      <c r="I69" s="76">
        <v>7.4029999999999996</v>
      </c>
    </row>
    <row r="70" spans="1:9" x14ac:dyDescent="0.2">
      <c r="A70" s="74" t="s">
        <v>66</v>
      </c>
      <c r="B70" s="74" t="s">
        <v>65</v>
      </c>
      <c r="C70" s="74" t="s">
        <v>29</v>
      </c>
      <c r="D70" s="75">
        <v>2500</v>
      </c>
      <c r="E70" s="8">
        <v>2612.1636985999999</v>
      </c>
      <c r="F70" s="8">
        <v>4.1007581269421101</v>
      </c>
      <c r="G70" s="76"/>
      <c r="H70" s="76"/>
      <c r="I70" s="76">
        <v>7.7568000000000001</v>
      </c>
    </row>
    <row r="71" spans="1:9" x14ac:dyDescent="0.2">
      <c r="A71" s="74" t="s">
        <v>306</v>
      </c>
      <c r="B71" s="74" t="s">
        <v>1451</v>
      </c>
      <c r="C71" s="74" t="s">
        <v>29</v>
      </c>
      <c r="D71" s="75">
        <v>2500</v>
      </c>
      <c r="E71" s="8">
        <v>2607.7524658000002</v>
      </c>
      <c r="F71" s="8">
        <v>4.0938330637218598</v>
      </c>
      <c r="G71" s="76"/>
      <c r="H71" s="76"/>
      <c r="I71" s="76">
        <v>8.2471999999999994</v>
      </c>
    </row>
    <row r="72" spans="1:9" x14ac:dyDescent="0.2">
      <c r="A72" s="74" t="s">
        <v>99</v>
      </c>
      <c r="B72" s="74" t="s">
        <v>1445</v>
      </c>
      <c r="C72" s="74" t="s">
        <v>30</v>
      </c>
      <c r="D72" s="75">
        <v>500</v>
      </c>
      <c r="E72" s="8">
        <v>272.46850000000001</v>
      </c>
      <c r="F72" s="8">
        <v>0.42774019725852602</v>
      </c>
      <c r="G72" s="76"/>
      <c r="H72" s="76"/>
      <c r="I72" s="76">
        <v>6.5338000000000003</v>
      </c>
    </row>
    <row r="73" spans="1:9" x14ac:dyDescent="0.2">
      <c r="A73" s="73" t="s">
        <v>31</v>
      </c>
      <c r="B73" s="74"/>
      <c r="C73" s="73"/>
      <c r="D73" s="73"/>
      <c r="E73" s="9">
        <f>SUM(E68:E72)</f>
        <v>8558.5341302000015</v>
      </c>
      <c r="F73" s="9">
        <f>SUM(F68:F72)</f>
        <v>13.435788273123595</v>
      </c>
      <c r="G73" s="9"/>
      <c r="H73" s="73"/>
      <c r="I73" s="73"/>
    </row>
    <row r="74" spans="1:9" x14ac:dyDescent="0.2">
      <c r="A74" s="74"/>
      <c r="B74" s="74"/>
      <c r="C74" s="74"/>
      <c r="D74" s="74"/>
      <c r="E74" s="8"/>
      <c r="F74" s="8"/>
      <c r="G74" s="8"/>
      <c r="H74" s="74"/>
      <c r="I74" s="74"/>
    </row>
    <row r="75" spans="1:9" x14ac:dyDescent="0.2">
      <c r="A75" s="73" t="s">
        <v>32</v>
      </c>
      <c r="B75" s="74"/>
      <c r="C75" s="74"/>
      <c r="D75" s="74"/>
      <c r="E75" s="8"/>
      <c r="F75" s="8"/>
      <c r="G75" s="8"/>
      <c r="H75" s="74"/>
      <c r="I75" s="74"/>
    </row>
    <row r="76" spans="1:9" x14ac:dyDescent="0.2">
      <c r="A76" s="73" t="s">
        <v>40</v>
      </c>
      <c r="B76" s="74"/>
      <c r="C76" s="74"/>
      <c r="D76" s="74"/>
      <c r="E76" s="8"/>
      <c r="F76" s="8"/>
      <c r="G76" s="8"/>
      <c r="H76" s="74"/>
      <c r="I76" s="74"/>
    </row>
    <row r="77" spans="1:9" x14ac:dyDescent="0.2">
      <c r="A77" s="74" t="s">
        <v>307</v>
      </c>
      <c r="B77" s="74" t="s">
        <v>1322</v>
      </c>
      <c r="C77" s="74" t="s">
        <v>42</v>
      </c>
      <c r="D77" s="75">
        <v>1000000</v>
      </c>
      <c r="E77" s="8">
        <v>988.69600000000003</v>
      </c>
      <c r="F77" s="8">
        <v>1.5521244550056801</v>
      </c>
      <c r="G77" s="76"/>
      <c r="H77" s="76"/>
      <c r="I77" s="76">
        <v>6.4202000000000004</v>
      </c>
    </row>
    <row r="78" spans="1:9" x14ac:dyDescent="0.2">
      <c r="A78" s="73" t="s">
        <v>31</v>
      </c>
      <c r="B78" s="74"/>
      <c r="C78" s="73"/>
      <c r="D78" s="73"/>
      <c r="E78" s="9">
        <f>SUM(E76:E77)</f>
        <v>988.69600000000003</v>
      </c>
      <c r="F78" s="9">
        <f>SUM(F76:F77)</f>
        <v>1.5521244550056801</v>
      </c>
      <c r="G78" s="9"/>
      <c r="H78" s="73"/>
      <c r="I78" s="73"/>
    </row>
    <row r="79" spans="1:9" x14ac:dyDescent="0.2">
      <c r="A79" s="74"/>
      <c r="B79" s="74"/>
      <c r="C79" s="74"/>
      <c r="D79" s="74"/>
      <c r="E79" s="8"/>
      <c r="F79" s="8"/>
      <c r="G79" s="8"/>
      <c r="H79" s="74"/>
      <c r="I79" s="74"/>
    </row>
    <row r="80" spans="1:9" x14ac:dyDescent="0.2">
      <c r="A80" s="73" t="s">
        <v>41</v>
      </c>
      <c r="B80" s="74"/>
      <c r="C80" s="74"/>
      <c r="D80" s="74"/>
      <c r="E80" s="8"/>
      <c r="F80" s="8"/>
      <c r="G80" s="8"/>
      <c r="H80" s="74"/>
      <c r="I80" s="74"/>
    </row>
    <row r="81" spans="1:9" x14ac:dyDescent="0.2">
      <c r="A81" s="74" t="s">
        <v>308</v>
      </c>
      <c r="B81" s="74" t="s">
        <v>1321</v>
      </c>
      <c r="C81" s="74" t="s">
        <v>42</v>
      </c>
      <c r="D81" s="75">
        <v>2500000</v>
      </c>
      <c r="E81" s="8">
        <v>2653.6327778</v>
      </c>
      <c r="F81" s="8">
        <v>4.1658592014411298</v>
      </c>
      <c r="G81" s="76"/>
      <c r="H81" s="76"/>
      <c r="I81" s="76">
        <v>6.5439968301125004</v>
      </c>
    </row>
    <row r="82" spans="1:9" x14ac:dyDescent="0.2">
      <c r="A82" s="74" t="s">
        <v>309</v>
      </c>
      <c r="B82" s="74" t="s">
        <v>1320</v>
      </c>
      <c r="C82" s="74" t="s">
        <v>42</v>
      </c>
      <c r="D82" s="75">
        <v>1000000</v>
      </c>
      <c r="E82" s="8">
        <v>1050.3389999999999</v>
      </c>
      <c r="F82" s="8">
        <v>1.6488959679681201</v>
      </c>
      <c r="G82" s="76"/>
      <c r="H82" s="76"/>
      <c r="I82" s="76">
        <v>6.5424226817999998</v>
      </c>
    </row>
    <row r="83" spans="1:9" x14ac:dyDescent="0.2">
      <c r="A83" s="74" t="s">
        <v>68</v>
      </c>
      <c r="B83" s="46" t="s">
        <v>1464</v>
      </c>
      <c r="C83" s="74" t="s">
        <v>42</v>
      </c>
      <c r="D83" s="75">
        <v>500000</v>
      </c>
      <c r="E83" s="8">
        <v>504.75205560000001</v>
      </c>
      <c r="F83" s="8">
        <v>0.79239524506132097</v>
      </c>
      <c r="G83" s="76"/>
      <c r="H83" s="76"/>
      <c r="I83" s="76">
        <v>7.1431482500125103</v>
      </c>
    </row>
    <row r="84" spans="1:9" x14ac:dyDescent="0.2">
      <c r="A84" s="74" t="s">
        <v>81</v>
      </c>
      <c r="B84" s="46" t="s">
        <v>1465</v>
      </c>
      <c r="C84" s="74" t="s">
        <v>42</v>
      </c>
      <c r="D84" s="75">
        <v>500000</v>
      </c>
      <c r="E84" s="8">
        <v>504.55855559999998</v>
      </c>
      <c r="F84" s="8">
        <v>0.79209147516436196</v>
      </c>
      <c r="G84" s="76"/>
      <c r="H84" s="76"/>
      <c r="I84" s="76">
        <v>7.1427347060124902</v>
      </c>
    </row>
    <row r="85" spans="1:9" x14ac:dyDescent="0.2">
      <c r="A85" s="74" t="s">
        <v>69</v>
      </c>
      <c r="B85" s="46" t="s">
        <v>1467</v>
      </c>
      <c r="C85" s="74" t="s">
        <v>42</v>
      </c>
      <c r="D85" s="75">
        <v>500000</v>
      </c>
      <c r="E85" s="8">
        <v>503.73855559999998</v>
      </c>
      <c r="F85" s="8">
        <v>0.79080418154417498</v>
      </c>
      <c r="G85" s="76"/>
      <c r="H85" s="76"/>
      <c r="I85" s="76">
        <v>7.1654259580125101</v>
      </c>
    </row>
    <row r="86" spans="1:9" x14ac:dyDescent="0.2">
      <c r="A86" s="74" t="s">
        <v>70</v>
      </c>
      <c r="B86" s="46" t="s">
        <v>1468</v>
      </c>
      <c r="C86" s="74" t="s">
        <v>42</v>
      </c>
      <c r="D86" s="75">
        <v>500000</v>
      </c>
      <c r="E86" s="8">
        <v>503.20305560000003</v>
      </c>
      <c r="F86" s="8">
        <v>0.78996351601538195</v>
      </c>
      <c r="G86" s="76"/>
      <c r="H86" s="76"/>
      <c r="I86" s="76">
        <v>7.1742519999999903</v>
      </c>
    </row>
    <row r="87" spans="1:9" x14ac:dyDescent="0.2">
      <c r="A87" s="74" t="s">
        <v>76</v>
      </c>
      <c r="B87" s="46" t="s">
        <v>1469</v>
      </c>
      <c r="C87" s="74" t="s">
        <v>42</v>
      </c>
      <c r="D87" s="75">
        <v>450000</v>
      </c>
      <c r="E87" s="8">
        <v>456.08797779999998</v>
      </c>
      <c r="F87" s="8">
        <v>0.71599895617810605</v>
      </c>
      <c r="G87" s="76"/>
      <c r="H87" s="76"/>
      <c r="I87" s="76">
        <v>7.0743889528125097</v>
      </c>
    </row>
    <row r="88" spans="1:9" x14ac:dyDescent="0.2">
      <c r="A88" s="74" t="s">
        <v>82</v>
      </c>
      <c r="B88" s="46" t="s">
        <v>1472</v>
      </c>
      <c r="C88" s="74" t="s">
        <v>42</v>
      </c>
      <c r="D88" s="75">
        <v>236200</v>
      </c>
      <c r="E88" s="8">
        <v>239.22438349999999</v>
      </c>
      <c r="F88" s="8">
        <v>0.37555124716192601</v>
      </c>
      <c r="G88" s="76"/>
      <c r="H88" s="76"/>
      <c r="I88" s="76">
        <v>7.0670013541124996</v>
      </c>
    </row>
    <row r="89" spans="1:9" x14ac:dyDescent="0.2">
      <c r="A89" s="73" t="s">
        <v>31</v>
      </c>
      <c r="B89" s="73"/>
      <c r="C89" s="73"/>
      <c r="D89" s="73"/>
      <c r="E89" s="9">
        <f>SUM(E81:E88)</f>
        <v>6415.5363614999997</v>
      </c>
      <c r="F89" s="9">
        <f>SUM(F81:F88)</f>
        <v>10.071559790534522</v>
      </c>
      <c r="G89" s="9"/>
      <c r="H89" s="73"/>
      <c r="I89" s="73"/>
    </row>
    <row r="90" spans="1:9" x14ac:dyDescent="0.2">
      <c r="A90" s="74"/>
      <c r="B90" s="74"/>
      <c r="C90" s="74"/>
      <c r="D90" s="74"/>
      <c r="E90" s="8"/>
      <c r="F90" s="8"/>
      <c r="G90" s="8"/>
      <c r="H90" s="74"/>
      <c r="I90" s="74"/>
    </row>
    <row r="91" spans="1:9" x14ac:dyDescent="0.2">
      <c r="A91" s="73" t="s">
        <v>44</v>
      </c>
      <c r="B91" s="73"/>
      <c r="C91" s="73"/>
      <c r="D91" s="73"/>
      <c r="E91" s="9">
        <f>E65+E73+E78+E89</f>
        <v>58433.647359700015</v>
      </c>
      <c r="F91" s="9">
        <f>F65+F73+F78+F89</f>
        <v>91.733245671236261</v>
      </c>
      <c r="G91" s="9"/>
      <c r="H91" s="73"/>
      <c r="I91" s="73"/>
    </row>
    <row r="92" spans="1:9" x14ac:dyDescent="0.2">
      <c r="A92" s="73"/>
      <c r="B92" s="73"/>
      <c r="C92" s="73"/>
      <c r="D92" s="73"/>
      <c r="E92" s="9"/>
      <c r="F92" s="9"/>
      <c r="G92" s="9"/>
      <c r="H92" s="73"/>
      <c r="I92" s="73"/>
    </row>
    <row r="93" spans="1:9" x14ac:dyDescent="0.2">
      <c r="A93" s="73" t="s">
        <v>310</v>
      </c>
      <c r="B93" s="73"/>
      <c r="C93" s="73"/>
      <c r="D93" s="73"/>
      <c r="E93" s="9">
        <v>2684.9079202999997</v>
      </c>
      <c r="F93" s="9">
        <f>E93/E97*100</f>
        <v>4.2149571177956391</v>
      </c>
      <c r="G93" s="9"/>
      <c r="H93" s="73"/>
      <c r="I93" s="73"/>
    </row>
    <row r="94" spans="1:9" x14ac:dyDescent="0.2">
      <c r="A94" s="73"/>
      <c r="B94" s="73"/>
      <c r="C94" s="73"/>
      <c r="D94" s="73"/>
      <c r="E94" s="9"/>
      <c r="F94" s="9"/>
      <c r="G94" s="9"/>
      <c r="H94" s="73"/>
      <c r="I94" s="73"/>
    </row>
    <row r="95" spans="1:9" x14ac:dyDescent="0.2">
      <c r="A95" s="73" t="s">
        <v>46</v>
      </c>
      <c r="B95" s="73"/>
      <c r="C95" s="73"/>
      <c r="D95" s="73"/>
      <c r="E95" s="9">
        <f>E97-(E65+E73+E78+E89+E93)</f>
        <v>2580.9758246999845</v>
      </c>
      <c r="F95" s="9">
        <f>F97-(F65+F73+F78+F89+F93)</f>
        <v>4.051797210968104</v>
      </c>
      <c r="G95" s="9"/>
      <c r="H95" s="73"/>
      <c r="I95" s="73"/>
    </row>
    <row r="96" spans="1:9" x14ac:dyDescent="0.2">
      <c r="A96" s="74"/>
      <c r="B96" s="74"/>
      <c r="C96" s="74"/>
      <c r="D96" s="74"/>
      <c r="E96" s="8"/>
      <c r="F96" s="8"/>
      <c r="G96" s="8"/>
      <c r="H96" s="74"/>
      <c r="I96" s="74"/>
    </row>
    <row r="97" spans="1:9" x14ac:dyDescent="0.2">
      <c r="A97" s="77" t="s">
        <v>45</v>
      </c>
      <c r="B97" s="77"/>
      <c r="C97" s="77"/>
      <c r="D97" s="77"/>
      <c r="E97" s="10">
        <v>63699.5311047</v>
      </c>
      <c r="F97" s="10">
        <v>100</v>
      </c>
      <c r="G97" s="10"/>
      <c r="H97" s="77"/>
      <c r="I97" s="77"/>
    </row>
    <row r="98" spans="1:9" x14ac:dyDescent="0.2">
      <c r="A98" s="14" t="s">
        <v>1425</v>
      </c>
    </row>
    <row r="99" spans="1:9" x14ac:dyDescent="0.2">
      <c r="A99" s="14" t="s">
        <v>1426</v>
      </c>
    </row>
    <row r="100" spans="1:9" x14ac:dyDescent="0.2">
      <c r="A100" s="25" t="s">
        <v>1427</v>
      </c>
    </row>
    <row r="101" spans="1:9" x14ac:dyDescent="0.2">
      <c r="A101" s="14" t="s">
        <v>1428</v>
      </c>
    </row>
    <row r="102" spans="1:9" x14ac:dyDescent="0.2">
      <c r="A102" s="14" t="s">
        <v>1429</v>
      </c>
    </row>
    <row r="103" spans="1:9" x14ac:dyDescent="0.2">
      <c r="A103" s="14" t="s">
        <v>1430</v>
      </c>
    </row>
    <row r="105" spans="1:9" x14ac:dyDescent="0.2">
      <c r="A105" s="12" t="s">
        <v>47</v>
      </c>
    </row>
    <row r="107" spans="1:9" x14ac:dyDescent="0.2">
      <c r="A107" s="12" t="s">
        <v>48</v>
      </c>
    </row>
    <row r="108" spans="1:9" x14ac:dyDescent="0.2">
      <c r="A108" s="12" t="s">
        <v>49</v>
      </c>
    </row>
    <row r="109" spans="1:9" x14ac:dyDescent="0.2">
      <c r="A109" s="12" t="s">
        <v>50</v>
      </c>
      <c r="B109" s="12"/>
      <c r="C109" s="30" t="s">
        <v>52</v>
      </c>
      <c r="D109" s="12" t="s">
        <v>1150</v>
      </c>
    </row>
    <row r="110" spans="1:9" x14ac:dyDescent="0.2">
      <c r="A110" s="14" t="s">
        <v>53</v>
      </c>
      <c r="C110" s="49">
        <v>15.7727</v>
      </c>
      <c r="D110" s="50">
        <v>15.9199</v>
      </c>
    </row>
    <row r="111" spans="1:9" x14ac:dyDescent="0.2">
      <c r="A111" s="14" t="s">
        <v>54</v>
      </c>
      <c r="C111" s="49">
        <v>13.6464</v>
      </c>
      <c r="D111" s="50">
        <v>13.7737</v>
      </c>
    </row>
    <row r="112" spans="1:9" x14ac:dyDescent="0.2">
      <c r="A112" s="14" t="s">
        <v>106</v>
      </c>
      <c r="C112" s="49">
        <v>13.438800000000001</v>
      </c>
      <c r="D112" s="50">
        <v>13.191599999999999</v>
      </c>
    </row>
    <row r="113" spans="1:4" x14ac:dyDescent="0.2">
      <c r="A113" s="14" t="s">
        <v>107</v>
      </c>
      <c r="C113" s="49">
        <v>12.561299999999999</v>
      </c>
      <c r="D113" s="50">
        <v>12.295199999999999</v>
      </c>
    </row>
    <row r="114" spans="1:4" x14ac:dyDescent="0.2">
      <c r="A114" s="14" t="s">
        <v>55</v>
      </c>
      <c r="C114" s="49">
        <v>17.130600000000001</v>
      </c>
      <c r="D114" s="50">
        <v>17.358499999999999</v>
      </c>
    </row>
    <row r="115" spans="1:4" x14ac:dyDescent="0.2">
      <c r="A115" s="14" t="s">
        <v>56</v>
      </c>
      <c r="C115" s="49">
        <v>14.8889</v>
      </c>
      <c r="D115" s="50">
        <v>15.086600000000001</v>
      </c>
    </row>
    <row r="116" spans="1:4" x14ac:dyDescent="0.2">
      <c r="A116" s="14" t="s">
        <v>108</v>
      </c>
      <c r="C116" s="49">
        <v>14.101599999999999</v>
      </c>
      <c r="D116" s="50">
        <v>13.7644</v>
      </c>
    </row>
    <row r="117" spans="1:4" x14ac:dyDescent="0.2">
      <c r="A117" s="14" t="s">
        <v>109</v>
      </c>
      <c r="C117" s="49">
        <v>13.8043</v>
      </c>
      <c r="D117" s="50">
        <v>13.7148</v>
      </c>
    </row>
    <row r="118" spans="1:4" x14ac:dyDescent="0.2">
      <c r="C118" s="49"/>
      <c r="D118" s="49"/>
    </row>
    <row r="119" spans="1:4" x14ac:dyDescent="0.2">
      <c r="A119" s="14" t="s">
        <v>937</v>
      </c>
    </row>
    <row r="121" spans="1:4" x14ac:dyDescent="0.2">
      <c r="A121" s="12" t="s">
        <v>58</v>
      </c>
    </row>
    <row r="122" spans="1:4" x14ac:dyDescent="0.2">
      <c r="A122" s="101" t="s">
        <v>62</v>
      </c>
      <c r="B122" s="102"/>
      <c r="C122" s="51" t="s">
        <v>63</v>
      </c>
    </row>
    <row r="123" spans="1:4" x14ac:dyDescent="0.2">
      <c r="A123" s="97" t="s">
        <v>106</v>
      </c>
      <c r="B123" s="98"/>
      <c r="C123" s="52">
        <v>0.37</v>
      </c>
    </row>
    <row r="124" spans="1:4" x14ac:dyDescent="0.2">
      <c r="A124" s="97" t="s">
        <v>107</v>
      </c>
      <c r="B124" s="98"/>
      <c r="C124" s="52">
        <v>0.38</v>
      </c>
    </row>
    <row r="125" spans="1:4" x14ac:dyDescent="0.2">
      <c r="A125" s="97" t="s">
        <v>108</v>
      </c>
      <c r="B125" s="98"/>
      <c r="C125" s="52">
        <v>0.52</v>
      </c>
    </row>
    <row r="126" spans="1:4" x14ac:dyDescent="0.2">
      <c r="A126" s="97" t="s">
        <v>109</v>
      </c>
      <c r="B126" s="98"/>
      <c r="C126" s="52">
        <v>0.27</v>
      </c>
    </row>
    <row r="127" spans="1:4" x14ac:dyDescent="0.2">
      <c r="A127" s="14" t="s">
        <v>64</v>
      </c>
    </row>
    <row r="128" spans="1:4" x14ac:dyDescent="0.2">
      <c r="A128" s="14" t="s">
        <v>57</v>
      </c>
    </row>
    <row r="130" spans="1:9" x14ac:dyDescent="0.2">
      <c r="A130" s="12" t="s">
        <v>311</v>
      </c>
      <c r="D130" s="1" t="s">
        <v>312</v>
      </c>
    </row>
    <row r="132" spans="1:9" x14ac:dyDescent="0.2">
      <c r="A132" s="12" t="s">
        <v>313</v>
      </c>
      <c r="D132" s="1">
        <f>ABS(+H65)</f>
        <v>48.557366755432511</v>
      </c>
    </row>
    <row r="134" spans="1:9" x14ac:dyDescent="0.2">
      <c r="A134" s="12" t="s">
        <v>314</v>
      </c>
      <c r="D134" s="32">
        <v>3.3917000000000002</v>
      </c>
    </row>
    <row r="136" spans="1:9" x14ac:dyDescent="0.2">
      <c r="A136" s="12" t="s">
        <v>315</v>
      </c>
      <c r="D136" s="1">
        <v>5.59578745308196</v>
      </c>
      <c r="E136" s="2" t="s">
        <v>60</v>
      </c>
    </row>
    <row r="138" spans="1:9" x14ac:dyDescent="0.2">
      <c r="A138" s="12" t="s">
        <v>316</v>
      </c>
      <c r="D138" s="30" t="s">
        <v>59</v>
      </c>
    </row>
    <row r="140" spans="1:9" x14ac:dyDescent="0.2">
      <c r="A140" s="12" t="s">
        <v>938</v>
      </c>
      <c r="H140" s="2"/>
      <c r="I140" s="2"/>
    </row>
    <row r="141" spans="1:9" x14ac:dyDescent="0.2">
      <c r="A141" s="13"/>
      <c r="H141" s="2"/>
      <c r="I141" s="2"/>
    </row>
    <row r="142" spans="1:9" x14ac:dyDescent="0.2">
      <c r="A142" s="12" t="s">
        <v>941</v>
      </c>
      <c r="H142" s="2"/>
      <c r="I142" s="2"/>
    </row>
    <row r="143" spans="1:9" x14ac:dyDescent="0.2">
      <c r="A143" s="13"/>
      <c r="H143" s="2"/>
      <c r="I143" s="2"/>
    </row>
    <row r="144" spans="1:9" x14ac:dyDescent="0.2">
      <c r="H144" s="2"/>
      <c r="I144" s="2"/>
    </row>
    <row r="145" spans="1:9" x14ac:dyDescent="0.2">
      <c r="H145" s="2"/>
      <c r="I145" s="2"/>
    </row>
    <row r="146" spans="1:9" x14ac:dyDescent="0.2">
      <c r="H146" s="2"/>
      <c r="I146" s="2"/>
    </row>
    <row r="147" spans="1:9" x14ac:dyDescent="0.2">
      <c r="H147" s="2"/>
      <c r="I147" s="2"/>
    </row>
    <row r="148" spans="1:9" x14ac:dyDescent="0.2">
      <c r="H148" s="2"/>
      <c r="I148" s="2"/>
    </row>
    <row r="149" spans="1:9" x14ac:dyDescent="0.2">
      <c r="H149" s="2"/>
      <c r="I149" s="2"/>
    </row>
    <row r="150" spans="1:9" x14ac:dyDescent="0.2">
      <c r="H150" s="2"/>
      <c r="I150" s="2"/>
    </row>
    <row r="151" spans="1:9" x14ac:dyDescent="0.2">
      <c r="H151" s="2"/>
      <c r="I151" s="2"/>
    </row>
    <row r="152" spans="1:9" x14ac:dyDescent="0.2">
      <c r="H152" s="2"/>
      <c r="I152" s="2"/>
    </row>
    <row r="153" spans="1:9" x14ac:dyDescent="0.2">
      <c r="H153" s="2"/>
      <c r="I153" s="2"/>
    </row>
    <row r="154" spans="1:9" x14ac:dyDescent="0.2">
      <c r="H154" s="2"/>
      <c r="I154" s="2"/>
    </row>
    <row r="155" spans="1:9" x14ac:dyDescent="0.2">
      <c r="H155" s="2"/>
      <c r="I155" s="2"/>
    </row>
    <row r="156" spans="1:9" x14ac:dyDescent="0.2">
      <c r="H156" s="2"/>
      <c r="I156" s="2"/>
    </row>
    <row r="157" spans="1:9" x14ac:dyDescent="0.2">
      <c r="H157" s="2"/>
      <c r="I157" s="2"/>
    </row>
    <row r="158" spans="1:9" x14ac:dyDescent="0.2">
      <c r="H158" s="2"/>
      <c r="I158" s="2"/>
    </row>
    <row r="159" spans="1:9" x14ac:dyDescent="0.2">
      <c r="A159" s="12" t="s">
        <v>939</v>
      </c>
      <c r="H159" s="2"/>
      <c r="I159" s="2"/>
    </row>
    <row r="160" spans="1:9" x14ac:dyDescent="0.2">
      <c r="H160" s="2"/>
      <c r="I160" s="2"/>
    </row>
    <row r="161" spans="1:9" x14ac:dyDescent="0.2">
      <c r="A161" s="12" t="s">
        <v>1090</v>
      </c>
      <c r="H161" s="2"/>
      <c r="I161" s="2"/>
    </row>
    <row r="162" spans="1:9" x14ac:dyDescent="0.2">
      <c r="H162" s="2"/>
      <c r="I162" s="2"/>
    </row>
    <row r="163" spans="1:9" x14ac:dyDescent="0.2">
      <c r="H163" s="2"/>
      <c r="I163" s="2"/>
    </row>
    <row r="164" spans="1:9" x14ac:dyDescent="0.2">
      <c r="H164" s="2"/>
      <c r="I164" s="2"/>
    </row>
    <row r="165" spans="1:9" x14ac:dyDescent="0.2">
      <c r="H165" s="2"/>
      <c r="I165" s="2"/>
    </row>
    <row r="166" spans="1:9" x14ac:dyDescent="0.2">
      <c r="H166" s="2"/>
      <c r="I166" s="2"/>
    </row>
    <row r="167" spans="1:9" x14ac:dyDescent="0.2">
      <c r="H167" s="2"/>
      <c r="I167" s="2"/>
    </row>
    <row r="168" spans="1:9" x14ac:dyDescent="0.2">
      <c r="H168" s="2"/>
      <c r="I168" s="2"/>
    </row>
    <row r="169" spans="1:9" x14ac:dyDescent="0.2">
      <c r="H169" s="2"/>
      <c r="I169" s="2"/>
    </row>
    <row r="170" spans="1:9" x14ac:dyDescent="0.2">
      <c r="H170" s="2"/>
      <c r="I170" s="2"/>
    </row>
    <row r="171" spans="1:9" x14ac:dyDescent="0.2">
      <c r="H171" s="2"/>
      <c r="I171" s="2"/>
    </row>
    <row r="172" spans="1:9" x14ac:dyDescent="0.2">
      <c r="H172" s="2"/>
      <c r="I172" s="2"/>
    </row>
    <row r="173" spans="1:9" x14ac:dyDescent="0.2">
      <c r="H173" s="2"/>
      <c r="I173" s="2"/>
    </row>
    <row r="174" spans="1:9" x14ac:dyDescent="0.2">
      <c r="H174" s="2"/>
      <c r="I174" s="2"/>
    </row>
    <row r="175" spans="1:9" x14ac:dyDescent="0.2">
      <c r="H175" s="2"/>
      <c r="I175" s="2"/>
    </row>
    <row r="176" spans="1:9" x14ac:dyDescent="0.2">
      <c r="H176" s="2"/>
      <c r="I176" s="2"/>
    </row>
    <row r="177" spans="1:1" x14ac:dyDescent="0.2">
      <c r="A177" s="14" t="s">
        <v>940</v>
      </c>
    </row>
  </sheetData>
  <mergeCells count="6">
    <mergeCell ref="A126:B126"/>
    <mergeCell ref="A1:G1"/>
    <mergeCell ref="A122:B122"/>
    <mergeCell ref="A123:B123"/>
    <mergeCell ref="A124:B124"/>
    <mergeCell ref="A125:B125"/>
  </mergeCells>
  <conditionalFormatting sqref="F2:F3 F5:F139">
    <cfRule type="cellIs" dxfId="89" priority="2" stopIfTrue="1" operator="between">
      <formula>0.009</formula>
      <formula>-0.009</formula>
    </cfRule>
  </conditionalFormatting>
  <conditionalFormatting sqref="F279:F65542">
    <cfRule type="cellIs" dxfId="88"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7"/>
  <sheetViews>
    <sheetView workbookViewId="0">
      <selection sqref="A1:G1"/>
    </sheetView>
  </sheetViews>
  <sheetFormatPr defaultColWidth="9.109375" defaultRowHeight="10.5" x14ac:dyDescent="0.2"/>
  <cols>
    <col min="1" max="1" width="38.6640625" style="14" bestFit="1" customWidth="1"/>
    <col min="2" max="2" width="49" style="14" bestFit="1" customWidth="1"/>
    <col min="3" max="3" width="25.5546875" style="14" bestFit="1" customWidth="1"/>
    <col min="4" max="4" width="15.44140625" style="14" bestFit="1" customWidth="1"/>
    <col min="5" max="5" width="30.44140625" style="2" customWidth="1"/>
    <col min="6" max="6" width="13.5546875" style="2" bestFit="1" customWidth="1"/>
    <col min="7" max="7" width="4.5546875" style="2" bestFit="1" customWidth="1"/>
    <col min="8" max="16384" width="9.109375" style="14"/>
  </cols>
  <sheetData>
    <row r="1" spans="1:7" s="34" customFormat="1" ht="14.4" x14ac:dyDescent="0.2">
      <c r="A1" s="99" t="s">
        <v>9</v>
      </c>
      <c r="B1" s="100"/>
      <c r="C1" s="100"/>
      <c r="D1" s="100"/>
      <c r="E1" s="100"/>
      <c r="F1" s="100"/>
      <c r="G1" s="100"/>
    </row>
    <row r="2" spans="1:7" s="34" customFormat="1" ht="11.8" x14ac:dyDescent="0.2">
      <c r="E2" s="35"/>
      <c r="F2" s="1"/>
      <c r="G2" s="2"/>
    </row>
    <row r="3" spans="1:7" s="34" customFormat="1" ht="11.8" x14ac:dyDescent="0.2">
      <c r="A3" s="36" t="s">
        <v>7</v>
      </c>
      <c r="B3" s="37"/>
      <c r="C3" s="38"/>
      <c r="D3" s="38"/>
      <c r="E3" s="39"/>
      <c r="F3" s="1"/>
      <c r="G3" s="2"/>
    </row>
    <row r="4" spans="1:7" s="34" customFormat="1" ht="23.2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119</v>
      </c>
      <c r="B7" s="46" t="s">
        <v>118</v>
      </c>
      <c r="C7" s="46" t="s">
        <v>120</v>
      </c>
      <c r="D7" s="47">
        <v>827500</v>
      </c>
      <c r="E7" s="5">
        <v>15128.355</v>
      </c>
      <c r="F7" s="5">
        <v>7.3625077944355004</v>
      </c>
      <c r="G7" s="5"/>
    </row>
    <row r="8" spans="1:7" x14ac:dyDescent="0.2">
      <c r="A8" s="46" t="s">
        <v>122</v>
      </c>
      <c r="B8" s="46" t="s">
        <v>121</v>
      </c>
      <c r="C8" s="46" t="s">
        <v>120</v>
      </c>
      <c r="D8" s="47">
        <v>900000</v>
      </c>
      <c r="E8" s="5">
        <v>12135.15</v>
      </c>
      <c r="F8" s="5">
        <v>5.9058064450261698</v>
      </c>
      <c r="G8" s="5"/>
    </row>
    <row r="9" spans="1:7" x14ac:dyDescent="0.2">
      <c r="A9" s="46" t="s">
        <v>124</v>
      </c>
      <c r="B9" s="46" t="s">
        <v>123</v>
      </c>
      <c r="C9" s="46" t="s">
        <v>125</v>
      </c>
      <c r="D9" s="47">
        <v>210000</v>
      </c>
      <c r="E9" s="5">
        <v>7333.83</v>
      </c>
      <c r="F9" s="5">
        <v>3.5691508123695499</v>
      </c>
      <c r="G9" s="5"/>
    </row>
    <row r="10" spans="1:7" x14ac:dyDescent="0.2">
      <c r="A10" s="46" t="s">
        <v>127</v>
      </c>
      <c r="B10" s="46" t="s">
        <v>126</v>
      </c>
      <c r="C10" s="46" t="s">
        <v>128</v>
      </c>
      <c r="D10" s="47">
        <v>422900</v>
      </c>
      <c r="E10" s="5">
        <v>6642.2788499999997</v>
      </c>
      <c r="F10" s="5">
        <v>3.23259401342307</v>
      </c>
      <c r="G10" s="5"/>
    </row>
    <row r="11" spans="1:7" x14ac:dyDescent="0.2">
      <c r="A11" s="46" t="s">
        <v>130</v>
      </c>
      <c r="B11" s="46" t="s">
        <v>129</v>
      </c>
      <c r="C11" s="46" t="s">
        <v>131</v>
      </c>
      <c r="D11" s="47">
        <v>353000</v>
      </c>
      <c r="E11" s="5">
        <v>6118.902</v>
      </c>
      <c r="F11" s="5">
        <v>2.9778825039726402</v>
      </c>
      <c r="G11" s="5"/>
    </row>
    <row r="12" spans="1:7" x14ac:dyDescent="0.2">
      <c r="A12" s="46" t="s">
        <v>133</v>
      </c>
      <c r="B12" s="46" t="s">
        <v>132</v>
      </c>
      <c r="C12" s="46" t="s">
        <v>120</v>
      </c>
      <c r="D12" s="47">
        <v>550000</v>
      </c>
      <c r="E12" s="5">
        <v>6061</v>
      </c>
      <c r="F12" s="5">
        <v>2.9497033710587499</v>
      </c>
      <c r="G12" s="5"/>
    </row>
    <row r="13" spans="1:7" x14ac:dyDescent="0.2">
      <c r="A13" s="46" t="s">
        <v>135</v>
      </c>
      <c r="B13" s="46" t="s">
        <v>134</v>
      </c>
      <c r="C13" s="46" t="s">
        <v>136</v>
      </c>
      <c r="D13" s="47">
        <v>370000</v>
      </c>
      <c r="E13" s="5">
        <v>4717.87</v>
      </c>
      <c r="F13" s="5">
        <v>2.2960430693312901</v>
      </c>
      <c r="G13" s="5"/>
    </row>
    <row r="14" spans="1:7" x14ac:dyDescent="0.2">
      <c r="A14" s="46" t="s">
        <v>138</v>
      </c>
      <c r="B14" s="46" t="s">
        <v>137</v>
      </c>
      <c r="C14" s="46" t="s">
        <v>128</v>
      </c>
      <c r="D14" s="47">
        <v>285000</v>
      </c>
      <c r="E14" s="5">
        <v>4538.625</v>
      </c>
      <c r="F14" s="5">
        <v>2.20881000865724</v>
      </c>
      <c r="G14" s="5"/>
    </row>
    <row r="15" spans="1:7" x14ac:dyDescent="0.2">
      <c r="A15" s="46" t="s">
        <v>143</v>
      </c>
      <c r="B15" s="46" t="s">
        <v>142</v>
      </c>
      <c r="C15" s="46" t="s">
        <v>144</v>
      </c>
      <c r="D15" s="47">
        <v>950000</v>
      </c>
      <c r="E15" s="5">
        <v>3397.2</v>
      </c>
      <c r="F15" s="5">
        <v>1.6533133628379499</v>
      </c>
      <c r="G15" s="5"/>
    </row>
    <row r="16" spans="1:7" x14ac:dyDescent="0.2">
      <c r="A16" s="46" t="s">
        <v>140</v>
      </c>
      <c r="B16" s="46" t="s">
        <v>139</v>
      </c>
      <c r="C16" s="46" t="s">
        <v>141</v>
      </c>
      <c r="D16" s="47">
        <v>235000</v>
      </c>
      <c r="E16" s="5">
        <v>3293.0549999999998</v>
      </c>
      <c r="F16" s="5">
        <v>1.6026291758095801</v>
      </c>
      <c r="G16" s="5"/>
    </row>
    <row r="17" spans="1:7" x14ac:dyDescent="0.2">
      <c r="A17" s="46" t="s">
        <v>149</v>
      </c>
      <c r="B17" s="46" t="s">
        <v>148</v>
      </c>
      <c r="C17" s="46" t="s">
        <v>150</v>
      </c>
      <c r="D17" s="47">
        <v>1600000</v>
      </c>
      <c r="E17" s="5">
        <v>3227.2</v>
      </c>
      <c r="F17" s="5">
        <v>1.57057956097687</v>
      </c>
      <c r="G17" s="5"/>
    </row>
    <row r="18" spans="1:7" x14ac:dyDescent="0.2">
      <c r="A18" s="46" t="s">
        <v>146</v>
      </c>
      <c r="B18" s="46" t="s">
        <v>145</v>
      </c>
      <c r="C18" s="46" t="s">
        <v>147</v>
      </c>
      <c r="D18" s="47">
        <v>28000</v>
      </c>
      <c r="E18" s="5">
        <v>3222.674</v>
      </c>
      <c r="F18" s="5">
        <v>1.5683768951696699</v>
      </c>
      <c r="G18" s="5"/>
    </row>
    <row r="19" spans="1:7" x14ac:dyDescent="0.2">
      <c r="A19" s="46" t="s">
        <v>160</v>
      </c>
      <c r="B19" s="46" t="s">
        <v>159</v>
      </c>
      <c r="C19" s="46" t="s">
        <v>161</v>
      </c>
      <c r="D19" s="47">
        <v>1680000</v>
      </c>
      <c r="E19" s="5">
        <v>3075.0720000000001</v>
      </c>
      <c r="F19" s="5">
        <v>1.49654351503851</v>
      </c>
      <c r="G19" s="5"/>
    </row>
    <row r="20" spans="1:7" x14ac:dyDescent="0.2">
      <c r="A20" s="46" t="s">
        <v>154</v>
      </c>
      <c r="B20" s="46" t="s">
        <v>153</v>
      </c>
      <c r="C20" s="46" t="s">
        <v>155</v>
      </c>
      <c r="D20" s="47">
        <v>172000</v>
      </c>
      <c r="E20" s="5">
        <v>2983.6840000000002</v>
      </c>
      <c r="F20" s="5">
        <v>1.4520677698356801</v>
      </c>
      <c r="G20" s="5"/>
    </row>
    <row r="21" spans="1:7" x14ac:dyDescent="0.2">
      <c r="A21" s="46" t="s">
        <v>157</v>
      </c>
      <c r="B21" s="46" t="s">
        <v>156</v>
      </c>
      <c r="C21" s="46" t="s">
        <v>158</v>
      </c>
      <c r="D21" s="47">
        <v>44000</v>
      </c>
      <c r="E21" s="5">
        <v>2911.1280000000002</v>
      </c>
      <c r="F21" s="5">
        <v>1.41675698320137</v>
      </c>
      <c r="G21" s="5"/>
    </row>
    <row r="22" spans="1:7" x14ac:dyDescent="0.2">
      <c r="A22" s="46" t="s">
        <v>169</v>
      </c>
      <c r="B22" s="46" t="s">
        <v>168</v>
      </c>
      <c r="C22" s="46" t="s">
        <v>167</v>
      </c>
      <c r="D22" s="47">
        <v>25000</v>
      </c>
      <c r="E22" s="5">
        <v>2880.5374999999999</v>
      </c>
      <c r="F22" s="5">
        <v>1.4018695222258999</v>
      </c>
      <c r="G22" s="5"/>
    </row>
    <row r="23" spans="1:7" x14ac:dyDescent="0.2">
      <c r="A23" s="46" t="s">
        <v>152</v>
      </c>
      <c r="B23" s="46" t="s">
        <v>151</v>
      </c>
      <c r="C23" s="46" t="s">
        <v>120</v>
      </c>
      <c r="D23" s="47">
        <v>373000</v>
      </c>
      <c r="E23" s="5">
        <v>2877.6950000000002</v>
      </c>
      <c r="F23" s="5">
        <v>1.40048616439184</v>
      </c>
      <c r="G23" s="5"/>
    </row>
    <row r="24" spans="1:7" x14ac:dyDescent="0.2">
      <c r="A24" s="46" t="s">
        <v>166</v>
      </c>
      <c r="B24" s="46" t="s">
        <v>165</v>
      </c>
      <c r="C24" s="46" t="s">
        <v>167</v>
      </c>
      <c r="D24" s="47">
        <v>410000</v>
      </c>
      <c r="E24" s="5">
        <v>2765.2449999999999</v>
      </c>
      <c r="F24" s="5">
        <v>1.34576018780785</v>
      </c>
      <c r="G24" s="5"/>
    </row>
    <row r="25" spans="1:7" x14ac:dyDescent="0.2">
      <c r="A25" s="46" t="s">
        <v>163</v>
      </c>
      <c r="B25" s="46" t="s">
        <v>162</v>
      </c>
      <c r="C25" s="46" t="s">
        <v>164</v>
      </c>
      <c r="D25" s="47">
        <v>160000</v>
      </c>
      <c r="E25" s="5">
        <v>2543.6</v>
      </c>
      <c r="F25" s="5">
        <v>1.2378923436108</v>
      </c>
      <c r="G25" s="5"/>
    </row>
    <row r="26" spans="1:7" x14ac:dyDescent="0.2">
      <c r="A26" s="46" t="s">
        <v>173</v>
      </c>
      <c r="B26" s="46" t="s">
        <v>172</v>
      </c>
      <c r="C26" s="46" t="s">
        <v>174</v>
      </c>
      <c r="D26" s="47">
        <v>670000</v>
      </c>
      <c r="E26" s="5">
        <v>2371.4650000000001</v>
      </c>
      <c r="F26" s="5">
        <v>1.1541195025322299</v>
      </c>
      <c r="G26" s="5"/>
    </row>
    <row r="27" spans="1:7" x14ac:dyDescent="0.2">
      <c r="A27" s="46" t="s">
        <v>176</v>
      </c>
      <c r="B27" s="46" t="s">
        <v>175</v>
      </c>
      <c r="C27" s="46" t="s">
        <v>177</v>
      </c>
      <c r="D27" s="47">
        <v>340000</v>
      </c>
      <c r="E27" s="5">
        <v>2331.38</v>
      </c>
      <c r="F27" s="5">
        <v>1.1346113587228099</v>
      </c>
      <c r="G27" s="5"/>
    </row>
    <row r="28" spans="1:7" x14ac:dyDescent="0.2">
      <c r="A28" s="46" t="s">
        <v>171</v>
      </c>
      <c r="B28" s="46" t="s">
        <v>170</v>
      </c>
      <c r="C28" s="46" t="s">
        <v>155</v>
      </c>
      <c r="D28" s="47">
        <v>149913</v>
      </c>
      <c r="E28" s="5">
        <v>2124.7919059999999</v>
      </c>
      <c r="F28" s="5">
        <v>1.0340712502766101</v>
      </c>
      <c r="G28" s="5"/>
    </row>
    <row r="29" spans="1:7" x14ac:dyDescent="0.2">
      <c r="A29" s="46" t="s">
        <v>184</v>
      </c>
      <c r="B29" s="46" t="s">
        <v>183</v>
      </c>
      <c r="C29" s="46" t="s">
        <v>185</v>
      </c>
      <c r="D29" s="47">
        <v>92500</v>
      </c>
      <c r="E29" s="5">
        <v>2089.4362500000002</v>
      </c>
      <c r="F29" s="5">
        <v>1.01686473358148</v>
      </c>
      <c r="G29" s="5"/>
    </row>
    <row r="30" spans="1:7" x14ac:dyDescent="0.2">
      <c r="A30" s="46" t="s">
        <v>179</v>
      </c>
      <c r="B30" s="46" t="s">
        <v>178</v>
      </c>
      <c r="C30" s="46" t="s">
        <v>180</v>
      </c>
      <c r="D30" s="47">
        <v>305000</v>
      </c>
      <c r="E30" s="5">
        <v>2026.2674999999999</v>
      </c>
      <c r="F30" s="5">
        <v>0.98612243448552905</v>
      </c>
      <c r="G30" s="5"/>
    </row>
    <row r="31" spans="1:7" x14ac:dyDescent="0.2">
      <c r="A31" s="46" t="s">
        <v>187</v>
      </c>
      <c r="B31" s="46" t="s">
        <v>186</v>
      </c>
      <c r="C31" s="46" t="s">
        <v>174</v>
      </c>
      <c r="D31" s="47">
        <v>27300</v>
      </c>
      <c r="E31" s="5">
        <v>1968.56205</v>
      </c>
      <c r="F31" s="5">
        <v>0.95803895644668002</v>
      </c>
      <c r="G31" s="5"/>
    </row>
    <row r="32" spans="1:7" x14ac:dyDescent="0.2">
      <c r="A32" s="46" t="s">
        <v>194</v>
      </c>
      <c r="B32" s="46" t="s">
        <v>193</v>
      </c>
      <c r="C32" s="46" t="s">
        <v>180</v>
      </c>
      <c r="D32" s="47">
        <v>1483000</v>
      </c>
      <c r="E32" s="5">
        <v>1904.3203000000001</v>
      </c>
      <c r="F32" s="5">
        <v>0.92677446106015804</v>
      </c>
      <c r="G32" s="5"/>
    </row>
    <row r="33" spans="1:7" x14ac:dyDescent="0.2">
      <c r="A33" s="46" t="s">
        <v>182</v>
      </c>
      <c r="B33" s="46" t="s">
        <v>181</v>
      </c>
      <c r="C33" s="46" t="s">
        <v>128</v>
      </c>
      <c r="D33" s="47">
        <v>130000</v>
      </c>
      <c r="E33" s="5">
        <v>1843.7249999999999</v>
      </c>
      <c r="F33" s="5">
        <v>0.89728458139008405</v>
      </c>
      <c r="G33" s="5"/>
    </row>
    <row r="34" spans="1:7" x14ac:dyDescent="0.2">
      <c r="A34" s="46" t="s">
        <v>189</v>
      </c>
      <c r="B34" s="46" t="s">
        <v>188</v>
      </c>
      <c r="C34" s="46" t="s">
        <v>180</v>
      </c>
      <c r="D34" s="47">
        <v>580000</v>
      </c>
      <c r="E34" s="5">
        <v>1707.81</v>
      </c>
      <c r="F34" s="5">
        <v>0.83113890680215297</v>
      </c>
      <c r="G34" s="5"/>
    </row>
    <row r="35" spans="1:7" x14ac:dyDescent="0.2">
      <c r="A35" s="46" t="s">
        <v>199</v>
      </c>
      <c r="B35" s="46" t="s">
        <v>198</v>
      </c>
      <c r="C35" s="46" t="s">
        <v>192</v>
      </c>
      <c r="D35" s="47">
        <v>170100</v>
      </c>
      <c r="E35" s="5">
        <v>1706.6133</v>
      </c>
      <c r="F35" s="5">
        <v>0.83055650950399296</v>
      </c>
      <c r="G35" s="5"/>
    </row>
    <row r="36" spans="1:7" x14ac:dyDescent="0.2">
      <c r="A36" s="46" t="s">
        <v>191</v>
      </c>
      <c r="B36" s="46" t="s">
        <v>190</v>
      </c>
      <c r="C36" s="46" t="s">
        <v>192</v>
      </c>
      <c r="D36" s="47">
        <v>60000</v>
      </c>
      <c r="E36" s="5">
        <v>1661.61</v>
      </c>
      <c r="F36" s="5">
        <v>0.80865477947284903</v>
      </c>
      <c r="G36" s="5"/>
    </row>
    <row r="37" spans="1:7" x14ac:dyDescent="0.2">
      <c r="A37" s="46" t="s">
        <v>215</v>
      </c>
      <c r="B37" s="46" t="s">
        <v>214</v>
      </c>
      <c r="C37" s="46" t="s">
        <v>216</v>
      </c>
      <c r="D37" s="47">
        <v>180000</v>
      </c>
      <c r="E37" s="5">
        <v>1586.7</v>
      </c>
      <c r="F37" s="5">
        <v>0.77219837301747596</v>
      </c>
      <c r="G37" s="5"/>
    </row>
    <row r="38" spans="1:7" x14ac:dyDescent="0.2">
      <c r="A38" s="46" t="s">
        <v>201</v>
      </c>
      <c r="B38" s="46" t="s">
        <v>200</v>
      </c>
      <c r="C38" s="46" t="s">
        <v>202</v>
      </c>
      <c r="D38" s="47">
        <v>600000</v>
      </c>
      <c r="E38" s="5">
        <v>1478.28</v>
      </c>
      <c r="F38" s="5">
        <v>0.71943367420701798</v>
      </c>
      <c r="G38" s="5"/>
    </row>
    <row r="39" spans="1:7" x14ac:dyDescent="0.2">
      <c r="A39" s="46" t="s">
        <v>207</v>
      </c>
      <c r="B39" s="46" t="s">
        <v>206</v>
      </c>
      <c r="C39" s="46" t="s">
        <v>147</v>
      </c>
      <c r="D39" s="47">
        <v>182000</v>
      </c>
      <c r="E39" s="5">
        <v>1408.8620000000001</v>
      </c>
      <c r="F39" s="5">
        <v>0.68565005622118103</v>
      </c>
      <c r="G39" s="5"/>
    </row>
    <row r="40" spans="1:7" x14ac:dyDescent="0.2">
      <c r="A40" s="46" t="s">
        <v>223</v>
      </c>
      <c r="B40" s="46" t="s">
        <v>222</v>
      </c>
      <c r="C40" s="46" t="s">
        <v>131</v>
      </c>
      <c r="D40" s="47">
        <v>415000</v>
      </c>
      <c r="E40" s="5">
        <v>1387.345</v>
      </c>
      <c r="F40" s="5">
        <v>0.675178390252682</v>
      </c>
      <c r="G40" s="5"/>
    </row>
    <row r="41" spans="1:7" x14ac:dyDescent="0.2">
      <c r="A41" s="46" t="s">
        <v>204</v>
      </c>
      <c r="B41" s="46" t="s">
        <v>203</v>
      </c>
      <c r="C41" s="46" t="s">
        <v>205</v>
      </c>
      <c r="D41" s="47">
        <v>209400</v>
      </c>
      <c r="E41" s="5">
        <v>1364.5551</v>
      </c>
      <c r="F41" s="5">
        <v>0.66408724277601305</v>
      </c>
      <c r="G41" s="5"/>
    </row>
    <row r="42" spans="1:7" x14ac:dyDescent="0.2">
      <c r="A42" s="46" t="s">
        <v>196</v>
      </c>
      <c r="B42" s="46" t="s">
        <v>195</v>
      </c>
      <c r="C42" s="46" t="s">
        <v>197</v>
      </c>
      <c r="D42" s="47">
        <v>450000</v>
      </c>
      <c r="E42" s="5">
        <v>1355.94</v>
      </c>
      <c r="F42" s="5">
        <v>0.65989453703240497</v>
      </c>
      <c r="G42" s="5"/>
    </row>
    <row r="43" spans="1:7" x14ac:dyDescent="0.2">
      <c r="A43" s="46" t="s">
        <v>209</v>
      </c>
      <c r="B43" s="46" t="s">
        <v>208</v>
      </c>
      <c r="C43" s="46" t="s">
        <v>210</v>
      </c>
      <c r="D43" s="47">
        <v>100000</v>
      </c>
      <c r="E43" s="5">
        <v>1318.25</v>
      </c>
      <c r="F43" s="5">
        <v>0.64155196649038104</v>
      </c>
      <c r="G43" s="5"/>
    </row>
    <row r="44" spans="1:7" x14ac:dyDescent="0.2">
      <c r="A44" s="46" t="s">
        <v>218</v>
      </c>
      <c r="B44" s="46" t="s">
        <v>217</v>
      </c>
      <c r="C44" s="46" t="s">
        <v>219</v>
      </c>
      <c r="D44" s="47">
        <v>110000</v>
      </c>
      <c r="E44" s="5">
        <v>1302.8399999999999</v>
      </c>
      <c r="F44" s="5">
        <v>0.63405239068638597</v>
      </c>
      <c r="G44" s="5"/>
    </row>
    <row r="45" spans="1:7" x14ac:dyDescent="0.2">
      <c r="A45" s="46" t="s">
        <v>212</v>
      </c>
      <c r="B45" s="46" t="s">
        <v>211</v>
      </c>
      <c r="C45" s="46" t="s">
        <v>213</v>
      </c>
      <c r="D45" s="47">
        <v>787000</v>
      </c>
      <c r="E45" s="5">
        <v>1213.8688</v>
      </c>
      <c r="F45" s="5">
        <v>0.59075282814437302</v>
      </c>
      <c r="G45" s="5"/>
    </row>
    <row r="46" spans="1:7" x14ac:dyDescent="0.2">
      <c r="A46" s="46" t="s">
        <v>221</v>
      </c>
      <c r="B46" s="46" t="s">
        <v>220</v>
      </c>
      <c r="C46" s="46" t="s">
        <v>128</v>
      </c>
      <c r="D46" s="47">
        <v>175000</v>
      </c>
      <c r="E46" s="5">
        <v>1212.2249999999999</v>
      </c>
      <c r="F46" s="5">
        <v>0.58995284094731804</v>
      </c>
      <c r="G46" s="5"/>
    </row>
    <row r="47" spans="1:7" x14ac:dyDescent="0.2">
      <c r="A47" s="46" t="s">
        <v>225</v>
      </c>
      <c r="B47" s="46" t="s">
        <v>224</v>
      </c>
      <c r="C47" s="46" t="s">
        <v>226</v>
      </c>
      <c r="D47" s="47">
        <v>161776</v>
      </c>
      <c r="E47" s="5">
        <v>1164.38276</v>
      </c>
      <c r="F47" s="5">
        <v>0.56666948562525898</v>
      </c>
      <c r="G47" s="5"/>
    </row>
    <row r="48" spans="1:7" x14ac:dyDescent="0.2">
      <c r="A48" s="46" t="s">
        <v>228</v>
      </c>
      <c r="B48" s="46" t="s">
        <v>227</v>
      </c>
      <c r="C48" s="46" t="s">
        <v>229</v>
      </c>
      <c r="D48" s="47">
        <v>255000</v>
      </c>
      <c r="E48" s="5">
        <v>1109.3775000000001</v>
      </c>
      <c r="F48" s="5">
        <v>0.53990010749492401</v>
      </c>
      <c r="G48" s="5"/>
    </row>
    <row r="49" spans="1:9" x14ac:dyDescent="0.2">
      <c r="A49" s="46" t="s">
        <v>231</v>
      </c>
      <c r="B49" s="46" t="s">
        <v>230</v>
      </c>
      <c r="C49" s="46" t="s">
        <v>155</v>
      </c>
      <c r="D49" s="47">
        <v>450000</v>
      </c>
      <c r="E49" s="5">
        <v>1011.375</v>
      </c>
      <c r="F49" s="5">
        <v>0.49220528739556901</v>
      </c>
      <c r="G49" s="5"/>
    </row>
    <row r="50" spans="1:9" x14ac:dyDescent="0.2">
      <c r="A50" s="46" t="s">
        <v>233</v>
      </c>
      <c r="B50" s="46" t="s">
        <v>232</v>
      </c>
      <c r="C50" s="46" t="s">
        <v>234</v>
      </c>
      <c r="D50" s="47">
        <v>90000</v>
      </c>
      <c r="E50" s="5">
        <v>848.38499999999999</v>
      </c>
      <c r="F50" s="5">
        <v>0.412883038187705</v>
      </c>
      <c r="G50" s="5"/>
    </row>
    <row r="51" spans="1:9" x14ac:dyDescent="0.2">
      <c r="A51" s="46" t="s">
        <v>242</v>
      </c>
      <c r="B51" s="46" t="s">
        <v>241</v>
      </c>
      <c r="C51" s="46" t="s">
        <v>120</v>
      </c>
      <c r="D51" s="47">
        <v>111207</v>
      </c>
      <c r="E51" s="5">
        <v>722.67868950000002</v>
      </c>
      <c r="F51" s="5">
        <v>0.35170562062538702</v>
      </c>
      <c r="G51" s="5"/>
    </row>
    <row r="52" spans="1:9" x14ac:dyDescent="0.2">
      <c r="A52" s="46" t="s">
        <v>244</v>
      </c>
      <c r="B52" s="46" t="s">
        <v>243</v>
      </c>
      <c r="C52" s="46" t="s">
        <v>216</v>
      </c>
      <c r="D52" s="47">
        <v>45000</v>
      </c>
      <c r="E52" s="5">
        <v>683.97749999999996</v>
      </c>
      <c r="F52" s="5">
        <v>0.33287093507314602</v>
      </c>
      <c r="G52" s="5"/>
    </row>
    <row r="53" spans="1:9" x14ac:dyDescent="0.2">
      <c r="A53" s="46" t="s">
        <v>236</v>
      </c>
      <c r="B53" s="46" t="s">
        <v>235</v>
      </c>
      <c r="C53" s="46" t="s">
        <v>237</v>
      </c>
      <c r="D53" s="47">
        <v>37400</v>
      </c>
      <c r="E53" s="5">
        <v>677.0335</v>
      </c>
      <c r="F53" s="5">
        <v>0.32949150260183202</v>
      </c>
      <c r="G53" s="5"/>
    </row>
    <row r="54" spans="1:9" x14ac:dyDescent="0.2">
      <c r="A54" s="46" t="s">
        <v>239</v>
      </c>
      <c r="B54" s="46" t="s">
        <v>238</v>
      </c>
      <c r="C54" s="46" t="s">
        <v>240</v>
      </c>
      <c r="D54" s="47">
        <v>120000</v>
      </c>
      <c r="E54" s="5">
        <v>538.98</v>
      </c>
      <c r="F54" s="5">
        <v>0.26230508545343101</v>
      </c>
      <c r="G54" s="5"/>
    </row>
    <row r="55" spans="1:9" x14ac:dyDescent="0.2">
      <c r="A55" s="46" t="s">
        <v>248</v>
      </c>
      <c r="B55" s="46" t="s">
        <v>247</v>
      </c>
      <c r="C55" s="46" t="s">
        <v>128</v>
      </c>
      <c r="D55" s="47">
        <v>17228</v>
      </c>
      <c r="E55" s="5">
        <v>120.74243800000001</v>
      </c>
      <c r="F55" s="5">
        <v>5.8761652598325803E-2</v>
      </c>
      <c r="G55" s="5"/>
    </row>
    <row r="56" spans="1:9" x14ac:dyDescent="0.2">
      <c r="A56" s="45" t="s">
        <v>31</v>
      </c>
      <c r="B56" s="45"/>
      <c r="C56" s="45"/>
      <c r="D56" s="45"/>
      <c r="E56" s="6">
        <f>SUM(E7:E55)</f>
        <v>138094.8809435</v>
      </c>
      <c r="F56" s="6">
        <f>SUM(F7:F55)</f>
        <v>67.206555988285587</v>
      </c>
      <c r="G56" s="6"/>
      <c r="H56" s="12"/>
      <c r="I56" s="12"/>
    </row>
    <row r="57" spans="1:9" x14ac:dyDescent="0.2">
      <c r="A57" s="46"/>
      <c r="B57" s="46"/>
      <c r="C57" s="46"/>
      <c r="D57" s="46"/>
      <c r="E57" s="5"/>
      <c r="F57" s="5"/>
      <c r="G57" s="5"/>
    </row>
    <row r="58" spans="1:9" x14ac:dyDescent="0.2">
      <c r="A58" s="45" t="s">
        <v>1420</v>
      </c>
      <c r="B58" s="46"/>
      <c r="C58" s="46"/>
      <c r="D58" s="46"/>
      <c r="E58" s="5"/>
      <c r="F58" s="5"/>
      <c r="G58" s="5"/>
    </row>
    <row r="59" spans="1:9" x14ac:dyDescent="0.2">
      <c r="A59" s="46"/>
      <c r="B59" s="46" t="s">
        <v>317</v>
      </c>
      <c r="C59" s="46" t="s">
        <v>216</v>
      </c>
      <c r="D59" s="47">
        <v>27500</v>
      </c>
      <c r="E59" s="5">
        <v>2.7499999999999998E-3</v>
      </c>
      <c r="F59" s="5">
        <v>1.3383409124586001E-6</v>
      </c>
      <c r="G59" s="5"/>
    </row>
    <row r="60" spans="1:9" x14ac:dyDescent="0.2">
      <c r="A60" s="46" t="s">
        <v>319</v>
      </c>
      <c r="B60" s="46" t="s">
        <v>318</v>
      </c>
      <c r="C60" s="46" t="s">
        <v>320</v>
      </c>
      <c r="D60" s="47">
        <v>27000</v>
      </c>
      <c r="E60" s="5">
        <v>2.7000000000000001E-3</v>
      </c>
      <c r="F60" s="5">
        <v>1.31400744132299E-6</v>
      </c>
      <c r="G60" s="5"/>
    </row>
    <row r="61" spans="1:9" x14ac:dyDescent="0.2">
      <c r="A61" s="45" t="s">
        <v>31</v>
      </c>
      <c r="B61" s="45"/>
      <c r="C61" s="45"/>
      <c r="D61" s="45"/>
      <c r="E61" s="6">
        <f>SUM(E58:E60)</f>
        <v>5.45E-3</v>
      </c>
      <c r="F61" s="6">
        <f>SUM(F58:F60)</f>
        <v>2.6523483537815899E-6</v>
      </c>
      <c r="G61" s="6"/>
      <c r="H61" s="12"/>
      <c r="I61" s="12"/>
    </row>
    <row r="62" spans="1:9" x14ac:dyDescent="0.2">
      <c r="A62" s="46"/>
      <c r="B62" s="46"/>
      <c r="C62" s="46"/>
      <c r="D62" s="46"/>
      <c r="E62" s="5"/>
      <c r="F62" s="5"/>
      <c r="G62" s="5"/>
    </row>
    <row r="63" spans="1:9" x14ac:dyDescent="0.2">
      <c r="A63" s="45" t="s">
        <v>25</v>
      </c>
      <c r="B63" s="46"/>
      <c r="C63" s="46"/>
      <c r="D63" s="46"/>
      <c r="E63" s="5"/>
      <c r="F63" s="5"/>
      <c r="G63" s="5"/>
    </row>
    <row r="64" spans="1:9" x14ac:dyDescent="0.2">
      <c r="A64" s="45" t="s">
        <v>26</v>
      </c>
      <c r="B64" s="46"/>
      <c r="C64" s="46"/>
      <c r="D64" s="46"/>
      <c r="E64" s="5"/>
      <c r="F64" s="5"/>
      <c r="G64" s="5"/>
    </row>
    <row r="65" spans="1:7" x14ac:dyDescent="0.2">
      <c r="A65" s="46" t="s">
        <v>66</v>
      </c>
      <c r="B65" s="46" t="s">
        <v>65</v>
      </c>
      <c r="C65" s="46" t="s">
        <v>29</v>
      </c>
      <c r="D65" s="47">
        <v>5000</v>
      </c>
      <c r="E65" s="5">
        <v>5224.3273972999996</v>
      </c>
      <c r="F65" s="5">
        <v>2.54252039850362</v>
      </c>
      <c r="G65" s="5">
        <v>7.7568000000000001</v>
      </c>
    </row>
    <row r="66" spans="1:7" x14ac:dyDescent="0.2">
      <c r="A66" s="46" t="s">
        <v>306</v>
      </c>
      <c r="B66" s="46" t="s">
        <v>1451</v>
      </c>
      <c r="C66" s="46" t="s">
        <v>29</v>
      </c>
      <c r="D66" s="47">
        <v>5000</v>
      </c>
      <c r="E66" s="5">
        <v>5215.5049314999997</v>
      </c>
      <c r="F66" s="5">
        <v>2.53822677416583</v>
      </c>
      <c r="G66" s="5">
        <v>8.2471999999999994</v>
      </c>
    </row>
    <row r="67" spans="1:7" x14ac:dyDescent="0.2">
      <c r="A67" s="46" t="s">
        <v>86</v>
      </c>
      <c r="B67" s="46" t="s">
        <v>1443</v>
      </c>
      <c r="C67" s="46" t="s">
        <v>87</v>
      </c>
      <c r="D67" s="47">
        <v>5000</v>
      </c>
      <c r="E67" s="5">
        <v>5110.2491096000003</v>
      </c>
      <c r="F67" s="5">
        <v>2.4870019840846598</v>
      </c>
      <c r="G67" s="5">
        <v>7.4029999999999996</v>
      </c>
    </row>
    <row r="68" spans="1:7" x14ac:dyDescent="0.2">
      <c r="A68" s="46" t="s">
        <v>98</v>
      </c>
      <c r="B68" s="46" t="s">
        <v>97</v>
      </c>
      <c r="C68" s="46" t="s">
        <v>74</v>
      </c>
      <c r="D68" s="47">
        <v>5000</v>
      </c>
      <c r="E68" s="5">
        <v>5083.8793151</v>
      </c>
      <c r="F68" s="5">
        <v>2.4741686114183001</v>
      </c>
      <c r="G68" s="5">
        <v>7.4550000000000001</v>
      </c>
    </row>
    <row r="69" spans="1:7" x14ac:dyDescent="0.2">
      <c r="A69" s="46" t="s">
        <v>96</v>
      </c>
      <c r="B69" s="46" t="s">
        <v>95</v>
      </c>
      <c r="C69" s="46" t="s">
        <v>74</v>
      </c>
      <c r="D69" s="47">
        <v>4500</v>
      </c>
      <c r="E69" s="5">
        <v>4579.1890890000004</v>
      </c>
      <c r="F69" s="5">
        <v>2.22855131043372</v>
      </c>
      <c r="G69" s="5">
        <v>7.1849999999999996</v>
      </c>
    </row>
    <row r="70" spans="1:7" x14ac:dyDescent="0.2">
      <c r="A70" s="46" t="s">
        <v>28</v>
      </c>
      <c r="B70" s="46" t="s">
        <v>27</v>
      </c>
      <c r="C70" s="46" t="s">
        <v>29</v>
      </c>
      <c r="D70" s="47">
        <v>350</v>
      </c>
      <c r="E70" s="5">
        <v>3619.4674657999999</v>
      </c>
      <c r="F70" s="5">
        <v>1.7614841421065399</v>
      </c>
      <c r="G70" s="5">
        <v>8.125</v>
      </c>
    </row>
    <row r="71" spans="1:7" x14ac:dyDescent="0.2">
      <c r="A71" s="46" t="s">
        <v>246</v>
      </c>
      <c r="B71" s="46" t="s">
        <v>245</v>
      </c>
      <c r="C71" s="46" t="s">
        <v>30</v>
      </c>
      <c r="D71" s="47">
        <v>300</v>
      </c>
      <c r="E71" s="5">
        <v>3247.5574932</v>
      </c>
      <c r="F71" s="5">
        <v>1.5804869304403799</v>
      </c>
      <c r="G71" s="5">
        <v>7.54</v>
      </c>
    </row>
    <row r="72" spans="1:7" x14ac:dyDescent="0.2">
      <c r="A72" s="46" t="s">
        <v>85</v>
      </c>
      <c r="B72" s="46" t="s">
        <v>1442</v>
      </c>
      <c r="C72" s="46" t="s">
        <v>29</v>
      </c>
      <c r="D72" s="47">
        <v>2500</v>
      </c>
      <c r="E72" s="5">
        <v>2651.5393150999998</v>
      </c>
      <c r="F72" s="5">
        <v>1.29042310777847</v>
      </c>
      <c r="G72" s="5">
        <v>8.0460999999999991</v>
      </c>
    </row>
    <row r="73" spans="1:7" x14ac:dyDescent="0.2">
      <c r="A73" s="46" t="s">
        <v>92</v>
      </c>
      <c r="B73" s="46" t="s">
        <v>91</v>
      </c>
      <c r="C73" s="46" t="s">
        <v>30</v>
      </c>
      <c r="D73" s="47">
        <v>2500</v>
      </c>
      <c r="E73" s="5">
        <v>2596.5936986000002</v>
      </c>
      <c r="F73" s="5">
        <v>1.2636827563158499</v>
      </c>
      <c r="G73" s="5">
        <v>7.6</v>
      </c>
    </row>
    <row r="74" spans="1:7" x14ac:dyDescent="0.2">
      <c r="A74" s="46" t="s">
        <v>94</v>
      </c>
      <c r="B74" s="46" t="s">
        <v>93</v>
      </c>
      <c r="C74" s="46" t="s">
        <v>30</v>
      </c>
      <c r="D74" s="47">
        <v>2500</v>
      </c>
      <c r="E74" s="5">
        <v>2557.6752055000002</v>
      </c>
      <c r="F74" s="5">
        <v>1.24474231574604</v>
      </c>
      <c r="G74" s="5">
        <v>7.47</v>
      </c>
    </row>
    <row r="75" spans="1:7" x14ac:dyDescent="0.2">
      <c r="A75" s="46" t="s">
        <v>103</v>
      </c>
      <c r="B75" s="46" t="s">
        <v>102</v>
      </c>
      <c r="C75" s="46" t="s">
        <v>30</v>
      </c>
      <c r="D75" s="47">
        <v>250</v>
      </c>
      <c r="E75" s="5">
        <v>2536.7025342000002</v>
      </c>
      <c r="F75" s="5">
        <v>1.2345355579117301</v>
      </c>
      <c r="G75" s="5">
        <v>7.6449999999999996</v>
      </c>
    </row>
    <row r="76" spans="1:7" x14ac:dyDescent="0.2">
      <c r="A76" s="46" t="s">
        <v>322</v>
      </c>
      <c r="B76" s="46" t="s">
        <v>321</v>
      </c>
      <c r="C76" s="46" t="s">
        <v>323</v>
      </c>
      <c r="D76" s="47">
        <v>2500</v>
      </c>
      <c r="E76" s="5">
        <v>2533.2603082000001</v>
      </c>
      <c r="F76" s="5">
        <v>1.2328603317714699</v>
      </c>
      <c r="G76" s="5">
        <v>8.2299000000000007</v>
      </c>
    </row>
    <row r="77" spans="1:7" x14ac:dyDescent="0.2">
      <c r="A77" s="46" t="s">
        <v>325</v>
      </c>
      <c r="B77" s="46" t="s">
        <v>324</v>
      </c>
      <c r="C77" s="46" t="s">
        <v>30</v>
      </c>
      <c r="D77" s="47">
        <v>250</v>
      </c>
      <c r="E77" s="5">
        <v>2509.6469520999999</v>
      </c>
      <c r="F77" s="5">
        <v>1.2213684333899799</v>
      </c>
      <c r="G77" s="5">
        <v>7.5250000000000004</v>
      </c>
    </row>
    <row r="78" spans="1:7" x14ac:dyDescent="0.2">
      <c r="A78" s="46" t="s">
        <v>89</v>
      </c>
      <c r="B78" s="46" t="s">
        <v>88</v>
      </c>
      <c r="C78" s="46" t="s">
        <v>90</v>
      </c>
      <c r="D78" s="47">
        <v>2000</v>
      </c>
      <c r="E78" s="5">
        <v>2046.2987671000001</v>
      </c>
      <c r="F78" s="5">
        <v>0.99587103968127999</v>
      </c>
      <c r="G78" s="5">
        <v>7.79</v>
      </c>
    </row>
    <row r="79" spans="1:7" x14ac:dyDescent="0.2">
      <c r="A79" s="46" t="s">
        <v>99</v>
      </c>
      <c r="B79" s="46" t="s">
        <v>1445</v>
      </c>
      <c r="C79" s="46" t="s">
        <v>30</v>
      </c>
      <c r="D79" s="47">
        <v>3500</v>
      </c>
      <c r="E79" s="5">
        <v>1907.2795000000001</v>
      </c>
      <c r="F79" s="5">
        <v>0.92821461321584797</v>
      </c>
      <c r="G79" s="5">
        <v>6.5338000000000003</v>
      </c>
    </row>
    <row r="80" spans="1:7" x14ac:dyDescent="0.2">
      <c r="A80" s="46" t="s">
        <v>105</v>
      </c>
      <c r="B80" s="46" t="s">
        <v>104</v>
      </c>
      <c r="C80" s="46" t="s">
        <v>30</v>
      </c>
      <c r="D80" s="47">
        <v>1000</v>
      </c>
      <c r="E80" s="5">
        <v>1077.1120575</v>
      </c>
      <c r="F80" s="5">
        <v>0.524197503219894</v>
      </c>
      <c r="G80" s="5">
        <v>7.7450000000000001</v>
      </c>
    </row>
    <row r="81" spans="1:9" x14ac:dyDescent="0.2">
      <c r="A81" s="46" t="s">
        <v>327</v>
      </c>
      <c r="B81" s="46" t="s">
        <v>326</v>
      </c>
      <c r="C81" s="46" t="s">
        <v>30</v>
      </c>
      <c r="D81" s="47">
        <v>50</v>
      </c>
      <c r="E81" s="5">
        <v>525.39741100000003</v>
      </c>
      <c r="F81" s="5">
        <v>0.25569485470586401</v>
      </c>
      <c r="G81" s="5">
        <v>7.3249000000000004</v>
      </c>
    </row>
    <row r="82" spans="1:9" x14ac:dyDescent="0.2">
      <c r="A82" s="46" t="s">
        <v>115</v>
      </c>
      <c r="B82" s="46" t="s">
        <v>114</v>
      </c>
      <c r="C82" s="46" t="s">
        <v>30</v>
      </c>
      <c r="D82" s="47">
        <v>500</v>
      </c>
      <c r="E82" s="5">
        <v>504.9167329</v>
      </c>
      <c r="F82" s="5">
        <v>0.245727534918182</v>
      </c>
      <c r="G82" s="5">
        <v>7.2949000000000002</v>
      </c>
    </row>
    <row r="83" spans="1:9" x14ac:dyDescent="0.2">
      <c r="A83" s="45" t="s">
        <v>31</v>
      </c>
      <c r="B83" s="45"/>
      <c r="C83" s="45"/>
      <c r="D83" s="45"/>
      <c r="E83" s="6">
        <f>SUM(E64:E82)</f>
        <v>53526.597283699994</v>
      </c>
      <c r="F83" s="6">
        <f>SUM(F64:F82)</f>
        <v>26.049758199807656</v>
      </c>
      <c r="G83" s="6"/>
      <c r="H83" s="12"/>
      <c r="I83" s="12"/>
    </row>
    <row r="84" spans="1:9" x14ac:dyDescent="0.2">
      <c r="A84" s="46"/>
      <c r="B84" s="46"/>
      <c r="C84" s="46"/>
      <c r="D84" s="46"/>
      <c r="E84" s="5"/>
      <c r="F84" s="5"/>
      <c r="G84" s="5"/>
    </row>
    <row r="85" spans="1:9" x14ac:dyDescent="0.2">
      <c r="A85" s="45" t="s">
        <v>41</v>
      </c>
      <c r="B85" s="46"/>
      <c r="C85" s="46"/>
      <c r="D85" s="46"/>
      <c r="E85" s="5"/>
      <c r="F85" s="5"/>
      <c r="G85" s="5"/>
    </row>
    <row r="86" spans="1:9" x14ac:dyDescent="0.2">
      <c r="A86" s="46" t="s">
        <v>78</v>
      </c>
      <c r="B86" s="46" t="s">
        <v>77</v>
      </c>
      <c r="C86" s="46" t="s">
        <v>42</v>
      </c>
      <c r="D86" s="47">
        <v>2500000</v>
      </c>
      <c r="E86" s="5">
        <v>2618.2319444999998</v>
      </c>
      <c r="F86" s="5">
        <v>1.2742134289564999</v>
      </c>
      <c r="G86" s="5">
        <v>6.7975249020500002</v>
      </c>
    </row>
    <row r="87" spans="1:9" x14ac:dyDescent="0.2">
      <c r="A87" s="46" t="s">
        <v>83</v>
      </c>
      <c r="B87" s="46" t="s">
        <v>1470</v>
      </c>
      <c r="C87" s="46" t="s">
        <v>42</v>
      </c>
      <c r="D87" s="47">
        <v>1364100</v>
      </c>
      <c r="E87" s="5">
        <v>1377.0362150000001</v>
      </c>
      <c r="F87" s="5">
        <v>0.67016141980786803</v>
      </c>
      <c r="G87" s="5">
        <v>7.0955958449999903</v>
      </c>
    </row>
    <row r="88" spans="1:9" x14ac:dyDescent="0.2">
      <c r="A88" s="46" t="s">
        <v>67</v>
      </c>
      <c r="B88" s="46" t="s">
        <v>1463</v>
      </c>
      <c r="C88" s="46" t="s">
        <v>42</v>
      </c>
      <c r="D88" s="47">
        <v>1000000</v>
      </c>
      <c r="E88" s="5">
        <v>1011.1171111</v>
      </c>
      <c r="F88" s="5">
        <v>0.49207978075348302</v>
      </c>
      <c r="G88" s="5">
        <v>7.1224733775124998</v>
      </c>
    </row>
    <row r="89" spans="1:9" x14ac:dyDescent="0.2">
      <c r="A89" s="46" t="s">
        <v>81</v>
      </c>
      <c r="B89" s="46" t="s">
        <v>1465</v>
      </c>
      <c r="C89" s="46" t="s">
        <v>42</v>
      </c>
      <c r="D89" s="47">
        <v>1000000</v>
      </c>
      <c r="E89" s="5">
        <v>1009.1171111</v>
      </c>
      <c r="F89" s="5">
        <v>0.49110644190805802</v>
      </c>
      <c r="G89" s="5">
        <v>7.1427347060124902</v>
      </c>
    </row>
    <row r="90" spans="1:9" x14ac:dyDescent="0.2">
      <c r="A90" s="46" t="s">
        <v>79</v>
      </c>
      <c r="B90" s="46" t="s">
        <v>1466</v>
      </c>
      <c r="C90" s="46" t="s">
        <v>42</v>
      </c>
      <c r="D90" s="47">
        <v>1000000</v>
      </c>
      <c r="E90" s="5">
        <v>1008.0371110999999</v>
      </c>
      <c r="F90" s="5">
        <v>0.49058083893152898</v>
      </c>
      <c r="G90" s="5">
        <v>7.1463303199999997</v>
      </c>
    </row>
    <row r="91" spans="1:9" x14ac:dyDescent="0.2">
      <c r="A91" s="46" t="s">
        <v>80</v>
      </c>
      <c r="B91" s="46" t="s">
        <v>1473</v>
      </c>
      <c r="C91" s="46" t="s">
        <v>42</v>
      </c>
      <c r="D91" s="47">
        <v>552560</v>
      </c>
      <c r="E91" s="5">
        <v>571.01974029999997</v>
      </c>
      <c r="F91" s="5">
        <v>0.27789784736908202</v>
      </c>
      <c r="G91" s="5">
        <v>7.0894603815124997</v>
      </c>
    </row>
    <row r="92" spans="1:9" x14ac:dyDescent="0.2">
      <c r="A92" s="46" t="s">
        <v>75</v>
      </c>
      <c r="B92" s="46" t="s">
        <v>1308</v>
      </c>
      <c r="C92" s="46" t="s">
        <v>42</v>
      </c>
      <c r="D92" s="47">
        <v>500000</v>
      </c>
      <c r="E92" s="5">
        <v>509.3978611</v>
      </c>
      <c r="F92" s="5">
        <v>0.24790836299237601</v>
      </c>
      <c r="G92" s="5">
        <v>6.5072752276125003</v>
      </c>
    </row>
    <row r="93" spans="1:9" x14ac:dyDescent="0.2">
      <c r="A93" s="46" t="s">
        <v>68</v>
      </c>
      <c r="B93" s="46" t="s">
        <v>1464</v>
      </c>
      <c r="C93" s="46" t="s">
        <v>42</v>
      </c>
      <c r="D93" s="47">
        <v>500000</v>
      </c>
      <c r="E93" s="5">
        <v>504.75205560000001</v>
      </c>
      <c r="F93" s="5">
        <v>0.24564739151165699</v>
      </c>
      <c r="G93" s="5">
        <v>7.1431482500125103</v>
      </c>
    </row>
    <row r="94" spans="1:9" x14ac:dyDescent="0.2">
      <c r="A94" s="46" t="s">
        <v>69</v>
      </c>
      <c r="B94" s="46" t="s">
        <v>1467</v>
      </c>
      <c r="C94" s="46" t="s">
        <v>42</v>
      </c>
      <c r="D94" s="47">
        <v>500000</v>
      </c>
      <c r="E94" s="5">
        <v>503.73855559999998</v>
      </c>
      <c r="F94" s="5">
        <v>0.24515415205173899</v>
      </c>
      <c r="G94" s="5">
        <v>7.1654259580125101</v>
      </c>
    </row>
    <row r="95" spans="1:9" x14ac:dyDescent="0.2">
      <c r="A95" s="46" t="s">
        <v>70</v>
      </c>
      <c r="B95" s="46" t="s">
        <v>1468</v>
      </c>
      <c r="C95" s="46" t="s">
        <v>42</v>
      </c>
      <c r="D95" s="47">
        <v>500000</v>
      </c>
      <c r="E95" s="5">
        <v>503.20305560000003</v>
      </c>
      <c r="F95" s="5">
        <v>0.24489354057587601</v>
      </c>
      <c r="G95" s="5">
        <v>7.1742519999999903</v>
      </c>
    </row>
    <row r="96" spans="1:9" x14ac:dyDescent="0.2">
      <c r="A96" s="46" t="s">
        <v>76</v>
      </c>
      <c r="B96" s="46" t="s">
        <v>1469</v>
      </c>
      <c r="C96" s="46" t="s">
        <v>42</v>
      </c>
      <c r="D96" s="47">
        <v>450000</v>
      </c>
      <c r="E96" s="5">
        <v>456.08797779999998</v>
      </c>
      <c r="F96" s="5">
        <v>0.221964072861909</v>
      </c>
      <c r="G96" s="5">
        <v>7.0743889528125097</v>
      </c>
    </row>
    <row r="97" spans="1:9" x14ac:dyDescent="0.2">
      <c r="A97" s="46" t="s">
        <v>71</v>
      </c>
      <c r="B97" s="46" t="s">
        <v>1471</v>
      </c>
      <c r="C97" s="46" t="s">
        <v>42</v>
      </c>
      <c r="D97" s="47">
        <v>419150</v>
      </c>
      <c r="E97" s="5">
        <v>422.91871739999999</v>
      </c>
      <c r="F97" s="5">
        <v>0.20582160805124999</v>
      </c>
      <c r="G97" s="5">
        <v>7.1149962878124997</v>
      </c>
    </row>
    <row r="98" spans="1:9" x14ac:dyDescent="0.2">
      <c r="A98" s="46" t="s">
        <v>82</v>
      </c>
      <c r="B98" s="46" t="s">
        <v>1472</v>
      </c>
      <c r="C98" s="46" t="s">
        <v>42</v>
      </c>
      <c r="D98" s="47">
        <v>236200</v>
      </c>
      <c r="E98" s="5">
        <v>239.22438349999999</v>
      </c>
      <c r="F98" s="5">
        <v>0.116423192616631</v>
      </c>
      <c r="G98" s="5">
        <v>7.0670013541124996</v>
      </c>
    </row>
    <row r="99" spans="1:9" x14ac:dyDescent="0.2">
      <c r="A99" s="46" t="s">
        <v>84</v>
      </c>
      <c r="B99" s="46" t="s">
        <v>1474</v>
      </c>
      <c r="C99" s="46" t="s">
        <v>42</v>
      </c>
      <c r="D99" s="47">
        <v>50000</v>
      </c>
      <c r="E99" s="5">
        <v>51.609933300000002</v>
      </c>
      <c r="F99" s="5">
        <v>2.5116976445327101E-2</v>
      </c>
      <c r="G99" s="5">
        <v>7.1070895275124899</v>
      </c>
    </row>
    <row r="100" spans="1:9" x14ac:dyDescent="0.2">
      <c r="A100" s="46" t="s">
        <v>329</v>
      </c>
      <c r="B100" s="46" t="s">
        <v>328</v>
      </c>
      <c r="C100" s="46" t="s">
        <v>42</v>
      </c>
      <c r="D100" s="47">
        <v>20000</v>
      </c>
      <c r="E100" s="5">
        <v>20.801600000000001</v>
      </c>
      <c r="F100" s="5">
        <v>1.01235026634905E-2</v>
      </c>
      <c r="G100" s="5">
        <v>6.5255090271999903</v>
      </c>
    </row>
    <row r="101" spans="1:9" x14ac:dyDescent="0.2">
      <c r="A101" s="45" t="s">
        <v>31</v>
      </c>
      <c r="B101" s="45"/>
      <c r="C101" s="45"/>
      <c r="D101" s="45"/>
      <c r="E101" s="6">
        <f>SUM(E86:E100)</f>
        <v>10806.293373000004</v>
      </c>
      <c r="F101" s="6">
        <f>SUM(F86:F100)</f>
        <v>5.2590925574967748</v>
      </c>
      <c r="G101" s="6"/>
      <c r="H101" s="12"/>
      <c r="I101" s="12"/>
    </row>
    <row r="102" spans="1:9" x14ac:dyDescent="0.2">
      <c r="A102" s="46"/>
      <c r="B102" s="46"/>
      <c r="C102" s="46"/>
      <c r="D102" s="46"/>
      <c r="E102" s="5"/>
      <c r="F102" s="5"/>
      <c r="G102" s="5"/>
    </row>
    <row r="103" spans="1:9" x14ac:dyDescent="0.2">
      <c r="A103" s="45" t="s">
        <v>44</v>
      </c>
      <c r="B103" s="45"/>
      <c r="C103" s="45"/>
      <c r="D103" s="45"/>
      <c r="E103" s="6">
        <f>E56+E61+E83+E101</f>
        <v>202427.77705019998</v>
      </c>
      <c r="F103" s="6">
        <f>F56+F61+F83+F101</f>
        <v>98.51540939793837</v>
      </c>
      <c r="G103" s="6"/>
      <c r="H103" s="12"/>
      <c r="I103" s="12"/>
    </row>
    <row r="104" spans="1:9" x14ac:dyDescent="0.2">
      <c r="A104" s="45"/>
      <c r="B104" s="45"/>
      <c r="C104" s="45"/>
      <c r="D104" s="45"/>
      <c r="E104" s="6"/>
      <c r="F104" s="6"/>
      <c r="G104" s="6"/>
      <c r="H104" s="12"/>
      <c r="I104" s="12"/>
    </row>
    <row r="105" spans="1:9" x14ac:dyDescent="0.2">
      <c r="A105" s="45" t="s">
        <v>46</v>
      </c>
      <c r="B105" s="45"/>
      <c r="C105" s="45"/>
      <c r="D105" s="45"/>
      <c r="E105" s="6">
        <f>E107-(E56+E61+E83+E101)</f>
        <v>3050.5113590000255</v>
      </c>
      <c r="F105" s="6">
        <f>F107-(F56+F61+F83+F101)</f>
        <v>1.4845906020616297</v>
      </c>
      <c r="G105" s="6"/>
      <c r="H105" s="12"/>
      <c r="I105" s="12"/>
    </row>
    <row r="106" spans="1:9" x14ac:dyDescent="0.2">
      <c r="A106" s="45"/>
      <c r="B106" s="45"/>
      <c r="C106" s="45"/>
      <c r="D106" s="45"/>
      <c r="E106" s="6"/>
      <c r="F106" s="6"/>
      <c r="G106" s="6"/>
      <c r="H106" s="12"/>
      <c r="I106" s="12"/>
    </row>
    <row r="107" spans="1:9" x14ac:dyDescent="0.2">
      <c r="A107" s="48" t="s">
        <v>45</v>
      </c>
      <c r="B107" s="48"/>
      <c r="C107" s="48"/>
      <c r="D107" s="48"/>
      <c r="E107" s="7">
        <v>205478.2884092</v>
      </c>
      <c r="F107" s="7">
        <v>100</v>
      </c>
      <c r="G107" s="7"/>
      <c r="H107" s="12"/>
      <c r="I107" s="12"/>
    </row>
    <row r="108" spans="1:9" x14ac:dyDescent="0.2">
      <c r="A108" s="14" t="s">
        <v>1307</v>
      </c>
      <c r="F108" s="2" t="s">
        <v>776</v>
      </c>
    </row>
    <row r="110" spans="1:9" x14ac:dyDescent="0.2">
      <c r="A110" s="12" t="s">
        <v>47</v>
      </c>
    </row>
    <row r="111" spans="1:9" x14ac:dyDescent="0.2">
      <c r="A111" s="12" t="s">
        <v>330</v>
      </c>
    </row>
    <row r="113" spans="1:4" x14ac:dyDescent="0.2">
      <c r="A113" s="12" t="s">
        <v>48</v>
      </c>
    </row>
    <row r="114" spans="1:4" x14ac:dyDescent="0.2">
      <c r="A114" s="12" t="s">
        <v>49</v>
      </c>
    </row>
    <row r="115" spans="1:4" x14ac:dyDescent="0.2">
      <c r="A115" s="12" t="s">
        <v>50</v>
      </c>
      <c r="B115" s="12"/>
      <c r="C115" s="30" t="s">
        <v>52</v>
      </c>
      <c r="D115" s="12" t="s">
        <v>1150</v>
      </c>
    </row>
    <row r="116" spans="1:4" x14ac:dyDescent="0.2">
      <c r="A116" s="14" t="s">
        <v>53</v>
      </c>
      <c r="C116" s="49">
        <v>270.50110000000001</v>
      </c>
      <c r="D116" s="50">
        <v>255.5694</v>
      </c>
    </row>
    <row r="117" spans="1:4" x14ac:dyDescent="0.2">
      <c r="A117" s="14" t="s">
        <v>54</v>
      </c>
      <c r="C117" s="49">
        <v>31.555800000000001</v>
      </c>
      <c r="D117" s="50">
        <v>29.8139</v>
      </c>
    </row>
    <row r="118" spans="1:4" x14ac:dyDescent="0.2">
      <c r="A118" s="14" t="s">
        <v>55</v>
      </c>
      <c r="C118" s="49">
        <v>306.49970000000002</v>
      </c>
      <c r="D118" s="50">
        <v>291.1626</v>
      </c>
    </row>
    <row r="119" spans="1:4" x14ac:dyDescent="0.2">
      <c r="A119" s="14" t="s">
        <v>56</v>
      </c>
      <c r="C119" s="49">
        <v>37.158799999999999</v>
      </c>
      <c r="D119" s="50">
        <v>35.296100000000003</v>
      </c>
    </row>
    <row r="121" spans="1:4" x14ac:dyDescent="0.2">
      <c r="A121" s="14" t="s">
        <v>57</v>
      </c>
    </row>
    <row r="123" spans="1:4" x14ac:dyDescent="0.2">
      <c r="A123" s="14" t="s">
        <v>937</v>
      </c>
    </row>
    <row r="125" spans="1:4" x14ac:dyDescent="0.2">
      <c r="A125" s="12" t="s">
        <v>58</v>
      </c>
      <c r="D125" s="30" t="s">
        <v>59</v>
      </c>
    </row>
    <row r="127" spans="1:4" x14ac:dyDescent="0.2">
      <c r="A127" s="12" t="s">
        <v>331</v>
      </c>
      <c r="D127" s="32">
        <v>0.29680000000000001</v>
      </c>
    </row>
    <row r="129" spans="1:5" x14ac:dyDescent="0.2">
      <c r="A129" s="12" t="s">
        <v>332</v>
      </c>
      <c r="D129" s="1">
        <v>5.1040311517824799</v>
      </c>
      <c r="E129" s="2" t="s">
        <v>60</v>
      </c>
    </row>
    <row r="131" spans="1:5" x14ac:dyDescent="0.2">
      <c r="A131" s="12" t="s">
        <v>1360</v>
      </c>
    </row>
    <row r="133" spans="1:5" x14ac:dyDescent="0.2">
      <c r="A133" s="12" t="s">
        <v>1361</v>
      </c>
      <c r="D133" s="30" t="s">
        <v>59</v>
      </c>
    </row>
    <row r="134" spans="1:5" x14ac:dyDescent="0.2">
      <c r="A134" s="29" t="s">
        <v>1363</v>
      </c>
      <c r="D134" s="30"/>
    </row>
    <row r="135" spans="1:5" ht="15.05" x14ac:dyDescent="0.3">
      <c r="A135" s="31" t="s">
        <v>1364</v>
      </c>
      <c r="D135" s="30"/>
    </row>
    <row r="137" spans="1:5" x14ac:dyDescent="0.2">
      <c r="A137" s="12" t="s">
        <v>1362</v>
      </c>
    </row>
    <row r="138" spans="1:5" x14ac:dyDescent="0.2">
      <c r="A138" s="12"/>
    </row>
    <row r="139" spans="1:5" x14ac:dyDescent="0.2">
      <c r="A139" s="12" t="s">
        <v>941</v>
      </c>
    </row>
    <row r="140" spans="1:5" x14ac:dyDescent="0.2">
      <c r="A140" s="13"/>
    </row>
    <row r="157" spans="1:1" x14ac:dyDescent="0.2">
      <c r="A157" s="12" t="s">
        <v>944</v>
      </c>
    </row>
    <row r="159" spans="1:1" x14ac:dyDescent="0.2">
      <c r="A159" s="12" t="s">
        <v>942</v>
      </c>
    </row>
    <row r="177" spans="1:1" x14ac:dyDescent="0.2">
      <c r="A177" s="14" t="s">
        <v>940</v>
      </c>
    </row>
  </sheetData>
  <mergeCells count="1">
    <mergeCell ref="A1:G1"/>
  </mergeCells>
  <conditionalFormatting sqref="F2:F3">
    <cfRule type="cellIs" dxfId="87" priority="4" stopIfTrue="1" operator="between">
      <formula>0.009</formula>
      <formula>-0.009</formula>
    </cfRule>
  </conditionalFormatting>
  <conditionalFormatting sqref="F5:F171">
    <cfRule type="cellIs" dxfId="86" priority="2" stopIfTrue="1" operator="between">
      <formula>0.009</formula>
      <formula>-0.009</formula>
    </cfRule>
  </conditionalFormatting>
  <conditionalFormatting sqref="F271:F272">
    <cfRule type="cellIs" dxfId="85" priority="1" stopIfTrue="1" operator="between">
      <formula>0.009</formula>
      <formula>-0.009</formula>
    </cfRule>
  </conditionalFormatting>
  <conditionalFormatting sqref="F276:F65541">
    <cfRule type="cellIs" dxfId="84"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80"/>
  <sheetViews>
    <sheetView workbookViewId="0">
      <selection sqref="A1:G1"/>
    </sheetView>
  </sheetViews>
  <sheetFormatPr defaultColWidth="9.109375" defaultRowHeight="10.5" x14ac:dyDescent="0.2"/>
  <cols>
    <col min="1" max="1" width="38.6640625" style="14" bestFit="1" customWidth="1"/>
    <col min="2" max="2" width="53.88671875" style="14" bestFit="1" customWidth="1"/>
    <col min="3" max="3" width="25.5546875" style="14" bestFit="1" customWidth="1"/>
    <col min="4" max="4" width="15.44140625" style="14" bestFit="1" customWidth="1"/>
    <col min="5" max="5" width="30.44140625" style="2" customWidth="1"/>
    <col min="6" max="6" width="31.33203125" style="2" bestFit="1" customWidth="1"/>
    <col min="7" max="7" width="33.33203125" style="2" customWidth="1"/>
    <col min="8" max="8" width="29.109375" style="14" customWidth="1"/>
    <col min="9" max="16384" width="9.109375" style="14"/>
  </cols>
  <sheetData>
    <row r="1" spans="1:11" s="34" customFormat="1" ht="14.4" x14ac:dyDescent="0.2">
      <c r="A1" s="99" t="s">
        <v>10</v>
      </c>
      <c r="B1" s="100"/>
      <c r="C1" s="100"/>
      <c r="D1" s="100"/>
      <c r="E1" s="100"/>
      <c r="F1" s="100"/>
      <c r="G1" s="100"/>
    </row>
    <row r="2" spans="1:11" s="34" customFormat="1" ht="11.8" x14ac:dyDescent="0.2">
      <c r="E2" s="35"/>
      <c r="F2" s="1"/>
      <c r="G2" s="2"/>
    </row>
    <row r="3" spans="1:11" s="34" customFormat="1" ht="11.8" x14ac:dyDescent="0.2">
      <c r="A3" s="36" t="s">
        <v>7</v>
      </c>
      <c r="B3" s="37"/>
      <c r="C3" s="38"/>
      <c r="D3" s="38"/>
      <c r="E3" s="39"/>
      <c r="F3" s="1"/>
      <c r="G3" s="2"/>
    </row>
    <row r="4" spans="1:11" s="34" customFormat="1" ht="28.5" customHeight="1" x14ac:dyDescent="0.2">
      <c r="A4" s="67" t="s">
        <v>2</v>
      </c>
      <c r="B4" s="67" t="s">
        <v>0</v>
      </c>
      <c r="C4" s="68" t="s">
        <v>4</v>
      </c>
      <c r="D4" s="68" t="s">
        <v>1</v>
      </c>
      <c r="E4" s="69" t="s">
        <v>6</v>
      </c>
      <c r="F4" s="70" t="s">
        <v>249</v>
      </c>
      <c r="G4" s="69" t="s">
        <v>250</v>
      </c>
      <c r="H4" s="71" t="s">
        <v>251</v>
      </c>
      <c r="I4" s="72" t="s">
        <v>5</v>
      </c>
      <c r="J4" s="55"/>
      <c r="K4" s="55"/>
    </row>
    <row r="5" spans="1:11" x14ac:dyDescent="0.2">
      <c r="A5" s="73" t="s">
        <v>117</v>
      </c>
      <c r="B5" s="74"/>
      <c r="C5" s="74"/>
      <c r="D5" s="74"/>
      <c r="E5" s="8"/>
      <c r="F5" s="8"/>
      <c r="G5" s="8"/>
      <c r="H5" s="74"/>
      <c r="I5" s="74"/>
    </row>
    <row r="6" spans="1:11" x14ac:dyDescent="0.2">
      <c r="A6" s="73" t="s">
        <v>26</v>
      </c>
      <c r="B6" s="74"/>
      <c r="C6" s="74"/>
      <c r="D6" s="74"/>
      <c r="E6" s="8"/>
      <c r="F6" s="8"/>
      <c r="G6" s="8"/>
      <c r="H6" s="74"/>
      <c r="I6" s="74"/>
    </row>
    <row r="7" spans="1:11" x14ac:dyDescent="0.2">
      <c r="A7" s="74" t="s">
        <v>119</v>
      </c>
      <c r="B7" s="74" t="s">
        <v>118</v>
      </c>
      <c r="C7" s="74" t="s">
        <v>120</v>
      </c>
      <c r="D7" s="75">
        <v>920050</v>
      </c>
      <c r="E7" s="8">
        <v>16820.3541</v>
      </c>
      <c r="F7" s="8">
        <v>6.7215776210382696</v>
      </c>
      <c r="G7" s="8">
        <v>-2554.2374</v>
      </c>
      <c r="H7" s="8">
        <v>-1.0206981877188299</v>
      </c>
      <c r="I7" s="76"/>
    </row>
    <row r="8" spans="1:11" x14ac:dyDescent="0.2">
      <c r="A8" s="74" t="s">
        <v>122</v>
      </c>
      <c r="B8" s="74" t="s">
        <v>121</v>
      </c>
      <c r="C8" s="74" t="s">
        <v>120</v>
      </c>
      <c r="D8" s="75">
        <v>927500</v>
      </c>
      <c r="E8" s="8">
        <v>12505.946250000001</v>
      </c>
      <c r="F8" s="8">
        <v>4.99749814683791</v>
      </c>
      <c r="G8" s="8">
        <v>-1100.7066</v>
      </c>
      <c r="H8" s="8">
        <v>-0.43985309737855699</v>
      </c>
      <c r="I8" s="76"/>
    </row>
    <row r="9" spans="1:11" x14ac:dyDescent="0.2">
      <c r="A9" s="74" t="s">
        <v>130</v>
      </c>
      <c r="B9" s="74" t="s">
        <v>129</v>
      </c>
      <c r="C9" s="74" t="s">
        <v>131</v>
      </c>
      <c r="D9" s="75">
        <v>485725</v>
      </c>
      <c r="E9" s="8">
        <v>8419.5571500000005</v>
      </c>
      <c r="F9" s="8">
        <v>3.3645371900043801</v>
      </c>
      <c r="G9" s="8">
        <v>-2756.9111625</v>
      </c>
      <c r="H9" s="8">
        <v>-1.1016886007798501</v>
      </c>
      <c r="I9" s="76"/>
    </row>
    <row r="10" spans="1:11" x14ac:dyDescent="0.2">
      <c r="A10" s="74" t="s">
        <v>124</v>
      </c>
      <c r="B10" s="74" t="s">
        <v>123</v>
      </c>
      <c r="C10" s="74" t="s">
        <v>125</v>
      </c>
      <c r="D10" s="75">
        <v>228300</v>
      </c>
      <c r="E10" s="8">
        <v>7972.9209000000001</v>
      </c>
      <c r="F10" s="8">
        <v>3.18605698650234</v>
      </c>
      <c r="G10" s="8">
        <v>-1097.3440499999999</v>
      </c>
      <c r="H10" s="8">
        <v>-0.43850938958886099</v>
      </c>
      <c r="I10" s="76"/>
    </row>
    <row r="11" spans="1:11" x14ac:dyDescent="0.2">
      <c r="A11" s="74" t="s">
        <v>127</v>
      </c>
      <c r="B11" s="74" t="s">
        <v>126</v>
      </c>
      <c r="C11" s="74" t="s">
        <v>128</v>
      </c>
      <c r="D11" s="75">
        <v>501800</v>
      </c>
      <c r="E11" s="8">
        <v>7881.5217000000002</v>
      </c>
      <c r="F11" s="8">
        <v>3.1495329743651199</v>
      </c>
      <c r="G11" s="8">
        <v>-1735.91</v>
      </c>
      <c r="H11" s="8">
        <v>-0.69368657394296696</v>
      </c>
      <c r="I11" s="76"/>
    </row>
    <row r="12" spans="1:11" x14ac:dyDescent="0.2">
      <c r="A12" s="74" t="s">
        <v>135</v>
      </c>
      <c r="B12" s="74" t="s">
        <v>134</v>
      </c>
      <c r="C12" s="74" t="s">
        <v>136</v>
      </c>
      <c r="D12" s="75">
        <v>593000</v>
      </c>
      <c r="E12" s="8">
        <v>7561.3429999999998</v>
      </c>
      <c r="F12" s="8">
        <v>3.0215864417381302</v>
      </c>
      <c r="G12" s="8">
        <v>-2351.6442499999998</v>
      </c>
      <c r="H12" s="8">
        <v>-0.93973998819937499</v>
      </c>
      <c r="I12" s="76"/>
    </row>
    <row r="13" spans="1:11" x14ac:dyDescent="0.2">
      <c r="A13" s="74" t="s">
        <v>133</v>
      </c>
      <c r="B13" s="74" t="s">
        <v>132</v>
      </c>
      <c r="C13" s="74" t="s">
        <v>120</v>
      </c>
      <c r="D13" s="75">
        <v>615900</v>
      </c>
      <c r="E13" s="8">
        <v>6787.2179999999998</v>
      </c>
      <c r="F13" s="8">
        <v>2.7122385383021199</v>
      </c>
      <c r="G13" s="8">
        <v>-1208.9765625</v>
      </c>
      <c r="H13" s="8">
        <v>-0.48311883082531398</v>
      </c>
      <c r="I13" s="76"/>
    </row>
    <row r="14" spans="1:11" x14ac:dyDescent="0.2">
      <c r="A14" s="74" t="s">
        <v>166</v>
      </c>
      <c r="B14" s="74" t="s">
        <v>165</v>
      </c>
      <c r="C14" s="74" t="s">
        <v>167</v>
      </c>
      <c r="D14" s="75">
        <v>919500</v>
      </c>
      <c r="E14" s="8">
        <v>6201.5677500000002</v>
      </c>
      <c r="F14" s="8">
        <v>2.4782069839869001</v>
      </c>
      <c r="G14" s="8">
        <v>-3456.7829999999999</v>
      </c>
      <c r="H14" s="8">
        <v>-1.3813642159641299</v>
      </c>
      <c r="I14" s="76"/>
    </row>
    <row r="15" spans="1:11" x14ac:dyDescent="0.2">
      <c r="A15" s="74" t="s">
        <v>138</v>
      </c>
      <c r="B15" s="74" t="s">
        <v>137</v>
      </c>
      <c r="C15" s="74" t="s">
        <v>128</v>
      </c>
      <c r="D15" s="75">
        <v>380000</v>
      </c>
      <c r="E15" s="8">
        <v>6051.5</v>
      </c>
      <c r="F15" s="8">
        <v>2.41823844681802</v>
      </c>
      <c r="G15" s="8">
        <v>-770.04690000000005</v>
      </c>
      <c r="H15" s="8">
        <v>-0.30771825488441401</v>
      </c>
      <c r="I15" s="76"/>
    </row>
    <row r="16" spans="1:11" x14ac:dyDescent="0.2">
      <c r="A16" s="74" t="s">
        <v>160</v>
      </c>
      <c r="B16" s="74" t="s">
        <v>159</v>
      </c>
      <c r="C16" s="74" t="s">
        <v>161</v>
      </c>
      <c r="D16" s="75">
        <v>2919500</v>
      </c>
      <c r="E16" s="8">
        <v>5343.8527999999997</v>
      </c>
      <c r="F16" s="8">
        <v>2.1354557209115299</v>
      </c>
      <c r="G16" s="8">
        <v>-2348.4207999999999</v>
      </c>
      <c r="H16" s="8">
        <v>-0.93845186612693099</v>
      </c>
      <c r="I16" s="76"/>
    </row>
    <row r="17" spans="1:9" x14ac:dyDescent="0.2">
      <c r="A17" s="74" t="s">
        <v>152</v>
      </c>
      <c r="B17" s="74" t="s">
        <v>151</v>
      </c>
      <c r="C17" s="74" t="s">
        <v>120</v>
      </c>
      <c r="D17" s="75">
        <v>632250</v>
      </c>
      <c r="E17" s="8">
        <v>4877.8087500000001</v>
      </c>
      <c r="F17" s="8">
        <v>1.9492199711600999</v>
      </c>
      <c r="G17" s="8">
        <v>-2088.1683750000002</v>
      </c>
      <c r="H17" s="8">
        <v>-0.83445245771370802</v>
      </c>
      <c r="I17" s="76"/>
    </row>
    <row r="18" spans="1:9" x14ac:dyDescent="0.2">
      <c r="A18" s="74" t="s">
        <v>146</v>
      </c>
      <c r="B18" s="74" t="s">
        <v>145</v>
      </c>
      <c r="C18" s="74" t="s">
        <v>147</v>
      </c>
      <c r="D18" s="75">
        <v>36850</v>
      </c>
      <c r="E18" s="8">
        <v>4241.2691750000004</v>
      </c>
      <c r="F18" s="8">
        <v>1.6948525460281101</v>
      </c>
      <c r="G18" s="8">
        <v>-1099.4159999999999</v>
      </c>
      <c r="H18" s="8">
        <v>-0.439337361025676</v>
      </c>
      <c r="I18" s="76"/>
    </row>
    <row r="19" spans="1:9" x14ac:dyDescent="0.2">
      <c r="A19" s="74" t="s">
        <v>140</v>
      </c>
      <c r="B19" s="74" t="s">
        <v>139</v>
      </c>
      <c r="C19" s="74" t="s">
        <v>141</v>
      </c>
      <c r="D19" s="75">
        <v>290000</v>
      </c>
      <c r="E19" s="8">
        <v>4063.77</v>
      </c>
      <c r="F19" s="8">
        <v>1.62392214377025</v>
      </c>
      <c r="G19" s="8">
        <v>-785.76400000000001</v>
      </c>
      <c r="H19" s="8">
        <v>-0.313998961402216</v>
      </c>
      <c r="I19" s="76"/>
    </row>
    <row r="20" spans="1:9" x14ac:dyDescent="0.2">
      <c r="A20" s="74" t="s">
        <v>143</v>
      </c>
      <c r="B20" s="74" t="s">
        <v>142</v>
      </c>
      <c r="C20" s="74" t="s">
        <v>144</v>
      </c>
      <c r="D20" s="75">
        <v>1126000</v>
      </c>
      <c r="E20" s="8">
        <v>4026.576</v>
      </c>
      <c r="F20" s="8">
        <v>1.6090590584540501</v>
      </c>
      <c r="G20" s="8">
        <v>-619.36125000000004</v>
      </c>
      <c r="H20" s="8">
        <v>-0.24750279884644599</v>
      </c>
      <c r="I20" s="76"/>
    </row>
    <row r="21" spans="1:9" x14ac:dyDescent="0.2">
      <c r="A21" s="74" t="s">
        <v>154</v>
      </c>
      <c r="B21" s="74" t="s">
        <v>153</v>
      </c>
      <c r="C21" s="74" t="s">
        <v>155</v>
      </c>
      <c r="D21" s="75">
        <v>220000</v>
      </c>
      <c r="E21" s="8">
        <v>3816.34</v>
      </c>
      <c r="F21" s="8">
        <v>1.5250467015003699</v>
      </c>
      <c r="G21" s="8">
        <v>-955.74535000000003</v>
      </c>
      <c r="H21" s="8">
        <v>-0.38192516743576699</v>
      </c>
      <c r="I21" s="76"/>
    </row>
    <row r="22" spans="1:9" x14ac:dyDescent="0.2">
      <c r="A22" s="74" t="s">
        <v>157</v>
      </c>
      <c r="B22" s="74" t="s">
        <v>156</v>
      </c>
      <c r="C22" s="74" t="s">
        <v>158</v>
      </c>
      <c r="D22" s="75">
        <v>51000</v>
      </c>
      <c r="E22" s="8">
        <v>3374.2620000000002</v>
      </c>
      <c r="F22" s="8">
        <v>1.34838801917492</v>
      </c>
      <c r="G22" s="8">
        <v>-671.49506250000002</v>
      </c>
      <c r="H22" s="8">
        <v>-0.26833597901114897</v>
      </c>
      <c r="I22" s="76"/>
    </row>
    <row r="23" spans="1:9" x14ac:dyDescent="0.2">
      <c r="A23" s="74" t="s">
        <v>173</v>
      </c>
      <c r="B23" s="74" t="s">
        <v>172</v>
      </c>
      <c r="C23" s="74" t="s">
        <v>174</v>
      </c>
      <c r="D23" s="75">
        <v>950000</v>
      </c>
      <c r="E23" s="8">
        <v>3362.5250000000001</v>
      </c>
      <c r="F23" s="8">
        <v>1.3436977994524899</v>
      </c>
      <c r="G23" s="8">
        <v>-1344.7349999999999</v>
      </c>
      <c r="H23" s="8">
        <v>-0.53736922709771595</v>
      </c>
      <c r="I23" s="76"/>
    </row>
    <row r="24" spans="1:9" x14ac:dyDescent="0.2">
      <c r="A24" s="74" t="s">
        <v>212</v>
      </c>
      <c r="B24" s="74" t="s">
        <v>211</v>
      </c>
      <c r="C24" s="74" t="s">
        <v>213</v>
      </c>
      <c r="D24" s="75">
        <v>2085100</v>
      </c>
      <c r="E24" s="8">
        <v>3216.0582399999998</v>
      </c>
      <c r="F24" s="8">
        <v>1.28516825302386</v>
      </c>
      <c r="G24" s="8">
        <v>-2047.1880000000001</v>
      </c>
      <c r="H24" s="8">
        <v>-0.81807630000239295</v>
      </c>
      <c r="I24" s="76"/>
    </row>
    <row r="25" spans="1:9" x14ac:dyDescent="0.2">
      <c r="A25" s="74" t="s">
        <v>149</v>
      </c>
      <c r="B25" s="74" t="s">
        <v>148</v>
      </c>
      <c r="C25" s="74" t="s">
        <v>150</v>
      </c>
      <c r="D25" s="75">
        <v>1430000</v>
      </c>
      <c r="E25" s="8">
        <v>2884.31</v>
      </c>
      <c r="F25" s="8">
        <v>1.1525984193244101</v>
      </c>
      <c r="G25" s="8"/>
      <c r="H25" s="8"/>
      <c r="I25" s="76"/>
    </row>
    <row r="26" spans="1:9" x14ac:dyDescent="0.2">
      <c r="A26" s="74" t="s">
        <v>176</v>
      </c>
      <c r="B26" s="74" t="s">
        <v>175</v>
      </c>
      <c r="C26" s="74" t="s">
        <v>177</v>
      </c>
      <c r="D26" s="75">
        <v>404500</v>
      </c>
      <c r="E26" s="8">
        <v>2773.6565000000001</v>
      </c>
      <c r="F26" s="8">
        <v>1.1083802010355599</v>
      </c>
      <c r="G26" s="8">
        <v>-574.49919999999997</v>
      </c>
      <c r="H26" s="8">
        <v>-0.229575485930132</v>
      </c>
      <c r="I26" s="76"/>
    </row>
    <row r="27" spans="1:9" x14ac:dyDescent="0.2">
      <c r="A27" s="74" t="s">
        <v>169</v>
      </c>
      <c r="B27" s="74" t="s">
        <v>168</v>
      </c>
      <c r="C27" s="74" t="s">
        <v>167</v>
      </c>
      <c r="D27" s="75">
        <v>23000</v>
      </c>
      <c r="E27" s="8">
        <v>2650.0945000000002</v>
      </c>
      <c r="F27" s="8">
        <v>1.0590036201935</v>
      </c>
      <c r="G27" s="8"/>
      <c r="H27" s="8"/>
      <c r="I27" s="76"/>
    </row>
    <row r="28" spans="1:9" x14ac:dyDescent="0.2">
      <c r="A28" s="74" t="s">
        <v>179</v>
      </c>
      <c r="B28" s="74" t="s">
        <v>178</v>
      </c>
      <c r="C28" s="74" t="s">
        <v>180</v>
      </c>
      <c r="D28" s="75">
        <v>380000</v>
      </c>
      <c r="E28" s="8">
        <v>2524.5300000000002</v>
      </c>
      <c r="F28" s="8">
        <v>1.0088268208122799</v>
      </c>
      <c r="G28" s="8">
        <v>-499.98750000000001</v>
      </c>
      <c r="H28" s="8">
        <v>-0.19979988357075501</v>
      </c>
      <c r="I28" s="76"/>
    </row>
    <row r="29" spans="1:9" x14ac:dyDescent="0.2">
      <c r="A29" s="74" t="s">
        <v>163</v>
      </c>
      <c r="B29" s="74" t="s">
        <v>162</v>
      </c>
      <c r="C29" s="74" t="s">
        <v>164</v>
      </c>
      <c r="D29" s="75">
        <v>150000</v>
      </c>
      <c r="E29" s="8">
        <v>2384.625</v>
      </c>
      <c r="F29" s="8">
        <v>0.952919417705266</v>
      </c>
      <c r="G29" s="8">
        <v>-207.8115</v>
      </c>
      <c r="H29" s="8">
        <v>-8.3043503096905294E-2</v>
      </c>
      <c r="I29" s="76"/>
    </row>
    <row r="30" spans="1:9" x14ac:dyDescent="0.2">
      <c r="A30" s="74" t="s">
        <v>196</v>
      </c>
      <c r="B30" s="74" t="s">
        <v>195</v>
      </c>
      <c r="C30" s="74" t="s">
        <v>197</v>
      </c>
      <c r="D30" s="75">
        <v>750000</v>
      </c>
      <c r="E30" s="8">
        <v>2259.9</v>
      </c>
      <c r="F30" s="8">
        <v>0.90307809071536604</v>
      </c>
      <c r="G30" s="8">
        <v>-1338.2816250000001</v>
      </c>
      <c r="H30" s="8">
        <v>-0.53479039547964802</v>
      </c>
      <c r="I30" s="76"/>
    </row>
    <row r="31" spans="1:9" x14ac:dyDescent="0.2">
      <c r="A31" s="74" t="s">
        <v>184</v>
      </c>
      <c r="B31" s="74" t="s">
        <v>183</v>
      </c>
      <c r="C31" s="74" t="s">
        <v>185</v>
      </c>
      <c r="D31" s="75">
        <v>95000</v>
      </c>
      <c r="E31" s="8">
        <v>2145.9074999999998</v>
      </c>
      <c r="F31" s="8">
        <v>0.85752557544660601</v>
      </c>
      <c r="G31" s="8"/>
      <c r="H31" s="8"/>
      <c r="I31" s="76"/>
    </row>
    <row r="32" spans="1:9" x14ac:dyDescent="0.2">
      <c r="A32" s="74" t="s">
        <v>171</v>
      </c>
      <c r="B32" s="74" t="s">
        <v>170</v>
      </c>
      <c r="C32" s="74" t="s">
        <v>155</v>
      </c>
      <c r="D32" s="75">
        <v>150773</v>
      </c>
      <c r="E32" s="8">
        <v>2136.9811159999999</v>
      </c>
      <c r="F32" s="8">
        <v>0.85395850530203599</v>
      </c>
      <c r="G32" s="8"/>
      <c r="H32" s="8"/>
      <c r="I32" s="76"/>
    </row>
    <row r="33" spans="1:9" x14ac:dyDescent="0.2">
      <c r="A33" s="74" t="s">
        <v>187</v>
      </c>
      <c r="B33" s="74" t="s">
        <v>186</v>
      </c>
      <c r="C33" s="74" t="s">
        <v>174</v>
      </c>
      <c r="D33" s="75">
        <v>29500</v>
      </c>
      <c r="E33" s="8">
        <v>2127.20075</v>
      </c>
      <c r="F33" s="8">
        <v>0.85005017561763596</v>
      </c>
      <c r="G33" s="8"/>
      <c r="H33" s="8"/>
      <c r="I33" s="76"/>
    </row>
    <row r="34" spans="1:9" x14ac:dyDescent="0.2">
      <c r="A34" s="74" t="s">
        <v>194</v>
      </c>
      <c r="B34" s="74" t="s">
        <v>193</v>
      </c>
      <c r="C34" s="74" t="s">
        <v>180</v>
      </c>
      <c r="D34" s="75">
        <v>1500000</v>
      </c>
      <c r="E34" s="8">
        <v>1926.15</v>
      </c>
      <c r="F34" s="8">
        <v>0.76970833418797402</v>
      </c>
      <c r="G34" s="8"/>
      <c r="H34" s="8"/>
      <c r="I34" s="76"/>
    </row>
    <row r="35" spans="1:9" x14ac:dyDescent="0.2">
      <c r="A35" s="74" t="s">
        <v>182</v>
      </c>
      <c r="B35" s="74" t="s">
        <v>181</v>
      </c>
      <c r="C35" s="74" t="s">
        <v>128</v>
      </c>
      <c r="D35" s="75">
        <v>125000</v>
      </c>
      <c r="E35" s="8">
        <v>1772.8125</v>
      </c>
      <c r="F35" s="8">
        <v>0.70843317301488296</v>
      </c>
      <c r="G35" s="8"/>
      <c r="H35" s="8"/>
      <c r="I35" s="76"/>
    </row>
    <row r="36" spans="1:9" x14ac:dyDescent="0.2">
      <c r="A36" s="74" t="s">
        <v>215</v>
      </c>
      <c r="B36" s="74" t="s">
        <v>214</v>
      </c>
      <c r="C36" s="74" t="s">
        <v>216</v>
      </c>
      <c r="D36" s="75">
        <v>197000</v>
      </c>
      <c r="E36" s="8">
        <v>1736.5550000000001</v>
      </c>
      <c r="F36" s="8">
        <v>0.69394432223648095</v>
      </c>
      <c r="G36" s="8"/>
      <c r="H36" s="8"/>
      <c r="I36" s="76"/>
    </row>
    <row r="37" spans="1:9" x14ac:dyDescent="0.2">
      <c r="A37" s="74" t="s">
        <v>199</v>
      </c>
      <c r="B37" s="74" t="s">
        <v>198</v>
      </c>
      <c r="C37" s="74" t="s">
        <v>192</v>
      </c>
      <c r="D37" s="75">
        <v>170000</v>
      </c>
      <c r="E37" s="8">
        <v>1705.61</v>
      </c>
      <c r="F37" s="8">
        <v>0.68157839829418798</v>
      </c>
      <c r="G37" s="8"/>
      <c r="H37" s="8"/>
      <c r="I37" s="76"/>
    </row>
    <row r="38" spans="1:9" x14ac:dyDescent="0.2">
      <c r="A38" s="74" t="s">
        <v>204</v>
      </c>
      <c r="B38" s="74" t="s">
        <v>203</v>
      </c>
      <c r="C38" s="74" t="s">
        <v>205</v>
      </c>
      <c r="D38" s="75">
        <v>250000</v>
      </c>
      <c r="E38" s="8">
        <v>1629.125</v>
      </c>
      <c r="F38" s="8">
        <v>0.65101424600056201</v>
      </c>
      <c r="G38" s="8"/>
      <c r="H38" s="8"/>
      <c r="I38" s="76"/>
    </row>
    <row r="39" spans="1:9" x14ac:dyDescent="0.2">
      <c r="A39" s="74" t="s">
        <v>218</v>
      </c>
      <c r="B39" s="74" t="s">
        <v>217</v>
      </c>
      <c r="C39" s="74" t="s">
        <v>219</v>
      </c>
      <c r="D39" s="75">
        <v>135000</v>
      </c>
      <c r="E39" s="8">
        <v>1598.94</v>
      </c>
      <c r="F39" s="8">
        <v>0.63895202547388297</v>
      </c>
      <c r="G39" s="8"/>
      <c r="H39" s="8"/>
      <c r="I39" s="76"/>
    </row>
    <row r="40" spans="1:9" x14ac:dyDescent="0.2">
      <c r="A40" s="74" t="s">
        <v>191</v>
      </c>
      <c r="B40" s="74" t="s">
        <v>190</v>
      </c>
      <c r="C40" s="74" t="s">
        <v>192</v>
      </c>
      <c r="D40" s="75">
        <v>57000</v>
      </c>
      <c r="E40" s="8">
        <v>1578.5295000000001</v>
      </c>
      <c r="F40" s="8">
        <v>0.63079579052076695</v>
      </c>
      <c r="G40" s="8"/>
      <c r="H40" s="8"/>
      <c r="I40" s="76"/>
    </row>
    <row r="41" spans="1:9" x14ac:dyDescent="0.2">
      <c r="A41" s="74" t="s">
        <v>189</v>
      </c>
      <c r="B41" s="74" t="s">
        <v>188</v>
      </c>
      <c r="C41" s="74" t="s">
        <v>180</v>
      </c>
      <c r="D41" s="75">
        <v>520000</v>
      </c>
      <c r="E41" s="8">
        <v>1531.14</v>
      </c>
      <c r="F41" s="8">
        <v>0.61185848392314901</v>
      </c>
      <c r="G41" s="8"/>
      <c r="H41" s="8"/>
      <c r="I41" s="76"/>
    </row>
    <row r="42" spans="1:9" x14ac:dyDescent="0.2">
      <c r="A42" s="74" t="s">
        <v>201</v>
      </c>
      <c r="B42" s="74" t="s">
        <v>200</v>
      </c>
      <c r="C42" s="74" t="s">
        <v>202</v>
      </c>
      <c r="D42" s="75">
        <v>600000</v>
      </c>
      <c r="E42" s="8">
        <v>1478.28</v>
      </c>
      <c r="F42" s="8">
        <v>0.59073511214775498</v>
      </c>
      <c r="G42" s="8">
        <v>-152.52160000000001</v>
      </c>
      <c r="H42" s="8">
        <v>-6.09491195720398E-2</v>
      </c>
      <c r="I42" s="76"/>
    </row>
    <row r="43" spans="1:9" x14ac:dyDescent="0.2">
      <c r="A43" s="74" t="s">
        <v>209</v>
      </c>
      <c r="B43" s="74" t="s">
        <v>208</v>
      </c>
      <c r="C43" s="74" t="s">
        <v>210</v>
      </c>
      <c r="D43" s="75">
        <v>100000</v>
      </c>
      <c r="E43" s="8">
        <v>1318.25</v>
      </c>
      <c r="F43" s="8">
        <v>0.52678556267336196</v>
      </c>
      <c r="G43" s="8"/>
      <c r="H43" s="8"/>
      <c r="I43" s="76"/>
    </row>
    <row r="44" spans="1:9" x14ac:dyDescent="0.2">
      <c r="A44" s="74" t="s">
        <v>221</v>
      </c>
      <c r="B44" s="74" t="s">
        <v>220</v>
      </c>
      <c r="C44" s="74" t="s">
        <v>128</v>
      </c>
      <c r="D44" s="75">
        <v>185000</v>
      </c>
      <c r="E44" s="8">
        <v>1281.4949999999999</v>
      </c>
      <c r="F44" s="8">
        <v>0.51209790604065997</v>
      </c>
      <c r="G44" s="8"/>
      <c r="H44" s="8"/>
      <c r="I44" s="76"/>
    </row>
    <row r="45" spans="1:9" x14ac:dyDescent="0.2">
      <c r="A45" s="74" t="s">
        <v>223</v>
      </c>
      <c r="B45" s="74" t="s">
        <v>222</v>
      </c>
      <c r="C45" s="74" t="s">
        <v>131</v>
      </c>
      <c r="D45" s="75">
        <v>375000</v>
      </c>
      <c r="E45" s="8">
        <v>1253.625</v>
      </c>
      <c r="F45" s="8">
        <v>0.50096078210232797</v>
      </c>
      <c r="G45" s="8"/>
      <c r="H45" s="8"/>
      <c r="I45" s="76"/>
    </row>
    <row r="46" spans="1:9" x14ac:dyDescent="0.2">
      <c r="A46" s="74" t="s">
        <v>207</v>
      </c>
      <c r="B46" s="74" t="s">
        <v>206</v>
      </c>
      <c r="C46" s="74" t="s">
        <v>147</v>
      </c>
      <c r="D46" s="75">
        <v>160000</v>
      </c>
      <c r="E46" s="8">
        <v>1238.56</v>
      </c>
      <c r="F46" s="8">
        <v>0.49494066110731599</v>
      </c>
      <c r="G46" s="8"/>
      <c r="H46" s="8"/>
      <c r="I46" s="76"/>
    </row>
    <row r="47" spans="1:9" x14ac:dyDescent="0.2">
      <c r="A47" s="74" t="s">
        <v>242</v>
      </c>
      <c r="B47" s="74" t="s">
        <v>241</v>
      </c>
      <c r="C47" s="74" t="s">
        <v>120</v>
      </c>
      <c r="D47" s="75">
        <v>190506</v>
      </c>
      <c r="E47" s="8">
        <v>1238.0032409999999</v>
      </c>
      <c r="F47" s="8">
        <v>0.49471817477840402</v>
      </c>
      <c r="G47" s="8">
        <v>-491.69375000000002</v>
      </c>
      <c r="H47" s="8">
        <v>-0.19648562014543899</v>
      </c>
      <c r="I47" s="76"/>
    </row>
    <row r="48" spans="1:9" x14ac:dyDescent="0.2">
      <c r="A48" s="74" t="s">
        <v>231</v>
      </c>
      <c r="B48" s="74" t="s">
        <v>230</v>
      </c>
      <c r="C48" s="74" t="s">
        <v>155</v>
      </c>
      <c r="D48" s="75">
        <v>550000</v>
      </c>
      <c r="E48" s="8">
        <v>1236.125</v>
      </c>
      <c r="F48" s="8">
        <v>0.49396761134808198</v>
      </c>
      <c r="G48" s="8"/>
      <c r="H48" s="8"/>
      <c r="I48" s="76"/>
    </row>
    <row r="49" spans="1:9" x14ac:dyDescent="0.2">
      <c r="A49" s="74" t="s">
        <v>228</v>
      </c>
      <c r="B49" s="74" t="s">
        <v>227</v>
      </c>
      <c r="C49" s="74" t="s">
        <v>229</v>
      </c>
      <c r="D49" s="75">
        <v>260000</v>
      </c>
      <c r="E49" s="8">
        <v>1131.1300000000001</v>
      </c>
      <c r="F49" s="8">
        <v>0.452010584871398</v>
      </c>
      <c r="G49" s="8"/>
      <c r="H49" s="8"/>
      <c r="I49" s="76"/>
    </row>
    <row r="50" spans="1:9" x14ac:dyDescent="0.2">
      <c r="A50" s="74" t="s">
        <v>236</v>
      </c>
      <c r="B50" s="74" t="s">
        <v>235</v>
      </c>
      <c r="C50" s="74" t="s">
        <v>237</v>
      </c>
      <c r="D50" s="75">
        <v>50318</v>
      </c>
      <c r="E50" s="8">
        <v>910.88159499999995</v>
      </c>
      <c r="F50" s="8">
        <v>0.363997173184817</v>
      </c>
      <c r="G50" s="8"/>
      <c r="H50" s="8"/>
      <c r="I50" s="76"/>
    </row>
    <row r="51" spans="1:9" x14ac:dyDescent="0.2">
      <c r="A51" s="74" t="s">
        <v>233</v>
      </c>
      <c r="B51" s="74" t="s">
        <v>232</v>
      </c>
      <c r="C51" s="74" t="s">
        <v>234</v>
      </c>
      <c r="D51" s="75">
        <v>96572</v>
      </c>
      <c r="E51" s="8">
        <v>910.33595800000001</v>
      </c>
      <c r="F51" s="8">
        <v>0.363779131315626</v>
      </c>
      <c r="G51" s="8"/>
      <c r="H51" s="8"/>
      <c r="I51" s="76"/>
    </row>
    <row r="52" spans="1:9" x14ac:dyDescent="0.2">
      <c r="A52" s="74" t="s">
        <v>225</v>
      </c>
      <c r="B52" s="74" t="s">
        <v>224</v>
      </c>
      <c r="C52" s="74" t="s">
        <v>226</v>
      </c>
      <c r="D52" s="75">
        <v>115012</v>
      </c>
      <c r="E52" s="8">
        <v>827.79886999999997</v>
      </c>
      <c r="F52" s="8">
        <v>0.33079650560464502</v>
      </c>
      <c r="G52" s="8"/>
      <c r="H52" s="8"/>
      <c r="I52" s="76"/>
    </row>
    <row r="53" spans="1:9" x14ac:dyDescent="0.2">
      <c r="A53" s="74" t="s">
        <v>244</v>
      </c>
      <c r="B53" s="74" t="s">
        <v>243</v>
      </c>
      <c r="C53" s="74" t="s">
        <v>216</v>
      </c>
      <c r="D53" s="75">
        <v>50000</v>
      </c>
      <c r="E53" s="8">
        <v>759.97500000000002</v>
      </c>
      <c r="F53" s="8">
        <v>0.30369342536900301</v>
      </c>
      <c r="G53" s="8"/>
      <c r="H53" s="8"/>
      <c r="I53" s="76"/>
    </row>
    <row r="54" spans="1:9" x14ac:dyDescent="0.2">
      <c r="A54" s="74" t="s">
        <v>239</v>
      </c>
      <c r="B54" s="74" t="s">
        <v>238</v>
      </c>
      <c r="C54" s="74" t="s">
        <v>240</v>
      </c>
      <c r="D54" s="75">
        <v>130000</v>
      </c>
      <c r="E54" s="8">
        <v>583.89499999999998</v>
      </c>
      <c r="F54" s="8">
        <v>0.23333013928857399</v>
      </c>
      <c r="G54" s="8"/>
      <c r="H54" s="8"/>
      <c r="I54" s="76"/>
    </row>
    <row r="55" spans="1:9" x14ac:dyDescent="0.2">
      <c r="A55" s="74" t="s">
        <v>248</v>
      </c>
      <c r="B55" s="74" t="s">
        <v>247</v>
      </c>
      <c r="C55" s="74" t="s">
        <v>128</v>
      </c>
      <c r="D55" s="75">
        <v>17228</v>
      </c>
      <c r="E55" s="8">
        <v>120.74243800000001</v>
      </c>
      <c r="F55" s="8">
        <v>4.8249856355307097E-2</v>
      </c>
      <c r="G55" s="8"/>
      <c r="H55" s="8"/>
      <c r="I55" s="76"/>
    </row>
    <row r="56" spans="1:9" x14ac:dyDescent="0.2">
      <c r="A56" s="73" t="s">
        <v>31</v>
      </c>
      <c r="B56" s="73"/>
      <c r="C56" s="73"/>
      <c r="D56" s="73"/>
      <c r="E56" s="9">
        <f>SUM(E7:E55)</f>
        <v>166179.55528299997</v>
      </c>
      <c r="F56" s="9">
        <f>SUM(F7:F55)</f>
        <v>66.406971769060704</v>
      </c>
      <c r="G56" s="9">
        <f>SUM(G7:G55)</f>
        <v>-32257.648937499998</v>
      </c>
      <c r="H56" s="9">
        <f>SUM(H7:H55)</f>
        <v>-12.890471265739217</v>
      </c>
      <c r="I56" s="73"/>
    </row>
    <row r="57" spans="1:9" x14ac:dyDescent="0.2">
      <c r="A57" s="74"/>
      <c r="B57" s="74"/>
      <c r="C57" s="74"/>
      <c r="D57" s="74"/>
      <c r="E57" s="8"/>
      <c r="F57" s="8"/>
      <c r="G57" s="8"/>
      <c r="H57" s="74"/>
      <c r="I57" s="74"/>
    </row>
    <row r="58" spans="1:9" x14ac:dyDescent="0.2">
      <c r="A58" s="73" t="s">
        <v>333</v>
      </c>
      <c r="B58" s="74"/>
      <c r="C58" s="74"/>
      <c r="D58" s="74"/>
      <c r="E58" s="8"/>
      <c r="F58" s="8"/>
      <c r="G58" s="8"/>
      <c r="H58" s="74"/>
      <c r="I58" s="74"/>
    </row>
    <row r="59" spans="1:9" x14ac:dyDescent="0.2">
      <c r="A59" s="74"/>
      <c r="B59" s="74" t="s">
        <v>933</v>
      </c>
      <c r="C59" s="74"/>
      <c r="D59" s="74"/>
      <c r="E59" s="8"/>
      <c r="F59" s="8"/>
      <c r="G59" s="8">
        <v>-2659.2356249999998</v>
      </c>
      <c r="H59" s="8">
        <v>-1.0626565029369801</v>
      </c>
      <c r="I59" s="76"/>
    </row>
    <row r="60" spans="1:9" x14ac:dyDescent="0.2">
      <c r="A60" s="73" t="s">
        <v>31</v>
      </c>
      <c r="B60" s="73"/>
      <c r="C60" s="73"/>
      <c r="D60" s="73"/>
      <c r="E60" s="9"/>
      <c r="F60" s="9"/>
      <c r="G60" s="9">
        <f>SUM(G58:G59)</f>
        <v>-2659.2356249999998</v>
      </c>
      <c r="H60" s="9">
        <f>SUM(H58:H59)</f>
        <v>-1.0626565029369801</v>
      </c>
      <c r="I60" s="73"/>
    </row>
    <row r="61" spans="1:9" x14ac:dyDescent="0.2">
      <c r="A61" s="74"/>
      <c r="B61" s="74"/>
      <c r="C61" s="74"/>
      <c r="D61" s="74"/>
      <c r="E61" s="8"/>
      <c r="F61" s="8"/>
      <c r="G61" s="8"/>
      <c r="H61" s="74"/>
      <c r="I61" s="74"/>
    </row>
    <row r="62" spans="1:9" x14ac:dyDescent="0.2">
      <c r="A62" s="73" t="s">
        <v>25</v>
      </c>
      <c r="B62" s="74"/>
      <c r="C62" s="74"/>
      <c r="D62" s="74"/>
      <c r="E62" s="8"/>
      <c r="F62" s="8"/>
      <c r="G62" s="8"/>
      <c r="H62" s="74"/>
      <c r="I62" s="74"/>
    </row>
    <row r="63" spans="1:9" x14ac:dyDescent="0.2">
      <c r="A63" s="73" t="s">
        <v>26</v>
      </c>
      <c r="B63" s="74"/>
      <c r="C63" s="74"/>
      <c r="D63" s="74"/>
      <c r="E63" s="8"/>
      <c r="F63" s="8"/>
      <c r="G63" s="8"/>
      <c r="H63" s="74"/>
      <c r="I63" s="74"/>
    </row>
    <row r="64" spans="1:9" x14ac:dyDescent="0.2">
      <c r="A64" s="74" t="s">
        <v>96</v>
      </c>
      <c r="B64" s="74" t="s">
        <v>95</v>
      </c>
      <c r="C64" s="74" t="s">
        <v>74</v>
      </c>
      <c r="D64" s="75">
        <v>6500</v>
      </c>
      <c r="E64" s="8">
        <v>6614.3842396999999</v>
      </c>
      <c r="F64" s="8">
        <v>2.6431724812806201</v>
      </c>
      <c r="G64" s="76"/>
      <c r="H64" s="76"/>
      <c r="I64" s="76">
        <v>7.1849999999999996</v>
      </c>
    </row>
    <row r="65" spans="1:9" x14ac:dyDescent="0.2">
      <c r="A65" s="74" t="s">
        <v>66</v>
      </c>
      <c r="B65" s="74" t="s">
        <v>65</v>
      </c>
      <c r="C65" s="74" t="s">
        <v>29</v>
      </c>
      <c r="D65" s="75">
        <v>5000</v>
      </c>
      <c r="E65" s="8">
        <v>5224.3273972999996</v>
      </c>
      <c r="F65" s="8">
        <v>2.0876922037371801</v>
      </c>
      <c r="G65" s="76"/>
      <c r="H65" s="76"/>
      <c r="I65" s="76">
        <v>7.7568000000000001</v>
      </c>
    </row>
    <row r="66" spans="1:9" x14ac:dyDescent="0.2">
      <c r="A66" s="74" t="s">
        <v>306</v>
      </c>
      <c r="B66" s="74" t="s">
        <v>1451</v>
      </c>
      <c r="C66" s="74" t="s">
        <v>29</v>
      </c>
      <c r="D66" s="75">
        <v>5000</v>
      </c>
      <c r="E66" s="8">
        <v>5215.5049314999997</v>
      </c>
      <c r="F66" s="8">
        <v>2.0841666603192999</v>
      </c>
      <c r="G66" s="76"/>
      <c r="H66" s="76"/>
      <c r="I66" s="76">
        <v>8.2471999999999994</v>
      </c>
    </row>
    <row r="67" spans="1:9" x14ac:dyDescent="0.2">
      <c r="A67" s="74" t="s">
        <v>92</v>
      </c>
      <c r="B67" s="74" t="s">
        <v>91</v>
      </c>
      <c r="C67" s="74" t="s">
        <v>30</v>
      </c>
      <c r="D67" s="75">
        <v>5000</v>
      </c>
      <c r="E67" s="8">
        <v>5193.1873973000002</v>
      </c>
      <c r="F67" s="8">
        <v>2.0752483558921999</v>
      </c>
      <c r="G67" s="76"/>
      <c r="H67" s="76"/>
      <c r="I67" s="76">
        <v>7.6</v>
      </c>
    </row>
    <row r="68" spans="1:9" x14ac:dyDescent="0.2">
      <c r="A68" s="74" t="s">
        <v>113</v>
      </c>
      <c r="B68" s="74" t="s">
        <v>112</v>
      </c>
      <c r="C68" s="74" t="s">
        <v>30</v>
      </c>
      <c r="D68" s="75">
        <v>5000</v>
      </c>
      <c r="E68" s="8">
        <v>5115.3276711999997</v>
      </c>
      <c r="F68" s="8">
        <v>2.04413484963528</v>
      </c>
      <c r="G68" s="76"/>
      <c r="H68" s="76"/>
      <c r="I68" s="76">
        <v>7.3</v>
      </c>
    </row>
    <row r="69" spans="1:9" x14ac:dyDescent="0.2">
      <c r="A69" s="74" t="s">
        <v>98</v>
      </c>
      <c r="B69" s="74" t="s">
        <v>97</v>
      </c>
      <c r="C69" s="74" t="s">
        <v>74</v>
      </c>
      <c r="D69" s="75">
        <v>5000</v>
      </c>
      <c r="E69" s="8">
        <v>5083.8793151</v>
      </c>
      <c r="F69" s="8">
        <v>2.0315677796839902</v>
      </c>
      <c r="G69" s="76"/>
      <c r="H69" s="76"/>
      <c r="I69" s="76">
        <v>7.4550000000000001</v>
      </c>
    </row>
    <row r="70" spans="1:9" x14ac:dyDescent="0.2">
      <c r="A70" s="74" t="s">
        <v>99</v>
      </c>
      <c r="B70" s="74" t="s">
        <v>1445</v>
      </c>
      <c r="C70" s="74" t="s">
        <v>30</v>
      </c>
      <c r="D70" s="75">
        <v>7000</v>
      </c>
      <c r="E70" s="8">
        <v>3814.5590000000002</v>
      </c>
      <c r="F70" s="8">
        <v>1.52433499652246</v>
      </c>
      <c r="G70" s="76"/>
      <c r="H70" s="76"/>
      <c r="I70" s="76">
        <v>6.5338000000000003</v>
      </c>
    </row>
    <row r="71" spans="1:9" x14ac:dyDescent="0.2">
      <c r="A71" s="74" t="s">
        <v>334</v>
      </c>
      <c r="B71" s="74" t="s">
        <v>1369</v>
      </c>
      <c r="C71" s="74" t="s">
        <v>30</v>
      </c>
      <c r="D71" s="75">
        <v>2500</v>
      </c>
      <c r="E71" s="8">
        <v>2691.8892466000002</v>
      </c>
      <c r="F71" s="8">
        <v>1.07570520874231</v>
      </c>
      <c r="G71" s="76"/>
      <c r="H71" s="76"/>
      <c r="I71" s="76">
        <v>7.45</v>
      </c>
    </row>
    <row r="72" spans="1:9" x14ac:dyDescent="0.2">
      <c r="A72" s="74" t="s">
        <v>101</v>
      </c>
      <c r="B72" s="74" t="s">
        <v>100</v>
      </c>
      <c r="C72" s="74" t="s">
        <v>90</v>
      </c>
      <c r="D72" s="75">
        <v>2500</v>
      </c>
      <c r="E72" s="8">
        <v>2685.8347945</v>
      </c>
      <c r="F72" s="8">
        <v>1.0732857906075299</v>
      </c>
      <c r="G72" s="76"/>
      <c r="H72" s="76"/>
      <c r="I72" s="76">
        <v>7.835</v>
      </c>
    </row>
    <row r="73" spans="1:9" x14ac:dyDescent="0.2">
      <c r="A73" s="74" t="s">
        <v>85</v>
      </c>
      <c r="B73" s="74" t="s">
        <v>1442</v>
      </c>
      <c r="C73" s="74" t="s">
        <v>29</v>
      </c>
      <c r="D73" s="75">
        <v>2500</v>
      </c>
      <c r="E73" s="8">
        <v>2651.5393150999998</v>
      </c>
      <c r="F73" s="8">
        <v>1.0595809824050799</v>
      </c>
      <c r="G73" s="76"/>
      <c r="H73" s="76"/>
      <c r="I73" s="76">
        <v>8.0460999999999991</v>
      </c>
    </row>
    <row r="74" spans="1:9" x14ac:dyDescent="0.2">
      <c r="A74" s="74" t="s">
        <v>336</v>
      </c>
      <c r="B74" s="74" t="s">
        <v>335</v>
      </c>
      <c r="C74" s="74" t="s">
        <v>30</v>
      </c>
      <c r="D74" s="75">
        <v>2500</v>
      </c>
      <c r="E74" s="8">
        <v>2590.9576711999998</v>
      </c>
      <c r="F74" s="8">
        <v>1.03537196638419</v>
      </c>
      <c r="G74" s="76"/>
      <c r="H74" s="76"/>
      <c r="I74" s="76">
        <v>7.72</v>
      </c>
    </row>
    <row r="75" spans="1:9" x14ac:dyDescent="0.2">
      <c r="A75" s="74" t="s">
        <v>94</v>
      </c>
      <c r="B75" s="74" t="s">
        <v>93</v>
      </c>
      <c r="C75" s="74" t="s">
        <v>30</v>
      </c>
      <c r="D75" s="75">
        <v>2500</v>
      </c>
      <c r="E75" s="8">
        <v>2557.6752055000002</v>
      </c>
      <c r="F75" s="8">
        <v>1.0220719683406201</v>
      </c>
      <c r="G75" s="76"/>
      <c r="H75" s="76"/>
      <c r="I75" s="76">
        <v>7.47</v>
      </c>
    </row>
    <row r="76" spans="1:9" x14ac:dyDescent="0.2">
      <c r="A76" s="74" t="s">
        <v>322</v>
      </c>
      <c r="B76" s="74" t="s">
        <v>321</v>
      </c>
      <c r="C76" s="74" t="s">
        <v>323</v>
      </c>
      <c r="D76" s="75">
        <v>2500</v>
      </c>
      <c r="E76" s="8">
        <v>2533.2603082000001</v>
      </c>
      <c r="F76" s="8">
        <v>1.01231553715398</v>
      </c>
      <c r="G76" s="76"/>
      <c r="H76" s="76"/>
      <c r="I76" s="76">
        <v>8.2299000000000007</v>
      </c>
    </row>
    <row r="77" spans="1:9" x14ac:dyDescent="0.2">
      <c r="A77" s="74" t="s">
        <v>246</v>
      </c>
      <c r="B77" s="74" t="s">
        <v>245</v>
      </c>
      <c r="C77" s="74" t="s">
        <v>30</v>
      </c>
      <c r="D77" s="75">
        <v>200</v>
      </c>
      <c r="E77" s="8">
        <v>2165.0383287999998</v>
      </c>
      <c r="F77" s="8">
        <v>0.86517044130195597</v>
      </c>
      <c r="G77" s="76"/>
      <c r="H77" s="76"/>
      <c r="I77" s="76">
        <v>7.54</v>
      </c>
    </row>
    <row r="78" spans="1:9" x14ac:dyDescent="0.2">
      <c r="A78" s="74" t="s">
        <v>111</v>
      </c>
      <c r="B78" s="74" t="s">
        <v>110</v>
      </c>
      <c r="C78" s="74" t="s">
        <v>74</v>
      </c>
      <c r="D78" s="75">
        <v>200</v>
      </c>
      <c r="E78" s="8">
        <v>2048.6671507000001</v>
      </c>
      <c r="F78" s="8">
        <v>0.81866738305475695</v>
      </c>
      <c r="G78" s="76"/>
      <c r="H78" s="76"/>
      <c r="I78" s="76">
        <v>7.4100999999999999</v>
      </c>
    </row>
    <row r="79" spans="1:9" x14ac:dyDescent="0.2">
      <c r="A79" s="74" t="s">
        <v>73</v>
      </c>
      <c r="B79" s="74" t="s">
        <v>72</v>
      </c>
      <c r="C79" s="74" t="s">
        <v>74</v>
      </c>
      <c r="D79" s="75">
        <v>1000</v>
      </c>
      <c r="E79" s="8">
        <v>1043.7976438000001</v>
      </c>
      <c r="F79" s="8">
        <v>0.41711172319841699</v>
      </c>
      <c r="G79" s="76"/>
      <c r="H79" s="76"/>
      <c r="I79" s="76">
        <v>7.2998000000000003</v>
      </c>
    </row>
    <row r="80" spans="1:9" x14ac:dyDescent="0.2">
      <c r="A80" s="74" t="s">
        <v>338</v>
      </c>
      <c r="B80" s="74" t="s">
        <v>337</v>
      </c>
      <c r="C80" s="74" t="s">
        <v>74</v>
      </c>
      <c r="D80" s="75">
        <v>1000</v>
      </c>
      <c r="E80" s="8">
        <v>1030.7673425</v>
      </c>
      <c r="F80" s="8">
        <v>0.41190468765726401</v>
      </c>
      <c r="G80" s="76"/>
      <c r="H80" s="76"/>
      <c r="I80" s="76">
        <v>7.3949999999999996</v>
      </c>
    </row>
    <row r="81" spans="1:9" x14ac:dyDescent="0.2">
      <c r="A81" s="73" t="s">
        <v>31</v>
      </c>
      <c r="B81" s="73"/>
      <c r="C81" s="73"/>
      <c r="D81" s="73"/>
      <c r="E81" s="9">
        <f>SUM(E63:E80)</f>
        <v>58260.596959000002</v>
      </c>
      <c r="F81" s="9">
        <f>SUM(F63:F80)</f>
        <v>23.281503015917131</v>
      </c>
      <c r="G81" s="9"/>
      <c r="H81" s="73"/>
      <c r="I81" s="73"/>
    </row>
    <row r="82" spans="1:9" x14ac:dyDescent="0.2">
      <c r="A82" s="74"/>
      <c r="B82" s="74"/>
      <c r="C82" s="74"/>
      <c r="D82" s="74"/>
      <c r="E82" s="8"/>
      <c r="F82" s="8"/>
      <c r="G82" s="8"/>
      <c r="H82" s="74"/>
      <c r="I82" s="74"/>
    </row>
    <row r="83" spans="1:9" x14ac:dyDescent="0.2">
      <c r="A83" s="73" t="s">
        <v>32</v>
      </c>
      <c r="B83" s="74"/>
      <c r="C83" s="74"/>
      <c r="D83" s="74"/>
      <c r="E83" s="8"/>
      <c r="F83" s="8"/>
      <c r="G83" s="8"/>
      <c r="H83" s="74"/>
      <c r="I83" s="74"/>
    </row>
    <row r="84" spans="1:9" x14ac:dyDescent="0.2">
      <c r="A84" s="73" t="s">
        <v>33</v>
      </c>
      <c r="B84" s="74"/>
      <c r="C84" s="74"/>
      <c r="D84" s="74"/>
      <c r="E84" s="8"/>
      <c r="F84" s="8"/>
      <c r="G84" s="8"/>
      <c r="H84" s="74"/>
      <c r="I84" s="74"/>
    </row>
    <row r="85" spans="1:9" x14ac:dyDescent="0.2">
      <c r="A85" s="74" t="s">
        <v>39</v>
      </c>
      <c r="B85" s="74" t="s">
        <v>38</v>
      </c>
      <c r="C85" s="74" t="s">
        <v>34</v>
      </c>
      <c r="D85" s="75">
        <v>320</v>
      </c>
      <c r="E85" s="8">
        <v>1573.9584</v>
      </c>
      <c r="F85" s="8">
        <v>0.62896913435878199</v>
      </c>
      <c r="G85" s="76"/>
      <c r="H85" s="76"/>
      <c r="I85" s="76">
        <v>7.1050000000000004</v>
      </c>
    </row>
    <row r="86" spans="1:9" x14ac:dyDescent="0.2">
      <c r="A86" s="73" t="s">
        <v>31</v>
      </c>
      <c r="B86" s="73"/>
      <c r="C86" s="73"/>
      <c r="D86" s="73"/>
      <c r="E86" s="9">
        <f>SUM(E84:E85)</f>
        <v>1573.9584</v>
      </c>
      <c r="F86" s="9">
        <f>SUM(F84:F85)</f>
        <v>0.62896913435878199</v>
      </c>
      <c r="G86" s="9"/>
      <c r="H86" s="73"/>
      <c r="I86" s="73"/>
    </row>
    <row r="87" spans="1:9" x14ac:dyDescent="0.2">
      <c r="A87" s="74"/>
      <c r="B87" s="74"/>
      <c r="C87" s="74"/>
      <c r="D87" s="74"/>
      <c r="E87" s="8"/>
      <c r="F87" s="8"/>
      <c r="G87" s="8"/>
      <c r="H87" s="74"/>
      <c r="I87" s="74"/>
    </row>
    <row r="88" spans="1:9" x14ac:dyDescent="0.2">
      <c r="A88" s="73" t="s">
        <v>41</v>
      </c>
      <c r="B88" s="74"/>
      <c r="C88" s="74"/>
      <c r="D88" s="74"/>
      <c r="E88" s="8"/>
      <c r="F88" s="8"/>
      <c r="G88" s="8"/>
      <c r="H88" s="74"/>
      <c r="I88" s="74"/>
    </row>
    <row r="89" spans="1:9" x14ac:dyDescent="0.2">
      <c r="A89" s="74" t="s">
        <v>78</v>
      </c>
      <c r="B89" s="74" t="s">
        <v>77</v>
      </c>
      <c r="C89" s="74" t="s">
        <v>42</v>
      </c>
      <c r="D89" s="75">
        <v>2500000</v>
      </c>
      <c r="E89" s="8">
        <v>2618.2319444999998</v>
      </c>
      <c r="F89" s="8">
        <v>1.04627103212047</v>
      </c>
      <c r="G89" s="76"/>
      <c r="H89" s="76"/>
      <c r="I89" s="76">
        <v>6.7975249020500002</v>
      </c>
    </row>
    <row r="90" spans="1:9" x14ac:dyDescent="0.2">
      <c r="A90" s="74" t="s">
        <v>309</v>
      </c>
      <c r="B90" s="74" t="s">
        <v>1328</v>
      </c>
      <c r="C90" s="74" t="s">
        <v>42</v>
      </c>
      <c r="D90" s="75">
        <v>2000000</v>
      </c>
      <c r="E90" s="8">
        <v>2100.6779999999999</v>
      </c>
      <c r="F90" s="8">
        <v>0.83945142592494104</v>
      </c>
      <c r="G90" s="76"/>
      <c r="H90" s="76"/>
      <c r="I90" s="76">
        <v>6.5424226817999998</v>
      </c>
    </row>
    <row r="91" spans="1:9" x14ac:dyDescent="0.2">
      <c r="A91" s="74" t="s">
        <v>79</v>
      </c>
      <c r="B91" s="46" t="s">
        <v>1466</v>
      </c>
      <c r="C91" s="74" t="s">
        <v>42</v>
      </c>
      <c r="D91" s="75">
        <v>1500000</v>
      </c>
      <c r="E91" s="8">
        <v>1512.0556667000001</v>
      </c>
      <c r="F91" s="8">
        <v>0.604232198123273</v>
      </c>
      <c r="G91" s="76"/>
      <c r="H91" s="76"/>
      <c r="I91" s="76">
        <v>7.1463303199999997</v>
      </c>
    </row>
    <row r="92" spans="1:9" x14ac:dyDescent="0.2">
      <c r="A92" s="74" t="s">
        <v>83</v>
      </c>
      <c r="B92" s="46" t="s">
        <v>1470</v>
      </c>
      <c r="C92" s="74" t="s">
        <v>42</v>
      </c>
      <c r="D92" s="75">
        <v>1364100</v>
      </c>
      <c r="E92" s="8">
        <v>1377.0362150000001</v>
      </c>
      <c r="F92" s="8">
        <v>0.55027710778712102</v>
      </c>
      <c r="G92" s="76"/>
      <c r="H92" s="76"/>
      <c r="I92" s="76">
        <v>7.0955958449999903</v>
      </c>
    </row>
    <row r="93" spans="1:9" x14ac:dyDescent="0.2">
      <c r="A93" s="74" t="s">
        <v>67</v>
      </c>
      <c r="B93" s="46" t="s">
        <v>1463</v>
      </c>
      <c r="C93" s="74" t="s">
        <v>42</v>
      </c>
      <c r="D93" s="75">
        <v>1000000</v>
      </c>
      <c r="E93" s="8">
        <v>1011.1171111</v>
      </c>
      <c r="F93" s="8">
        <v>0.40405226345494299</v>
      </c>
      <c r="G93" s="76"/>
      <c r="H93" s="76"/>
      <c r="I93" s="76">
        <v>7.1224733775124998</v>
      </c>
    </row>
    <row r="94" spans="1:9" x14ac:dyDescent="0.2">
      <c r="A94" s="74" t="s">
        <v>81</v>
      </c>
      <c r="B94" s="46" t="s">
        <v>1465</v>
      </c>
      <c r="C94" s="74" t="s">
        <v>42</v>
      </c>
      <c r="D94" s="75">
        <v>1000000</v>
      </c>
      <c r="E94" s="8">
        <v>1009.1171111</v>
      </c>
      <c r="F94" s="8">
        <v>0.40325304394017197</v>
      </c>
      <c r="G94" s="76"/>
      <c r="H94" s="76"/>
      <c r="I94" s="76">
        <v>7.1427347060124902</v>
      </c>
    </row>
    <row r="95" spans="1:9" x14ac:dyDescent="0.2">
      <c r="A95" s="74" t="s">
        <v>71</v>
      </c>
      <c r="B95" s="46" t="s">
        <v>1471</v>
      </c>
      <c r="C95" s="74" t="s">
        <v>42</v>
      </c>
      <c r="D95" s="75">
        <v>628725</v>
      </c>
      <c r="E95" s="8">
        <v>634.37807610000004</v>
      </c>
      <c r="F95" s="8">
        <v>0.253503669080966</v>
      </c>
      <c r="G95" s="76"/>
      <c r="H95" s="76"/>
      <c r="I95" s="76">
        <v>7.1149962878124997</v>
      </c>
    </row>
    <row r="96" spans="1:9" x14ac:dyDescent="0.2">
      <c r="A96" s="74" t="s">
        <v>80</v>
      </c>
      <c r="B96" s="46" t="s">
        <v>1473</v>
      </c>
      <c r="C96" s="74" t="s">
        <v>42</v>
      </c>
      <c r="D96" s="75">
        <v>552560</v>
      </c>
      <c r="E96" s="8">
        <v>571.01974029999997</v>
      </c>
      <c r="F96" s="8">
        <v>0.22818505988358201</v>
      </c>
      <c r="G96" s="76"/>
      <c r="H96" s="76"/>
      <c r="I96" s="76">
        <v>7.0894603815124997</v>
      </c>
    </row>
    <row r="97" spans="1:9" x14ac:dyDescent="0.2">
      <c r="A97" s="74" t="s">
        <v>68</v>
      </c>
      <c r="B97" s="46" t="s">
        <v>1464</v>
      </c>
      <c r="C97" s="74" t="s">
        <v>42</v>
      </c>
      <c r="D97" s="75">
        <v>500000</v>
      </c>
      <c r="E97" s="8">
        <v>504.75205560000001</v>
      </c>
      <c r="F97" s="8">
        <v>0.20170384647812001</v>
      </c>
      <c r="G97" s="76"/>
      <c r="H97" s="76"/>
      <c r="I97" s="76">
        <v>7.1431482500125103</v>
      </c>
    </row>
    <row r="98" spans="1:9" x14ac:dyDescent="0.2">
      <c r="A98" s="74" t="s">
        <v>69</v>
      </c>
      <c r="B98" s="46" t="s">
        <v>1467</v>
      </c>
      <c r="C98" s="74" t="s">
        <v>42</v>
      </c>
      <c r="D98" s="75">
        <v>500000</v>
      </c>
      <c r="E98" s="8">
        <v>503.73855559999998</v>
      </c>
      <c r="F98" s="8">
        <v>0.20129884198900999</v>
      </c>
      <c r="G98" s="76"/>
      <c r="H98" s="76"/>
      <c r="I98" s="76">
        <v>7.1654259580125101</v>
      </c>
    </row>
    <row r="99" spans="1:9" x14ac:dyDescent="0.2">
      <c r="A99" s="74" t="s">
        <v>70</v>
      </c>
      <c r="B99" s="46" t="s">
        <v>1468</v>
      </c>
      <c r="C99" s="74" t="s">
        <v>42</v>
      </c>
      <c r="D99" s="75">
        <v>500000</v>
      </c>
      <c r="E99" s="8">
        <v>503.20305560000003</v>
      </c>
      <c r="F99" s="8">
        <v>0.20108485096393</v>
      </c>
      <c r="G99" s="76"/>
      <c r="H99" s="76"/>
      <c r="I99" s="76">
        <v>7.1742519999999903</v>
      </c>
    </row>
    <row r="100" spans="1:9" x14ac:dyDescent="0.2">
      <c r="A100" s="74" t="s">
        <v>329</v>
      </c>
      <c r="B100" s="74" t="s">
        <v>1317</v>
      </c>
      <c r="C100" s="74" t="s">
        <v>42</v>
      </c>
      <c r="D100" s="75">
        <v>480000</v>
      </c>
      <c r="E100" s="8">
        <v>499.23840000000001</v>
      </c>
      <c r="F100" s="8">
        <v>0.19950053590149699</v>
      </c>
      <c r="G100" s="76"/>
      <c r="H100" s="76"/>
      <c r="I100" s="76">
        <v>6.5255090271999903</v>
      </c>
    </row>
    <row r="101" spans="1:9" x14ac:dyDescent="0.2">
      <c r="A101" s="74" t="s">
        <v>76</v>
      </c>
      <c r="B101" s="46" t="s">
        <v>1469</v>
      </c>
      <c r="C101" s="74" t="s">
        <v>42</v>
      </c>
      <c r="D101" s="75">
        <v>450000</v>
      </c>
      <c r="E101" s="8">
        <v>456.08797779999998</v>
      </c>
      <c r="F101" s="8">
        <v>0.18225720615507601</v>
      </c>
      <c r="G101" s="76"/>
      <c r="H101" s="76"/>
      <c r="I101" s="76">
        <v>7.0743889528125097</v>
      </c>
    </row>
    <row r="102" spans="1:9" x14ac:dyDescent="0.2">
      <c r="A102" s="74" t="s">
        <v>82</v>
      </c>
      <c r="B102" s="46" t="s">
        <v>1472</v>
      </c>
      <c r="C102" s="74" t="s">
        <v>42</v>
      </c>
      <c r="D102" s="75">
        <v>236200</v>
      </c>
      <c r="E102" s="8">
        <v>239.22438349999999</v>
      </c>
      <c r="F102" s="8">
        <v>9.5596397851117496E-2</v>
      </c>
      <c r="G102" s="76"/>
      <c r="H102" s="76"/>
      <c r="I102" s="76">
        <v>7.0670013541124996</v>
      </c>
    </row>
    <row r="103" spans="1:9" x14ac:dyDescent="0.2">
      <c r="A103" s="74" t="s">
        <v>84</v>
      </c>
      <c r="B103" s="46" t="s">
        <v>1474</v>
      </c>
      <c r="C103" s="74" t="s">
        <v>42</v>
      </c>
      <c r="D103" s="75">
        <v>50000</v>
      </c>
      <c r="E103" s="8">
        <v>51.609933300000002</v>
      </c>
      <c r="F103" s="8">
        <v>2.0623832924692002E-2</v>
      </c>
      <c r="G103" s="76"/>
      <c r="H103" s="76"/>
      <c r="I103" s="76">
        <v>7.1070895275124899</v>
      </c>
    </row>
    <row r="104" spans="1:9" x14ac:dyDescent="0.2">
      <c r="A104" s="73" t="s">
        <v>31</v>
      </c>
      <c r="B104" s="73"/>
      <c r="C104" s="73"/>
      <c r="D104" s="73"/>
      <c r="E104" s="9">
        <f>SUM(E89:E103)</f>
        <v>13591.488226200003</v>
      </c>
      <c r="F104" s="9">
        <f>SUM(F89:F103)</f>
        <v>5.4312913125789111</v>
      </c>
      <c r="G104" s="9"/>
      <c r="H104" s="73"/>
      <c r="I104" s="73"/>
    </row>
    <row r="105" spans="1:9" x14ac:dyDescent="0.2">
      <c r="A105" s="74"/>
      <c r="B105" s="74"/>
      <c r="C105" s="74"/>
      <c r="D105" s="74"/>
      <c r="E105" s="8"/>
      <c r="F105" s="8"/>
      <c r="G105" s="8"/>
      <c r="H105" s="74"/>
      <c r="I105" s="74"/>
    </row>
    <row r="106" spans="1:9" x14ac:dyDescent="0.2">
      <c r="A106" s="73" t="s">
        <v>44</v>
      </c>
      <c r="B106" s="73"/>
      <c r="C106" s="73"/>
      <c r="D106" s="73"/>
      <c r="E106" s="9">
        <f>E56+E60+E81+E86+E104</f>
        <v>239605.59886819997</v>
      </c>
      <c r="F106" s="9">
        <f>F56+F60+F81+F86+F104</f>
        <v>95.748735231915532</v>
      </c>
      <c r="G106" s="9"/>
      <c r="H106" s="73"/>
      <c r="I106" s="73"/>
    </row>
    <row r="107" spans="1:9" x14ac:dyDescent="0.2">
      <c r="A107" s="73"/>
      <c r="B107" s="73"/>
      <c r="C107" s="73"/>
      <c r="D107" s="73"/>
      <c r="E107" s="9"/>
      <c r="F107" s="9"/>
      <c r="G107" s="9"/>
      <c r="H107" s="73"/>
      <c r="I107" s="73"/>
    </row>
    <row r="108" spans="1:9" x14ac:dyDescent="0.2">
      <c r="A108" s="73" t="s">
        <v>310</v>
      </c>
      <c r="B108" s="73"/>
      <c r="C108" s="73"/>
      <c r="D108" s="73"/>
      <c r="E108" s="9">
        <v>7864.7702754999991</v>
      </c>
      <c r="F108" s="9">
        <f>E108/E112*100</f>
        <v>3.142838941684809</v>
      </c>
      <c r="G108" s="9"/>
      <c r="H108" s="73"/>
      <c r="I108" s="73"/>
    </row>
    <row r="109" spans="1:9" x14ac:dyDescent="0.2">
      <c r="A109" s="73"/>
      <c r="B109" s="73"/>
      <c r="C109" s="73"/>
      <c r="D109" s="73"/>
      <c r="E109" s="9"/>
      <c r="F109" s="9"/>
      <c r="G109" s="9"/>
      <c r="H109" s="73"/>
      <c r="I109" s="73"/>
    </row>
    <row r="110" spans="1:9" x14ac:dyDescent="0.2">
      <c r="A110" s="73" t="s">
        <v>46</v>
      </c>
      <c r="B110" s="73"/>
      <c r="C110" s="73"/>
      <c r="D110" s="73"/>
      <c r="E110" s="9">
        <f>E112-(E56+E60+E81+E86+E104+E108)</f>
        <v>2773.7706748000346</v>
      </c>
      <c r="F110" s="9">
        <f>F112-(F56+F60+F81+F86+F104+F108)</f>
        <v>1.1084258263996531</v>
      </c>
      <c r="G110" s="9"/>
      <c r="H110" s="73"/>
      <c r="I110" s="73"/>
    </row>
    <row r="111" spans="1:9" x14ac:dyDescent="0.2">
      <c r="A111" s="74"/>
      <c r="B111" s="74"/>
      <c r="C111" s="74"/>
      <c r="D111" s="74"/>
      <c r="E111" s="8"/>
      <c r="F111" s="8"/>
      <c r="G111" s="8"/>
      <c r="H111" s="74"/>
      <c r="I111" s="74"/>
    </row>
    <row r="112" spans="1:9" x14ac:dyDescent="0.2">
      <c r="A112" s="77" t="s">
        <v>45</v>
      </c>
      <c r="B112" s="77"/>
      <c r="C112" s="77"/>
      <c r="D112" s="77"/>
      <c r="E112" s="10">
        <v>250244.1398185</v>
      </c>
      <c r="F112" s="10">
        <v>100</v>
      </c>
      <c r="G112" s="10"/>
      <c r="H112" s="77"/>
      <c r="I112" s="77"/>
    </row>
    <row r="113" spans="1:5" x14ac:dyDescent="0.2">
      <c r="A113" s="14" t="s">
        <v>1318</v>
      </c>
    </row>
    <row r="114" spans="1:5" x14ac:dyDescent="0.2">
      <c r="A114" s="14" t="s">
        <v>1319</v>
      </c>
    </row>
    <row r="116" spans="1:5" x14ac:dyDescent="0.2">
      <c r="A116" s="12" t="s">
        <v>47</v>
      </c>
    </row>
    <row r="118" spans="1:5" x14ac:dyDescent="0.2">
      <c r="A118" s="12" t="s">
        <v>48</v>
      </c>
    </row>
    <row r="119" spans="1:5" x14ac:dyDescent="0.2">
      <c r="A119" s="12" t="s">
        <v>49</v>
      </c>
    </row>
    <row r="120" spans="1:5" x14ac:dyDescent="0.2">
      <c r="A120" s="12" t="s">
        <v>50</v>
      </c>
      <c r="B120" s="12"/>
      <c r="C120" s="30" t="s">
        <v>52</v>
      </c>
      <c r="D120" s="12" t="s">
        <v>1150</v>
      </c>
    </row>
    <row r="121" spans="1:5" x14ac:dyDescent="0.2">
      <c r="A121" s="14" t="s">
        <v>53</v>
      </c>
      <c r="C121" s="49">
        <v>14.027900000000001</v>
      </c>
      <c r="D121" s="50">
        <v>13.7081</v>
      </c>
      <c r="E121" s="62"/>
    </row>
    <row r="122" spans="1:5" x14ac:dyDescent="0.2">
      <c r="A122" s="14" t="s">
        <v>54</v>
      </c>
      <c r="C122" s="49">
        <v>13.580299999999999</v>
      </c>
      <c r="D122" s="50">
        <v>13.2707</v>
      </c>
      <c r="E122" s="62"/>
    </row>
    <row r="123" spans="1:5" x14ac:dyDescent="0.2">
      <c r="A123" s="14" t="s">
        <v>55</v>
      </c>
      <c r="C123" s="49">
        <v>14.541399999999999</v>
      </c>
      <c r="D123" s="50">
        <v>14.3169</v>
      </c>
      <c r="E123" s="62"/>
    </row>
    <row r="124" spans="1:5" x14ac:dyDescent="0.2">
      <c r="A124" s="14" t="s">
        <v>56</v>
      </c>
      <c r="C124" s="49">
        <v>13.7951</v>
      </c>
      <c r="D124" s="50">
        <v>13.5816</v>
      </c>
      <c r="E124" s="62"/>
    </row>
    <row r="126" spans="1:5" x14ac:dyDescent="0.2">
      <c r="A126" s="14" t="s">
        <v>57</v>
      </c>
    </row>
    <row r="128" spans="1:5" x14ac:dyDescent="0.2">
      <c r="A128" s="14" t="s">
        <v>937</v>
      </c>
    </row>
    <row r="130" spans="1:9" x14ac:dyDescent="0.2">
      <c r="A130" s="12" t="s">
        <v>58</v>
      </c>
      <c r="D130" s="30" t="s">
        <v>59</v>
      </c>
    </row>
    <row r="132" spans="1:9" x14ac:dyDescent="0.2">
      <c r="A132" s="12" t="s">
        <v>311</v>
      </c>
      <c r="D132" s="1" t="s">
        <v>339</v>
      </c>
    </row>
    <row r="134" spans="1:9" x14ac:dyDescent="0.2">
      <c r="A134" s="12" t="s">
        <v>313</v>
      </c>
      <c r="D134" s="1">
        <f>ABS(+H56+H60)</f>
        <v>13.953127768676197</v>
      </c>
    </row>
    <row r="136" spans="1:9" x14ac:dyDescent="0.2">
      <c r="A136" s="12" t="s">
        <v>314</v>
      </c>
      <c r="D136" s="32">
        <v>1.4313</v>
      </c>
    </row>
    <row r="138" spans="1:9" x14ac:dyDescent="0.2">
      <c r="A138" s="12" t="s">
        <v>315</v>
      </c>
      <c r="D138" s="1">
        <v>4.8789920292663096</v>
      </c>
      <c r="E138" s="2" t="s">
        <v>60</v>
      </c>
    </row>
    <row r="140" spans="1:9" x14ac:dyDescent="0.2">
      <c r="A140" s="12" t="s">
        <v>316</v>
      </c>
      <c r="D140" s="30" t="s">
        <v>59</v>
      </c>
    </row>
    <row r="142" spans="1:9" x14ac:dyDescent="0.2">
      <c r="A142" s="12" t="s">
        <v>938</v>
      </c>
      <c r="H142" s="2"/>
      <c r="I142" s="2"/>
    </row>
    <row r="143" spans="1:9" x14ac:dyDescent="0.2">
      <c r="H143" s="2"/>
      <c r="I143" s="2"/>
    </row>
    <row r="144" spans="1:9" x14ac:dyDescent="0.2">
      <c r="A144" s="12" t="s">
        <v>941</v>
      </c>
      <c r="H144" s="2"/>
      <c r="I144" s="2"/>
    </row>
    <row r="145" spans="8:9" x14ac:dyDescent="0.2">
      <c r="H145" s="2"/>
      <c r="I145" s="2"/>
    </row>
    <row r="146" spans="8:9" x14ac:dyDescent="0.2">
      <c r="H146" s="2"/>
      <c r="I146" s="2"/>
    </row>
    <row r="147" spans="8:9" x14ac:dyDescent="0.2">
      <c r="H147" s="2"/>
      <c r="I147" s="2"/>
    </row>
    <row r="148" spans="8:9" x14ac:dyDescent="0.2">
      <c r="H148" s="2"/>
      <c r="I148" s="2"/>
    </row>
    <row r="149" spans="8:9" x14ac:dyDescent="0.2">
      <c r="H149" s="2"/>
      <c r="I149" s="2"/>
    </row>
    <row r="150" spans="8:9" x14ac:dyDescent="0.2">
      <c r="H150" s="2"/>
      <c r="I150" s="2"/>
    </row>
    <row r="151" spans="8:9" x14ac:dyDescent="0.2">
      <c r="H151" s="2"/>
      <c r="I151" s="2"/>
    </row>
    <row r="152" spans="8:9" x14ac:dyDescent="0.2">
      <c r="H152" s="2"/>
      <c r="I152" s="2"/>
    </row>
    <row r="153" spans="8:9" x14ac:dyDescent="0.2">
      <c r="H153" s="2"/>
      <c r="I153" s="2"/>
    </row>
    <row r="154" spans="8:9" x14ac:dyDescent="0.2">
      <c r="H154" s="2"/>
      <c r="I154" s="2"/>
    </row>
    <row r="155" spans="8:9" x14ac:dyDescent="0.2">
      <c r="H155" s="2"/>
      <c r="I155" s="2"/>
    </row>
    <row r="156" spans="8:9" x14ac:dyDescent="0.2">
      <c r="H156" s="2"/>
      <c r="I156" s="2"/>
    </row>
    <row r="157" spans="8:9" x14ac:dyDescent="0.2">
      <c r="H157" s="2"/>
      <c r="I157" s="2"/>
    </row>
    <row r="158" spans="8:9" x14ac:dyDescent="0.2">
      <c r="H158" s="2"/>
      <c r="I158" s="2"/>
    </row>
    <row r="159" spans="8:9" x14ac:dyDescent="0.2">
      <c r="H159" s="2"/>
      <c r="I159" s="2"/>
    </row>
    <row r="160" spans="8:9" x14ac:dyDescent="0.2">
      <c r="H160" s="2"/>
      <c r="I160" s="2"/>
    </row>
    <row r="161" spans="1:9" x14ac:dyDescent="0.2">
      <c r="H161" s="2"/>
      <c r="I161" s="2"/>
    </row>
    <row r="162" spans="1:9" x14ac:dyDescent="0.2">
      <c r="A162" s="12" t="s">
        <v>945</v>
      </c>
      <c r="H162" s="2"/>
      <c r="I162" s="2"/>
    </row>
    <row r="163" spans="1:9" x14ac:dyDescent="0.2">
      <c r="H163" s="2"/>
      <c r="I163" s="2"/>
    </row>
    <row r="164" spans="1:9" x14ac:dyDescent="0.2">
      <c r="A164" s="12" t="s">
        <v>1090</v>
      </c>
      <c r="H164" s="2"/>
      <c r="I164" s="2"/>
    </row>
    <row r="165" spans="1:9" x14ac:dyDescent="0.2">
      <c r="H165" s="2"/>
      <c r="I165" s="2"/>
    </row>
    <row r="166" spans="1:9" x14ac:dyDescent="0.2">
      <c r="H166" s="2"/>
      <c r="I166" s="2"/>
    </row>
    <row r="167" spans="1:9" x14ac:dyDescent="0.2">
      <c r="H167" s="2"/>
      <c r="I167" s="2"/>
    </row>
    <row r="168" spans="1:9" x14ac:dyDescent="0.2">
      <c r="H168" s="2"/>
      <c r="I168" s="2"/>
    </row>
    <row r="169" spans="1:9" x14ac:dyDescent="0.2">
      <c r="H169" s="2"/>
      <c r="I169" s="2"/>
    </row>
    <row r="170" spans="1:9" x14ac:dyDescent="0.2">
      <c r="H170" s="2"/>
      <c r="I170" s="2"/>
    </row>
    <row r="171" spans="1:9" x14ac:dyDescent="0.2">
      <c r="H171" s="2"/>
      <c r="I171" s="2"/>
    </row>
    <row r="172" spans="1:9" x14ac:dyDescent="0.2">
      <c r="H172" s="2"/>
      <c r="I172" s="2"/>
    </row>
    <row r="173" spans="1:9" x14ac:dyDescent="0.2">
      <c r="H173" s="2"/>
      <c r="I173" s="2"/>
    </row>
    <row r="174" spans="1:9" x14ac:dyDescent="0.2">
      <c r="H174" s="2"/>
      <c r="I174" s="2"/>
    </row>
    <row r="175" spans="1:9" x14ac:dyDescent="0.2">
      <c r="H175" s="2"/>
      <c r="I175" s="2"/>
    </row>
    <row r="176" spans="1:9" x14ac:dyDescent="0.2">
      <c r="H176" s="2"/>
      <c r="I176" s="2"/>
    </row>
    <row r="177" spans="1:9" x14ac:dyDescent="0.2">
      <c r="H177" s="2"/>
      <c r="I177" s="2"/>
    </row>
    <row r="180" spans="1:9" x14ac:dyDescent="0.2">
      <c r="A180" s="14" t="s">
        <v>940</v>
      </c>
    </row>
  </sheetData>
  <mergeCells count="1">
    <mergeCell ref="A1:G1"/>
  </mergeCells>
  <conditionalFormatting sqref="F2:F3 F5:F141">
    <cfRule type="cellIs" dxfId="83" priority="3" stopIfTrue="1" operator="between">
      <formula>0.009</formula>
      <formula>-0.009</formula>
    </cfRule>
  </conditionalFormatting>
  <conditionalFormatting sqref="F280:F65538">
    <cfRule type="cellIs" dxfId="82" priority="2" stopIfTrue="1" operator="between">
      <formula>0.009</formula>
      <formula>-0.009</formula>
    </cfRule>
  </conditionalFormatting>
  <conditionalFormatting sqref="F142:I177">
    <cfRule type="cellIs" dxfId="81"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89"/>
  <sheetViews>
    <sheetView workbookViewId="0">
      <selection sqref="A1:G1"/>
    </sheetView>
  </sheetViews>
  <sheetFormatPr defaultColWidth="9.109375" defaultRowHeight="10.5" x14ac:dyDescent="0.2"/>
  <cols>
    <col min="1" max="1" width="38.6640625" style="14" bestFit="1" customWidth="1"/>
    <col min="2" max="2" width="52.44140625" style="14" customWidth="1"/>
    <col min="3" max="3" width="35.44140625" style="14" bestFit="1" customWidth="1"/>
    <col min="4" max="4" width="15.44140625" style="14" bestFit="1" customWidth="1"/>
    <col min="5" max="5" width="30.44140625" style="2" customWidth="1"/>
    <col min="6" max="6" width="31.33203125" style="2" bestFit="1" customWidth="1"/>
    <col min="7" max="7" width="33.33203125" style="2" customWidth="1"/>
    <col min="8" max="8" width="29.109375" style="14" customWidth="1"/>
    <col min="9" max="16384" width="9.109375" style="14"/>
  </cols>
  <sheetData>
    <row r="1" spans="1:11" s="34" customFormat="1" ht="14.4" x14ac:dyDescent="0.2">
      <c r="A1" s="99" t="s">
        <v>11</v>
      </c>
      <c r="B1" s="100"/>
      <c r="C1" s="100"/>
      <c r="D1" s="100"/>
      <c r="E1" s="100"/>
      <c r="F1" s="100"/>
      <c r="G1" s="100"/>
    </row>
    <row r="2" spans="1:11" s="34" customFormat="1" ht="11.8" x14ac:dyDescent="0.2">
      <c r="E2" s="35"/>
      <c r="F2" s="1"/>
      <c r="G2" s="2"/>
    </row>
    <row r="3" spans="1:11" s="34" customFormat="1" ht="11.8" x14ac:dyDescent="0.2">
      <c r="A3" s="36" t="s">
        <v>7</v>
      </c>
      <c r="B3" s="37"/>
      <c r="C3" s="38"/>
      <c r="D3" s="38"/>
      <c r="E3" s="39"/>
      <c r="F3" s="1"/>
      <c r="G3" s="2"/>
    </row>
    <row r="4" spans="1:11" s="34" customFormat="1" ht="28.5" customHeight="1" x14ac:dyDescent="0.2">
      <c r="A4" s="67" t="s">
        <v>2</v>
      </c>
      <c r="B4" s="67" t="s">
        <v>0</v>
      </c>
      <c r="C4" s="68" t="s">
        <v>4</v>
      </c>
      <c r="D4" s="68" t="s">
        <v>1</v>
      </c>
      <c r="E4" s="69" t="s">
        <v>6</v>
      </c>
      <c r="F4" s="70" t="s">
        <v>249</v>
      </c>
      <c r="G4" s="69" t="s">
        <v>250</v>
      </c>
      <c r="H4" s="71" t="s">
        <v>251</v>
      </c>
      <c r="I4" s="72" t="s">
        <v>5</v>
      </c>
      <c r="J4" s="55"/>
      <c r="K4" s="55"/>
    </row>
    <row r="5" spans="1:11" x14ac:dyDescent="0.2">
      <c r="A5" s="73" t="s">
        <v>117</v>
      </c>
      <c r="B5" s="74"/>
      <c r="C5" s="74"/>
      <c r="D5" s="74"/>
      <c r="E5" s="8"/>
      <c r="F5" s="8"/>
      <c r="G5" s="8"/>
      <c r="H5" s="74"/>
      <c r="I5" s="74"/>
    </row>
    <row r="6" spans="1:11" x14ac:dyDescent="0.2">
      <c r="A6" s="73" t="s">
        <v>26</v>
      </c>
      <c r="B6" s="74"/>
      <c r="C6" s="74"/>
      <c r="D6" s="74"/>
      <c r="E6" s="8"/>
      <c r="F6" s="8"/>
      <c r="G6" s="8"/>
      <c r="H6" s="74"/>
      <c r="I6" s="74"/>
    </row>
    <row r="7" spans="1:11" x14ac:dyDescent="0.2">
      <c r="A7" s="74" t="s">
        <v>341</v>
      </c>
      <c r="B7" s="74" t="s">
        <v>340</v>
      </c>
      <c r="C7" s="74" t="s">
        <v>131</v>
      </c>
      <c r="D7" s="75">
        <v>12560000</v>
      </c>
      <c r="E7" s="8">
        <v>854.08</v>
      </c>
      <c r="F7" s="8">
        <v>4.1300595532811499</v>
      </c>
      <c r="G7" s="8">
        <v>-860.36</v>
      </c>
      <c r="H7" s="8">
        <v>-4.1604276382317504</v>
      </c>
      <c r="I7" s="76"/>
    </row>
    <row r="8" spans="1:11" x14ac:dyDescent="0.2">
      <c r="A8" s="74" t="s">
        <v>135</v>
      </c>
      <c r="B8" s="74" t="s">
        <v>1339</v>
      </c>
      <c r="C8" s="74" t="s">
        <v>136</v>
      </c>
      <c r="D8" s="75">
        <v>56000</v>
      </c>
      <c r="E8" s="8">
        <v>714.05600000000004</v>
      </c>
      <c r="F8" s="8">
        <v>3.4529479725291901</v>
      </c>
      <c r="G8" s="8">
        <v>-717.66800000000001</v>
      </c>
      <c r="H8" s="8">
        <v>-3.4704144570581001</v>
      </c>
      <c r="I8" s="76"/>
    </row>
    <row r="9" spans="1:11" x14ac:dyDescent="0.2">
      <c r="A9" s="74" t="s">
        <v>119</v>
      </c>
      <c r="B9" s="74" t="s">
        <v>118</v>
      </c>
      <c r="C9" s="74" t="s">
        <v>120</v>
      </c>
      <c r="D9" s="75">
        <v>36300</v>
      </c>
      <c r="E9" s="8">
        <v>663.63660000000004</v>
      </c>
      <c r="F9" s="8">
        <v>3.2091357715167499</v>
      </c>
      <c r="G9" s="8">
        <v>-666.32280000000003</v>
      </c>
      <c r="H9" s="8">
        <v>-3.2221253813566002</v>
      </c>
      <c r="I9" s="76"/>
    </row>
    <row r="10" spans="1:11" x14ac:dyDescent="0.2">
      <c r="A10" s="74" t="s">
        <v>343</v>
      </c>
      <c r="B10" s="74" t="s">
        <v>1342</v>
      </c>
      <c r="C10" s="74" t="s">
        <v>219</v>
      </c>
      <c r="D10" s="75">
        <v>26325</v>
      </c>
      <c r="E10" s="8">
        <v>560.61720000000003</v>
      </c>
      <c r="F10" s="8">
        <v>2.7109666806314801</v>
      </c>
      <c r="G10" s="8">
        <v>-562.20986249999999</v>
      </c>
      <c r="H10" s="8">
        <v>-2.7186682905196302</v>
      </c>
      <c r="I10" s="76"/>
    </row>
    <row r="11" spans="1:11" x14ac:dyDescent="0.2">
      <c r="A11" s="74" t="s">
        <v>344</v>
      </c>
      <c r="B11" s="74" t="s">
        <v>1341</v>
      </c>
      <c r="C11" s="74" t="s">
        <v>240</v>
      </c>
      <c r="D11" s="75">
        <v>8250</v>
      </c>
      <c r="E11" s="8">
        <v>457.56562500000001</v>
      </c>
      <c r="F11" s="8">
        <v>2.21264200166766</v>
      </c>
      <c r="G11" s="8">
        <v>-458.695875</v>
      </c>
      <c r="H11" s="8">
        <v>-2.21810753160642</v>
      </c>
      <c r="I11" s="76"/>
    </row>
    <row r="12" spans="1:11" x14ac:dyDescent="0.2">
      <c r="A12" s="74" t="s">
        <v>263</v>
      </c>
      <c r="B12" s="74" t="s">
        <v>262</v>
      </c>
      <c r="C12" s="74" t="s">
        <v>174</v>
      </c>
      <c r="D12" s="75">
        <v>14700</v>
      </c>
      <c r="E12" s="8">
        <v>450.31245000000001</v>
      </c>
      <c r="F12" s="8">
        <v>2.17756795157824</v>
      </c>
      <c r="G12" s="8">
        <v>-452.46600000000001</v>
      </c>
      <c r="H12" s="8">
        <v>-2.1879818352319602</v>
      </c>
      <c r="I12" s="76"/>
    </row>
    <row r="13" spans="1:11" x14ac:dyDescent="0.2">
      <c r="A13" s="74" t="s">
        <v>157</v>
      </c>
      <c r="B13" s="74" t="s">
        <v>156</v>
      </c>
      <c r="C13" s="74" t="s">
        <v>158</v>
      </c>
      <c r="D13" s="75">
        <v>6375</v>
      </c>
      <c r="E13" s="8">
        <v>421.78275000000002</v>
      </c>
      <c r="F13" s="8">
        <v>2.0396073857796702</v>
      </c>
      <c r="G13" s="8">
        <v>-422.79318749999999</v>
      </c>
      <c r="H13" s="8">
        <v>-2.0444935405308202</v>
      </c>
      <c r="I13" s="76"/>
    </row>
    <row r="14" spans="1:11" x14ac:dyDescent="0.2">
      <c r="A14" s="74" t="s">
        <v>122</v>
      </c>
      <c r="B14" s="74" t="s">
        <v>1340</v>
      </c>
      <c r="C14" s="74" t="s">
        <v>120</v>
      </c>
      <c r="D14" s="75">
        <v>28700</v>
      </c>
      <c r="E14" s="8">
        <v>386.97645</v>
      </c>
      <c r="F14" s="8">
        <v>1.87129517635037</v>
      </c>
      <c r="G14" s="8">
        <v>-389.04284999999999</v>
      </c>
      <c r="H14" s="8">
        <v>-1.88128763029017</v>
      </c>
      <c r="I14" s="76"/>
    </row>
    <row r="15" spans="1:11" x14ac:dyDescent="0.2">
      <c r="A15" s="74" t="s">
        <v>346</v>
      </c>
      <c r="B15" s="74" t="s">
        <v>1338</v>
      </c>
      <c r="C15" s="74" t="s">
        <v>185</v>
      </c>
      <c r="D15" s="75">
        <v>94400</v>
      </c>
      <c r="E15" s="8">
        <v>386.80399999999997</v>
      </c>
      <c r="F15" s="8">
        <v>1.8704612629348101</v>
      </c>
      <c r="G15" s="8">
        <v>-388.40879999999999</v>
      </c>
      <c r="H15" s="8">
        <v>-1.87822156591709</v>
      </c>
      <c r="I15" s="76"/>
    </row>
    <row r="16" spans="1:11" x14ac:dyDescent="0.2">
      <c r="A16" s="74" t="s">
        <v>133</v>
      </c>
      <c r="B16" s="74" t="s">
        <v>132</v>
      </c>
      <c r="C16" s="74" t="s">
        <v>120</v>
      </c>
      <c r="D16" s="75">
        <v>33125</v>
      </c>
      <c r="E16" s="8">
        <v>365.03750000000002</v>
      </c>
      <c r="F16" s="8">
        <v>1.7652053837824</v>
      </c>
      <c r="G16" s="8">
        <v>-366.14718749999997</v>
      </c>
      <c r="H16" s="8">
        <v>-1.7705714800035099</v>
      </c>
      <c r="I16" s="76"/>
    </row>
    <row r="17" spans="1:9" x14ac:dyDescent="0.2">
      <c r="A17" s="74" t="s">
        <v>348</v>
      </c>
      <c r="B17" s="74" t="s">
        <v>347</v>
      </c>
      <c r="C17" s="74" t="s">
        <v>349</v>
      </c>
      <c r="D17" s="75">
        <v>513000</v>
      </c>
      <c r="E17" s="8">
        <v>353.40570000000002</v>
      </c>
      <c r="F17" s="8">
        <v>1.70895769420782</v>
      </c>
      <c r="G17" s="8">
        <v>-354.07260000000002</v>
      </c>
      <c r="H17" s="8">
        <v>-1.71218261074501</v>
      </c>
      <c r="I17" s="76"/>
    </row>
    <row r="18" spans="1:9" x14ac:dyDescent="0.2">
      <c r="A18" s="74" t="s">
        <v>351</v>
      </c>
      <c r="B18" s="74" t="s">
        <v>350</v>
      </c>
      <c r="C18" s="74" t="s">
        <v>120</v>
      </c>
      <c r="D18" s="75">
        <v>360000</v>
      </c>
      <c r="E18" s="8">
        <v>346.06799999999998</v>
      </c>
      <c r="F18" s="8">
        <v>1.67347490807056</v>
      </c>
      <c r="G18" s="8">
        <v>-347.11200000000002</v>
      </c>
      <c r="H18" s="8">
        <v>-1.67852336040948</v>
      </c>
      <c r="I18" s="76"/>
    </row>
    <row r="19" spans="1:9" x14ac:dyDescent="0.2">
      <c r="A19" s="74" t="s">
        <v>259</v>
      </c>
      <c r="B19" s="74" t="s">
        <v>258</v>
      </c>
      <c r="C19" s="74" t="s">
        <v>136</v>
      </c>
      <c r="D19" s="75">
        <v>91125</v>
      </c>
      <c r="E19" s="8">
        <v>328.36893750000002</v>
      </c>
      <c r="F19" s="8">
        <v>1.58788786451229</v>
      </c>
      <c r="G19" s="8">
        <v>-328.96125000000001</v>
      </c>
      <c r="H19" s="8">
        <v>-1.59075209959466</v>
      </c>
      <c r="I19" s="76"/>
    </row>
    <row r="20" spans="1:9" x14ac:dyDescent="0.2">
      <c r="A20" s="74" t="s">
        <v>353</v>
      </c>
      <c r="B20" s="74" t="s">
        <v>352</v>
      </c>
      <c r="C20" s="74" t="s">
        <v>120</v>
      </c>
      <c r="D20" s="75">
        <v>1794000</v>
      </c>
      <c r="E20" s="8">
        <v>302.8272</v>
      </c>
      <c r="F20" s="8">
        <v>1.46437613613875</v>
      </c>
      <c r="G20" s="8">
        <v>-303.54480000000001</v>
      </c>
      <c r="H20" s="8">
        <v>-1.4678462217694099</v>
      </c>
      <c r="I20" s="76"/>
    </row>
    <row r="21" spans="1:9" x14ac:dyDescent="0.2">
      <c r="A21" s="74" t="s">
        <v>355</v>
      </c>
      <c r="B21" s="74" t="s">
        <v>354</v>
      </c>
      <c r="C21" s="74" t="s">
        <v>229</v>
      </c>
      <c r="D21" s="75">
        <v>10500</v>
      </c>
      <c r="E21" s="8">
        <v>299.17649999999998</v>
      </c>
      <c r="F21" s="8">
        <v>1.4467225107041699</v>
      </c>
      <c r="G21" s="8">
        <v>-300.762</v>
      </c>
      <c r="H21" s="8">
        <v>-1.4543894850177299</v>
      </c>
      <c r="I21" s="76"/>
    </row>
    <row r="22" spans="1:9" x14ac:dyDescent="0.2">
      <c r="A22" s="74" t="s">
        <v>357</v>
      </c>
      <c r="B22" s="74" t="s">
        <v>356</v>
      </c>
      <c r="C22" s="74" t="s">
        <v>120</v>
      </c>
      <c r="D22" s="75">
        <v>532500</v>
      </c>
      <c r="E22" s="8">
        <v>292.66199999999998</v>
      </c>
      <c r="F22" s="8">
        <v>1.4152204582502399</v>
      </c>
      <c r="G22" s="8">
        <v>-294.36599999999999</v>
      </c>
      <c r="H22" s="8">
        <v>-1.4234604609183701</v>
      </c>
      <c r="I22" s="76"/>
    </row>
    <row r="23" spans="1:9" x14ac:dyDescent="0.2">
      <c r="A23" s="74" t="s">
        <v>359</v>
      </c>
      <c r="B23" s="74" t="s">
        <v>358</v>
      </c>
      <c r="C23" s="74" t="s">
        <v>205</v>
      </c>
      <c r="D23" s="75">
        <v>28728</v>
      </c>
      <c r="E23" s="8">
        <v>287.82583199999999</v>
      </c>
      <c r="F23" s="8">
        <v>1.39183428617073</v>
      </c>
      <c r="G23" s="8">
        <v>-289.43459999999999</v>
      </c>
      <c r="H23" s="8">
        <v>-1.39961377714044</v>
      </c>
      <c r="I23" s="76"/>
    </row>
    <row r="24" spans="1:9" x14ac:dyDescent="0.2">
      <c r="A24" s="74" t="s">
        <v>279</v>
      </c>
      <c r="B24" s="74" t="s">
        <v>278</v>
      </c>
      <c r="C24" s="74" t="s">
        <v>144</v>
      </c>
      <c r="D24" s="75">
        <v>88200</v>
      </c>
      <c r="E24" s="8">
        <v>256.08870000000002</v>
      </c>
      <c r="F24" s="8">
        <v>1.2383635981668599</v>
      </c>
      <c r="G24" s="8">
        <v>-257.27940000000001</v>
      </c>
      <c r="H24" s="8">
        <v>-1.24412144510168</v>
      </c>
      <c r="I24" s="76"/>
    </row>
    <row r="25" spans="1:9" x14ac:dyDescent="0.2">
      <c r="A25" s="74" t="s">
        <v>361</v>
      </c>
      <c r="B25" s="74" t="s">
        <v>360</v>
      </c>
      <c r="C25" s="74" t="s">
        <v>177</v>
      </c>
      <c r="D25" s="75">
        <v>15750</v>
      </c>
      <c r="E25" s="8">
        <v>243.78637499999999</v>
      </c>
      <c r="F25" s="8">
        <v>1.1788734627066899</v>
      </c>
      <c r="G25" s="8">
        <v>-245.14875000000001</v>
      </c>
      <c r="H25" s="8">
        <v>-1.18546147540328</v>
      </c>
      <c r="I25" s="76"/>
    </row>
    <row r="26" spans="1:9" x14ac:dyDescent="0.2">
      <c r="A26" s="74" t="s">
        <v>285</v>
      </c>
      <c r="B26" s="74" t="s">
        <v>284</v>
      </c>
      <c r="C26" s="74" t="s">
        <v>216</v>
      </c>
      <c r="D26" s="75">
        <v>56000</v>
      </c>
      <c r="E26" s="8">
        <v>240.352</v>
      </c>
      <c r="F26" s="8">
        <v>1.1622659162493301</v>
      </c>
      <c r="G26" s="8">
        <v>-241.66800000000001</v>
      </c>
      <c r="H26" s="8">
        <v>-1.1686296741784701</v>
      </c>
      <c r="I26" s="76"/>
    </row>
    <row r="27" spans="1:9" x14ac:dyDescent="0.2">
      <c r="A27" s="74" t="s">
        <v>218</v>
      </c>
      <c r="B27" s="74" t="s">
        <v>217</v>
      </c>
      <c r="C27" s="74" t="s">
        <v>219</v>
      </c>
      <c r="D27" s="75">
        <v>20150</v>
      </c>
      <c r="E27" s="8">
        <v>238.6566</v>
      </c>
      <c r="F27" s="8">
        <v>1.1540675004491401</v>
      </c>
      <c r="G27" s="8">
        <v>-239.3417</v>
      </c>
      <c r="H27" s="8">
        <v>-1.1573804264045</v>
      </c>
      <c r="I27" s="76"/>
    </row>
    <row r="28" spans="1:9" x14ac:dyDescent="0.2">
      <c r="A28" s="74" t="s">
        <v>363</v>
      </c>
      <c r="B28" s="74" t="s">
        <v>362</v>
      </c>
      <c r="C28" s="74" t="s">
        <v>144</v>
      </c>
      <c r="D28" s="75">
        <v>155025</v>
      </c>
      <c r="E28" s="8">
        <v>238.52146500000001</v>
      </c>
      <c r="F28" s="8">
        <v>1.15341403051923</v>
      </c>
      <c r="G28" s="8">
        <v>-239.1880725</v>
      </c>
      <c r="H28" s="8">
        <v>-1.1566375326193401</v>
      </c>
      <c r="I28" s="76"/>
    </row>
    <row r="29" spans="1:9" x14ac:dyDescent="0.2">
      <c r="A29" s="74" t="s">
        <v>261</v>
      </c>
      <c r="B29" s="74" t="s">
        <v>260</v>
      </c>
      <c r="C29" s="74" t="s">
        <v>144</v>
      </c>
      <c r="D29" s="75">
        <v>62100</v>
      </c>
      <c r="E29" s="8">
        <v>233.1234</v>
      </c>
      <c r="F29" s="8">
        <v>1.12731070305286</v>
      </c>
      <c r="G29" s="8">
        <v>-234.08595</v>
      </c>
      <c r="H29" s="8">
        <v>-1.13196528906706</v>
      </c>
      <c r="I29" s="76"/>
    </row>
    <row r="30" spans="1:9" x14ac:dyDescent="0.2">
      <c r="A30" s="74" t="s">
        <v>281</v>
      </c>
      <c r="B30" s="74" t="s">
        <v>280</v>
      </c>
      <c r="C30" s="74" t="s">
        <v>216</v>
      </c>
      <c r="D30" s="75">
        <v>95700</v>
      </c>
      <c r="E30" s="8">
        <v>217.72707</v>
      </c>
      <c r="F30" s="8">
        <v>1.0528589423255601</v>
      </c>
      <c r="G30" s="8">
        <v>-218.81805</v>
      </c>
      <c r="H30" s="8">
        <v>-1.05813457501973</v>
      </c>
      <c r="I30" s="76"/>
    </row>
    <row r="31" spans="1:9" x14ac:dyDescent="0.2">
      <c r="A31" s="74" t="s">
        <v>365</v>
      </c>
      <c r="B31" s="74" t="s">
        <v>364</v>
      </c>
      <c r="C31" s="74" t="s">
        <v>216</v>
      </c>
      <c r="D31" s="75">
        <v>93000</v>
      </c>
      <c r="E31" s="8">
        <v>216.45750000000001</v>
      </c>
      <c r="F31" s="8">
        <v>1.0467197051263999</v>
      </c>
      <c r="G31" s="8">
        <v>-217.2945</v>
      </c>
      <c r="H31" s="8">
        <v>-1.0507671712257101</v>
      </c>
      <c r="I31" s="76"/>
    </row>
    <row r="32" spans="1:9" x14ac:dyDescent="0.2">
      <c r="A32" s="74" t="s">
        <v>166</v>
      </c>
      <c r="B32" s="74" t="s">
        <v>165</v>
      </c>
      <c r="C32" s="74" t="s">
        <v>167</v>
      </c>
      <c r="D32" s="75">
        <v>31900</v>
      </c>
      <c r="E32" s="8">
        <v>215.14955</v>
      </c>
      <c r="F32" s="8">
        <v>1.0403948744399101</v>
      </c>
      <c r="G32" s="8">
        <v>-216.28200000000001</v>
      </c>
      <c r="H32" s="8">
        <v>-1.04587104287977</v>
      </c>
      <c r="I32" s="76"/>
    </row>
    <row r="33" spans="1:9" x14ac:dyDescent="0.2">
      <c r="A33" s="74" t="s">
        <v>367</v>
      </c>
      <c r="B33" s="74" t="s">
        <v>366</v>
      </c>
      <c r="C33" s="74" t="s">
        <v>150</v>
      </c>
      <c r="D33" s="75">
        <v>83200</v>
      </c>
      <c r="E33" s="8">
        <v>213.21664000000001</v>
      </c>
      <c r="F33" s="8">
        <v>1.0310479357326101</v>
      </c>
      <c r="G33" s="8">
        <v>-213.28319999999999</v>
      </c>
      <c r="H33" s="8">
        <v>-1.03136979874763</v>
      </c>
      <c r="I33" s="76"/>
    </row>
    <row r="34" spans="1:9" x14ac:dyDescent="0.2">
      <c r="A34" s="74" t="s">
        <v>369</v>
      </c>
      <c r="B34" s="74" t="s">
        <v>368</v>
      </c>
      <c r="C34" s="74" t="s">
        <v>234</v>
      </c>
      <c r="D34" s="75">
        <v>4000</v>
      </c>
      <c r="E34" s="8">
        <v>212.47</v>
      </c>
      <c r="F34" s="8">
        <v>1.02743742188747</v>
      </c>
      <c r="G34" s="8">
        <v>-213.51400000000001</v>
      </c>
      <c r="H34" s="8">
        <v>-1.03248587422639</v>
      </c>
      <c r="I34" s="76"/>
    </row>
    <row r="35" spans="1:9" x14ac:dyDescent="0.2">
      <c r="A35" s="74" t="s">
        <v>371</v>
      </c>
      <c r="B35" s="74" t="s">
        <v>370</v>
      </c>
      <c r="C35" s="74" t="s">
        <v>216</v>
      </c>
      <c r="D35" s="75">
        <v>108000</v>
      </c>
      <c r="E35" s="8">
        <v>199.87559999999999</v>
      </c>
      <c r="F35" s="8">
        <v>0.96653490451456803</v>
      </c>
      <c r="G35" s="8">
        <v>-200.55600000000001</v>
      </c>
      <c r="H35" s="8">
        <v>-0.96982510276303802</v>
      </c>
      <c r="I35" s="76"/>
    </row>
    <row r="36" spans="1:9" x14ac:dyDescent="0.2">
      <c r="A36" s="74" t="s">
        <v>373</v>
      </c>
      <c r="B36" s="74" t="s">
        <v>372</v>
      </c>
      <c r="C36" s="74" t="s">
        <v>128</v>
      </c>
      <c r="D36" s="75">
        <v>51000</v>
      </c>
      <c r="E36" s="8">
        <v>197.727</v>
      </c>
      <c r="F36" s="8">
        <v>0.95614495748831796</v>
      </c>
      <c r="G36" s="8">
        <v>-198.77250000000001</v>
      </c>
      <c r="H36" s="8">
        <v>-0.96120066335071397</v>
      </c>
      <c r="I36" s="76"/>
    </row>
    <row r="37" spans="1:9" x14ac:dyDescent="0.2">
      <c r="A37" s="74" t="s">
        <v>182</v>
      </c>
      <c r="B37" s="74" t="s">
        <v>181</v>
      </c>
      <c r="C37" s="74" t="s">
        <v>128</v>
      </c>
      <c r="D37" s="75">
        <v>12600</v>
      </c>
      <c r="E37" s="8">
        <v>178.6995</v>
      </c>
      <c r="F37" s="8">
        <v>0.86413401220209496</v>
      </c>
      <c r="G37" s="8">
        <v>-179.13419999999999</v>
      </c>
      <c r="H37" s="8">
        <v>-0.86623608330528401</v>
      </c>
      <c r="I37" s="76"/>
    </row>
    <row r="38" spans="1:9" x14ac:dyDescent="0.2">
      <c r="A38" s="74" t="s">
        <v>375</v>
      </c>
      <c r="B38" s="74" t="s">
        <v>374</v>
      </c>
      <c r="C38" s="74" t="s">
        <v>213</v>
      </c>
      <c r="D38" s="75">
        <v>144000</v>
      </c>
      <c r="E38" s="8">
        <v>165.85919999999999</v>
      </c>
      <c r="F38" s="8">
        <v>0.80204240054745402</v>
      </c>
      <c r="G38" s="8">
        <v>-166.32</v>
      </c>
      <c r="H38" s="8">
        <v>-0.80427068295911597</v>
      </c>
      <c r="I38" s="76"/>
    </row>
    <row r="39" spans="1:9" x14ac:dyDescent="0.2">
      <c r="A39" s="74" t="s">
        <v>377</v>
      </c>
      <c r="B39" s="74" t="s">
        <v>376</v>
      </c>
      <c r="C39" s="74" t="s">
        <v>128</v>
      </c>
      <c r="D39" s="75">
        <v>6600</v>
      </c>
      <c r="E39" s="8">
        <v>165.01320000000001</v>
      </c>
      <c r="F39" s="8">
        <v>0.79795141330729402</v>
      </c>
      <c r="G39" s="8">
        <v>-165.69300000000001</v>
      </c>
      <c r="H39" s="8">
        <v>-0.80123871014637305</v>
      </c>
      <c r="I39" s="76"/>
    </row>
    <row r="40" spans="1:9" x14ac:dyDescent="0.2">
      <c r="A40" s="74" t="s">
        <v>379</v>
      </c>
      <c r="B40" s="74" t="s">
        <v>378</v>
      </c>
      <c r="C40" s="74" t="s">
        <v>192</v>
      </c>
      <c r="D40" s="75">
        <v>124250</v>
      </c>
      <c r="E40" s="8">
        <v>162.71780000000001</v>
      </c>
      <c r="F40" s="8">
        <v>0.78685158811691203</v>
      </c>
      <c r="G40" s="8">
        <v>-163.52542500000001</v>
      </c>
      <c r="H40" s="8">
        <v>-0.79075700604815802</v>
      </c>
      <c r="I40" s="76"/>
    </row>
    <row r="41" spans="1:9" x14ac:dyDescent="0.2">
      <c r="A41" s="74" t="s">
        <v>146</v>
      </c>
      <c r="B41" s="74" t="s">
        <v>145</v>
      </c>
      <c r="C41" s="74" t="s">
        <v>147</v>
      </c>
      <c r="D41" s="75">
        <v>1400</v>
      </c>
      <c r="E41" s="8">
        <v>161.1337</v>
      </c>
      <c r="F41" s="8">
        <v>0.77919138375859298</v>
      </c>
      <c r="G41" s="8">
        <v>-162.01920000000001</v>
      </c>
      <c r="H41" s="8">
        <v>-0.78347338045027404</v>
      </c>
      <c r="I41" s="76"/>
    </row>
    <row r="42" spans="1:9" x14ac:dyDescent="0.2">
      <c r="A42" s="74" t="s">
        <v>381</v>
      </c>
      <c r="B42" s="74" t="s">
        <v>380</v>
      </c>
      <c r="C42" s="74" t="s">
        <v>161</v>
      </c>
      <c r="D42" s="75">
        <v>10400</v>
      </c>
      <c r="E42" s="8">
        <v>144.24279999999999</v>
      </c>
      <c r="F42" s="8">
        <v>0.69751235731081696</v>
      </c>
      <c r="G42" s="8">
        <v>-145.08519999999999</v>
      </c>
      <c r="H42" s="8">
        <v>-0.70158593609463604</v>
      </c>
      <c r="I42" s="76"/>
    </row>
    <row r="43" spans="1:9" x14ac:dyDescent="0.2">
      <c r="A43" s="74" t="s">
        <v>127</v>
      </c>
      <c r="B43" s="74" t="s">
        <v>126</v>
      </c>
      <c r="C43" s="74" t="s">
        <v>128</v>
      </c>
      <c r="D43" s="75">
        <v>8800</v>
      </c>
      <c r="E43" s="8">
        <v>138.21719999999999</v>
      </c>
      <c r="F43" s="8">
        <v>0.66837446994165906</v>
      </c>
      <c r="G43" s="8">
        <v>-138.87280000000001</v>
      </c>
      <c r="H43" s="8">
        <v>-0.67154474326866698</v>
      </c>
      <c r="I43" s="76"/>
    </row>
    <row r="44" spans="1:9" x14ac:dyDescent="0.2">
      <c r="A44" s="74" t="s">
        <v>140</v>
      </c>
      <c r="B44" s="74" t="s">
        <v>139</v>
      </c>
      <c r="C44" s="74" t="s">
        <v>141</v>
      </c>
      <c r="D44" s="75">
        <v>9800</v>
      </c>
      <c r="E44" s="8">
        <v>137.32740000000001</v>
      </c>
      <c r="F44" s="8">
        <v>0.664071679816015</v>
      </c>
      <c r="G44" s="8">
        <v>-137.5087</v>
      </c>
      <c r="H44" s="8">
        <v>-0.66494838902008302</v>
      </c>
      <c r="I44" s="76"/>
    </row>
    <row r="45" spans="1:9" x14ac:dyDescent="0.2">
      <c r="A45" s="74" t="s">
        <v>383</v>
      </c>
      <c r="B45" s="74" t="s">
        <v>382</v>
      </c>
      <c r="C45" s="74" t="s">
        <v>167</v>
      </c>
      <c r="D45" s="75">
        <v>1725</v>
      </c>
      <c r="E45" s="8">
        <v>135.91016250000001</v>
      </c>
      <c r="F45" s="8">
        <v>0.65721836949831303</v>
      </c>
      <c r="G45" s="8">
        <v>-136.5294375</v>
      </c>
      <c r="H45" s="8">
        <v>-0.66021298666515704</v>
      </c>
      <c r="I45" s="76"/>
    </row>
    <row r="46" spans="1:9" x14ac:dyDescent="0.2">
      <c r="A46" s="74" t="s">
        <v>385</v>
      </c>
      <c r="B46" s="74" t="s">
        <v>384</v>
      </c>
      <c r="C46" s="74" t="s">
        <v>155</v>
      </c>
      <c r="D46" s="75">
        <v>2000</v>
      </c>
      <c r="E46" s="8">
        <v>115.509</v>
      </c>
      <c r="F46" s="8">
        <v>0.55856482875135005</v>
      </c>
      <c r="G46" s="8">
        <v>-116.163</v>
      </c>
      <c r="H46" s="8">
        <v>-0.56172736498665099</v>
      </c>
      <c r="I46" s="76"/>
    </row>
    <row r="47" spans="1:9" x14ac:dyDescent="0.2">
      <c r="A47" s="74" t="s">
        <v>173</v>
      </c>
      <c r="B47" s="74" t="s">
        <v>172</v>
      </c>
      <c r="C47" s="74" t="s">
        <v>174</v>
      </c>
      <c r="D47" s="75">
        <v>32400</v>
      </c>
      <c r="E47" s="8">
        <v>114.6798</v>
      </c>
      <c r="F47" s="8">
        <v>0.55455508097411499</v>
      </c>
      <c r="G47" s="8">
        <v>-115.26300000000001</v>
      </c>
      <c r="H47" s="8">
        <v>-0.55737525090137396</v>
      </c>
      <c r="I47" s="76"/>
    </row>
    <row r="48" spans="1:9" x14ac:dyDescent="0.2">
      <c r="A48" s="74" t="s">
        <v>184</v>
      </c>
      <c r="B48" s="74" t="s">
        <v>183</v>
      </c>
      <c r="C48" s="74" t="s">
        <v>185</v>
      </c>
      <c r="D48" s="75">
        <v>4500</v>
      </c>
      <c r="E48" s="8">
        <v>101.64825</v>
      </c>
      <c r="F48" s="8">
        <v>0.49153864507635198</v>
      </c>
      <c r="G48" s="8">
        <v>-102.15225</v>
      </c>
      <c r="H48" s="8">
        <v>-0.49397582896410702</v>
      </c>
      <c r="I48" s="76"/>
    </row>
    <row r="49" spans="1:9" x14ac:dyDescent="0.2">
      <c r="A49" s="74" t="s">
        <v>204</v>
      </c>
      <c r="B49" s="74" t="s">
        <v>203</v>
      </c>
      <c r="C49" s="74" t="s">
        <v>205</v>
      </c>
      <c r="D49" s="75">
        <v>14400</v>
      </c>
      <c r="E49" s="8">
        <v>93.837599999999995</v>
      </c>
      <c r="F49" s="8">
        <v>0.453768822987279</v>
      </c>
      <c r="G49" s="8">
        <v>-94.348799999999997</v>
      </c>
      <c r="H49" s="8">
        <v>-0.45624082378771702</v>
      </c>
      <c r="I49" s="76"/>
    </row>
    <row r="50" spans="1:9" x14ac:dyDescent="0.2">
      <c r="A50" s="74" t="s">
        <v>223</v>
      </c>
      <c r="B50" s="74" t="s">
        <v>222</v>
      </c>
      <c r="C50" s="74" t="s">
        <v>131</v>
      </c>
      <c r="D50" s="75">
        <v>27200</v>
      </c>
      <c r="E50" s="8">
        <v>90.929599999999994</v>
      </c>
      <c r="F50" s="8">
        <v>0.43970665880951898</v>
      </c>
      <c r="G50" s="8">
        <v>-91.351200000000006</v>
      </c>
      <c r="H50" s="8">
        <v>-0.44174538247435502</v>
      </c>
      <c r="I50" s="76"/>
    </row>
    <row r="51" spans="1:9" x14ac:dyDescent="0.2">
      <c r="A51" s="74" t="s">
        <v>387</v>
      </c>
      <c r="B51" s="74" t="s">
        <v>386</v>
      </c>
      <c r="C51" s="74" t="s">
        <v>216</v>
      </c>
      <c r="D51" s="75">
        <v>9000</v>
      </c>
      <c r="E51" s="8">
        <v>88.906499999999994</v>
      </c>
      <c r="F51" s="8">
        <v>0.429923589914049</v>
      </c>
      <c r="G51" s="8">
        <v>-89.162999999999997</v>
      </c>
      <c r="H51" s="8">
        <v>-0.43116394242835299</v>
      </c>
      <c r="I51" s="76"/>
    </row>
    <row r="52" spans="1:9" x14ac:dyDescent="0.2">
      <c r="A52" s="74" t="s">
        <v>389</v>
      </c>
      <c r="B52" s="74" t="s">
        <v>388</v>
      </c>
      <c r="C52" s="74" t="s">
        <v>234</v>
      </c>
      <c r="D52" s="75">
        <v>2100</v>
      </c>
      <c r="E52" s="8">
        <v>84.291899999999998</v>
      </c>
      <c r="F52" s="8">
        <v>0.40760885029414101</v>
      </c>
      <c r="G52" s="8">
        <v>-84.753900000000002</v>
      </c>
      <c r="H52" s="8">
        <v>-0.40984293552458301</v>
      </c>
      <c r="I52" s="76"/>
    </row>
    <row r="53" spans="1:9" x14ac:dyDescent="0.2">
      <c r="A53" s="74" t="s">
        <v>391</v>
      </c>
      <c r="B53" s="74" t="s">
        <v>390</v>
      </c>
      <c r="C53" s="74" t="s">
        <v>120</v>
      </c>
      <c r="D53" s="75">
        <v>77200</v>
      </c>
      <c r="E53" s="8">
        <v>82.696640000000002</v>
      </c>
      <c r="F53" s="8">
        <v>0.39989467972116499</v>
      </c>
      <c r="G53" s="8">
        <v>-83.128960000000006</v>
      </c>
      <c r="H53" s="8">
        <v>-0.40198524190043899</v>
      </c>
      <c r="I53" s="76"/>
    </row>
    <row r="54" spans="1:9" x14ac:dyDescent="0.2">
      <c r="A54" s="74" t="s">
        <v>393</v>
      </c>
      <c r="B54" s="74" t="s">
        <v>392</v>
      </c>
      <c r="C54" s="74" t="s">
        <v>303</v>
      </c>
      <c r="D54" s="75">
        <v>101250</v>
      </c>
      <c r="E54" s="8">
        <v>76.676625000000001</v>
      </c>
      <c r="F54" s="8">
        <v>0.37078379963774699</v>
      </c>
      <c r="G54" s="8">
        <v>-77.081625000000003</v>
      </c>
      <c r="H54" s="8">
        <v>-0.37274225097612101</v>
      </c>
      <c r="I54" s="76"/>
    </row>
    <row r="55" spans="1:9" x14ac:dyDescent="0.2">
      <c r="A55" s="74" t="s">
        <v>395</v>
      </c>
      <c r="B55" s="74" t="s">
        <v>394</v>
      </c>
      <c r="C55" s="74" t="s">
        <v>128</v>
      </c>
      <c r="D55" s="75">
        <v>2100</v>
      </c>
      <c r="E55" s="8">
        <v>75.729150000000004</v>
      </c>
      <c r="F55" s="8">
        <v>0.36620211153447202</v>
      </c>
      <c r="G55" s="8">
        <v>-76.010549999999995</v>
      </c>
      <c r="H55" s="8">
        <v>-0.36756287253846798</v>
      </c>
      <c r="I55" s="76"/>
    </row>
    <row r="56" spans="1:9" x14ac:dyDescent="0.2">
      <c r="A56" s="74" t="s">
        <v>160</v>
      </c>
      <c r="B56" s="74" t="s">
        <v>159</v>
      </c>
      <c r="C56" s="74" t="s">
        <v>161</v>
      </c>
      <c r="D56" s="75">
        <v>39950</v>
      </c>
      <c r="E56" s="8">
        <v>73.124480000000005</v>
      </c>
      <c r="F56" s="8">
        <v>0.35360675487391902</v>
      </c>
      <c r="G56" s="8">
        <v>-73.388149999999996</v>
      </c>
      <c r="H56" s="8">
        <v>-0.35488177923043501</v>
      </c>
      <c r="I56" s="76"/>
    </row>
    <row r="57" spans="1:9" x14ac:dyDescent="0.2">
      <c r="A57" s="74" t="s">
        <v>397</v>
      </c>
      <c r="B57" s="74" t="s">
        <v>396</v>
      </c>
      <c r="C57" s="74" t="s">
        <v>120</v>
      </c>
      <c r="D57" s="75">
        <v>40000</v>
      </c>
      <c r="E57" s="8">
        <v>69.412000000000006</v>
      </c>
      <c r="F57" s="8">
        <v>0.33565438098579897</v>
      </c>
      <c r="G57" s="8">
        <v>-69.843999999999994</v>
      </c>
      <c r="H57" s="8">
        <v>-0.33774339574673201</v>
      </c>
      <c r="I57" s="76"/>
    </row>
    <row r="58" spans="1:9" x14ac:dyDescent="0.2">
      <c r="A58" s="74" t="s">
        <v>399</v>
      </c>
      <c r="B58" s="74" t="s">
        <v>398</v>
      </c>
      <c r="C58" s="74" t="s">
        <v>400</v>
      </c>
      <c r="D58" s="75">
        <v>5000</v>
      </c>
      <c r="E58" s="8">
        <v>57.962499999999999</v>
      </c>
      <c r="F58" s="8">
        <v>0.28028823629760502</v>
      </c>
      <c r="G58" s="8">
        <v>-58.1</v>
      </c>
      <c r="H58" s="8">
        <v>-0.28095314261618898</v>
      </c>
      <c r="I58" s="76"/>
    </row>
    <row r="59" spans="1:9" x14ac:dyDescent="0.2">
      <c r="A59" s="74" t="s">
        <v>305</v>
      </c>
      <c r="B59" s="74" t="s">
        <v>304</v>
      </c>
      <c r="C59" s="74" t="s">
        <v>213</v>
      </c>
      <c r="D59" s="75">
        <v>4725</v>
      </c>
      <c r="E59" s="8">
        <v>50.236199999999997</v>
      </c>
      <c r="F59" s="8">
        <v>0.24292630401196899</v>
      </c>
      <c r="G59" s="8">
        <v>-50.366137500000001</v>
      </c>
      <c r="H59" s="8">
        <v>-0.24355464048303099</v>
      </c>
      <c r="I59" s="76"/>
    </row>
    <row r="60" spans="1:9" x14ac:dyDescent="0.2">
      <c r="A60" s="74" t="s">
        <v>179</v>
      </c>
      <c r="B60" s="74" t="s">
        <v>178</v>
      </c>
      <c r="C60" s="74" t="s">
        <v>180</v>
      </c>
      <c r="D60" s="75">
        <v>7500</v>
      </c>
      <c r="E60" s="8">
        <v>49.826250000000002</v>
      </c>
      <c r="F60" s="8">
        <v>0.240943916046126</v>
      </c>
      <c r="G60" s="8">
        <v>-49.998750000000001</v>
      </c>
      <c r="H60" s="8">
        <v>-0.241778071245804</v>
      </c>
      <c r="I60" s="76"/>
    </row>
    <row r="61" spans="1:9" x14ac:dyDescent="0.2">
      <c r="A61" s="74" t="s">
        <v>130</v>
      </c>
      <c r="B61" s="74" t="s">
        <v>129</v>
      </c>
      <c r="C61" s="74" t="s">
        <v>131</v>
      </c>
      <c r="D61" s="75">
        <v>2850</v>
      </c>
      <c r="E61" s="8">
        <v>49.401899999999998</v>
      </c>
      <c r="F61" s="8">
        <v>0.238891894254918</v>
      </c>
      <c r="G61" s="8">
        <v>-49.674075000000002</v>
      </c>
      <c r="H61" s="8">
        <v>-0.24020804608953999</v>
      </c>
      <c r="I61" s="76"/>
    </row>
    <row r="62" spans="1:9" x14ac:dyDescent="0.2">
      <c r="A62" s="74" t="s">
        <v>402</v>
      </c>
      <c r="B62" s="74" t="s">
        <v>401</v>
      </c>
      <c r="C62" s="74" t="s">
        <v>164</v>
      </c>
      <c r="D62" s="75">
        <v>5200</v>
      </c>
      <c r="E62" s="8">
        <v>40.739400000000003</v>
      </c>
      <c r="F62" s="8">
        <v>0.197002796184131</v>
      </c>
      <c r="G62" s="8">
        <v>-40.872</v>
      </c>
      <c r="H62" s="8">
        <v>-0.19764400765936099</v>
      </c>
      <c r="I62" s="76"/>
    </row>
    <row r="63" spans="1:9" x14ac:dyDescent="0.2">
      <c r="A63" s="74" t="s">
        <v>404</v>
      </c>
      <c r="B63" s="74" t="s">
        <v>403</v>
      </c>
      <c r="C63" s="74" t="s">
        <v>144</v>
      </c>
      <c r="D63" s="75">
        <v>7500</v>
      </c>
      <c r="E63" s="8">
        <v>40.342500000000001</v>
      </c>
      <c r="F63" s="8">
        <v>0.19508351387252401</v>
      </c>
      <c r="G63" s="8">
        <v>-40.567500000000003</v>
      </c>
      <c r="H63" s="8">
        <v>-0.19617154239384299</v>
      </c>
      <c r="I63" s="76"/>
    </row>
    <row r="64" spans="1:9" x14ac:dyDescent="0.2">
      <c r="A64" s="74" t="s">
        <v>406</v>
      </c>
      <c r="B64" s="74" t="s">
        <v>405</v>
      </c>
      <c r="C64" s="74" t="s">
        <v>161</v>
      </c>
      <c r="D64" s="75">
        <v>12000</v>
      </c>
      <c r="E64" s="8">
        <v>35.231999999999999</v>
      </c>
      <c r="F64" s="8">
        <v>0.17037075939162799</v>
      </c>
      <c r="G64" s="8">
        <v>-35.423999999999999</v>
      </c>
      <c r="H64" s="8">
        <v>-0.17129921039648699</v>
      </c>
      <c r="I64" s="76"/>
    </row>
    <row r="65" spans="1:9" x14ac:dyDescent="0.2">
      <c r="A65" s="74" t="s">
        <v>408</v>
      </c>
      <c r="B65" s="74" t="s">
        <v>407</v>
      </c>
      <c r="C65" s="74" t="s">
        <v>219</v>
      </c>
      <c r="D65" s="75">
        <v>4950</v>
      </c>
      <c r="E65" s="8">
        <v>33.684750000000001</v>
      </c>
      <c r="F65" s="8">
        <v>0.16288874992669</v>
      </c>
      <c r="G65" s="8">
        <v>-33.862949999999998</v>
      </c>
      <c r="H65" s="8">
        <v>-0.16375046851557501</v>
      </c>
      <c r="I65" s="76"/>
    </row>
    <row r="66" spans="1:9" x14ac:dyDescent="0.2">
      <c r="A66" s="74" t="s">
        <v>271</v>
      </c>
      <c r="B66" s="74" t="s">
        <v>270</v>
      </c>
      <c r="C66" s="74" t="s">
        <v>167</v>
      </c>
      <c r="D66" s="75">
        <v>900</v>
      </c>
      <c r="E66" s="8">
        <v>33.506549999999997</v>
      </c>
      <c r="F66" s="8">
        <v>0.16202703133780499</v>
      </c>
      <c r="G66" s="8">
        <v>-33.690150000000003</v>
      </c>
      <c r="H66" s="8">
        <v>-0.162914862611202</v>
      </c>
      <c r="I66" s="76"/>
    </row>
    <row r="67" spans="1:9" x14ac:dyDescent="0.2">
      <c r="A67" s="74" t="s">
        <v>257</v>
      </c>
      <c r="B67" s="74" t="s">
        <v>256</v>
      </c>
      <c r="C67" s="74" t="s">
        <v>197</v>
      </c>
      <c r="D67" s="75">
        <v>750</v>
      </c>
      <c r="E67" s="8">
        <v>31.330874999999999</v>
      </c>
      <c r="F67" s="8">
        <v>0.15150615821282301</v>
      </c>
      <c r="G67" s="8">
        <v>-31.50375</v>
      </c>
      <c r="H67" s="8">
        <v>-0.15234212679337</v>
      </c>
      <c r="I67" s="76"/>
    </row>
    <row r="68" spans="1:9" x14ac:dyDescent="0.2">
      <c r="A68" s="74" t="s">
        <v>410</v>
      </c>
      <c r="B68" s="74" t="s">
        <v>409</v>
      </c>
      <c r="C68" s="74" t="s">
        <v>155</v>
      </c>
      <c r="D68" s="75">
        <v>6000</v>
      </c>
      <c r="E68" s="8">
        <v>29.181000000000001</v>
      </c>
      <c r="F68" s="8">
        <v>0.141110045691618</v>
      </c>
      <c r="G68" s="8">
        <v>-29.222999999999999</v>
      </c>
      <c r="H68" s="8">
        <v>-0.141313144348931</v>
      </c>
      <c r="I68" s="76"/>
    </row>
    <row r="69" spans="1:9" x14ac:dyDescent="0.2">
      <c r="A69" s="74" t="s">
        <v>412</v>
      </c>
      <c r="B69" s="74" t="s">
        <v>411</v>
      </c>
      <c r="C69" s="74" t="s">
        <v>158</v>
      </c>
      <c r="D69" s="75">
        <v>4000</v>
      </c>
      <c r="E69" s="8">
        <v>29.047999999999998</v>
      </c>
      <c r="F69" s="8">
        <v>0.14046689994346101</v>
      </c>
      <c r="G69" s="8">
        <v>-29.097999999999999</v>
      </c>
      <c r="H69" s="8">
        <v>-0.140708684059309</v>
      </c>
      <c r="I69" s="76"/>
    </row>
    <row r="70" spans="1:9" x14ac:dyDescent="0.2">
      <c r="A70" s="74" t="s">
        <v>414</v>
      </c>
      <c r="B70" s="74" t="s">
        <v>413</v>
      </c>
      <c r="C70" s="74" t="s">
        <v>192</v>
      </c>
      <c r="D70" s="75">
        <v>100</v>
      </c>
      <c r="E70" s="8">
        <v>28.358450000000001</v>
      </c>
      <c r="F70" s="8">
        <v>0.13713245520179099</v>
      </c>
      <c r="G70" s="8">
        <v>-28.408899999999999</v>
      </c>
      <c r="H70" s="8">
        <v>-0.13737641537468301</v>
      </c>
      <c r="I70" s="76"/>
    </row>
    <row r="71" spans="1:9" x14ac:dyDescent="0.2">
      <c r="A71" s="74" t="s">
        <v>416</v>
      </c>
      <c r="B71" s="74" t="s">
        <v>415</v>
      </c>
      <c r="C71" s="74" t="s">
        <v>234</v>
      </c>
      <c r="D71" s="75">
        <v>15000</v>
      </c>
      <c r="E71" s="8">
        <v>26.365500000000001</v>
      </c>
      <c r="F71" s="8">
        <v>0.12749518212817801</v>
      </c>
      <c r="G71" s="8">
        <v>-26.512499999999999</v>
      </c>
      <c r="H71" s="8">
        <v>-0.12820602742877299</v>
      </c>
      <c r="I71" s="76"/>
    </row>
    <row r="72" spans="1:9" x14ac:dyDescent="0.2">
      <c r="A72" s="74" t="s">
        <v>255</v>
      </c>
      <c r="B72" s="74" t="s">
        <v>254</v>
      </c>
      <c r="C72" s="74" t="s">
        <v>167</v>
      </c>
      <c r="D72" s="75">
        <v>875</v>
      </c>
      <c r="E72" s="8">
        <v>23.325749999999999</v>
      </c>
      <c r="F72" s="8">
        <v>0.11279591680515599</v>
      </c>
      <c r="G72" s="8">
        <v>-23.435124999999999</v>
      </c>
      <c r="H72" s="8">
        <v>-0.113324819558575</v>
      </c>
      <c r="I72" s="76"/>
    </row>
    <row r="73" spans="1:9" x14ac:dyDescent="0.2">
      <c r="A73" s="74" t="s">
        <v>418</v>
      </c>
      <c r="B73" s="74" t="s">
        <v>417</v>
      </c>
      <c r="C73" s="74" t="s">
        <v>419</v>
      </c>
      <c r="D73" s="75">
        <v>1000</v>
      </c>
      <c r="E73" s="8">
        <v>22.5075</v>
      </c>
      <c r="F73" s="8">
        <v>0.108839119749292</v>
      </c>
      <c r="G73" s="8">
        <v>-22.616499999999998</v>
      </c>
      <c r="H73" s="8">
        <v>-0.109366209121842</v>
      </c>
      <c r="I73" s="76"/>
    </row>
    <row r="74" spans="1:9" x14ac:dyDescent="0.2">
      <c r="A74" s="74" t="s">
        <v>421</v>
      </c>
      <c r="B74" s="74" t="s">
        <v>420</v>
      </c>
      <c r="C74" s="74" t="s">
        <v>177</v>
      </c>
      <c r="D74" s="75">
        <v>1250</v>
      </c>
      <c r="E74" s="8">
        <v>22.410625</v>
      </c>
      <c r="F74" s="8">
        <v>0.108370663024835</v>
      </c>
      <c r="G74" s="8">
        <v>-22.460625</v>
      </c>
      <c r="H74" s="8">
        <v>-0.10861244714068399</v>
      </c>
      <c r="I74" s="76"/>
    </row>
    <row r="75" spans="1:9" x14ac:dyDescent="0.2">
      <c r="A75" s="74" t="s">
        <v>143</v>
      </c>
      <c r="B75" s="74" t="s">
        <v>142</v>
      </c>
      <c r="C75" s="74" t="s">
        <v>144</v>
      </c>
      <c r="D75" s="75">
        <v>6000</v>
      </c>
      <c r="E75" s="8">
        <v>21.456</v>
      </c>
      <c r="F75" s="8">
        <v>0.103754399792994</v>
      </c>
      <c r="G75" s="8">
        <v>-21.542999999999999</v>
      </c>
      <c r="H75" s="8">
        <v>-0.104175104154571</v>
      </c>
      <c r="I75" s="76"/>
    </row>
    <row r="76" spans="1:9" x14ac:dyDescent="0.2">
      <c r="A76" s="74" t="s">
        <v>423</v>
      </c>
      <c r="B76" s="74" t="s">
        <v>422</v>
      </c>
      <c r="C76" s="74" t="s">
        <v>424</v>
      </c>
      <c r="D76" s="75">
        <v>3000</v>
      </c>
      <c r="E76" s="8">
        <v>20.748000000000001</v>
      </c>
      <c r="F76" s="8">
        <v>0.100330736712577</v>
      </c>
      <c r="G76" s="8">
        <v>-20.841000000000001</v>
      </c>
      <c r="H76" s="8">
        <v>-0.10078045516805501</v>
      </c>
      <c r="I76" s="76"/>
    </row>
    <row r="77" spans="1:9" x14ac:dyDescent="0.2">
      <c r="A77" s="74" t="s">
        <v>191</v>
      </c>
      <c r="B77" s="74" t="s">
        <v>190</v>
      </c>
      <c r="C77" s="74" t="s">
        <v>192</v>
      </c>
      <c r="D77" s="75">
        <v>600</v>
      </c>
      <c r="E77" s="8">
        <v>16.616099999999999</v>
      </c>
      <c r="F77" s="8">
        <v>8.0350180947071706E-2</v>
      </c>
      <c r="G77" s="8">
        <v>-16.677600000000002</v>
      </c>
      <c r="H77" s="8">
        <v>-8.0647575409565603E-2</v>
      </c>
      <c r="I77" s="76"/>
    </row>
    <row r="78" spans="1:9" x14ac:dyDescent="0.2">
      <c r="A78" s="74" t="s">
        <v>426</v>
      </c>
      <c r="B78" s="74" t="s">
        <v>425</v>
      </c>
      <c r="C78" s="74" t="s">
        <v>216</v>
      </c>
      <c r="D78" s="75">
        <v>7275</v>
      </c>
      <c r="E78" s="8">
        <v>14.509987499999999</v>
      </c>
      <c r="F78" s="8">
        <v>7.0165689973263806E-2</v>
      </c>
      <c r="G78" s="8">
        <v>-14.592195</v>
      </c>
      <c r="H78" s="8">
        <v>-7.0563219327336404E-2</v>
      </c>
      <c r="I78" s="76"/>
    </row>
    <row r="79" spans="1:9" x14ac:dyDescent="0.2">
      <c r="A79" s="74" t="s">
        <v>428</v>
      </c>
      <c r="B79" s="74" t="s">
        <v>427</v>
      </c>
      <c r="C79" s="74" t="s">
        <v>202</v>
      </c>
      <c r="D79" s="75">
        <v>3225</v>
      </c>
      <c r="E79" s="8">
        <v>12.472687499999999</v>
      </c>
      <c r="F79" s="8">
        <v>6.0313954388892602E-2</v>
      </c>
      <c r="G79" s="8">
        <v>-12.516225</v>
      </c>
      <c r="H79" s="8">
        <v>-6.0524487907767897E-2</v>
      </c>
      <c r="I79" s="76"/>
    </row>
    <row r="80" spans="1:9" x14ac:dyDescent="0.2">
      <c r="A80" s="74" t="s">
        <v>430</v>
      </c>
      <c r="B80" s="74" t="s">
        <v>429</v>
      </c>
      <c r="C80" s="74" t="s">
        <v>158</v>
      </c>
      <c r="D80" s="75">
        <v>1050</v>
      </c>
      <c r="E80" s="8">
        <v>11.517975</v>
      </c>
      <c r="F80" s="8">
        <v>5.5697268034848597E-2</v>
      </c>
      <c r="G80" s="8">
        <v>-11.583074999999999</v>
      </c>
      <c r="H80" s="8">
        <v>-5.6012070953683601E-2</v>
      </c>
      <c r="I80" s="76"/>
    </row>
    <row r="81" spans="1:9" x14ac:dyDescent="0.2">
      <c r="A81" s="74" t="s">
        <v>432</v>
      </c>
      <c r="B81" s="74" t="s">
        <v>431</v>
      </c>
      <c r="C81" s="74" t="s">
        <v>216</v>
      </c>
      <c r="D81" s="75">
        <v>2000</v>
      </c>
      <c r="E81" s="8">
        <v>11.276999999999999</v>
      </c>
      <c r="F81" s="8">
        <v>5.45319894885158E-2</v>
      </c>
      <c r="G81" s="8">
        <v>-11.342000000000001</v>
      </c>
      <c r="H81" s="8">
        <v>-5.4846308839119097E-2</v>
      </c>
      <c r="I81" s="76"/>
    </row>
    <row r="82" spans="1:9" x14ac:dyDescent="0.2">
      <c r="A82" s="74" t="s">
        <v>434</v>
      </c>
      <c r="B82" s="74" t="s">
        <v>433</v>
      </c>
      <c r="C82" s="74" t="s">
        <v>192</v>
      </c>
      <c r="D82" s="75">
        <v>10</v>
      </c>
      <c r="E82" s="8">
        <v>11.267775</v>
      </c>
      <c r="F82" s="8">
        <v>5.4487380319141701E-2</v>
      </c>
      <c r="G82" s="8">
        <v>-11.33628</v>
      </c>
      <c r="H82" s="8">
        <v>-5.4818648736265997E-2</v>
      </c>
      <c r="I82" s="76"/>
    </row>
    <row r="83" spans="1:9" x14ac:dyDescent="0.2">
      <c r="A83" s="74" t="s">
        <v>436</v>
      </c>
      <c r="B83" s="74" t="s">
        <v>435</v>
      </c>
      <c r="C83" s="74" t="s">
        <v>226</v>
      </c>
      <c r="D83" s="75">
        <v>734</v>
      </c>
      <c r="E83" s="8">
        <v>9.4997950000000007</v>
      </c>
      <c r="F83" s="8">
        <v>4.5937990696378002E-2</v>
      </c>
      <c r="G83" s="8">
        <v>-9.5324580000000001</v>
      </c>
      <c r="H83" s="8">
        <v>-4.6095938587897303E-2</v>
      </c>
      <c r="I83" s="76"/>
    </row>
    <row r="84" spans="1:9" x14ac:dyDescent="0.2">
      <c r="A84" s="74" t="s">
        <v>438</v>
      </c>
      <c r="B84" s="74" t="s">
        <v>437</v>
      </c>
      <c r="C84" s="74" t="s">
        <v>167</v>
      </c>
      <c r="D84" s="75">
        <v>175</v>
      </c>
      <c r="E84" s="8">
        <v>9.3584750000000003</v>
      </c>
      <c r="F84" s="8">
        <v>4.5254612071343299E-2</v>
      </c>
      <c r="G84" s="8">
        <v>-9.4120249999999999</v>
      </c>
      <c r="H84" s="8">
        <v>-4.5513562859417198E-2</v>
      </c>
      <c r="I84" s="76"/>
    </row>
    <row r="85" spans="1:9" x14ac:dyDescent="0.2">
      <c r="A85" s="74" t="s">
        <v>440</v>
      </c>
      <c r="B85" s="74" t="s">
        <v>439</v>
      </c>
      <c r="C85" s="74" t="s">
        <v>441</v>
      </c>
      <c r="D85" s="75">
        <v>150</v>
      </c>
      <c r="E85" s="8">
        <v>4.8750749999999998</v>
      </c>
      <c r="F85" s="8">
        <v>2.3574313971422001E-2</v>
      </c>
      <c r="G85" s="8">
        <v>-4.9020000000000001</v>
      </c>
      <c r="H85" s="8">
        <v>-2.3704514717806501E-2</v>
      </c>
      <c r="I85" s="76"/>
    </row>
    <row r="86" spans="1:9" x14ac:dyDescent="0.2">
      <c r="A86" s="74" t="s">
        <v>443</v>
      </c>
      <c r="B86" s="74" t="s">
        <v>442</v>
      </c>
      <c r="C86" s="74" t="s">
        <v>125</v>
      </c>
      <c r="D86" s="75">
        <v>10250</v>
      </c>
      <c r="E86" s="8">
        <v>4.6288999999999998</v>
      </c>
      <c r="F86" s="8">
        <v>2.2383889877040899E-2</v>
      </c>
      <c r="G86" s="8">
        <v>-4.6524749999999999</v>
      </c>
      <c r="H86" s="8">
        <v>-2.2497891087663601E-2</v>
      </c>
      <c r="I86" s="76"/>
    </row>
    <row r="87" spans="1:9" x14ac:dyDescent="0.2">
      <c r="A87" s="74" t="s">
        <v>445</v>
      </c>
      <c r="B87" s="74" t="s">
        <v>444</v>
      </c>
      <c r="C87" s="74" t="s">
        <v>240</v>
      </c>
      <c r="D87" s="75">
        <v>75</v>
      </c>
      <c r="E87" s="8">
        <v>3.9565125000000001</v>
      </c>
      <c r="F87" s="8">
        <v>1.91324375331366E-2</v>
      </c>
      <c r="G87" s="8">
        <v>-3.9586874999999999</v>
      </c>
      <c r="H87" s="8">
        <v>-1.9142955142176E-2</v>
      </c>
      <c r="I87" s="76"/>
    </row>
    <row r="88" spans="1:9" x14ac:dyDescent="0.2">
      <c r="A88" s="74" t="s">
        <v>447</v>
      </c>
      <c r="B88" s="74" t="s">
        <v>446</v>
      </c>
      <c r="C88" s="74" t="s">
        <v>131</v>
      </c>
      <c r="D88" s="75">
        <v>250</v>
      </c>
      <c r="E88" s="8">
        <v>3.9455</v>
      </c>
      <c r="F88" s="8">
        <v>1.90791845816209E-2</v>
      </c>
      <c r="G88" s="8">
        <v>-3.9681250000000001</v>
      </c>
      <c r="H88" s="8">
        <v>-1.9188591894042501E-2</v>
      </c>
      <c r="I88" s="76"/>
    </row>
    <row r="89" spans="1:9" x14ac:dyDescent="0.2">
      <c r="A89" s="73" t="s">
        <v>31</v>
      </c>
      <c r="B89" s="73"/>
      <c r="C89" s="73"/>
      <c r="D89" s="73"/>
      <c r="E89" s="9">
        <f>SUM(E7:E88)</f>
        <v>13610.506684500007</v>
      </c>
      <c r="F89" s="9">
        <f>SUM(F7:F88)</f>
        <v>65.816086499293078</v>
      </c>
      <c r="G89" s="9">
        <f>SUM(G7:G88)</f>
        <v>-13667.6074405</v>
      </c>
      <c r="H89" s="9">
        <f>SUM(H7:H88)</f>
        <v>-66.092207615368139</v>
      </c>
      <c r="I89" s="73"/>
    </row>
    <row r="90" spans="1:9" x14ac:dyDescent="0.2">
      <c r="A90" s="74"/>
      <c r="B90" s="74"/>
      <c r="C90" s="74"/>
      <c r="D90" s="74"/>
      <c r="E90" s="8"/>
      <c r="F90" s="8"/>
      <c r="G90" s="8"/>
      <c r="H90" s="74"/>
      <c r="I90" s="74"/>
    </row>
    <row r="91" spans="1:9" x14ac:dyDescent="0.2">
      <c r="A91" s="73" t="s">
        <v>25</v>
      </c>
      <c r="B91" s="74"/>
      <c r="C91" s="74"/>
      <c r="D91" s="74"/>
      <c r="E91" s="8"/>
      <c r="F91" s="8"/>
      <c r="G91" s="8"/>
      <c r="H91" s="74"/>
      <c r="I91" s="74"/>
    </row>
    <row r="92" spans="1:9" x14ac:dyDescent="0.2">
      <c r="A92" s="73" t="s">
        <v>26</v>
      </c>
      <c r="B92" s="74"/>
      <c r="C92" s="74"/>
      <c r="D92" s="74"/>
      <c r="E92" s="8"/>
      <c r="F92" s="8"/>
      <c r="G92" s="8"/>
      <c r="H92" s="74"/>
      <c r="I92" s="74"/>
    </row>
    <row r="93" spans="1:9" x14ac:dyDescent="0.2">
      <c r="A93" s="74" t="s">
        <v>448</v>
      </c>
      <c r="B93" s="74" t="s">
        <v>1453</v>
      </c>
      <c r="C93" s="74" t="s">
        <v>87</v>
      </c>
      <c r="D93" s="75">
        <v>1000</v>
      </c>
      <c r="E93" s="8">
        <v>1004.5331644</v>
      </c>
      <c r="F93" s="8">
        <v>4.8576032599030201</v>
      </c>
      <c r="G93" s="76"/>
      <c r="H93" s="76"/>
      <c r="I93" s="76">
        <v>7.3463000000000003</v>
      </c>
    </row>
    <row r="94" spans="1:9" x14ac:dyDescent="0.2">
      <c r="A94" s="73" t="s">
        <v>31</v>
      </c>
      <c r="B94" s="73"/>
      <c r="C94" s="73"/>
      <c r="D94" s="73"/>
      <c r="E94" s="9">
        <f>SUM(E92:E93)</f>
        <v>1004.5331644</v>
      </c>
      <c r="F94" s="9">
        <f>SUM(F92:F93)</f>
        <v>4.8576032599030201</v>
      </c>
      <c r="G94" s="9"/>
      <c r="H94" s="73"/>
      <c r="I94" s="73"/>
    </row>
    <row r="95" spans="1:9" x14ac:dyDescent="0.2">
      <c r="A95" s="74"/>
      <c r="B95" s="74"/>
      <c r="C95" s="74"/>
      <c r="D95" s="74"/>
      <c r="E95" s="8"/>
      <c r="F95" s="8"/>
      <c r="G95" s="8"/>
      <c r="H95" s="74"/>
      <c r="I95" s="74"/>
    </row>
    <row r="96" spans="1:9" x14ac:dyDescent="0.2">
      <c r="A96" s="73" t="s">
        <v>32</v>
      </c>
      <c r="B96" s="74"/>
      <c r="C96" s="74"/>
      <c r="D96" s="74"/>
      <c r="E96" s="8"/>
      <c r="F96" s="8"/>
      <c r="G96" s="8"/>
      <c r="H96" s="74"/>
      <c r="I96" s="74"/>
    </row>
    <row r="97" spans="1:9" x14ac:dyDescent="0.2">
      <c r="A97" s="73" t="s">
        <v>33</v>
      </c>
      <c r="B97" s="74"/>
      <c r="C97" s="74"/>
      <c r="D97" s="74"/>
      <c r="E97" s="8"/>
      <c r="F97" s="8"/>
      <c r="G97" s="8"/>
      <c r="H97" s="74"/>
      <c r="I97" s="74"/>
    </row>
    <row r="98" spans="1:9" x14ac:dyDescent="0.2">
      <c r="A98" s="74" t="s">
        <v>36</v>
      </c>
      <c r="B98" s="74" t="s">
        <v>35</v>
      </c>
      <c r="C98" s="74" t="s">
        <v>34</v>
      </c>
      <c r="D98" s="75">
        <v>200</v>
      </c>
      <c r="E98" s="8">
        <v>943.83299999999997</v>
      </c>
      <c r="F98" s="8">
        <v>4.5640765482765202</v>
      </c>
      <c r="G98" s="76"/>
      <c r="H98" s="76"/>
      <c r="I98" s="76">
        <v>7.1451000000000002</v>
      </c>
    </row>
    <row r="99" spans="1:9" x14ac:dyDescent="0.2">
      <c r="A99" s="74" t="s">
        <v>449</v>
      </c>
      <c r="B99" s="74" t="s">
        <v>1452</v>
      </c>
      <c r="C99" s="74" t="s">
        <v>37</v>
      </c>
      <c r="D99" s="75">
        <v>200</v>
      </c>
      <c r="E99" s="8">
        <v>941.82</v>
      </c>
      <c r="F99" s="8">
        <v>4.5543423197724504</v>
      </c>
      <c r="G99" s="76"/>
      <c r="H99" s="76"/>
      <c r="I99" s="76">
        <v>7.25</v>
      </c>
    </row>
    <row r="100" spans="1:9" x14ac:dyDescent="0.2">
      <c r="A100" s="73" t="s">
        <v>31</v>
      </c>
      <c r="B100" s="73"/>
      <c r="C100" s="73"/>
      <c r="D100" s="73"/>
      <c r="E100" s="9">
        <f>SUM(E97:E99)</f>
        <v>1885.653</v>
      </c>
      <c r="F100" s="9">
        <f>SUM(F97:F99)</f>
        <v>9.1184188680489697</v>
      </c>
      <c r="G100" s="9"/>
      <c r="H100" s="73"/>
      <c r="I100" s="73"/>
    </row>
    <row r="101" spans="1:9" x14ac:dyDescent="0.2">
      <c r="A101" s="74"/>
      <c r="B101" s="74"/>
      <c r="C101" s="74"/>
      <c r="D101" s="74"/>
      <c r="E101" s="8"/>
      <c r="F101" s="8"/>
      <c r="G101" s="8"/>
      <c r="H101" s="74"/>
      <c r="I101" s="74"/>
    </row>
    <row r="102" spans="1:9" x14ac:dyDescent="0.2">
      <c r="A102" s="73" t="s">
        <v>40</v>
      </c>
      <c r="B102" s="74"/>
      <c r="C102" s="74"/>
      <c r="D102" s="74"/>
      <c r="E102" s="8"/>
      <c r="F102" s="8"/>
      <c r="G102" s="8"/>
      <c r="H102" s="74"/>
      <c r="I102" s="74"/>
    </row>
    <row r="103" spans="1:9" x14ac:dyDescent="0.2">
      <c r="A103" s="74" t="s">
        <v>307</v>
      </c>
      <c r="B103" s="74" t="s">
        <v>1332</v>
      </c>
      <c r="C103" s="74" t="s">
        <v>42</v>
      </c>
      <c r="D103" s="75">
        <v>1500000</v>
      </c>
      <c r="E103" s="8">
        <v>1483.0440000000001</v>
      </c>
      <c r="F103" s="8">
        <v>7.17152964609439</v>
      </c>
      <c r="G103" s="76"/>
      <c r="H103" s="76"/>
      <c r="I103" s="76">
        <v>6.4202000000000004</v>
      </c>
    </row>
    <row r="104" spans="1:9" x14ac:dyDescent="0.2">
      <c r="A104" s="74" t="s">
        <v>116</v>
      </c>
      <c r="B104" s="74" t="s">
        <v>1331</v>
      </c>
      <c r="C104" s="74" t="s">
        <v>42</v>
      </c>
      <c r="D104" s="75">
        <v>500000</v>
      </c>
      <c r="E104" s="8">
        <v>498.60750000000002</v>
      </c>
      <c r="F104" s="8">
        <v>2.4111074708606099</v>
      </c>
      <c r="G104" s="76"/>
      <c r="H104" s="76"/>
      <c r="I104" s="76">
        <v>6.3710000000000004</v>
      </c>
    </row>
    <row r="105" spans="1:9" x14ac:dyDescent="0.2">
      <c r="A105" s="73" t="s">
        <v>31</v>
      </c>
      <c r="B105" s="73"/>
      <c r="C105" s="73"/>
      <c r="D105" s="73"/>
      <c r="E105" s="9">
        <f>SUM(E102:E104)</f>
        <v>1981.6515000000002</v>
      </c>
      <c r="F105" s="9">
        <f>SUM(F102:F104)</f>
        <v>9.5826371169550004</v>
      </c>
      <c r="G105" s="9"/>
      <c r="H105" s="73"/>
      <c r="I105" s="73"/>
    </row>
    <row r="106" spans="1:9" x14ac:dyDescent="0.2">
      <c r="A106" s="74"/>
      <c r="B106" s="74"/>
      <c r="C106" s="74"/>
      <c r="D106" s="74"/>
      <c r="E106" s="8"/>
      <c r="F106" s="8"/>
      <c r="G106" s="8"/>
      <c r="H106" s="74"/>
      <c r="I106" s="74"/>
    </row>
    <row r="107" spans="1:9" x14ac:dyDescent="0.2">
      <c r="A107" s="73" t="s">
        <v>43</v>
      </c>
      <c r="B107" s="74"/>
      <c r="C107" s="74"/>
      <c r="D107" s="74"/>
      <c r="E107" s="8"/>
      <c r="F107" s="8"/>
      <c r="G107" s="8"/>
      <c r="H107" s="74"/>
      <c r="I107" s="74"/>
    </row>
    <row r="108" spans="1:9" x14ac:dyDescent="0.2">
      <c r="A108" s="74" t="s">
        <v>450</v>
      </c>
      <c r="B108" s="74" t="s">
        <v>1329</v>
      </c>
      <c r="C108" s="74" t="s">
        <v>451</v>
      </c>
      <c r="D108" s="75">
        <v>1846183.4790000001</v>
      </c>
      <c r="E108" s="8">
        <v>938.3818311</v>
      </c>
      <c r="F108" s="8">
        <v>4.5377164272199497</v>
      </c>
      <c r="G108" s="76"/>
      <c r="H108" s="76"/>
      <c r="I108" s="76"/>
    </row>
    <row r="109" spans="1:9" x14ac:dyDescent="0.2">
      <c r="A109" s="74" t="s">
        <v>453</v>
      </c>
      <c r="B109" s="74" t="s">
        <v>1330</v>
      </c>
      <c r="C109" s="74" t="s">
        <v>451</v>
      </c>
      <c r="D109" s="75">
        <v>1306.3510000000001</v>
      </c>
      <c r="E109" s="8">
        <v>50.9044174</v>
      </c>
      <c r="F109" s="8">
        <v>0.24615759107704399</v>
      </c>
      <c r="G109" s="76"/>
      <c r="H109" s="76"/>
      <c r="I109" s="76"/>
    </row>
    <row r="110" spans="1:9" x14ac:dyDescent="0.2">
      <c r="A110" s="73" t="s">
        <v>31</v>
      </c>
      <c r="B110" s="73"/>
      <c r="C110" s="73"/>
      <c r="D110" s="73"/>
      <c r="E110" s="9">
        <f>SUM(E108:E109)</f>
        <v>989.28624850000006</v>
      </c>
      <c r="F110" s="9">
        <f>SUM(F108:F109)</f>
        <v>4.7838740182969941</v>
      </c>
      <c r="G110" s="9"/>
      <c r="H110" s="73"/>
      <c r="I110" s="73"/>
    </row>
    <row r="111" spans="1:9" x14ac:dyDescent="0.2">
      <c r="A111" s="74"/>
      <c r="B111" s="74"/>
      <c r="C111" s="74"/>
      <c r="D111" s="74"/>
      <c r="E111" s="8"/>
      <c r="F111" s="8"/>
      <c r="G111" s="8"/>
      <c r="H111" s="74"/>
      <c r="I111" s="74"/>
    </row>
    <row r="112" spans="1:9" x14ac:dyDescent="0.2">
      <c r="A112" s="73" t="s">
        <v>44</v>
      </c>
      <c r="B112" s="73"/>
      <c r="C112" s="73"/>
      <c r="D112" s="73"/>
      <c r="E112" s="9">
        <f>E89+E94+E100+E105+E110</f>
        <v>19471.630597400006</v>
      </c>
      <c r="F112" s="9">
        <f>F89+F94+F100+F105+F110</f>
        <v>94.158619762497054</v>
      </c>
      <c r="G112" s="9"/>
      <c r="H112" s="73"/>
      <c r="I112" s="73"/>
    </row>
    <row r="113" spans="1:9" x14ac:dyDescent="0.2">
      <c r="A113" s="73"/>
      <c r="B113" s="73"/>
      <c r="C113" s="73"/>
      <c r="D113" s="73"/>
      <c r="E113" s="9"/>
      <c r="F113" s="9"/>
      <c r="G113" s="9"/>
      <c r="H113" s="73"/>
      <c r="I113" s="73"/>
    </row>
    <row r="114" spans="1:9" x14ac:dyDescent="0.2">
      <c r="A114" s="73" t="s">
        <v>310</v>
      </c>
      <c r="B114" s="73"/>
      <c r="C114" s="73"/>
      <c r="D114" s="73"/>
      <c r="E114" s="9">
        <v>87.542995000000005</v>
      </c>
      <c r="F114" s="9">
        <f>E114/E118*100</f>
        <v>0.42333011289644329</v>
      </c>
      <c r="G114" s="9"/>
      <c r="H114" s="73"/>
      <c r="I114" s="73"/>
    </row>
    <row r="115" spans="1:9" x14ac:dyDescent="0.2">
      <c r="A115" s="73"/>
      <c r="B115" s="73"/>
      <c r="C115" s="73"/>
      <c r="D115" s="73"/>
      <c r="E115" s="9"/>
      <c r="F115" s="9"/>
      <c r="G115" s="9"/>
      <c r="H115" s="73"/>
      <c r="I115" s="73"/>
    </row>
    <row r="116" spans="1:9" x14ac:dyDescent="0.2">
      <c r="A116" s="73" t="s">
        <v>46</v>
      </c>
      <c r="B116" s="73"/>
      <c r="C116" s="73"/>
      <c r="D116" s="73"/>
      <c r="E116" s="9">
        <f>E118-(E89+E94+E100+E105+E110+E114)</f>
        <v>1120.4313619999957</v>
      </c>
      <c r="F116" s="9">
        <f>F118-(F89+F94+F100+F105+F110+F114)</f>
        <v>5.4180501246065091</v>
      </c>
      <c r="G116" s="9"/>
      <c r="H116" s="73"/>
      <c r="I116" s="73"/>
    </row>
    <row r="117" spans="1:9" x14ac:dyDescent="0.2">
      <c r="A117" s="74"/>
      <c r="B117" s="74"/>
      <c r="C117" s="74"/>
      <c r="D117" s="74"/>
      <c r="E117" s="8"/>
      <c r="F117" s="8"/>
      <c r="G117" s="8"/>
      <c r="H117" s="74"/>
      <c r="I117" s="74"/>
    </row>
    <row r="118" spans="1:9" x14ac:dyDescent="0.2">
      <c r="A118" s="77" t="s">
        <v>45</v>
      </c>
      <c r="B118" s="77"/>
      <c r="C118" s="77"/>
      <c r="D118" s="77"/>
      <c r="E118" s="10">
        <v>20679.604954400002</v>
      </c>
      <c r="F118" s="10">
        <v>100</v>
      </c>
      <c r="G118" s="10"/>
      <c r="H118" s="77"/>
      <c r="I118" s="77"/>
    </row>
    <row r="119" spans="1:9" x14ac:dyDescent="0.2">
      <c r="A119" s="14" t="s">
        <v>1319</v>
      </c>
      <c r="B119" s="12"/>
      <c r="C119" s="12"/>
      <c r="D119" s="12"/>
      <c r="E119" s="3"/>
      <c r="F119" s="3"/>
      <c r="G119" s="3"/>
      <c r="H119" s="12"/>
      <c r="I119" s="12"/>
    </row>
    <row r="120" spans="1:9" x14ac:dyDescent="0.2">
      <c r="A120" s="14" t="s">
        <v>1333</v>
      </c>
      <c r="B120" s="12"/>
      <c r="C120" s="12"/>
      <c r="D120" s="12"/>
      <c r="E120" s="3"/>
      <c r="F120" s="3"/>
      <c r="G120" s="3"/>
      <c r="H120" s="12"/>
      <c r="I120" s="12"/>
    </row>
    <row r="121" spans="1:9" x14ac:dyDescent="0.2">
      <c r="A121" s="25" t="s">
        <v>1334</v>
      </c>
    </row>
    <row r="122" spans="1:9" x14ac:dyDescent="0.2">
      <c r="A122" s="14" t="s">
        <v>1335</v>
      </c>
    </row>
    <row r="123" spans="1:9" x14ac:dyDescent="0.2">
      <c r="A123" s="14" t="s">
        <v>1336</v>
      </c>
    </row>
    <row r="124" spans="1:9" x14ac:dyDescent="0.2">
      <c r="A124" s="14" t="s">
        <v>1337</v>
      </c>
    </row>
    <row r="126" spans="1:9" x14ac:dyDescent="0.2">
      <c r="A126" s="12" t="s">
        <v>47</v>
      </c>
    </row>
    <row r="128" spans="1:9" x14ac:dyDescent="0.2">
      <c r="A128" s="12" t="s">
        <v>48</v>
      </c>
    </row>
    <row r="129" spans="1:5" x14ac:dyDescent="0.2">
      <c r="A129" s="12" t="s">
        <v>49</v>
      </c>
    </row>
    <row r="130" spans="1:5" x14ac:dyDescent="0.2">
      <c r="A130" s="12" t="s">
        <v>50</v>
      </c>
      <c r="B130" s="12"/>
      <c r="C130" s="30" t="s">
        <v>934</v>
      </c>
      <c r="D130" s="12" t="s">
        <v>1150</v>
      </c>
    </row>
    <row r="131" spans="1:5" x14ac:dyDescent="0.2">
      <c r="A131" s="14" t="s">
        <v>53</v>
      </c>
      <c r="C131" s="50" t="s">
        <v>935</v>
      </c>
      <c r="D131" s="61">
        <v>10.2346</v>
      </c>
      <c r="E131" s="62"/>
    </row>
    <row r="132" spans="1:5" x14ac:dyDescent="0.2">
      <c r="A132" s="14" t="s">
        <v>54</v>
      </c>
      <c r="C132" s="50" t="s">
        <v>935</v>
      </c>
      <c r="D132" s="61">
        <v>10.2346</v>
      </c>
      <c r="E132" s="62"/>
    </row>
    <row r="133" spans="1:5" x14ac:dyDescent="0.2">
      <c r="A133" s="14" t="s">
        <v>55</v>
      </c>
      <c r="C133" s="50" t="s">
        <v>935</v>
      </c>
      <c r="D133" s="61">
        <v>10.2616</v>
      </c>
      <c r="E133" s="62"/>
    </row>
    <row r="134" spans="1:5" x14ac:dyDescent="0.2">
      <c r="A134" s="14" t="s">
        <v>56</v>
      </c>
      <c r="C134" s="50" t="s">
        <v>935</v>
      </c>
      <c r="D134" s="61">
        <v>10.2616</v>
      </c>
      <c r="E134" s="62"/>
    </row>
    <row r="136" spans="1:5" x14ac:dyDescent="0.2">
      <c r="A136" s="14" t="s">
        <v>936</v>
      </c>
    </row>
    <row r="137" spans="1:5" x14ac:dyDescent="0.2">
      <c r="A137" s="14" t="s">
        <v>57</v>
      </c>
    </row>
    <row r="139" spans="1:5" x14ac:dyDescent="0.2">
      <c r="A139" s="14" t="s">
        <v>937</v>
      </c>
    </row>
    <row r="141" spans="1:5" x14ac:dyDescent="0.2">
      <c r="A141" s="12" t="s">
        <v>58</v>
      </c>
      <c r="D141" s="30" t="s">
        <v>59</v>
      </c>
    </row>
    <row r="143" spans="1:5" x14ac:dyDescent="0.2">
      <c r="A143" s="12" t="s">
        <v>311</v>
      </c>
      <c r="D143" s="1" t="s">
        <v>454</v>
      </c>
    </row>
    <row r="145" spans="1:5" x14ac:dyDescent="0.2">
      <c r="A145" s="12" t="s">
        <v>313</v>
      </c>
      <c r="D145" s="1">
        <f>ABS(+H89)</f>
        <v>66.092207615368139</v>
      </c>
    </row>
    <row r="147" spans="1:5" x14ac:dyDescent="0.2">
      <c r="A147" s="12" t="s">
        <v>314</v>
      </c>
      <c r="D147" s="32">
        <v>6.5735999999999999</v>
      </c>
    </row>
    <row r="149" spans="1:5" x14ac:dyDescent="0.2">
      <c r="A149" s="12" t="s">
        <v>315</v>
      </c>
      <c r="D149" s="1">
        <v>0.48412984711873902</v>
      </c>
      <c r="E149" s="2" t="s">
        <v>60</v>
      </c>
    </row>
    <row r="151" spans="1:5" x14ac:dyDescent="0.2">
      <c r="A151" s="12" t="s">
        <v>316</v>
      </c>
      <c r="D151" s="30" t="s">
        <v>59</v>
      </c>
    </row>
    <row r="153" spans="1:5" x14ac:dyDescent="0.2">
      <c r="A153" s="12" t="s">
        <v>938</v>
      </c>
    </row>
    <row r="155" spans="1:5" x14ac:dyDescent="0.2">
      <c r="A155" s="12" t="s">
        <v>941</v>
      </c>
    </row>
    <row r="156" spans="1:5" x14ac:dyDescent="0.2">
      <c r="A156" s="13"/>
    </row>
    <row r="173" spans="1:1" x14ac:dyDescent="0.2">
      <c r="A173" s="12" t="s">
        <v>946</v>
      </c>
    </row>
    <row r="175" spans="1:1" x14ac:dyDescent="0.2">
      <c r="A175" s="12" t="s">
        <v>1090</v>
      </c>
    </row>
    <row r="189" spans="1:1" x14ac:dyDescent="0.2">
      <c r="A189" s="14" t="s">
        <v>940</v>
      </c>
    </row>
  </sheetData>
  <mergeCells count="1">
    <mergeCell ref="A1:G1"/>
  </mergeCells>
  <conditionalFormatting sqref="F2:F3">
    <cfRule type="cellIs" dxfId="80" priority="2" stopIfTrue="1" operator="between">
      <formula>0.009</formula>
      <formula>-0.009</formula>
    </cfRule>
  </conditionalFormatting>
  <conditionalFormatting sqref="F5:F65542">
    <cfRule type="cellIs" dxfId="79"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51"/>
  <sheetViews>
    <sheetView workbookViewId="0">
      <selection sqref="A1:G1"/>
    </sheetView>
  </sheetViews>
  <sheetFormatPr defaultColWidth="9.109375" defaultRowHeight="10.5" x14ac:dyDescent="0.2"/>
  <cols>
    <col min="1" max="1" width="40.5546875" style="14" bestFit="1" customWidth="1"/>
    <col min="2" max="2" width="32.109375" style="14" bestFit="1" customWidth="1"/>
    <col min="3" max="3" width="24.66406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12</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119</v>
      </c>
      <c r="B7" s="46" t="s">
        <v>118</v>
      </c>
      <c r="C7" s="46" t="s">
        <v>120</v>
      </c>
      <c r="D7" s="47">
        <v>950000</v>
      </c>
      <c r="E7" s="5">
        <v>17367.900000000001</v>
      </c>
      <c r="F7" s="5">
        <v>8.3553639693926094</v>
      </c>
    </row>
    <row r="8" spans="1:7" x14ac:dyDescent="0.2">
      <c r="A8" s="46" t="s">
        <v>133</v>
      </c>
      <c r="B8" s="46" t="s">
        <v>132</v>
      </c>
      <c r="C8" s="46" t="s">
        <v>120</v>
      </c>
      <c r="D8" s="47">
        <v>1100000</v>
      </c>
      <c r="E8" s="5">
        <v>12122</v>
      </c>
      <c r="F8" s="5">
        <v>5.8316619762307003</v>
      </c>
    </row>
    <row r="9" spans="1:7" x14ac:dyDescent="0.2">
      <c r="A9" s="46" t="s">
        <v>135</v>
      </c>
      <c r="B9" s="46" t="s">
        <v>134</v>
      </c>
      <c r="C9" s="46" t="s">
        <v>136</v>
      </c>
      <c r="D9" s="47">
        <v>950000</v>
      </c>
      <c r="E9" s="5">
        <v>12113.45</v>
      </c>
      <c r="F9" s="5">
        <v>5.82754873502489</v>
      </c>
    </row>
    <row r="10" spans="1:7" x14ac:dyDescent="0.2">
      <c r="A10" s="46" t="s">
        <v>122</v>
      </c>
      <c r="B10" s="46" t="s">
        <v>121</v>
      </c>
      <c r="C10" s="46" t="s">
        <v>120</v>
      </c>
      <c r="D10" s="47">
        <v>800000</v>
      </c>
      <c r="E10" s="5">
        <v>10786.8</v>
      </c>
      <c r="F10" s="5">
        <v>5.1893228349451697</v>
      </c>
    </row>
    <row r="11" spans="1:7" x14ac:dyDescent="0.2">
      <c r="A11" s="46" t="s">
        <v>169</v>
      </c>
      <c r="B11" s="46" t="s">
        <v>168</v>
      </c>
      <c r="C11" s="46" t="s">
        <v>167</v>
      </c>
      <c r="D11" s="47">
        <v>63000</v>
      </c>
      <c r="E11" s="5">
        <v>7258.9544999999998</v>
      </c>
      <c r="F11" s="5">
        <v>3.4921439485925401</v>
      </c>
    </row>
    <row r="12" spans="1:7" x14ac:dyDescent="0.2">
      <c r="A12" s="46" t="s">
        <v>273</v>
      </c>
      <c r="B12" s="46" t="s">
        <v>272</v>
      </c>
      <c r="C12" s="46" t="s">
        <v>155</v>
      </c>
      <c r="D12" s="47">
        <v>500000</v>
      </c>
      <c r="E12" s="5">
        <v>7211</v>
      </c>
      <c r="F12" s="5">
        <v>3.46907395731724</v>
      </c>
    </row>
    <row r="13" spans="1:7" x14ac:dyDescent="0.2">
      <c r="A13" s="46" t="s">
        <v>346</v>
      </c>
      <c r="B13" s="46" t="s">
        <v>345</v>
      </c>
      <c r="C13" s="46" t="s">
        <v>185</v>
      </c>
      <c r="D13" s="47">
        <v>1600000</v>
      </c>
      <c r="E13" s="5">
        <v>6556</v>
      </c>
      <c r="F13" s="5">
        <v>3.1539660052935501</v>
      </c>
    </row>
    <row r="14" spans="1:7" x14ac:dyDescent="0.2">
      <c r="A14" s="46" t="s">
        <v>253</v>
      </c>
      <c r="B14" s="46" t="s">
        <v>252</v>
      </c>
      <c r="C14" s="46" t="s">
        <v>120</v>
      </c>
      <c r="D14" s="47">
        <v>300000</v>
      </c>
      <c r="E14" s="5">
        <v>6513.6</v>
      </c>
      <c r="F14" s="5">
        <v>3.1335681775594999</v>
      </c>
    </row>
    <row r="15" spans="1:7" x14ac:dyDescent="0.2">
      <c r="A15" s="46" t="s">
        <v>152</v>
      </c>
      <c r="B15" s="46" t="s">
        <v>151</v>
      </c>
      <c r="C15" s="46" t="s">
        <v>120</v>
      </c>
      <c r="D15" s="47">
        <v>725000</v>
      </c>
      <c r="E15" s="5">
        <v>5593.375</v>
      </c>
      <c r="F15" s="5">
        <v>2.6908655590083601</v>
      </c>
    </row>
    <row r="16" spans="1:7" x14ac:dyDescent="0.2">
      <c r="A16" s="46" t="s">
        <v>138</v>
      </c>
      <c r="B16" s="46" t="s">
        <v>137</v>
      </c>
      <c r="C16" s="46" t="s">
        <v>128</v>
      </c>
      <c r="D16" s="47">
        <v>350000</v>
      </c>
      <c r="E16" s="5">
        <v>5573.75</v>
      </c>
      <c r="F16" s="5">
        <v>2.6814243474687198</v>
      </c>
    </row>
    <row r="17" spans="1:6" x14ac:dyDescent="0.2">
      <c r="A17" s="46" t="s">
        <v>201</v>
      </c>
      <c r="B17" s="46" t="s">
        <v>200</v>
      </c>
      <c r="C17" s="46" t="s">
        <v>202</v>
      </c>
      <c r="D17" s="47">
        <v>2000000</v>
      </c>
      <c r="E17" s="5">
        <v>4927.6000000000004</v>
      </c>
      <c r="F17" s="5">
        <v>2.37057396090368</v>
      </c>
    </row>
    <row r="18" spans="1:6" x14ac:dyDescent="0.2">
      <c r="A18" s="46" t="s">
        <v>456</v>
      </c>
      <c r="B18" s="46" t="s">
        <v>455</v>
      </c>
      <c r="C18" s="46" t="s">
        <v>177</v>
      </c>
      <c r="D18" s="47">
        <v>850000</v>
      </c>
      <c r="E18" s="5">
        <v>4796.9750000000004</v>
      </c>
      <c r="F18" s="5">
        <v>2.3077327758149901</v>
      </c>
    </row>
    <row r="19" spans="1:6" x14ac:dyDescent="0.2">
      <c r="A19" s="46" t="s">
        <v>127</v>
      </c>
      <c r="B19" s="46" t="s">
        <v>126</v>
      </c>
      <c r="C19" s="46" t="s">
        <v>128</v>
      </c>
      <c r="D19" s="47">
        <v>300000</v>
      </c>
      <c r="E19" s="5">
        <v>4711.95</v>
      </c>
      <c r="F19" s="5">
        <v>2.2668288771572498</v>
      </c>
    </row>
    <row r="20" spans="1:6" x14ac:dyDescent="0.2">
      <c r="A20" s="46" t="s">
        <v>458</v>
      </c>
      <c r="B20" s="46" t="s">
        <v>457</v>
      </c>
      <c r="C20" s="46" t="s">
        <v>167</v>
      </c>
      <c r="D20" s="47">
        <v>275000</v>
      </c>
      <c r="E20" s="5">
        <v>4696.0375000000004</v>
      </c>
      <c r="F20" s="5">
        <v>2.2591736782464502</v>
      </c>
    </row>
    <row r="21" spans="1:6" x14ac:dyDescent="0.2">
      <c r="A21" s="46" t="s">
        <v>143</v>
      </c>
      <c r="B21" s="46" t="s">
        <v>142</v>
      </c>
      <c r="C21" s="46" t="s">
        <v>144</v>
      </c>
      <c r="D21" s="47">
        <v>1100000</v>
      </c>
      <c r="E21" s="5">
        <v>3933.6</v>
      </c>
      <c r="F21" s="5">
        <v>1.89237960317613</v>
      </c>
    </row>
    <row r="22" spans="1:6" x14ac:dyDescent="0.2">
      <c r="A22" s="46" t="s">
        <v>460</v>
      </c>
      <c r="B22" s="46" t="s">
        <v>459</v>
      </c>
      <c r="C22" s="46" t="s">
        <v>120</v>
      </c>
      <c r="D22" s="47">
        <v>2500000</v>
      </c>
      <c r="E22" s="5">
        <v>3929.5</v>
      </c>
      <c r="F22" s="5">
        <v>1.89040717172072</v>
      </c>
    </row>
    <row r="23" spans="1:6" x14ac:dyDescent="0.2">
      <c r="A23" s="46" t="s">
        <v>212</v>
      </c>
      <c r="B23" s="46" t="s">
        <v>211</v>
      </c>
      <c r="C23" s="46" t="s">
        <v>213</v>
      </c>
      <c r="D23" s="47">
        <v>2500000</v>
      </c>
      <c r="E23" s="5">
        <v>3856</v>
      </c>
      <c r="F23" s="5">
        <v>1.8550477297760699</v>
      </c>
    </row>
    <row r="24" spans="1:6" x14ac:dyDescent="0.2">
      <c r="A24" s="46" t="s">
        <v>166</v>
      </c>
      <c r="B24" s="46" t="s">
        <v>165</v>
      </c>
      <c r="C24" s="46" t="s">
        <v>167</v>
      </c>
      <c r="D24" s="47">
        <v>565000</v>
      </c>
      <c r="E24" s="5">
        <v>3810.6424999999999</v>
      </c>
      <c r="F24" s="5">
        <v>1.83322710544949</v>
      </c>
    </row>
    <row r="25" spans="1:6" x14ac:dyDescent="0.2">
      <c r="A25" s="46" t="s">
        <v>462</v>
      </c>
      <c r="B25" s="46" t="s">
        <v>461</v>
      </c>
      <c r="C25" s="46" t="s">
        <v>400</v>
      </c>
      <c r="D25" s="47">
        <v>600000</v>
      </c>
      <c r="E25" s="5">
        <v>3479.4</v>
      </c>
      <c r="F25" s="5">
        <v>1.6738726843835301</v>
      </c>
    </row>
    <row r="26" spans="1:6" x14ac:dyDescent="0.2">
      <c r="A26" s="46" t="s">
        <v>464</v>
      </c>
      <c r="B26" s="46" t="s">
        <v>463</v>
      </c>
      <c r="C26" s="46" t="s">
        <v>155</v>
      </c>
      <c r="D26" s="47">
        <v>300000</v>
      </c>
      <c r="E26" s="5">
        <v>3432.6</v>
      </c>
      <c r="F26" s="5">
        <v>1.6513581009412199</v>
      </c>
    </row>
    <row r="27" spans="1:6" x14ac:dyDescent="0.2">
      <c r="A27" s="46" t="s">
        <v>269</v>
      </c>
      <c r="B27" s="46" t="s">
        <v>268</v>
      </c>
      <c r="C27" s="46" t="s">
        <v>136</v>
      </c>
      <c r="D27" s="47">
        <v>1200000</v>
      </c>
      <c r="E27" s="5">
        <v>3341.64</v>
      </c>
      <c r="F27" s="5">
        <v>1.6075989874815699</v>
      </c>
    </row>
    <row r="28" spans="1:6" x14ac:dyDescent="0.2">
      <c r="A28" s="46" t="s">
        <v>466</v>
      </c>
      <c r="B28" s="46" t="s">
        <v>465</v>
      </c>
      <c r="C28" s="46" t="s">
        <v>147</v>
      </c>
      <c r="D28" s="47">
        <v>125000</v>
      </c>
      <c r="E28" s="5">
        <v>3263.9375</v>
      </c>
      <c r="F28" s="5">
        <v>1.57021780329512</v>
      </c>
    </row>
    <row r="29" spans="1:6" x14ac:dyDescent="0.2">
      <c r="A29" s="46" t="s">
        <v>223</v>
      </c>
      <c r="B29" s="46" t="s">
        <v>222</v>
      </c>
      <c r="C29" s="46" t="s">
        <v>131</v>
      </c>
      <c r="D29" s="47">
        <v>975000</v>
      </c>
      <c r="E29" s="5">
        <v>3259.4250000000002</v>
      </c>
      <c r="F29" s="5">
        <v>1.56804692599206</v>
      </c>
    </row>
    <row r="30" spans="1:6" x14ac:dyDescent="0.2">
      <c r="A30" s="46" t="s">
        <v>242</v>
      </c>
      <c r="B30" s="46" t="s">
        <v>241</v>
      </c>
      <c r="C30" s="46" t="s">
        <v>120</v>
      </c>
      <c r="D30" s="47">
        <v>500000</v>
      </c>
      <c r="E30" s="5">
        <v>3249.25</v>
      </c>
      <c r="F30" s="5">
        <v>1.5631519284167299</v>
      </c>
    </row>
    <row r="31" spans="1:6" x14ac:dyDescent="0.2">
      <c r="A31" s="46" t="s">
        <v>468</v>
      </c>
      <c r="B31" s="46" t="s">
        <v>467</v>
      </c>
      <c r="C31" s="46" t="s">
        <v>469</v>
      </c>
      <c r="D31" s="47">
        <v>500000</v>
      </c>
      <c r="E31" s="5">
        <v>3181.25</v>
      </c>
      <c r="F31" s="5">
        <v>1.5304384311074</v>
      </c>
    </row>
    <row r="32" spans="1:6" x14ac:dyDescent="0.2">
      <c r="A32" s="46" t="s">
        <v>189</v>
      </c>
      <c r="B32" s="46" t="s">
        <v>188</v>
      </c>
      <c r="C32" s="46" t="s">
        <v>180</v>
      </c>
      <c r="D32" s="47">
        <v>1000000</v>
      </c>
      <c r="E32" s="5">
        <v>2944.5</v>
      </c>
      <c r="F32" s="5">
        <v>1.41654254157823</v>
      </c>
    </row>
    <row r="33" spans="1:6" x14ac:dyDescent="0.2">
      <c r="A33" s="46" t="s">
        <v>471</v>
      </c>
      <c r="B33" s="46" t="s">
        <v>470</v>
      </c>
      <c r="C33" s="46" t="s">
        <v>155</v>
      </c>
      <c r="D33" s="47">
        <v>600000</v>
      </c>
      <c r="E33" s="5">
        <v>2839.2</v>
      </c>
      <c r="F33" s="5">
        <v>1.36588472883305</v>
      </c>
    </row>
    <row r="34" spans="1:6" x14ac:dyDescent="0.2">
      <c r="A34" s="46" t="s">
        <v>225</v>
      </c>
      <c r="B34" s="46" t="s">
        <v>224</v>
      </c>
      <c r="C34" s="46" t="s">
        <v>226</v>
      </c>
      <c r="D34" s="47">
        <v>389910</v>
      </c>
      <c r="E34" s="5">
        <v>2806.3772250000002</v>
      </c>
      <c r="F34" s="5">
        <v>1.3500943205735301</v>
      </c>
    </row>
    <row r="35" spans="1:6" x14ac:dyDescent="0.2">
      <c r="A35" s="46" t="s">
        <v>207</v>
      </c>
      <c r="B35" s="46" t="s">
        <v>206</v>
      </c>
      <c r="C35" s="46" t="s">
        <v>147</v>
      </c>
      <c r="D35" s="47">
        <v>360516</v>
      </c>
      <c r="E35" s="5">
        <v>2790.7543559999999</v>
      </c>
      <c r="F35" s="5">
        <v>1.3425784575883</v>
      </c>
    </row>
    <row r="36" spans="1:6" x14ac:dyDescent="0.2">
      <c r="A36" s="46" t="s">
        <v>160</v>
      </c>
      <c r="B36" s="46" t="s">
        <v>159</v>
      </c>
      <c r="C36" s="46" t="s">
        <v>161</v>
      </c>
      <c r="D36" s="47">
        <v>1500000</v>
      </c>
      <c r="E36" s="5">
        <v>2745.6</v>
      </c>
      <c r="F36" s="5">
        <v>1.3208555619484399</v>
      </c>
    </row>
    <row r="37" spans="1:6" x14ac:dyDescent="0.2">
      <c r="A37" s="46" t="s">
        <v>473</v>
      </c>
      <c r="B37" s="46" t="s">
        <v>472</v>
      </c>
      <c r="C37" s="46" t="s">
        <v>150</v>
      </c>
      <c r="D37" s="47">
        <v>125000</v>
      </c>
      <c r="E37" s="5">
        <v>2585.875</v>
      </c>
      <c r="F37" s="5">
        <v>1.24401492433473</v>
      </c>
    </row>
    <row r="38" spans="1:6" x14ac:dyDescent="0.2">
      <c r="A38" s="46" t="s">
        <v>475</v>
      </c>
      <c r="B38" s="46" t="s">
        <v>474</v>
      </c>
      <c r="C38" s="46" t="s">
        <v>120</v>
      </c>
      <c r="D38" s="47">
        <v>2100000</v>
      </c>
      <c r="E38" s="5">
        <v>2352.21</v>
      </c>
      <c r="F38" s="5">
        <v>1.1316031692055399</v>
      </c>
    </row>
    <row r="39" spans="1:6" x14ac:dyDescent="0.2">
      <c r="A39" s="46" t="s">
        <v>289</v>
      </c>
      <c r="B39" s="46" t="s">
        <v>288</v>
      </c>
      <c r="C39" s="46" t="s">
        <v>120</v>
      </c>
      <c r="D39" s="47">
        <v>1550000</v>
      </c>
      <c r="E39" s="5">
        <v>2267.34</v>
      </c>
      <c r="F39" s="5">
        <v>1.09077383807845</v>
      </c>
    </row>
    <row r="40" spans="1:6" x14ac:dyDescent="0.2">
      <c r="A40" s="46" t="s">
        <v>279</v>
      </c>
      <c r="B40" s="46" t="s">
        <v>278</v>
      </c>
      <c r="C40" s="46" t="s">
        <v>144</v>
      </c>
      <c r="D40" s="47">
        <v>775000</v>
      </c>
      <c r="E40" s="5">
        <v>2250.2125000000001</v>
      </c>
      <c r="F40" s="5">
        <v>1.0825341259436601</v>
      </c>
    </row>
    <row r="41" spans="1:6" x14ac:dyDescent="0.2">
      <c r="A41" s="46" t="s">
        <v>477</v>
      </c>
      <c r="B41" s="46" t="s">
        <v>476</v>
      </c>
      <c r="C41" s="46" t="s">
        <v>174</v>
      </c>
      <c r="D41" s="47">
        <v>60000</v>
      </c>
      <c r="E41" s="5">
        <v>2158.8000000000002</v>
      </c>
      <c r="F41" s="5">
        <v>1.03855732340264</v>
      </c>
    </row>
    <row r="42" spans="1:6" x14ac:dyDescent="0.2">
      <c r="A42" s="46" t="s">
        <v>236</v>
      </c>
      <c r="B42" s="46" t="s">
        <v>235</v>
      </c>
      <c r="C42" s="46" t="s">
        <v>237</v>
      </c>
      <c r="D42" s="47">
        <v>105000</v>
      </c>
      <c r="E42" s="5">
        <v>1900.7625</v>
      </c>
      <c r="F42" s="5">
        <v>0.91442042543270097</v>
      </c>
    </row>
    <row r="43" spans="1:6" x14ac:dyDescent="0.2">
      <c r="A43" s="46" t="s">
        <v>182</v>
      </c>
      <c r="B43" s="46" t="s">
        <v>181</v>
      </c>
      <c r="C43" s="46" t="s">
        <v>128</v>
      </c>
      <c r="D43" s="47">
        <v>133500</v>
      </c>
      <c r="E43" s="5">
        <v>1893.36375</v>
      </c>
      <c r="F43" s="5">
        <v>0.91086102854715101</v>
      </c>
    </row>
    <row r="44" spans="1:6" x14ac:dyDescent="0.2">
      <c r="A44" s="46" t="s">
        <v>479</v>
      </c>
      <c r="B44" s="46" t="s">
        <v>478</v>
      </c>
      <c r="C44" s="46" t="s">
        <v>161</v>
      </c>
      <c r="D44" s="47">
        <v>600000</v>
      </c>
      <c r="E44" s="5">
        <v>1747.8</v>
      </c>
      <c r="F44" s="5">
        <v>0.84083309701831499</v>
      </c>
    </row>
    <row r="45" spans="1:6" x14ac:dyDescent="0.2">
      <c r="A45" s="46" t="s">
        <v>481</v>
      </c>
      <c r="B45" s="46" t="s">
        <v>480</v>
      </c>
      <c r="C45" s="46" t="s">
        <v>158</v>
      </c>
      <c r="D45" s="47">
        <v>100000</v>
      </c>
      <c r="E45" s="5">
        <v>1564.55</v>
      </c>
      <c r="F45" s="5">
        <v>0.75267503257810098</v>
      </c>
    </row>
    <row r="46" spans="1:6" x14ac:dyDescent="0.2">
      <c r="A46" s="46" t="s">
        <v>483</v>
      </c>
      <c r="B46" s="46" t="s">
        <v>482</v>
      </c>
      <c r="C46" s="46" t="s">
        <v>180</v>
      </c>
      <c r="D46" s="47">
        <v>2350000</v>
      </c>
      <c r="E46" s="5">
        <v>1420.575</v>
      </c>
      <c r="F46" s="5">
        <v>0.68341141823823803</v>
      </c>
    </row>
    <row r="47" spans="1:6" x14ac:dyDescent="0.2">
      <c r="A47" s="46" t="s">
        <v>485</v>
      </c>
      <c r="B47" s="46" t="s">
        <v>484</v>
      </c>
      <c r="C47" s="46" t="s">
        <v>147</v>
      </c>
      <c r="D47" s="47">
        <v>408283</v>
      </c>
      <c r="E47" s="5">
        <v>1256.695074</v>
      </c>
      <c r="F47" s="5">
        <v>0.60457192532273796</v>
      </c>
    </row>
    <row r="48" spans="1:6" x14ac:dyDescent="0.2">
      <c r="A48" s="46" t="s">
        <v>487</v>
      </c>
      <c r="B48" s="46" t="s">
        <v>486</v>
      </c>
      <c r="C48" s="46" t="s">
        <v>161</v>
      </c>
      <c r="D48" s="47">
        <v>600000</v>
      </c>
      <c r="E48" s="5">
        <v>1218.72</v>
      </c>
      <c r="F48" s="5">
        <v>0.58630284471802296</v>
      </c>
    </row>
    <row r="49" spans="1:9" x14ac:dyDescent="0.2">
      <c r="A49" s="46" t="s">
        <v>489</v>
      </c>
      <c r="B49" s="46" t="s">
        <v>488</v>
      </c>
      <c r="C49" s="46" t="s">
        <v>424</v>
      </c>
      <c r="D49" s="47">
        <v>1900000</v>
      </c>
      <c r="E49" s="5">
        <v>1137.53</v>
      </c>
      <c r="F49" s="5">
        <v>0.54724389109237004</v>
      </c>
    </row>
    <row r="50" spans="1:9" x14ac:dyDescent="0.2">
      <c r="A50" s="46" t="s">
        <v>173</v>
      </c>
      <c r="B50" s="46" t="s">
        <v>172</v>
      </c>
      <c r="C50" s="46" t="s">
        <v>174</v>
      </c>
      <c r="D50" s="47">
        <v>300000</v>
      </c>
      <c r="E50" s="5">
        <v>1061.8499999999999</v>
      </c>
      <c r="F50" s="5">
        <v>0.51083569291045805</v>
      </c>
    </row>
    <row r="51" spans="1:9" x14ac:dyDescent="0.2">
      <c r="A51" s="46" t="s">
        <v>491</v>
      </c>
      <c r="B51" s="46" t="s">
        <v>490</v>
      </c>
      <c r="C51" s="46" t="s">
        <v>150</v>
      </c>
      <c r="D51" s="47">
        <v>300000</v>
      </c>
      <c r="E51" s="5">
        <v>990.6</v>
      </c>
      <c r="F51" s="5">
        <v>0.47655868286207997</v>
      </c>
    </row>
    <row r="52" spans="1:9" x14ac:dyDescent="0.2">
      <c r="A52" s="46" t="s">
        <v>239</v>
      </c>
      <c r="B52" s="46" t="s">
        <v>238</v>
      </c>
      <c r="C52" s="46" t="s">
        <v>240</v>
      </c>
      <c r="D52" s="47">
        <v>200000</v>
      </c>
      <c r="E52" s="5">
        <v>898.3</v>
      </c>
      <c r="F52" s="5">
        <v>0.432154921073093</v>
      </c>
    </row>
    <row r="53" spans="1:9" x14ac:dyDescent="0.2">
      <c r="A53" s="46" t="s">
        <v>493</v>
      </c>
      <c r="B53" s="46" t="s">
        <v>492</v>
      </c>
      <c r="C53" s="46" t="s">
        <v>216</v>
      </c>
      <c r="D53" s="47">
        <v>10000</v>
      </c>
      <c r="E53" s="5">
        <v>858.90499999999997</v>
      </c>
      <c r="F53" s="5">
        <v>0.413202741271608</v>
      </c>
    </row>
    <row r="54" spans="1:9" x14ac:dyDescent="0.2">
      <c r="A54" s="46" t="s">
        <v>495</v>
      </c>
      <c r="B54" s="46" t="s">
        <v>494</v>
      </c>
      <c r="C54" s="46" t="s">
        <v>180</v>
      </c>
      <c r="D54" s="47">
        <v>400000</v>
      </c>
      <c r="E54" s="5">
        <v>790.04</v>
      </c>
      <c r="F54" s="5">
        <v>0.38007310903327002</v>
      </c>
    </row>
    <row r="55" spans="1:9" x14ac:dyDescent="0.2">
      <c r="A55" s="46" t="s">
        <v>496</v>
      </c>
      <c r="B55" s="46" t="s">
        <v>971</v>
      </c>
      <c r="C55" s="46" t="s">
        <v>469</v>
      </c>
      <c r="D55" s="47">
        <v>50000</v>
      </c>
      <c r="E55" s="5">
        <v>216.47499999999999</v>
      </c>
      <c r="F55" s="5">
        <v>0.104141975441721</v>
      </c>
    </row>
    <row r="56" spans="1:9" x14ac:dyDescent="0.2">
      <c r="A56" s="45" t="s">
        <v>31</v>
      </c>
      <c r="B56" s="45"/>
      <c r="C56" s="45"/>
      <c r="D56" s="45"/>
      <c r="E56" s="6">
        <f>SUM(E7:E55)</f>
        <v>191663.67240500002</v>
      </c>
      <c r="F56" s="6">
        <f>SUM(F7:F55)</f>
        <v>92.205721051722108</v>
      </c>
      <c r="G56" s="12"/>
      <c r="H56" s="12"/>
      <c r="I56" s="12"/>
    </row>
    <row r="57" spans="1:9" x14ac:dyDescent="0.2">
      <c r="A57" s="46"/>
      <c r="B57" s="46"/>
      <c r="C57" s="46"/>
      <c r="D57" s="46"/>
      <c r="E57" s="5"/>
      <c r="F57" s="5"/>
    </row>
    <row r="58" spans="1:9" x14ac:dyDescent="0.2">
      <c r="A58" s="45" t="s">
        <v>497</v>
      </c>
      <c r="B58" s="46"/>
      <c r="C58" s="46"/>
      <c r="D58" s="46"/>
      <c r="E58" s="5"/>
      <c r="F58" s="5"/>
    </row>
    <row r="59" spans="1:9" x14ac:dyDescent="0.2">
      <c r="A59" s="46" t="s">
        <v>499</v>
      </c>
      <c r="B59" s="46" t="s">
        <v>498</v>
      </c>
      <c r="C59" s="46" t="s">
        <v>219</v>
      </c>
      <c r="D59" s="47">
        <v>2000000</v>
      </c>
      <c r="E59" s="5">
        <v>5792.6</v>
      </c>
      <c r="F59" s="5">
        <v>2.78670888991206</v>
      </c>
    </row>
    <row r="60" spans="1:9" x14ac:dyDescent="0.2">
      <c r="A60" s="45" t="s">
        <v>31</v>
      </c>
      <c r="B60" s="45"/>
      <c r="C60" s="45"/>
      <c r="D60" s="45"/>
      <c r="E60" s="6">
        <f>SUM(E58:E59)</f>
        <v>5792.6</v>
      </c>
      <c r="F60" s="6">
        <f>SUM(F58:F59)</f>
        <v>2.78670888991206</v>
      </c>
      <c r="G60" s="12"/>
      <c r="H60" s="12"/>
      <c r="I60" s="12"/>
    </row>
    <row r="61" spans="1:9" x14ac:dyDescent="0.2">
      <c r="A61" s="46"/>
      <c r="B61" s="46"/>
      <c r="C61" s="46"/>
      <c r="D61" s="46"/>
      <c r="E61" s="5"/>
      <c r="F61" s="5"/>
    </row>
    <row r="62" spans="1:9" x14ac:dyDescent="0.2">
      <c r="A62" s="45" t="s">
        <v>44</v>
      </c>
      <c r="B62" s="45"/>
      <c r="C62" s="45"/>
      <c r="D62" s="45"/>
      <c r="E62" s="6">
        <f>E56+E60</f>
        <v>197456.27240500003</v>
      </c>
      <c r="F62" s="6">
        <f>F56+F60</f>
        <v>94.992429941634171</v>
      </c>
      <c r="G62" s="12"/>
      <c r="H62" s="12"/>
      <c r="I62" s="12"/>
    </row>
    <row r="63" spans="1:9" x14ac:dyDescent="0.2">
      <c r="A63" s="45"/>
      <c r="B63" s="45"/>
      <c r="C63" s="45"/>
      <c r="D63" s="45"/>
      <c r="E63" s="6"/>
      <c r="F63" s="6"/>
      <c r="G63" s="12"/>
      <c r="H63" s="12"/>
      <c r="I63" s="12"/>
    </row>
    <row r="64" spans="1:9" x14ac:dyDescent="0.2">
      <c r="A64" s="45" t="s">
        <v>46</v>
      </c>
      <c r="B64" s="45"/>
      <c r="C64" s="45"/>
      <c r="D64" s="45"/>
      <c r="E64" s="6">
        <f>E66-(E56+E60)</f>
        <v>10408.999097499967</v>
      </c>
      <c r="F64" s="6">
        <f>F66-(F56+F60)</f>
        <v>5.0075700583658289</v>
      </c>
      <c r="G64" s="12"/>
      <c r="H64" s="12"/>
      <c r="I64" s="12"/>
    </row>
    <row r="65" spans="1:9" x14ac:dyDescent="0.2">
      <c r="A65" s="45"/>
      <c r="B65" s="45"/>
      <c r="C65" s="45"/>
      <c r="D65" s="45"/>
      <c r="E65" s="6"/>
      <c r="F65" s="6"/>
      <c r="G65" s="12"/>
      <c r="H65" s="12"/>
      <c r="I65" s="12"/>
    </row>
    <row r="66" spans="1:9" x14ac:dyDescent="0.2">
      <c r="A66" s="48" t="s">
        <v>45</v>
      </c>
      <c r="B66" s="48"/>
      <c r="C66" s="48"/>
      <c r="D66" s="48"/>
      <c r="E66" s="7">
        <v>207865.27150249999</v>
      </c>
      <c r="F66" s="7">
        <v>100</v>
      </c>
      <c r="G66" s="12"/>
      <c r="H66" s="12"/>
      <c r="I66" s="12"/>
    </row>
    <row r="68" spans="1:9" x14ac:dyDescent="0.2">
      <c r="A68" s="12"/>
    </row>
    <row r="69" spans="1:9" x14ac:dyDescent="0.2">
      <c r="A69" s="12" t="s">
        <v>48</v>
      </c>
    </row>
    <row r="70" spans="1:9" x14ac:dyDescent="0.2">
      <c r="A70" s="12" t="s">
        <v>49</v>
      </c>
    </row>
    <row r="71" spans="1:9" x14ac:dyDescent="0.2">
      <c r="A71" s="12" t="s">
        <v>50</v>
      </c>
      <c r="B71" s="12"/>
      <c r="C71" s="30" t="s">
        <v>52</v>
      </c>
      <c r="D71" s="12" t="s">
        <v>1150</v>
      </c>
    </row>
    <row r="72" spans="1:9" x14ac:dyDescent="0.2">
      <c r="A72" s="14" t="s">
        <v>53</v>
      </c>
      <c r="C72" s="49">
        <v>765.50199999999995</v>
      </c>
      <c r="D72" s="61">
        <v>659.4896</v>
      </c>
      <c r="E72" s="62"/>
    </row>
    <row r="73" spans="1:9" x14ac:dyDescent="0.2">
      <c r="A73" s="14" t="s">
        <v>54</v>
      </c>
      <c r="C73" s="49">
        <v>119.4855</v>
      </c>
      <c r="D73" s="61">
        <v>94.381900000000002</v>
      </c>
      <c r="E73" s="62"/>
    </row>
    <row r="74" spans="1:9" x14ac:dyDescent="0.2">
      <c r="A74" s="14" t="s">
        <v>55</v>
      </c>
      <c r="C74" s="49">
        <v>845.72839999999997</v>
      </c>
      <c r="D74" s="61">
        <v>732.93970000000002</v>
      </c>
      <c r="E74" s="62"/>
    </row>
    <row r="75" spans="1:9" x14ac:dyDescent="0.2">
      <c r="A75" s="14" t="s">
        <v>56</v>
      </c>
      <c r="C75" s="49">
        <v>136.2713</v>
      </c>
      <c r="D75" s="61">
        <v>108.22329999999999</v>
      </c>
      <c r="E75" s="62"/>
    </row>
    <row r="77" spans="1:9" x14ac:dyDescent="0.2">
      <c r="A77" s="14" t="s">
        <v>937</v>
      </c>
    </row>
    <row r="79" spans="1:9" x14ac:dyDescent="0.2">
      <c r="A79" s="12" t="s">
        <v>58</v>
      </c>
    </row>
    <row r="80" spans="1:9" x14ac:dyDescent="0.2">
      <c r="A80" s="101" t="s">
        <v>62</v>
      </c>
      <c r="B80" s="102"/>
      <c r="C80" s="51" t="s">
        <v>63</v>
      </c>
    </row>
    <row r="81" spans="1:4" x14ac:dyDescent="0.2">
      <c r="A81" s="97" t="s">
        <v>54</v>
      </c>
      <c r="B81" s="98"/>
      <c r="C81" s="52">
        <v>9</v>
      </c>
    </row>
    <row r="82" spans="1:4" x14ac:dyDescent="0.2">
      <c r="A82" s="97" t="s">
        <v>56</v>
      </c>
      <c r="B82" s="98"/>
      <c r="C82" s="52">
        <v>10.35</v>
      </c>
    </row>
    <row r="83" spans="1:4" x14ac:dyDescent="0.2">
      <c r="A83" s="14" t="s">
        <v>64</v>
      </c>
    </row>
    <row r="84" spans="1:4" x14ac:dyDescent="0.2">
      <c r="A84" s="14" t="s">
        <v>57</v>
      </c>
    </row>
    <row r="86" spans="1:4" x14ac:dyDescent="0.2">
      <c r="A86" s="12" t="s">
        <v>331</v>
      </c>
      <c r="D86" s="32">
        <v>0.13650000000000001</v>
      </c>
    </row>
    <row r="88" spans="1:4" x14ac:dyDescent="0.2">
      <c r="A88" s="12" t="s">
        <v>61</v>
      </c>
      <c r="D88" s="30" t="s">
        <v>59</v>
      </c>
    </row>
    <row r="90" spans="1:4" x14ac:dyDescent="0.2">
      <c r="A90" s="12" t="s">
        <v>947</v>
      </c>
    </row>
    <row r="91" spans="1:4" x14ac:dyDescent="0.2">
      <c r="A91" s="13"/>
    </row>
    <row r="92" spans="1:4" x14ac:dyDescent="0.2">
      <c r="A92" s="12" t="s">
        <v>941</v>
      </c>
    </row>
    <row r="93" spans="1:4" x14ac:dyDescent="0.2">
      <c r="A93" s="13"/>
    </row>
    <row r="111" spans="1:1" x14ac:dyDescent="0.2">
      <c r="A111" s="12" t="s">
        <v>948</v>
      </c>
    </row>
    <row r="113" spans="1:1" x14ac:dyDescent="0.2">
      <c r="A113" s="12" t="s">
        <v>1437</v>
      </c>
    </row>
    <row r="132" spans="1:1" x14ac:dyDescent="0.2">
      <c r="A132" s="12" t="s">
        <v>949</v>
      </c>
    </row>
    <row r="134" spans="1:1" x14ac:dyDescent="0.2">
      <c r="A134" s="12" t="s">
        <v>1438</v>
      </c>
    </row>
    <row r="151" spans="1:1" x14ac:dyDescent="0.2">
      <c r="A151" s="14" t="s">
        <v>940</v>
      </c>
    </row>
  </sheetData>
  <mergeCells count="4">
    <mergeCell ref="A1:F1"/>
    <mergeCell ref="A80:B80"/>
    <mergeCell ref="A81:B81"/>
    <mergeCell ref="A82:B82"/>
  </mergeCells>
  <conditionalFormatting sqref="F2:F3">
    <cfRule type="cellIs" dxfId="78" priority="3" stopIfTrue="1" operator="between">
      <formula>0.009</formula>
      <formula>-0.009</formula>
    </cfRule>
  </conditionalFormatting>
  <conditionalFormatting sqref="F5:F150">
    <cfRule type="cellIs" dxfId="77" priority="1" stopIfTrue="1" operator="between">
      <formula>0.009</formula>
      <formula>-0.009</formula>
    </cfRule>
  </conditionalFormatting>
  <conditionalFormatting sqref="F237:F65536">
    <cfRule type="cellIs" dxfId="76" priority="2" stopIfTrue="1" operator="between">
      <formula>0.009</formula>
      <formula>-0.009</formula>
    </cfRule>
  </conditionalFormatting>
  <hyperlinks>
    <hyperlink ref="A91" r:id="rId1" tooltip="https://www.franklintempletonindia.com/downloadsServlet/pdf/product-labels-jg9o5k7l" display="https://www.franklintempletonindia.com/downloadsServlet/pdf/product-labels-jg9o5k7l" xr:uid="{00000000-0004-0000-11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55"/>
  <sheetViews>
    <sheetView workbookViewId="0">
      <selection sqref="A1:G1"/>
    </sheetView>
  </sheetViews>
  <sheetFormatPr defaultColWidth="9.109375" defaultRowHeight="10.5" x14ac:dyDescent="0.2"/>
  <cols>
    <col min="1" max="1" width="40.5546875" style="14" bestFit="1" customWidth="1"/>
    <col min="2" max="2" width="29.88671875" style="14" bestFit="1" customWidth="1"/>
    <col min="3" max="3" width="24.66406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13</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143</v>
      </c>
      <c r="B7" s="46" t="s">
        <v>142</v>
      </c>
      <c r="C7" s="46" t="s">
        <v>144</v>
      </c>
      <c r="D7" s="47">
        <v>3800000</v>
      </c>
      <c r="E7" s="5">
        <v>13588.8</v>
      </c>
      <c r="F7" s="5">
        <v>5.9449416205646903</v>
      </c>
    </row>
    <row r="8" spans="1:7" x14ac:dyDescent="0.2">
      <c r="A8" s="46" t="s">
        <v>502</v>
      </c>
      <c r="B8" s="46" t="s">
        <v>501</v>
      </c>
      <c r="C8" s="46" t="s">
        <v>144</v>
      </c>
      <c r="D8" s="47">
        <v>14000000</v>
      </c>
      <c r="E8" s="5">
        <v>11508</v>
      </c>
      <c r="F8" s="5">
        <v>5.0346158725905497</v>
      </c>
    </row>
    <row r="9" spans="1:7" x14ac:dyDescent="0.2">
      <c r="A9" s="46" t="s">
        <v>127</v>
      </c>
      <c r="B9" s="46" t="s">
        <v>126</v>
      </c>
      <c r="C9" s="46" t="s">
        <v>128</v>
      </c>
      <c r="D9" s="47">
        <v>686814</v>
      </c>
      <c r="E9" s="5">
        <v>10787.444090000001</v>
      </c>
      <c r="F9" s="5">
        <v>4.7193810601492103</v>
      </c>
    </row>
    <row r="10" spans="1:7" x14ac:dyDescent="0.2">
      <c r="A10" s="46" t="s">
        <v>119</v>
      </c>
      <c r="B10" s="46" t="s">
        <v>118</v>
      </c>
      <c r="C10" s="46" t="s">
        <v>120</v>
      </c>
      <c r="D10" s="47">
        <v>570000</v>
      </c>
      <c r="E10" s="5">
        <v>10420.74</v>
      </c>
      <c r="F10" s="5">
        <v>4.5589522947635697</v>
      </c>
    </row>
    <row r="11" spans="1:7" x14ac:dyDescent="0.2">
      <c r="A11" s="46" t="s">
        <v>138</v>
      </c>
      <c r="B11" s="46" t="s">
        <v>137</v>
      </c>
      <c r="C11" s="46" t="s">
        <v>128</v>
      </c>
      <c r="D11" s="47">
        <v>640932</v>
      </c>
      <c r="E11" s="5">
        <v>10206.8421</v>
      </c>
      <c r="F11" s="5">
        <v>4.4653744565246303</v>
      </c>
    </row>
    <row r="12" spans="1:7" x14ac:dyDescent="0.2">
      <c r="A12" s="46" t="s">
        <v>201</v>
      </c>
      <c r="B12" s="46" t="s">
        <v>200</v>
      </c>
      <c r="C12" s="46" t="s">
        <v>202</v>
      </c>
      <c r="D12" s="47">
        <v>3500000</v>
      </c>
      <c r="E12" s="5">
        <v>8623.2999999999993</v>
      </c>
      <c r="F12" s="5">
        <v>3.7725932441875298</v>
      </c>
    </row>
    <row r="13" spans="1:7" x14ac:dyDescent="0.2">
      <c r="A13" s="46" t="s">
        <v>346</v>
      </c>
      <c r="B13" s="46" t="s">
        <v>345</v>
      </c>
      <c r="C13" s="46" t="s">
        <v>185</v>
      </c>
      <c r="D13" s="47">
        <v>2050000</v>
      </c>
      <c r="E13" s="5">
        <v>8399.875</v>
      </c>
      <c r="F13" s="5">
        <v>3.6748474107383098</v>
      </c>
    </row>
    <row r="14" spans="1:7" x14ac:dyDescent="0.2">
      <c r="A14" s="46" t="s">
        <v>279</v>
      </c>
      <c r="B14" s="46" t="s">
        <v>278</v>
      </c>
      <c r="C14" s="46" t="s">
        <v>144</v>
      </c>
      <c r="D14" s="47">
        <v>2879000</v>
      </c>
      <c r="E14" s="5">
        <v>8359.1764999999996</v>
      </c>
      <c r="F14" s="5">
        <v>3.6570422913352401</v>
      </c>
    </row>
    <row r="15" spans="1:7" x14ac:dyDescent="0.2">
      <c r="A15" s="46" t="s">
        <v>160</v>
      </c>
      <c r="B15" s="46" t="s">
        <v>159</v>
      </c>
      <c r="C15" s="46" t="s">
        <v>161</v>
      </c>
      <c r="D15" s="47">
        <v>4330000</v>
      </c>
      <c r="E15" s="5">
        <v>7925.6319999999996</v>
      </c>
      <c r="F15" s="5">
        <v>3.4673716256092799</v>
      </c>
    </row>
    <row r="16" spans="1:7" x14ac:dyDescent="0.2">
      <c r="A16" s="46" t="s">
        <v>395</v>
      </c>
      <c r="B16" s="46" t="s">
        <v>394</v>
      </c>
      <c r="C16" s="46" t="s">
        <v>128</v>
      </c>
      <c r="D16" s="47">
        <v>191460</v>
      </c>
      <c r="E16" s="5">
        <v>6904.3347899999999</v>
      </c>
      <c r="F16" s="5">
        <v>3.0205659996014198</v>
      </c>
    </row>
    <row r="17" spans="1:6" x14ac:dyDescent="0.2">
      <c r="A17" s="46" t="s">
        <v>504</v>
      </c>
      <c r="B17" s="46" t="s">
        <v>503</v>
      </c>
      <c r="C17" s="46" t="s">
        <v>505</v>
      </c>
      <c r="D17" s="47">
        <v>1713809</v>
      </c>
      <c r="E17" s="5">
        <v>6824.3874379999997</v>
      </c>
      <c r="F17" s="5">
        <v>2.9855899648994</v>
      </c>
    </row>
    <row r="18" spans="1:6" x14ac:dyDescent="0.2">
      <c r="A18" s="46" t="s">
        <v>196</v>
      </c>
      <c r="B18" s="46" t="s">
        <v>195</v>
      </c>
      <c r="C18" s="46" t="s">
        <v>197</v>
      </c>
      <c r="D18" s="47">
        <v>1700000</v>
      </c>
      <c r="E18" s="5">
        <v>5122.4399999999996</v>
      </c>
      <c r="F18" s="5">
        <v>2.2410077972186899</v>
      </c>
    </row>
    <row r="19" spans="1:6" x14ac:dyDescent="0.2">
      <c r="A19" s="46" t="s">
        <v>363</v>
      </c>
      <c r="B19" s="46" t="s">
        <v>362</v>
      </c>
      <c r="C19" s="46" t="s">
        <v>144</v>
      </c>
      <c r="D19" s="47">
        <v>3290000</v>
      </c>
      <c r="E19" s="5">
        <v>5061.9939999999997</v>
      </c>
      <c r="F19" s="5">
        <v>2.2145633767255899</v>
      </c>
    </row>
    <row r="20" spans="1:6" x14ac:dyDescent="0.2">
      <c r="A20" s="46" t="s">
        <v>182</v>
      </c>
      <c r="B20" s="46" t="s">
        <v>181</v>
      </c>
      <c r="C20" s="46" t="s">
        <v>128</v>
      </c>
      <c r="D20" s="47">
        <v>350000</v>
      </c>
      <c r="E20" s="5">
        <v>4963.875</v>
      </c>
      <c r="F20" s="5">
        <v>2.1716374578167699</v>
      </c>
    </row>
    <row r="21" spans="1:6" x14ac:dyDescent="0.2">
      <c r="A21" s="46" t="s">
        <v>259</v>
      </c>
      <c r="B21" s="46" t="s">
        <v>258</v>
      </c>
      <c r="C21" s="46" t="s">
        <v>136</v>
      </c>
      <c r="D21" s="47">
        <v>1291500</v>
      </c>
      <c r="E21" s="5">
        <v>4653.9202500000001</v>
      </c>
      <c r="F21" s="5">
        <v>2.0360358672593502</v>
      </c>
    </row>
    <row r="22" spans="1:6" x14ac:dyDescent="0.2">
      <c r="A22" s="46" t="s">
        <v>406</v>
      </c>
      <c r="B22" s="46" t="s">
        <v>405</v>
      </c>
      <c r="C22" s="46" t="s">
        <v>161</v>
      </c>
      <c r="D22" s="47">
        <v>1500000</v>
      </c>
      <c r="E22" s="5">
        <v>4404</v>
      </c>
      <c r="F22" s="5">
        <v>1.92669867074112</v>
      </c>
    </row>
    <row r="23" spans="1:6" x14ac:dyDescent="0.2">
      <c r="A23" s="46" t="s">
        <v>477</v>
      </c>
      <c r="B23" s="46" t="s">
        <v>476</v>
      </c>
      <c r="C23" s="46" t="s">
        <v>174</v>
      </c>
      <c r="D23" s="47">
        <v>115000</v>
      </c>
      <c r="E23" s="5">
        <v>4137.7</v>
      </c>
      <c r="F23" s="5">
        <v>1.81019552450625</v>
      </c>
    </row>
    <row r="24" spans="1:6" x14ac:dyDescent="0.2">
      <c r="A24" s="46" t="s">
        <v>507</v>
      </c>
      <c r="B24" s="46" t="s">
        <v>506</v>
      </c>
      <c r="C24" s="46" t="s">
        <v>136</v>
      </c>
      <c r="D24" s="47">
        <v>2000000</v>
      </c>
      <c r="E24" s="5">
        <v>4059.2</v>
      </c>
      <c r="F24" s="5">
        <v>1.7758526894351401</v>
      </c>
    </row>
    <row r="25" spans="1:6" x14ac:dyDescent="0.2">
      <c r="A25" s="46" t="s">
        <v>509</v>
      </c>
      <c r="B25" s="46" t="s">
        <v>508</v>
      </c>
      <c r="C25" s="46" t="s">
        <v>469</v>
      </c>
      <c r="D25" s="47">
        <v>579157</v>
      </c>
      <c r="E25" s="5">
        <v>3622.627035</v>
      </c>
      <c r="F25" s="5">
        <v>1.58485710556888</v>
      </c>
    </row>
    <row r="26" spans="1:6" x14ac:dyDescent="0.2">
      <c r="A26" s="46" t="s">
        <v>184</v>
      </c>
      <c r="B26" s="46" t="s">
        <v>183</v>
      </c>
      <c r="C26" s="46" t="s">
        <v>185</v>
      </c>
      <c r="D26" s="47">
        <v>150000</v>
      </c>
      <c r="E26" s="5">
        <v>3388.2750000000001</v>
      </c>
      <c r="F26" s="5">
        <v>1.48233082166334</v>
      </c>
    </row>
    <row r="27" spans="1:6" x14ac:dyDescent="0.2">
      <c r="A27" s="46" t="s">
        <v>169</v>
      </c>
      <c r="B27" s="46" t="s">
        <v>168</v>
      </c>
      <c r="C27" s="46" t="s">
        <v>167</v>
      </c>
      <c r="D27" s="47">
        <v>29000</v>
      </c>
      <c r="E27" s="5">
        <v>3341.4234999999999</v>
      </c>
      <c r="F27" s="5">
        <v>1.4618338364743699</v>
      </c>
    </row>
    <row r="28" spans="1:6" x14ac:dyDescent="0.2">
      <c r="A28" s="46" t="s">
        <v>462</v>
      </c>
      <c r="B28" s="46" t="s">
        <v>461</v>
      </c>
      <c r="C28" s="46" t="s">
        <v>400</v>
      </c>
      <c r="D28" s="47">
        <v>522050</v>
      </c>
      <c r="E28" s="5">
        <v>3027.3679499999998</v>
      </c>
      <c r="F28" s="5">
        <v>1.3244381937123699</v>
      </c>
    </row>
    <row r="29" spans="1:6" x14ac:dyDescent="0.2">
      <c r="A29" s="46" t="s">
        <v>223</v>
      </c>
      <c r="B29" s="46" t="s">
        <v>222</v>
      </c>
      <c r="C29" s="46" t="s">
        <v>131</v>
      </c>
      <c r="D29" s="47">
        <v>840000</v>
      </c>
      <c r="E29" s="5">
        <v>2808.12</v>
      </c>
      <c r="F29" s="5">
        <v>1.2285197709540301</v>
      </c>
    </row>
    <row r="30" spans="1:6" x14ac:dyDescent="0.2">
      <c r="A30" s="46" t="s">
        <v>466</v>
      </c>
      <c r="B30" s="46" t="s">
        <v>465</v>
      </c>
      <c r="C30" s="46" t="s">
        <v>147</v>
      </c>
      <c r="D30" s="47">
        <v>103351</v>
      </c>
      <c r="E30" s="5">
        <v>2698.649637</v>
      </c>
      <c r="F30" s="5">
        <v>1.1806277630344899</v>
      </c>
    </row>
    <row r="31" spans="1:6" x14ac:dyDescent="0.2">
      <c r="A31" s="46" t="s">
        <v>287</v>
      </c>
      <c r="B31" s="46" t="s">
        <v>286</v>
      </c>
      <c r="C31" s="46" t="s">
        <v>136</v>
      </c>
      <c r="D31" s="47">
        <v>2068000</v>
      </c>
      <c r="E31" s="5">
        <v>2640.8359999999998</v>
      </c>
      <c r="F31" s="5">
        <v>1.15533497067332</v>
      </c>
    </row>
    <row r="32" spans="1:6" x14ac:dyDescent="0.2">
      <c r="A32" s="46" t="s">
        <v>479</v>
      </c>
      <c r="B32" s="46" t="s">
        <v>478</v>
      </c>
      <c r="C32" s="46" t="s">
        <v>161</v>
      </c>
      <c r="D32" s="47">
        <v>840000</v>
      </c>
      <c r="E32" s="5">
        <v>2446.92</v>
      </c>
      <c r="F32" s="5">
        <v>1.0704989807924301</v>
      </c>
    </row>
    <row r="33" spans="1:9" x14ac:dyDescent="0.2">
      <c r="A33" s="46" t="s">
        <v>233</v>
      </c>
      <c r="B33" s="46" t="s">
        <v>232</v>
      </c>
      <c r="C33" s="46" t="s">
        <v>234</v>
      </c>
      <c r="D33" s="47">
        <v>178783</v>
      </c>
      <c r="E33" s="5">
        <v>1685.2979499999999</v>
      </c>
      <c r="F33" s="5">
        <v>0.73729821073290802</v>
      </c>
    </row>
    <row r="34" spans="1:9" x14ac:dyDescent="0.2">
      <c r="A34" s="46" t="s">
        <v>511</v>
      </c>
      <c r="B34" s="46" t="s">
        <v>510</v>
      </c>
      <c r="C34" s="46" t="s">
        <v>400</v>
      </c>
      <c r="D34" s="47">
        <v>60000</v>
      </c>
      <c r="E34" s="5">
        <v>1433.88</v>
      </c>
      <c r="F34" s="5">
        <v>0.627305787920588</v>
      </c>
    </row>
    <row r="35" spans="1:9" x14ac:dyDescent="0.2">
      <c r="A35" s="46" t="s">
        <v>489</v>
      </c>
      <c r="B35" s="46" t="s">
        <v>488</v>
      </c>
      <c r="C35" s="46" t="s">
        <v>424</v>
      </c>
      <c r="D35" s="47">
        <v>2260000</v>
      </c>
      <c r="E35" s="5">
        <v>1353.0619999999999</v>
      </c>
      <c r="F35" s="5">
        <v>0.59194885486610305</v>
      </c>
    </row>
    <row r="36" spans="1:9" x14ac:dyDescent="0.2">
      <c r="A36" s="46" t="s">
        <v>513</v>
      </c>
      <c r="B36" s="46" t="s">
        <v>512</v>
      </c>
      <c r="C36" s="46" t="s">
        <v>226</v>
      </c>
      <c r="D36" s="47">
        <v>500000</v>
      </c>
      <c r="E36" s="5">
        <v>899.65</v>
      </c>
      <c r="F36" s="5">
        <v>0.39358638944873903</v>
      </c>
    </row>
    <row r="37" spans="1:9" x14ac:dyDescent="0.2">
      <c r="A37" s="46" t="s">
        <v>495</v>
      </c>
      <c r="B37" s="46" t="s">
        <v>494</v>
      </c>
      <c r="C37" s="46" t="s">
        <v>180</v>
      </c>
      <c r="D37" s="47">
        <v>205000</v>
      </c>
      <c r="E37" s="5">
        <v>404.89550000000003</v>
      </c>
      <c r="F37" s="5">
        <v>0.17713706213420999</v>
      </c>
    </row>
    <row r="38" spans="1:9" x14ac:dyDescent="0.2">
      <c r="A38" s="46" t="s">
        <v>248</v>
      </c>
      <c r="B38" s="46" t="s">
        <v>247</v>
      </c>
      <c r="C38" s="46" t="s">
        <v>128</v>
      </c>
      <c r="D38" s="47">
        <v>51685</v>
      </c>
      <c r="E38" s="5">
        <v>362.23432250000002</v>
      </c>
      <c r="F38" s="5">
        <v>0.158473294200172</v>
      </c>
    </row>
    <row r="39" spans="1:9" x14ac:dyDescent="0.2">
      <c r="A39" s="46" t="s">
        <v>242</v>
      </c>
      <c r="B39" s="46" t="s">
        <v>241</v>
      </c>
      <c r="C39" s="46" t="s">
        <v>120</v>
      </c>
      <c r="D39" s="47">
        <v>10643</v>
      </c>
      <c r="E39" s="5">
        <v>69.163535499999995</v>
      </c>
      <c r="F39" s="5">
        <v>3.0258240670210299E-2</v>
      </c>
    </row>
    <row r="40" spans="1:9" x14ac:dyDescent="0.2">
      <c r="A40" s="45" t="s">
        <v>31</v>
      </c>
      <c r="B40" s="45"/>
      <c r="C40" s="45"/>
      <c r="D40" s="45"/>
      <c r="E40" s="6">
        <f>SUM(E7:E39)</f>
        <v>166134.06359800007</v>
      </c>
      <c r="F40" s="6">
        <f>SUM(F7:F39)</f>
        <v>72.681716507512931</v>
      </c>
      <c r="G40" s="12"/>
      <c r="H40" s="12"/>
      <c r="I40" s="12"/>
    </row>
    <row r="41" spans="1:9" x14ac:dyDescent="0.2">
      <c r="A41" s="46"/>
      <c r="B41" s="46"/>
      <c r="C41" s="46"/>
      <c r="D41" s="46"/>
      <c r="E41" s="5"/>
      <c r="F41" s="5"/>
    </row>
    <row r="42" spans="1:9" x14ac:dyDescent="0.2">
      <c r="A42" s="45" t="s">
        <v>497</v>
      </c>
      <c r="B42" s="46"/>
      <c r="C42" s="46"/>
      <c r="D42" s="46"/>
      <c r="E42" s="5"/>
      <c r="F42" s="5"/>
    </row>
    <row r="43" spans="1:9" x14ac:dyDescent="0.2">
      <c r="A43" s="46" t="s">
        <v>515</v>
      </c>
      <c r="B43" s="46" t="s">
        <v>514</v>
      </c>
      <c r="C43" s="46" t="s">
        <v>219</v>
      </c>
      <c r="D43" s="47">
        <v>2124224</v>
      </c>
      <c r="E43" s="5">
        <v>7763.826298</v>
      </c>
      <c r="F43" s="5">
        <v>3.3965835168532101</v>
      </c>
    </row>
    <row r="44" spans="1:9" x14ac:dyDescent="0.2">
      <c r="A44" s="46" t="s">
        <v>499</v>
      </c>
      <c r="B44" s="46" t="s">
        <v>498</v>
      </c>
      <c r="C44" s="46" t="s">
        <v>219</v>
      </c>
      <c r="D44" s="47">
        <v>2480000</v>
      </c>
      <c r="E44" s="5">
        <v>7182.8239999999996</v>
      </c>
      <c r="F44" s="5">
        <v>3.1424017831442699</v>
      </c>
    </row>
    <row r="45" spans="1:9" x14ac:dyDescent="0.2">
      <c r="A45" s="46" t="s">
        <v>517</v>
      </c>
      <c r="B45" s="46" t="s">
        <v>516</v>
      </c>
      <c r="C45" s="46" t="s">
        <v>219</v>
      </c>
      <c r="D45" s="47">
        <v>1350000</v>
      </c>
      <c r="E45" s="5">
        <v>1758.24</v>
      </c>
      <c r="F45" s="5">
        <v>0.76920950745773398</v>
      </c>
    </row>
    <row r="46" spans="1:9" x14ac:dyDescent="0.2">
      <c r="A46" s="45" t="s">
        <v>31</v>
      </c>
      <c r="B46" s="45"/>
      <c r="C46" s="45"/>
      <c r="D46" s="45"/>
      <c r="E46" s="6">
        <f>SUM(E42:E45)</f>
        <v>16704.890298000002</v>
      </c>
      <c r="F46" s="6">
        <f>SUM(F42:F45)</f>
        <v>7.3081948074552132</v>
      </c>
      <c r="G46" s="12"/>
      <c r="H46" s="12"/>
      <c r="I46" s="12"/>
    </row>
    <row r="47" spans="1:9" x14ac:dyDescent="0.2">
      <c r="A47" s="46"/>
      <c r="B47" s="46"/>
      <c r="C47" s="46"/>
      <c r="D47" s="46"/>
      <c r="E47" s="5"/>
      <c r="F47" s="5"/>
    </row>
    <row r="48" spans="1:9" x14ac:dyDescent="0.2">
      <c r="A48" s="45" t="s">
        <v>518</v>
      </c>
      <c r="B48" s="46"/>
      <c r="C48" s="46"/>
      <c r="D48" s="46"/>
      <c r="E48" s="5"/>
      <c r="F48" s="5"/>
    </row>
    <row r="49" spans="1:9" x14ac:dyDescent="0.2">
      <c r="A49" s="46" t="s">
        <v>520</v>
      </c>
      <c r="B49" s="46" t="s">
        <v>519</v>
      </c>
      <c r="C49" s="46" t="s">
        <v>521</v>
      </c>
      <c r="D49" s="47">
        <v>155000</v>
      </c>
      <c r="E49" s="5">
        <v>5535.3802779999996</v>
      </c>
      <c r="F49" s="5">
        <v>2.4216643559648499</v>
      </c>
    </row>
    <row r="50" spans="1:9" x14ac:dyDescent="0.2">
      <c r="A50" s="46" t="s">
        <v>523</v>
      </c>
      <c r="B50" s="46" t="s">
        <v>522</v>
      </c>
      <c r="C50" s="46" t="s">
        <v>419</v>
      </c>
      <c r="D50" s="47">
        <v>86900</v>
      </c>
      <c r="E50" s="5">
        <v>4420.7316769999998</v>
      </c>
      <c r="F50" s="5">
        <v>1.9340185844184901</v>
      </c>
    </row>
    <row r="51" spans="1:9" x14ac:dyDescent="0.2">
      <c r="A51" s="46" t="s">
        <v>525</v>
      </c>
      <c r="B51" s="46" t="s">
        <v>524</v>
      </c>
      <c r="C51" s="46" t="s">
        <v>521</v>
      </c>
      <c r="D51" s="47">
        <v>187038</v>
      </c>
      <c r="E51" s="5">
        <v>2618.950656</v>
      </c>
      <c r="F51" s="5">
        <v>1.1457603877501801</v>
      </c>
    </row>
    <row r="52" spans="1:9" x14ac:dyDescent="0.2">
      <c r="A52" s="46" t="s">
        <v>527</v>
      </c>
      <c r="B52" s="46" t="s">
        <v>526</v>
      </c>
      <c r="C52" s="46" t="s">
        <v>528</v>
      </c>
      <c r="D52" s="47">
        <v>500000</v>
      </c>
      <c r="E52" s="5">
        <v>1875.5291729999999</v>
      </c>
      <c r="F52" s="5">
        <v>0.82052215362290803</v>
      </c>
    </row>
    <row r="53" spans="1:9" x14ac:dyDescent="0.2">
      <c r="A53" s="46" t="s">
        <v>530</v>
      </c>
      <c r="B53" s="46" t="s">
        <v>529</v>
      </c>
      <c r="C53" s="46" t="s">
        <v>521</v>
      </c>
      <c r="D53" s="47">
        <v>858000</v>
      </c>
      <c r="E53" s="5">
        <v>1827.4385500000001</v>
      </c>
      <c r="F53" s="5">
        <v>0.79948306656359502</v>
      </c>
    </row>
    <row r="54" spans="1:9" x14ac:dyDescent="0.2">
      <c r="A54" s="46" t="s">
        <v>532</v>
      </c>
      <c r="B54" s="46" t="s">
        <v>531</v>
      </c>
      <c r="C54" s="46" t="s">
        <v>320</v>
      </c>
      <c r="D54" s="47">
        <v>25300</v>
      </c>
      <c r="E54" s="5">
        <v>1653.3871939999999</v>
      </c>
      <c r="F54" s="5">
        <v>0.723337626907399</v>
      </c>
    </row>
    <row r="55" spans="1:9" x14ac:dyDescent="0.2">
      <c r="A55" s="46" t="s">
        <v>534</v>
      </c>
      <c r="B55" s="46" t="s">
        <v>533</v>
      </c>
      <c r="C55" s="46" t="s">
        <v>174</v>
      </c>
      <c r="D55" s="47">
        <v>65000</v>
      </c>
      <c r="E55" s="5">
        <v>1428.5915070000001</v>
      </c>
      <c r="F55" s="5">
        <v>0.62499213387124197</v>
      </c>
    </row>
    <row r="56" spans="1:9" x14ac:dyDescent="0.2">
      <c r="A56" s="46" t="s">
        <v>536</v>
      </c>
      <c r="B56" s="46" t="s">
        <v>535</v>
      </c>
      <c r="C56" s="46" t="s">
        <v>167</v>
      </c>
      <c r="D56" s="47">
        <v>12220</v>
      </c>
      <c r="E56" s="5">
        <v>1395.6002659999999</v>
      </c>
      <c r="F56" s="5">
        <v>0.61055885045144098</v>
      </c>
    </row>
    <row r="57" spans="1:9" x14ac:dyDescent="0.2">
      <c r="A57" s="46" t="s">
        <v>538</v>
      </c>
      <c r="B57" s="46" t="s">
        <v>537</v>
      </c>
      <c r="C57" s="46" t="s">
        <v>131</v>
      </c>
      <c r="D57" s="47">
        <v>43300</v>
      </c>
      <c r="E57" s="5">
        <v>1391.758257</v>
      </c>
      <c r="F57" s="5">
        <v>0.608878016293114</v>
      </c>
    </row>
    <row r="58" spans="1:9" x14ac:dyDescent="0.2">
      <c r="A58" s="46" t="s">
        <v>540</v>
      </c>
      <c r="B58" s="46" t="s">
        <v>539</v>
      </c>
      <c r="C58" s="46" t="s">
        <v>141</v>
      </c>
      <c r="D58" s="47">
        <v>4177000</v>
      </c>
      <c r="E58" s="5">
        <v>1355.6934490000001</v>
      </c>
      <c r="F58" s="5">
        <v>0.59310008313368301</v>
      </c>
    </row>
    <row r="59" spans="1:9" x14ac:dyDescent="0.2">
      <c r="A59" s="46" t="s">
        <v>542</v>
      </c>
      <c r="B59" s="46" t="s">
        <v>541</v>
      </c>
      <c r="C59" s="46" t="s">
        <v>174</v>
      </c>
      <c r="D59" s="47">
        <v>2297307</v>
      </c>
      <c r="E59" s="5">
        <v>1279.0991529999999</v>
      </c>
      <c r="F59" s="5">
        <v>0.55959097135131397</v>
      </c>
    </row>
    <row r="60" spans="1:9" x14ac:dyDescent="0.2">
      <c r="A60" s="46" t="s">
        <v>544</v>
      </c>
      <c r="B60" s="46" t="s">
        <v>543</v>
      </c>
      <c r="C60" s="46" t="s">
        <v>528</v>
      </c>
      <c r="D60" s="47">
        <v>1575983</v>
      </c>
      <c r="E60" s="5">
        <v>519.21831020000002</v>
      </c>
      <c r="F60" s="5">
        <v>0.227151959147772</v>
      </c>
    </row>
    <row r="61" spans="1:9" x14ac:dyDescent="0.2">
      <c r="A61" s="45" t="s">
        <v>31</v>
      </c>
      <c r="B61" s="45"/>
      <c r="C61" s="45"/>
      <c r="D61" s="45"/>
      <c r="E61" s="6">
        <f>SUM(E48:E60)</f>
        <v>25301.378470200005</v>
      </c>
      <c r="F61" s="6">
        <f>SUM(F48:F60)</f>
        <v>11.069058189475987</v>
      </c>
      <c r="G61" s="12"/>
      <c r="H61" s="12"/>
      <c r="I61" s="12"/>
    </row>
    <row r="62" spans="1:9" x14ac:dyDescent="0.2">
      <c r="A62" s="46"/>
      <c r="B62" s="46"/>
      <c r="C62" s="46"/>
      <c r="D62" s="46"/>
      <c r="E62" s="5"/>
      <c r="F62" s="5"/>
    </row>
    <row r="63" spans="1:9" x14ac:dyDescent="0.2">
      <c r="A63" s="45" t="s">
        <v>928</v>
      </c>
      <c r="B63" s="46"/>
      <c r="C63" s="46"/>
      <c r="D63" s="46"/>
      <c r="E63" s="5"/>
      <c r="F63" s="5"/>
    </row>
    <row r="64" spans="1:9" x14ac:dyDescent="0.2">
      <c r="A64" s="46" t="s">
        <v>546</v>
      </c>
      <c r="B64" s="46" t="s">
        <v>929</v>
      </c>
      <c r="C64" s="46" t="s">
        <v>928</v>
      </c>
      <c r="D64" s="47">
        <v>3408000</v>
      </c>
      <c r="E64" s="5">
        <v>3043.5491360000001</v>
      </c>
      <c r="F64" s="5">
        <v>1.3315172739933001</v>
      </c>
    </row>
    <row r="65" spans="1:9" x14ac:dyDescent="0.2">
      <c r="A65" s="45" t="s">
        <v>31</v>
      </c>
      <c r="B65" s="45"/>
      <c r="C65" s="45"/>
      <c r="D65" s="45"/>
      <c r="E65" s="6">
        <f>SUM(E64:E64)</f>
        <v>3043.5491360000001</v>
      </c>
      <c r="F65" s="6">
        <f>SUM(F64:F64)</f>
        <v>1.3315172739933001</v>
      </c>
      <c r="G65" s="12"/>
      <c r="H65" s="12"/>
      <c r="I65" s="12"/>
    </row>
    <row r="66" spans="1:9" x14ac:dyDescent="0.2">
      <c r="A66" s="46"/>
      <c r="B66" s="46"/>
      <c r="C66" s="46"/>
      <c r="D66" s="46"/>
      <c r="E66" s="5"/>
      <c r="F66" s="5"/>
    </row>
    <row r="67" spans="1:9" x14ac:dyDescent="0.2">
      <c r="A67" s="45" t="s">
        <v>44</v>
      </c>
      <c r="B67" s="45"/>
      <c r="C67" s="45"/>
      <c r="D67" s="45"/>
      <c r="E67" s="6">
        <f>E40+E46+E61+E65</f>
        <v>211183.88150220006</v>
      </c>
      <c r="F67" s="6">
        <f>F40+F46+F61+F65</f>
        <v>92.39048677843742</v>
      </c>
      <c r="G67" s="12"/>
      <c r="H67" s="12"/>
      <c r="I67" s="12"/>
    </row>
    <row r="68" spans="1:9" x14ac:dyDescent="0.2">
      <c r="A68" s="45"/>
      <c r="B68" s="45"/>
      <c r="C68" s="45"/>
      <c r="D68" s="45"/>
      <c r="E68" s="6"/>
      <c r="F68" s="6"/>
      <c r="G68" s="12"/>
      <c r="H68" s="12"/>
      <c r="I68" s="12"/>
    </row>
    <row r="69" spans="1:9" x14ac:dyDescent="0.2">
      <c r="A69" s="45" t="s">
        <v>46</v>
      </c>
      <c r="B69" s="45"/>
      <c r="C69" s="45"/>
      <c r="D69" s="45"/>
      <c r="E69" s="6">
        <f>E71-(E40+E46+E61+E65)</f>
        <v>17393.636450099933</v>
      </c>
      <c r="F69" s="6">
        <f>F71-(F40+F46+F61+F65)</f>
        <v>7.6095132215625796</v>
      </c>
      <c r="G69" s="12"/>
      <c r="H69" s="12"/>
      <c r="I69" s="12"/>
    </row>
    <row r="70" spans="1:9" x14ac:dyDescent="0.2">
      <c r="A70" s="45"/>
      <c r="B70" s="45"/>
      <c r="C70" s="45"/>
      <c r="D70" s="45"/>
      <c r="E70" s="6"/>
      <c r="F70" s="6"/>
      <c r="G70" s="12"/>
      <c r="H70" s="12"/>
      <c r="I70" s="12"/>
    </row>
    <row r="71" spans="1:9" x14ac:dyDescent="0.2">
      <c r="A71" s="48" t="s">
        <v>45</v>
      </c>
      <c r="B71" s="48"/>
      <c r="C71" s="48"/>
      <c r="D71" s="48"/>
      <c r="E71" s="7">
        <v>228577.5179523</v>
      </c>
      <c r="F71" s="7">
        <v>100</v>
      </c>
      <c r="G71" s="12"/>
      <c r="H71" s="12"/>
      <c r="I71" s="12"/>
    </row>
    <row r="73" spans="1:9" x14ac:dyDescent="0.2">
      <c r="A73" s="12" t="s">
        <v>48</v>
      </c>
    </row>
    <row r="74" spans="1:9" x14ac:dyDescent="0.2">
      <c r="A74" s="12" t="s">
        <v>49</v>
      </c>
    </row>
    <row r="75" spans="1:9" x14ac:dyDescent="0.2">
      <c r="A75" s="12" t="s">
        <v>50</v>
      </c>
      <c r="B75" s="12"/>
      <c r="C75" s="30" t="s">
        <v>52</v>
      </c>
      <c r="D75" s="12" t="s">
        <v>1300</v>
      </c>
    </row>
    <row r="76" spans="1:9" x14ac:dyDescent="0.2">
      <c r="A76" s="14" t="s">
        <v>53</v>
      </c>
      <c r="C76" s="49">
        <v>150.83619999999999</v>
      </c>
      <c r="D76" s="61">
        <v>132.2987</v>
      </c>
      <c r="E76" s="62"/>
    </row>
    <row r="77" spans="1:9" x14ac:dyDescent="0.2">
      <c r="A77" s="14" t="s">
        <v>54</v>
      </c>
      <c r="C77" s="49">
        <v>29.538599999999999</v>
      </c>
      <c r="D77" s="61">
        <v>25.0183</v>
      </c>
      <c r="E77" s="62"/>
    </row>
    <row r="78" spans="1:9" x14ac:dyDescent="0.2">
      <c r="A78" s="14" t="s">
        <v>55</v>
      </c>
      <c r="C78" s="49">
        <v>163.97569999999999</v>
      </c>
      <c r="D78" s="61">
        <v>144.4342</v>
      </c>
      <c r="E78" s="62"/>
    </row>
    <row r="79" spans="1:9" x14ac:dyDescent="0.2">
      <c r="A79" s="14" t="s">
        <v>56</v>
      </c>
      <c r="C79" s="49">
        <v>33.148000000000003</v>
      </c>
      <c r="D79" s="61">
        <v>28.204899999999999</v>
      </c>
      <c r="E79" s="62"/>
    </row>
    <row r="81" spans="1:4" x14ac:dyDescent="0.2">
      <c r="A81" s="14" t="s">
        <v>937</v>
      </c>
    </row>
    <row r="83" spans="1:4" x14ac:dyDescent="0.2">
      <c r="A83" s="12" t="s">
        <v>58</v>
      </c>
    </row>
    <row r="84" spans="1:4" x14ac:dyDescent="0.2">
      <c r="A84" s="101" t="s">
        <v>62</v>
      </c>
      <c r="B84" s="102"/>
      <c r="C84" s="51" t="s">
        <v>63</v>
      </c>
    </row>
    <row r="85" spans="1:4" x14ac:dyDescent="0.2">
      <c r="A85" s="97" t="s">
        <v>54</v>
      </c>
      <c r="B85" s="98"/>
      <c r="C85" s="52">
        <v>0.9</v>
      </c>
    </row>
    <row r="86" spans="1:4" x14ac:dyDescent="0.2">
      <c r="A86" s="97" t="s">
        <v>56</v>
      </c>
      <c r="B86" s="98"/>
      <c r="C86" s="52">
        <v>1</v>
      </c>
    </row>
    <row r="87" spans="1:4" x14ac:dyDescent="0.2">
      <c r="A87" s="14" t="s">
        <v>64</v>
      </c>
    </row>
    <row r="88" spans="1:4" x14ac:dyDescent="0.2">
      <c r="A88" s="14" t="s">
        <v>57</v>
      </c>
    </row>
    <row r="90" spans="1:4" x14ac:dyDescent="0.2">
      <c r="A90" s="12" t="s">
        <v>331</v>
      </c>
      <c r="D90" s="32">
        <v>2.0400000000000001E-2</v>
      </c>
    </row>
    <row r="92" spans="1:4" x14ac:dyDescent="0.2">
      <c r="A92" s="12" t="s">
        <v>61</v>
      </c>
      <c r="D92" s="30" t="s">
        <v>59</v>
      </c>
    </row>
    <row r="94" spans="1:4" x14ac:dyDescent="0.2">
      <c r="A94" s="12" t="s">
        <v>947</v>
      </c>
    </row>
    <row r="95" spans="1:4" x14ac:dyDescent="0.2">
      <c r="A95" s="13"/>
    </row>
    <row r="96" spans="1:4" x14ac:dyDescent="0.2">
      <c r="A96" s="12" t="s">
        <v>941</v>
      </c>
    </row>
    <row r="97" spans="1:1" x14ac:dyDescent="0.2">
      <c r="A97" s="13"/>
    </row>
    <row r="114" spans="1:1" x14ac:dyDescent="0.2">
      <c r="A114" s="12" t="s">
        <v>950</v>
      </c>
    </row>
    <row r="116" spans="1:1" x14ac:dyDescent="0.2">
      <c r="A116" s="12" t="s">
        <v>1437</v>
      </c>
    </row>
    <row r="136" spans="1:1" x14ac:dyDescent="0.2">
      <c r="A136" s="12" t="s">
        <v>951</v>
      </c>
    </row>
    <row r="138" spans="1:1" x14ac:dyDescent="0.2">
      <c r="A138" s="12" t="s">
        <v>1438</v>
      </c>
    </row>
    <row r="155" spans="1:1" x14ac:dyDescent="0.2">
      <c r="A155" s="14" t="s">
        <v>940</v>
      </c>
    </row>
  </sheetData>
  <mergeCells count="4">
    <mergeCell ref="A1:F1"/>
    <mergeCell ref="A84:B84"/>
    <mergeCell ref="A85:B85"/>
    <mergeCell ref="A86:B86"/>
  </mergeCells>
  <conditionalFormatting sqref="F2:F3">
    <cfRule type="cellIs" dxfId="75" priority="3" stopIfTrue="1" operator="between">
      <formula>0.009</formula>
      <formula>-0.009</formula>
    </cfRule>
  </conditionalFormatting>
  <conditionalFormatting sqref="F5:F152">
    <cfRule type="cellIs" dxfId="74" priority="1" stopIfTrue="1" operator="between">
      <formula>0.009</formula>
      <formula>-0.009</formula>
    </cfRule>
  </conditionalFormatting>
  <conditionalFormatting sqref="F241:F65536">
    <cfRule type="cellIs" dxfId="73" priority="2" stopIfTrue="1" operator="between">
      <formula>0.009</formula>
      <formula>-0.009</formula>
    </cfRule>
  </conditionalFormatting>
  <hyperlinks>
    <hyperlink ref="A97" r:id="rId1" tooltip="https://www.franklintempletonindia.com/downloadsServlet/pdf/product-labels-jg9o5k7l" display="https://www.franklintempletonindia.com/downloadsServlet/pdf/product-labels-jg9o5k7l" xr:uid="{00000000-0004-0000-12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1"/>
  <sheetViews>
    <sheetView workbookViewId="0">
      <selection sqref="A1:G1"/>
    </sheetView>
  </sheetViews>
  <sheetFormatPr defaultColWidth="9.109375" defaultRowHeight="10.5" x14ac:dyDescent="0.2"/>
  <cols>
    <col min="1" max="1" width="33.44140625" style="14" bestFit="1" customWidth="1"/>
    <col min="2" max="2" width="20"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9" s="34" customFormat="1" ht="14.4" x14ac:dyDescent="0.2">
      <c r="A1" s="99" t="s">
        <v>1071</v>
      </c>
      <c r="B1" s="100"/>
      <c r="C1" s="100"/>
      <c r="D1" s="100"/>
      <c r="E1" s="100"/>
      <c r="F1" s="100"/>
      <c r="G1" s="100"/>
    </row>
    <row r="2" spans="1:9" s="34" customFormat="1" ht="11.8" x14ac:dyDescent="0.2">
      <c r="E2" s="35"/>
      <c r="F2" s="1"/>
      <c r="G2" s="2"/>
    </row>
    <row r="3" spans="1:9" s="34" customFormat="1" ht="11.8" x14ac:dyDescent="0.2">
      <c r="A3" s="36" t="s">
        <v>7</v>
      </c>
      <c r="B3" s="37"/>
      <c r="C3" s="38"/>
      <c r="D3" s="38"/>
      <c r="E3" s="39"/>
      <c r="F3" s="1"/>
      <c r="G3" s="2"/>
    </row>
    <row r="4" spans="1:9" s="34" customFormat="1" ht="25.55" customHeight="1" x14ac:dyDescent="0.2">
      <c r="A4" s="19" t="s">
        <v>2</v>
      </c>
      <c r="B4" s="19" t="s">
        <v>0</v>
      </c>
      <c r="C4" s="40" t="s">
        <v>973</v>
      </c>
      <c r="D4" s="40" t="s">
        <v>1</v>
      </c>
      <c r="E4" s="41" t="s">
        <v>6</v>
      </c>
      <c r="F4" s="42" t="s">
        <v>3</v>
      </c>
      <c r="G4" s="42" t="s">
        <v>5</v>
      </c>
    </row>
    <row r="5" spans="1:9" x14ac:dyDescent="0.2">
      <c r="A5" s="43" t="s">
        <v>32</v>
      </c>
      <c r="B5" s="44"/>
      <c r="C5" s="44"/>
      <c r="D5" s="44"/>
      <c r="E5" s="4"/>
      <c r="F5" s="4"/>
      <c r="G5" s="4"/>
    </row>
    <row r="6" spans="1:9" x14ac:dyDescent="0.2">
      <c r="A6" s="45" t="s">
        <v>40</v>
      </c>
      <c r="B6" s="46"/>
      <c r="C6" s="46"/>
      <c r="D6" s="46"/>
      <c r="E6" s="5"/>
      <c r="F6" s="5"/>
      <c r="G6" s="5"/>
    </row>
    <row r="7" spans="1:9" x14ac:dyDescent="0.2">
      <c r="A7" s="46" t="s">
        <v>1072</v>
      </c>
      <c r="B7" s="46" t="s">
        <v>1314</v>
      </c>
      <c r="C7" s="46" t="s">
        <v>42</v>
      </c>
      <c r="D7" s="47">
        <v>500000</v>
      </c>
      <c r="E7" s="5">
        <v>499.22699999999998</v>
      </c>
      <c r="F7" s="5">
        <v>1.1863182078425001</v>
      </c>
      <c r="G7" s="5">
        <v>6.2796000000000003</v>
      </c>
    </row>
    <row r="8" spans="1:9" x14ac:dyDescent="0.2">
      <c r="A8" s="46" t="s">
        <v>116</v>
      </c>
      <c r="B8" s="46" t="s">
        <v>1315</v>
      </c>
      <c r="C8" s="46" t="s">
        <v>42</v>
      </c>
      <c r="D8" s="47">
        <v>500000</v>
      </c>
      <c r="E8" s="5">
        <v>498.60750000000002</v>
      </c>
      <c r="F8" s="5">
        <v>1.18484608367903</v>
      </c>
      <c r="G8" s="5">
        <v>6.3710000000000004</v>
      </c>
    </row>
    <row r="9" spans="1:9" x14ac:dyDescent="0.2">
      <c r="A9" s="46" t="s">
        <v>1073</v>
      </c>
      <c r="B9" s="46" t="s">
        <v>1316</v>
      </c>
      <c r="C9" s="46" t="s">
        <v>42</v>
      </c>
      <c r="D9" s="47">
        <v>500000</v>
      </c>
      <c r="E9" s="5">
        <v>498.5455</v>
      </c>
      <c r="F9" s="5">
        <v>1.1846987524471699</v>
      </c>
      <c r="G9" s="5">
        <v>6.2640000000000002</v>
      </c>
    </row>
    <row r="10" spans="1:9" x14ac:dyDescent="0.2">
      <c r="A10" s="46" t="s">
        <v>1074</v>
      </c>
      <c r="B10" s="46" t="s">
        <v>1075</v>
      </c>
      <c r="C10" s="46" t="s">
        <v>42</v>
      </c>
      <c r="D10" s="47">
        <v>450000</v>
      </c>
      <c r="E10" s="5">
        <v>448.19954999999999</v>
      </c>
      <c r="F10" s="5">
        <v>1.06506115837448</v>
      </c>
      <c r="G10" s="5">
        <v>6.3749000000000002</v>
      </c>
    </row>
    <row r="11" spans="1:9" x14ac:dyDescent="0.2">
      <c r="A11" s="45" t="s">
        <v>31</v>
      </c>
      <c r="B11" s="45"/>
      <c r="C11" s="45"/>
      <c r="D11" s="45"/>
      <c r="E11" s="6">
        <f>SUM(E6:E10)</f>
        <v>1944.5795499999999</v>
      </c>
      <c r="F11" s="6">
        <f>SUM(F6:F10)</f>
        <v>4.62092420234318</v>
      </c>
      <c r="G11" s="6"/>
      <c r="H11" s="12"/>
      <c r="I11" s="12"/>
    </row>
    <row r="12" spans="1:9" x14ac:dyDescent="0.2">
      <c r="A12" s="46"/>
      <c r="B12" s="46"/>
      <c r="C12" s="46"/>
      <c r="D12" s="46"/>
      <c r="E12" s="5"/>
      <c r="F12" s="5"/>
      <c r="G12" s="5"/>
    </row>
    <row r="13" spans="1:9" x14ac:dyDescent="0.2">
      <c r="A13" s="45" t="s">
        <v>44</v>
      </c>
      <c r="B13" s="45"/>
      <c r="C13" s="45"/>
      <c r="D13" s="45"/>
      <c r="E13" s="6">
        <f>E11</f>
        <v>1944.5795499999999</v>
      </c>
      <c r="F13" s="6">
        <f>F11</f>
        <v>4.62092420234318</v>
      </c>
      <c r="G13" s="6"/>
      <c r="H13" s="12"/>
      <c r="I13" s="12"/>
    </row>
    <row r="14" spans="1:9" x14ac:dyDescent="0.2">
      <c r="A14" s="45"/>
      <c r="B14" s="45"/>
      <c r="C14" s="45"/>
      <c r="D14" s="45"/>
      <c r="E14" s="6"/>
      <c r="F14" s="6"/>
      <c r="G14" s="6"/>
      <c r="H14" s="12"/>
      <c r="I14" s="12"/>
    </row>
    <row r="15" spans="1:9" x14ac:dyDescent="0.2">
      <c r="A15" s="45" t="s">
        <v>46</v>
      </c>
      <c r="B15" s="45"/>
      <c r="C15" s="45"/>
      <c r="D15" s="45"/>
      <c r="E15" s="6">
        <f>E17-(E11)</f>
        <v>40137.468647499998</v>
      </c>
      <c r="F15" s="6">
        <f>F17-(F11)</f>
        <v>95.379075797656824</v>
      </c>
      <c r="G15" s="6"/>
      <c r="H15" s="12"/>
      <c r="I15" s="12"/>
    </row>
    <row r="16" spans="1:9" x14ac:dyDescent="0.2">
      <c r="A16" s="45"/>
      <c r="B16" s="45"/>
      <c r="C16" s="45"/>
      <c r="D16" s="45"/>
      <c r="E16" s="6"/>
      <c r="F16" s="6"/>
      <c r="G16" s="6"/>
      <c r="H16" s="12"/>
      <c r="I16" s="12"/>
    </row>
    <row r="17" spans="1:9" x14ac:dyDescent="0.2">
      <c r="A17" s="48" t="s">
        <v>45</v>
      </c>
      <c r="B17" s="48"/>
      <c r="C17" s="48"/>
      <c r="D17" s="48"/>
      <c r="E17" s="7">
        <v>42082.0481975</v>
      </c>
      <c r="F17" s="7">
        <v>100</v>
      </c>
      <c r="G17" s="7"/>
      <c r="H17" s="12"/>
      <c r="I17" s="12"/>
    </row>
    <row r="18" spans="1:9" x14ac:dyDescent="0.2">
      <c r="A18" s="14" t="s">
        <v>1304</v>
      </c>
      <c r="B18" s="12"/>
      <c r="C18" s="12"/>
      <c r="D18" s="12"/>
      <c r="E18" s="3"/>
      <c r="F18" s="3"/>
      <c r="G18" s="3"/>
      <c r="H18" s="12"/>
      <c r="I18" s="12"/>
    </row>
    <row r="20" spans="1:9" x14ac:dyDescent="0.2">
      <c r="A20" s="12" t="s">
        <v>48</v>
      </c>
    </row>
    <row r="21" spans="1:9" x14ac:dyDescent="0.2">
      <c r="A21" s="12" t="s">
        <v>49</v>
      </c>
    </row>
    <row r="22" spans="1:9" x14ac:dyDescent="0.2">
      <c r="A22" s="12" t="s">
        <v>50</v>
      </c>
      <c r="B22" s="12"/>
      <c r="C22" s="30" t="s">
        <v>52</v>
      </c>
      <c r="D22" s="30" t="s">
        <v>51</v>
      </c>
    </row>
    <row r="23" spans="1:9" x14ac:dyDescent="0.2">
      <c r="A23" s="14" t="s">
        <v>53</v>
      </c>
      <c r="C23" s="49">
        <v>1286.1420000000001</v>
      </c>
      <c r="D23" s="50">
        <v>1327.3686</v>
      </c>
    </row>
    <row r="24" spans="1:9" x14ac:dyDescent="0.2">
      <c r="A24" s="14" t="s">
        <v>1076</v>
      </c>
      <c r="C24" s="49">
        <v>1000</v>
      </c>
      <c r="D24" s="50" t="s">
        <v>1077</v>
      </c>
    </row>
    <row r="25" spans="1:9" x14ac:dyDescent="0.2">
      <c r="A25" s="14" t="s">
        <v>1078</v>
      </c>
      <c r="C25" s="49">
        <v>1000.1857</v>
      </c>
      <c r="D25" s="50" t="s">
        <v>1079</v>
      </c>
    </row>
    <row r="26" spans="1:9" x14ac:dyDescent="0.2">
      <c r="A26" s="14" t="s">
        <v>55</v>
      </c>
      <c r="C26" s="49">
        <v>1289.7397000000001</v>
      </c>
      <c r="D26" s="50">
        <v>1331.3797999999999</v>
      </c>
    </row>
    <row r="27" spans="1:9" x14ac:dyDescent="0.2">
      <c r="A27" s="14" t="s">
        <v>1080</v>
      </c>
      <c r="C27" s="49">
        <v>1000.0008</v>
      </c>
      <c r="D27" s="50" t="s">
        <v>1081</v>
      </c>
    </row>
    <row r="28" spans="1:9" x14ac:dyDescent="0.2">
      <c r="A28" s="14" t="s">
        <v>1082</v>
      </c>
      <c r="C28" s="49">
        <v>1000.1801</v>
      </c>
      <c r="D28" s="50" t="s">
        <v>1083</v>
      </c>
    </row>
    <row r="29" spans="1:9" x14ac:dyDescent="0.2">
      <c r="A29" s="14" t="s">
        <v>1084</v>
      </c>
      <c r="C29" s="49">
        <v>11.7059</v>
      </c>
      <c r="D29" s="50" t="s">
        <v>1085</v>
      </c>
    </row>
    <row r="30" spans="1:9" x14ac:dyDescent="0.2">
      <c r="A30" s="14" t="s">
        <v>1086</v>
      </c>
      <c r="C30" s="49">
        <v>11.7059</v>
      </c>
      <c r="D30" s="50" t="s">
        <v>1085</v>
      </c>
    </row>
    <row r="31" spans="1:9" x14ac:dyDescent="0.2">
      <c r="A31" s="14" t="s">
        <v>1087</v>
      </c>
      <c r="C31" s="49">
        <v>10</v>
      </c>
      <c r="D31" s="50" t="s">
        <v>1065</v>
      </c>
    </row>
    <row r="32" spans="1:9" x14ac:dyDescent="0.2">
      <c r="A32" s="14" t="s">
        <v>1088</v>
      </c>
      <c r="C32" s="49">
        <v>10</v>
      </c>
      <c r="D32" s="50" t="s">
        <v>1065</v>
      </c>
    </row>
    <row r="33" spans="1:5" x14ac:dyDescent="0.2">
      <c r="C33" s="49"/>
      <c r="D33" s="49"/>
    </row>
    <row r="34" spans="1:5" x14ac:dyDescent="0.2">
      <c r="A34" s="14" t="s">
        <v>937</v>
      </c>
    </row>
    <row r="36" spans="1:5" x14ac:dyDescent="0.2">
      <c r="A36" s="12" t="s">
        <v>58</v>
      </c>
    </row>
    <row r="37" spans="1:5" x14ac:dyDescent="0.2">
      <c r="A37" s="101" t="s">
        <v>62</v>
      </c>
      <c r="B37" s="102"/>
      <c r="C37" s="51" t="s">
        <v>63</v>
      </c>
    </row>
    <row r="38" spans="1:5" x14ac:dyDescent="0.2">
      <c r="A38" s="97" t="s">
        <v>1076</v>
      </c>
      <c r="B38" s="98"/>
      <c r="C38" s="52">
        <v>30.993343809999999</v>
      </c>
    </row>
    <row r="39" spans="1:5" x14ac:dyDescent="0.2">
      <c r="A39" s="97" t="s">
        <v>1078</v>
      </c>
      <c r="B39" s="98"/>
      <c r="C39" s="52">
        <v>30.406107810000002</v>
      </c>
    </row>
    <row r="40" spans="1:5" x14ac:dyDescent="0.2">
      <c r="A40" s="97" t="s">
        <v>1080</v>
      </c>
      <c r="B40" s="98"/>
      <c r="C40" s="52">
        <v>31.290336279999998</v>
      </c>
    </row>
    <row r="41" spans="1:5" x14ac:dyDescent="0.2">
      <c r="A41" s="97" t="s">
        <v>1082</v>
      </c>
      <c r="B41" s="98"/>
      <c r="C41" s="52">
        <v>30.539774569999999</v>
      </c>
    </row>
    <row r="42" spans="1:5" x14ac:dyDescent="0.2">
      <c r="A42" s="14" t="s">
        <v>64</v>
      </c>
    </row>
    <row r="43" spans="1:5" x14ac:dyDescent="0.2">
      <c r="A43" s="14" t="s">
        <v>57</v>
      </c>
    </row>
    <row r="45" spans="1:5" x14ac:dyDescent="0.2">
      <c r="A45" s="12" t="s">
        <v>1067</v>
      </c>
      <c r="D45" s="92">
        <v>2.1614139957809599E-3</v>
      </c>
      <c r="E45" s="2" t="s">
        <v>60</v>
      </c>
    </row>
    <row r="47" spans="1:5" x14ac:dyDescent="0.2">
      <c r="A47" s="12" t="s">
        <v>61</v>
      </c>
      <c r="D47" s="30" t="s">
        <v>59</v>
      </c>
    </row>
    <row r="49" spans="1:1" x14ac:dyDescent="0.2">
      <c r="A49" s="12" t="s">
        <v>1068</v>
      </c>
    </row>
    <row r="51" spans="1:1" x14ac:dyDescent="0.2">
      <c r="A51" s="12" t="s">
        <v>941</v>
      </c>
    </row>
    <row r="52" spans="1:1" x14ac:dyDescent="0.2">
      <c r="A52" s="13"/>
    </row>
    <row r="69" spans="1:1" x14ac:dyDescent="0.2">
      <c r="A69" s="12" t="s">
        <v>1089</v>
      </c>
    </row>
    <row r="71" spans="1:1" x14ac:dyDescent="0.2">
      <c r="A71" s="12" t="s">
        <v>1090</v>
      </c>
    </row>
    <row r="88" spans="1:1" x14ac:dyDescent="0.2">
      <c r="A88" s="14" t="s">
        <v>940</v>
      </c>
    </row>
    <row r="89" spans="1:1" x14ac:dyDescent="0.2">
      <c r="A89" s="13"/>
    </row>
    <row r="91" spans="1:1" x14ac:dyDescent="0.2">
      <c r="A91" s="13"/>
    </row>
  </sheetData>
  <mergeCells count="6">
    <mergeCell ref="A41:B41"/>
    <mergeCell ref="A1:G1"/>
    <mergeCell ref="A37:B37"/>
    <mergeCell ref="A38:B38"/>
    <mergeCell ref="A39:B39"/>
    <mergeCell ref="A40:B40"/>
  </mergeCells>
  <conditionalFormatting sqref="F2:F3">
    <cfRule type="cellIs" dxfId="115" priority="2" stopIfTrue="1" operator="between">
      <formula>0.009</formula>
      <formula>-0.009</formula>
    </cfRule>
  </conditionalFormatting>
  <conditionalFormatting sqref="F5:F65539">
    <cfRule type="cellIs" dxfId="11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12"/>
  <sheetViews>
    <sheetView workbookViewId="0">
      <selection sqref="A1:G1"/>
    </sheetView>
  </sheetViews>
  <sheetFormatPr defaultColWidth="9.109375" defaultRowHeight="10.5" x14ac:dyDescent="0.2"/>
  <cols>
    <col min="1" max="1" width="38.6640625" style="14" bestFit="1" customWidth="1"/>
    <col min="2" max="2" width="29.88671875" style="14" bestFit="1" customWidth="1"/>
    <col min="3" max="3" width="24.66406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14</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127</v>
      </c>
      <c r="B7" s="46" t="s">
        <v>126</v>
      </c>
      <c r="C7" s="46" t="s">
        <v>128</v>
      </c>
      <c r="D7" s="47">
        <v>2242479</v>
      </c>
      <c r="E7" s="5">
        <v>35221.49641</v>
      </c>
      <c r="F7" s="5">
        <v>20.079808412186999</v>
      </c>
    </row>
    <row r="8" spans="1:7" x14ac:dyDescent="0.2">
      <c r="A8" s="46" t="s">
        <v>395</v>
      </c>
      <c r="B8" s="46" t="s">
        <v>394</v>
      </c>
      <c r="C8" s="46" t="s">
        <v>128</v>
      </c>
      <c r="D8" s="47">
        <v>764559</v>
      </c>
      <c r="E8" s="5">
        <v>27571.144380000002</v>
      </c>
      <c r="F8" s="5">
        <v>15.718335484972901</v>
      </c>
    </row>
    <row r="9" spans="1:7" x14ac:dyDescent="0.2">
      <c r="A9" s="46" t="s">
        <v>130</v>
      </c>
      <c r="B9" s="46" t="s">
        <v>129</v>
      </c>
      <c r="C9" s="46" t="s">
        <v>131</v>
      </c>
      <c r="D9" s="47">
        <v>1331730</v>
      </c>
      <c r="E9" s="5">
        <v>23084.20782</v>
      </c>
      <c r="F9" s="5">
        <v>13.160328708836699</v>
      </c>
    </row>
    <row r="10" spans="1:7" x14ac:dyDescent="0.2">
      <c r="A10" s="46" t="s">
        <v>149</v>
      </c>
      <c r="B10" s="46" t="s">
        <v>148</v>
      </c>
      <c r="C10" s="46" t="s">
        <v>150</v>
      </c>
      <c r="D10" s="47">
        <v>5067142</v>
      </c>
      <c r="E10" s="5">
        <v>10220.42541</v>
      </c>
      <c r="F10" s="5">
        <v>5.8266741916615903</v>
      </c>
    </row>
    <row r="11" spans="1:7" x14ac:dyDescent="0.2">
      <c r="A11" s="46" t="s">
        <v>163</v>
      </c>
      <c r="B11" s="46" t="s">
        <v>162</v>
      </c>
      <c r="C11" s="46" t="s">
        <v>164</v>
      </c>
      <c r="D11" s="47">
        <v>517479</v>
      </c>
      <c r="E11" s="5">
        <v>8226.6224029999994</v>
      </c>
      <c r="F11" s="5">
        <v>4.6900052118383497</v>
      </c>
    </row>
    <row r="12" spans="1:7" x14ac:dyDescent="0.2">
      <c r="A12" s="46" t="s">
        <v>138</v>
      </c>
      <c r="B12" s="46" t="s">
        <v>137</v>
      </c>
      <c r="C12" s="46" t="s">
        <v>128</v>
      </c>
      <c r="D12" s="47">
        <v>387170</v>
      </c>
      <c r="E12" s="5">
        <v>6165.6822499999998</v>
      </c>
      <c r="F12" s="5">
        <v>3.51506128158915</v>
      </c>
    </row>
    <row r="13" spans="1:7" x14ac:dyDescent="0.2">
      <c r="A13" s="46" t="s">
        <v>248</v>
      </c>
      <c r="B13" s="46" t="s">
        <v>247</v>
      </c>
      <c r="C13" s="46" t="s">
        <v>128</v>
      </c>
      <c r="D13" s="47">
        <v>642259</v>
      </c>
      <c r="E13" s="5">
        <v>4501.2722020000001</v>
      </c>
      <c r="F13" s="5">
        <v>2.5661795391975901</v>
      </c>
    </row>
    <row r="14" spans="1:7" x14ac:dyDescent="0.2">
      <c r="A14" s="46" t="s">
        <v>491</v>
      </c>
      <c r="B14" s="46" t="s">
        <v>490</v>
      </c>
      <c r="C14" s="46" t="s">
        <v>150</v>
      </c>
      <c r="D14" s="47">
        <v>1346780</v>
      </c>
      <c r="E14" s="5">
        <v>4447.0675600000004</v>
      </c>
      <c r="F14" s="5">
        <v>2.5352774215322502</v>
      </c>
    </row>
    <row r="15" spans="1:7" x14ac:dyDescent="0.2">
      <c r="A15" s="46" t="s">
        <v>549</v>
      </c>
      <c r="B15" s="46" t="s">
        <v>548</v>
      </c>
      <c r="C15" s="46" t="s">
        <v>128</v>
      </c>
      <c r="D15" s="47">
        <v>51512</v>
      </c>
      <c r="E15" s="5">
        <v>4177.211104</v>
      </c>
      <c r="F15" s="5">
        <v>2.3814320007643399</v>
      </c>
    </row>
    <row r="16" spans="1:7" x14ac:dyDescent="0.2">
      <c r="A16" s="46" t="s">
        <v>221</v>
      </c>
      <c r="B16" s="46" t="s">
        <v>220</v>
      </c>
      <c r="C16" s="46" t="s">
        <v>128</v>
      </c>
      <c r="D16" s="47">
        <v>543133</v>
      </c>
      <c r="E16" s="5">
        <v>3762.282291</v>
      </c>
      <c r="F16" s="5">
        <v>2.1448806920763102</v>
      </c>
    </row>
    <row r="17" spans="1:9" x14ac:dyDescent="0.2">
      <c r="A17" s="46" t="s">
        <v>551</v>
      </c>
      <c r="B17" s="46" t="s">
        <v>550</v>
      </c>
      <c r="C17" s="46" t="s">
        <v>128</v>
      </c>
      <c r="D17" s="47">
        <v>631875</v>
      </c>
      <c r="E17" s="5">
        <v>2811.84375</v>
      </c>
      <c r="F17" s="5">
        <v>1.6030347810258101</v>
      </c>
    </row>
    <row r="18" spans="1:9" x14ac:dyDescent="0.2">
      <c r="A18" s="46" t="s">
        <v>553</v>
      </c>
      <c r="B18" s="46" t="s">
        <v>552</v>
      </c>
      <c r="C18" s="46" t="s">
        <v>128</v>
      </c>
      <c r="D18" s="47">
        <v>391472</v>
      </c>
      <c r="E18" s="5">
        <v>2743.2400400000001</v>
      </c>
      <c r="F18" s="5">
        <v>1.5639237410765201</v>
      </c>
    </row>
    <row r="19" spans="1:9" x14ac:dyDescent="0.2">
      <c r="A19" s="46" t="s">
        <v>555</v>
      </c>
      <c r="B19" s="46" t="s">
        <v>554</v>
      </c>
      <c r="C19" s="46" t="s">
        <v>128</v>
      </c>
      <c r="D19" s="47">
        <v>154535</v>
      </c>
      <c r="E19" s="5">
        <v>2610.6370230000002</v>
      </c>
      <c r="F19" s="5">
        <v>1.4883266356826099</v>
      </c>
    </row>
    <row r="20" spans="1:9" x14ac:dyDescent="0.2">
      <c r="A20" s="46" t="s">
        <v>373</v>
      </c>
      <c r="B20" s="46" t="s">
        <v>372</v>
      </c>
      <c r="C20" s="46" t="s">
        <v>128</v>
      </c>
      <c r="D20" s="47">
        <v>641927</v>
      </c>
      <c r="E20" s="5">
        <v>2488.7509789999999</v>
      </c>
      <c r="F20" s="5">
        <v>1.418839286731</v>
      </c>
    </row>
    <row r="21" spans="1:9" x14ac:dyDescent="0.2">
      <c r="A21" s="46" t="s">
        <v>236</v>
      </c>
      <c r="B21" s="46" t="s">
        <v>235</v>
      </c>
      <c r="C21" s="46" t="s">
        <v>237</v>
      </c>
      <c r="D21" s="47">
        <v>109389</v>
      </c>
      <c r="E21" s="5">
        <v>1980.214373</v>
      </c>
      <c r="F21" s="5">
        <v>1.1289220867291101</v>
      </c>
    </row>
    <row r="22" spans="1:9" x14ac:dyDescent="0.2">
      <c r="A22" s="46" t="s">
        <v>557</v>
      </c>
      <c r="B22" s="46" t="s">
        <v>556</v>
      </c>
      <c r="C22" s="46" t="s">
        <v>320</v>
      </c>
      <c r="D22" s="47">
        <v>113723</v>
      </c>
      <c r="E22" s="5">
        <v>1829.2913169999999</v>
      </c>
      <c r="F22" s="5">
        <v>1.0428807097760999</v>
      </c>
    </row>
    <row r="23" spans="1:9" x14ac:dyDescent="0.2">
      <c r="A23" s="46" t="s">
        <v>559</v>
      </c>
      <c r="B23" s="46" t="s">
        <v>558</v>
      </c>
      <c r="C23" s="46" t="s">
        <v>150</v>
      </c>
      <c r="D23" s="47">
        <v>25346</v>
      </c>
      <c r="E23" s="5">
        <v>1820.1976440000001</v>
      </c>
      <c r="F23" s="5">
        <v>1.03769639819895</v>
      </c>
    </row>
    <row r="24" spans="1:9" x14ac:dyDescent="0.2">
      <c r="A24" s="46" t="s">
        <v>377</v>
      </c>
      <c r="B24" s="46" t="s">
        <v>376</v>
      </c>
      <c r="C24" s="46" t="s">
        <v>128</v>
      </c>
      <c r="D24" s="47">
        <v>70767</v>
      </c>
      <c r="E24" s="5">
        <v>1769.316534</v>
      </c>
      <c r="F24" s="5">
        <v>1.00868902926986</v>
      </c>
    </row>
    <row r="25" spans="1:9" x14ac:dyDescent="0.2">
      <c r="A25" s="46" t="s">
        <v>561</v>
      </c>
      <c r="B25" s="46" t="s">
        <v>560</v>
      </c>
      <c r="C25" s="46" t="s">
        <v>128</v>
      </c>
      <c r="D25" s="47">
        <v>286871</v>
      </c>
      <c r="E25" s="5">
        <v>1340.4047479999999</v>
      </c>
      <c r="F25" s="5">
        <v>0.76416601445088495</v>
      </c>
    </row>
    <row r="26" spans="1:9" x14ac:dyDescent="0.2">
      <c r="A26" s="46" t="s">
        <v>563</v>
      </c>
      <c r="B26" s="46" t="s">
        <v>562</v>
      </c>
      <c r="C26" s="46" t="s">
        <v>237</v>
      </c>
      <c r="D26" s="47">
        <v>225366</v>
      </c>
      <c r="E26" s="5">
        <v>118.1819304</v>
      </c>
      <c r="F26" s="5">
        <v>6.7375630285278501E-2</v>
      </c>
    </row>
    <row r="27" spans="1:9" x14ac:dyDescent="0.2">
      <c r="A27" s="46" t="s">
        <v>565</v>
      </c>
      <c r="B27" s="46" t="s">
        <v>564</v>
      </c>
      <c r="C27" s="46" t="s">
        <v>128</v>
      </c>
      <c r="D27" s="47">
        <v>49286</v>
      </c>
      <c r="E27" s="5">
        <v>40.153304200000001</v>
      </c>
      <c r="F27" s="5">
        <v>2.2891436697259401E-2</v>
      </c>
    </row>
    <row r="28" spans="1:9" x14ac:dyDescent="0.2">
      <c r="A28" s="45" t="s">
        <v>31</v>
      </c>
      <c r="B28" s="45"/>
      <c r="C28" s="45"/>
      <c r="D28" s="45"/>
      <c r="E28" s="6">
        <f>SUM(E7:E27)</f>
        <v>146929.6434726</v>
      </c>
      <c r="F28" s="6">
        <f>SUM(F7:F27)</f>
        <v>83.76472869457956</v>
      </c>
      <c r="G28" s="12"/>
      <c r="H28" s="12"/>
      <c r="I28" s="12"/>
    </row>
    <row r="29" spans="1:9" x14ac:dyDescent="0.2">
      <c r="A29" s="46"/>
      <c r="B29" s="46"/>
      <c r="C29" s="46"/>
      <c r="D29" s="46"/>
      <c r="E29" s="5"/>
      <c r="F29" s="5"/>
    </row>
    <row r="30" spans="1:9" x14ac:dyDescent="0.2">
      <c r="A30" s="45" t="s">
        <v>518</v>
      </c>
      <c r="B30" s="46"/>
      <c r="C30" s="46"/>
      <c r="D30" s="46"/>
      <c r="E30" s="5"/>
      <c r="F30" s="5"/>
    </row>
    <row r="31" spans="1:9" x14ac:dyDescent="0.2">
      <c r="A31" s="46" t="s">
        <v>532</v>
      </c>
      <c r="B31" s="46" t="s">
        <v>531</v>
      </c>
      <c r="C31" s="46" t="s">
        <v>320</v>
      </c>
      <c r="D31" s="47">
        <v>30839</v>
      </c>
      <c r="E31" s="5">
        <v>2015.3678930000001</v>
      </c>
      <c r="F31" s="5">
        <v>1.14896314172567</v>
      </c>
    </row>
    <row r="32" spans="1:9" x14ac:dyDescent="0.2">
      <c r="A32" s="46" t="s">
        <v>567</v>
      </c>
      <c r="B32" s="46" t="s">
        <v>566</v>
      </c>
      <c r="C32" s="46" t="s">
        <v>128</v>
      </c>
      <c r="D32" s="47">
        <v>3083</v>
      </c>
      <c r="E32" s="5">
        <v>1517.9587529999999</v>
      </c>
      <c r="F32" s="5">
        <v>0.86538972061358699</v>
      </c>
    </row>
    <row r="33" spans="1:9" x14ac:dyDescent="0.2">
      <c r="A33" s="46" t="s">
        <v>569</v>
      </c>
      <c r="B33" s="46" t="s">
        <v>568</v>
      </c>
      <c r="C33" s="46" t="s">
        <v>521</v>
      </c>
      <c r="D33" s="47">
        <v>7579</v>
      </c>
      <c r="E33" s="5">
        <v>1438.1750059999999</v>
      </c>
      <c r="F33" s="5">
        <v>0.81990493099767603</v>
      </c>
    </row>
    <row r="34" spans="1:9" x14ac:dyDescent="0.2">
      <c r="A34" s="46" t="s">
        <v>571</v>
      </c>
      <c r="B34" s="46" t="s">
        <v>570</v>
      </c>
      <c r="C34" s="46" t="s">
        <v>150</v>
      </c>
      <c r="D34" s="47">
        <v>8181</v>
      </c>
      <c r="E34" s="5">
        <v>1329.678046</v>
      </c>
      <c r="F34" s="5">
        <v>0.75805071149648096</v>
      </c>
    </row>
    <row r="35" spans="1:9" x14ac:dyDescent="0.2">
      <c r="A35" s="46" t="s">
        <v>573</v>
      </c>
      <c r="B35" s="46" t="s">
        <v>572</v>
      </c>
      <c r="C35" s="46" t="s">
        <v>128</v>
      </c>
      <c r="D35" s="47">
        <v>3802</v>
      </c>
      <c r="E35" s="5">
        <v>1219.235011</v>
      </c>
      <c r="F35" s="5">
        <v>0.69508703279738804</v>
      </c>
    </row>
    <row r="36" spans="1:9" x14ac:dyDescent="0.2">
      <c r="A36" s="46" t="s">
        <v>575</v>
      </c>
      <c r="B36" s="46" t="s">
        <v>574</v>
      </c>
      <c r="C36" s="46" t="s">
        <v>128</v>
      </c>
      <c r="D36" s="47">
        <v>9122</v>
      </c>
      <c r="E36" s="5">
        <v>1205.0484879999999</v>
      </c>
      <c r="F36" s="5">
        <v>0.68699928261894305</v>
      </c>
    </row>
    <row r="37" spans="1:9" x14ac:dyDescent="0.2">
      <c r="A37" s="45" t="s">
        <v>31</v>
      </c>
      <c r="B37" s="45"/>
      <c r="C37" s="45"/>
      <c r="D37" s="45"/>
      <c r="E37" s="6">
        <f>SUM(E30:E36)</f>
        <v>8725.4631969999991</v>
      </c>
      <c r="F37" s="6">
        <f>SUM(F30:F36)</f>
        <v>4.9743948202497457</v>
      </c>
      <c r="G37" s="12"/>
      <c r="H37" s="12"/>
      <c r="I37" s="12"/>
    </row>
    <row r="38" spans="1:9" x14ac:dyDescent="0.2">
      <c r="A38" s="46"/>
      <c r="B38" s="46"/>
      <c r="C38" s="46"/>
      <c r="D38" s="46"/>
      <c r="E38" s="5"/>
      <c r="F38" s="5"/>
    </row>
    <row r="39" spans="1:9" x14ac:dyDescent="0.2">
      <c r="A39" s="45" t="s">
        <v>545</v>
      </c>
      <c r="B39" s="46"/>
      <c r="C39" s="46"/>
      <c r="D39" s="46"/>
      <c r="E39" s="5"/>
      <c r="F39" s="5"/>
    </row>
    <row r="40" spans="1:9" x14ac:dyDescent="0.2">
      <c r="A40" s="46" t="s">
        <v>577</v>
      </c>
      <c r="B40" s="46" t="s">
        <v>576</v>
      </c>
      <c r="C40" s="46" t="s">
        <v>547</v>
      </c>
      <c r="D40" s="47">
        <v>215810.12400000001</v>
      </c>
      <c r="E40" s="5">
        <v>11951.996279999999</v>
      </c>
      <c r="F40" s="5">
        <v>6.8138443821891101</v>
      </c>
    </row>
    <row r="41" spans="1:9" x14ac:dyDescent="0.2">
      <c r="A41" s="45" t="s">
        <v>31</v>
      </c>
      <c r="B41" s="45"/>
      <c r="C41" s="45"/>
      <c r="D41" s="45"/>
      <c r="E41" s="6">
        <f>SUM(E40:E40)</f>
        <v>11951.996279999999</v>
      </c>
      <c r="F41" s="6">
        <f>SUM(F40:F40)</f>
        <v>6.8138443821891101</v>
      </c>
      <c r="G41" s="12"/>
      <c r="H41" s="12"/>
      <c r="I41" s="12"/>
    </row>
    <row r="42" spans="1:9" x14ac:dyDescent="0.2">
      <c r="A42" s="46"/>
      <c r="B42" s="46"/>
      <c r="C42" s="46"/>
      <c r="D42" s="46"/>
      <c r="E42" s="5"/>
      <c r="F42" s="5"/>
    </row>
    <row r="43" spans="1:9" x14ac:dyDescent="0.2">
      <c r="A43" s="45" t="s">
        <v>44</v>
      </c>
      <c r="B43" s="45"/>
      <c r="C43" s="45"/>
      <c r="D43" s="45"/>
      <c r="E43" s="6">
        <f>E28+E37+E41</f>
        <v>167607.1029496</v>
      </c>
      <c r="F43" s="6">
        <f>F28+F37+F41</f>
        <v>95.552967897018419</v>
      </c>
      <c r="G43" s="12"/>
      <c r="H43" s="12"/>
      <c r="I43" s="12"/>
    </row>
    <row r="44" spans="1:9" x14ac:dyDescent="0.2">
      <c r="A44" s="45"/>
      <c r="B44" s="45"/>
      <c r="C44" s="45"/>
      <c r="D44" s="45"/>
      <c r="E44" s="6"/>
      <c r="F44" s="6"/>
      <c r="G44" s="12"/>
      <c r="H44" s="12"/>
      <c r="I44" s="12"/>
    </row>
    <row r="45" spans="1:9" x14ac:dyDescent="0.2">
      <c r="A45" s="45" t="s">
        <v>46</v>
      </c>
      <c r="B45" s="45"/>
      <c r="C45" s="45"/>
      <c r="D45" s="45"/>
      <c r="E45" s="6">
        <f>E47-(E28+E37+E41)</f>
        <v>7800.4292688000132</v>
      </c>
      <c r="F45" s="6">
        <f>F47-(F28+F37+F41)</f>
        <v>4.4470321029815807</v>
      </c>
      <c r="G45" s="12"/>
      <c r="H45" s="12"/>
      <c r="I45" s="12"/>
    </row>
    <row r="46" spans="1:9" x14ac:dyDescent="0.2">
      <c r="A46" s="45"/>
      <c r="B46" s="45"/>
      <c r="C46" s="45"/>
      <c r="D46" s="45"/>
      <c r="E46" s="6"/>
      <c r="F46" s="6"/>
      <c r="G46" s="12"/>
      <c r="H46" s="12"/>
      <c r="I46" s="12"/>
    </row>
    <row r="47" spans="1:9" x14ac:dyDescent="0.2">
      <c r="A47" s="48" t="s">
        <v>45</v>
      </c>
      <c r="B47" s="48"/>
      <c r="C47" s="48"/>
      <c r="D47" s="48"/>
      <c r="E47" s="7">
        <v>175407.53221840001</v>
      </c>
      <c r="F47" s="7">
        <v>100</v>
      </c>
      <c r="G47" s="12"/>
      <c r="H47" s="12"/>
      <c r="I47" s="12"/>
    </row>
    <row r="49" spans="1:5" x14ac:dyDescent="0.2">
      <c r="A49" s="12" t="s">
        <v>48</v>
      </c>
    </row>
    <row r="50" spans="1:5" x14ac:dyDescent="0.2">
      <c r="A50" s="12" t="s">
        <v>49</v>
      </c>
    </row>
    <row r="51" spans="1:5" x14ac:dyDescent="0.2">
      <c r="A51" s="12" t="s">
        <v>50</v>
      </c>
      <c r="B51" s="12"/>
      <c r="C51" s="30" t="s">
        <v>52</v>
      </c>
      <c r="D51" s="12" t="s">
        <v>1150</v>
      </c>
    </row>
    <row r="52" spans="1:5" x14ac:dyDescent="0.2">
      <c r="A52" s="14" t="s">
        <v>53</v>
      </c>
      <c r="C52" s="49">
        <v>543.55250000000001</v>
      </c>
      <c r="D52" s="61">
        <v>469.80779999999999</v>
      </c>
      <c r="E52" s="62"/>
    </row>
    <row r="53" spans="1:5" x14ac:dyDescent="0.2">
      <c r="A53" s="14" t="s">
        <v>54</v>
      </c>
      <c r="C53" s="49">
        <v>55.716200000000001</v>
      </c>
      <c r="D53" s="61">
        <v>43.940600000000003</v>
      </c>
      <c r="E53" s="62"/>
    </row>
    <row r="54" spans="1:5" x14ac:dyDescent="0.2">
      <c r="A54" s="14" t="s">
        <v>55</v>
      </c>
      <c r="C54" s="49">
        <v>593.47370000000001</v>
      </c>
      <c r="D54" s="61">
        <v>515.66150000000005</v>
      </c>
      <c r="E54" s="62"/>
    </row>
    <row r="55" spans="1:5" x14ac:dyDescent="0.2">
      <c r="A55" s="14" t="s">
        <v>56</v>
      </c>
      <c r="C55" s="49">
        <v>61.802500000000002</v>
      </c>
      <c r="D55" s="61">
        <v>48.915900000000001</v>
      </c>
      <c r="E55" s="62"/>
    </row>
    <row r="56" spans="1:5" x14ac:dyDescent="0.2">
      <c r="C56" s="49"/>
      <c r="D56" s="62"/>
      <c r="E56" s="62"/>
    </row>
    <row r="57" spans="1:5" x14ac:dyDescent="0.2">
      <c r="A57" s="14" t="s">
        <v>937</v>
      </c>
      <c r="C57" s="49"/>
      <c r="D57" s="62"/>
      <c r="E57" s="62"/>
    </row>
    <row r="59" spans="1:5" x14ac:dyDescent="0.2">
      <c r="A59" s="12" t="s">
        <v>58</v>
      </c>
    </row>
    <row r="60" spans="1:5" x14ac:dyDescent="0.2">
      <c r="A60" s="101" t="s">
        <v>62</v>
      </c>
      <c r="B60" s="102"/>
      <c r="C60" s="51" t="s">
        <v>63</v>
      </c>
    </row>
    <row r="61" spans="1:5" x14ac:dyDescent="0.2">
      <c r="A61" s="97" t="s">
        <v>54</v>
      </c>
      <c r="B61" s="98"/>
      <c r="C61" s="52">
        <v>4.6500000000000004</v>
      </c>
    </row>
    <row r="62" spans="1:5" x14ac:dyDescent="0.2">
      <c r="A62" s="97" t="s">
        <v>56</v>
      </c>
      <c r="B62" s="98"/>
      <c r="C62" s="52">
        <v>5.25</v>
      </c>
    </row>
    <row r="63" spans="1:5" x14ac:dyDescent="0.2">
      <c r="A63" s="14" t="s">
        <v>64</v>
      </c>
    </row>
    <row r="64" spans="1:5" x14ac:dyDescent="0.2">
      <c r="A64" s="14" t="s">
        <v>57</v>
      </c>
    </row>
    <row r="66" spans="1:4" x14ac:dyDescent="0.2">
      <c r="A66" s="12" t="s">
        <v>331</v>
      </c>
      <c r="D66" s="32">
        <v>0.1166</v>
      </c>
    </row>
    <row r="68" spans="1:4" x14ac:dyDescent="0.2">
      <c r="A68" s="12" t="s">
        <v>61</v>
      </c>
      <c r="D68" s="30" t="s">
        <v>59</v>
      </c>
    </row>
    <row r="70" spans="1:4" x14ac:dyDescent="0.2">
      <c r="A70" s="12" t="s">
        <v>947</v>
      </c>
    </row>
    <row r="71" spans="1:4" x14ac:dyDescent="0.2">
      <c r="A71" s="12"/>
    </row>
    <row r="72" spans="1:4" x14ac:dyDescent="0.2">
      <c r="A72" s="12" t="s">
        <v>941</v>
      </c>
    </row>
    <row r="73" spans="1:4" x14ac:dyDescent="0.2">
      <c r="A73" s="13"/>
    </row>
    <row r="90" spans="1:1" x14ac:dyDescent="0.2">
      <c r="A90" s="12" t="s">
        <v>952</v>
      </c>
    </row>
    <row r="92" spans="1:1" x14ac:dyDescent="0.2">
      <c r="A92" s="12" t="s">
        <v>942</v>
      </c>
    </row>
    <row r="112" spans="1:1" x14ac:dyDescent="0.2">
      <c r="A112" s="14" t="s">
        <v>940</v>
      </c>
    </row>
  </sheetData>
  <mergeCells count="4">
    <mergeCell ref="A1:F1"/>
    <mergeCell ref="A60:B60"/>
    <mergeCell ref="A61:B61"/>
    <mergeCell ref="A62:B62"/>
  </mergeCells>
  <conditionalFormatting sqref="F2:F3">
    <cfRule type="cellIs" dxfId="72" priority="3" stopIfTrue="1" operator="between">
      <formula>0.009</formula>
      <formula>-0.009</formula>
    </cfRule>
  </conditionalFormatting>
  <conditionalFormatting sqref="F5:F106">
    <cfRule type="cellIs" dxfId="71" priority="1" stopIfTrue="1" operator="between">
      <formula>0.009</formula>
      <formula>-0.009</formula>
    </cfRule>
  </conditionalFormatting>
  <conditionalFormatting sqref="F207:F65536">
    <cfRule type="cellIs" dxfId="70"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71"/>
  <sheetViews>
    <sheetView workbookViewId="0">
      <selection sqref="A1:G1"/>
    </sheetView>
  </sheetViews>
  <sheetFormatPr defaultColWidth="9.109375" defaultRowHeight="10.5" x14ac:dyDescent="0.2"/>
  <cols>
    <col min="1" max="1" width="38.6640625" style="14" bestFit="1" customWidth="1"/>
    <col min="2" max="2" width="42.88671875" style="14" bestFit="1" customWidth="1"/>
    <col min="3" max="3" width="25.554687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15</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579</v>
      </c>
      <c r="B7" s="46" t="s">
        <v>578</v>
      </c>
      <c r="C7" s="46" t="s">
        <v>158</v>
      </c>
      <c r="D7" s="47">
        <v>8018630</v>
      </c>
      <c r="E7" s="5">
        <v>38770.076050000003</v>
      </c>
      <c r="F7" s="5">
        <v>3.23904281662784</v>
      </c>
      <c r="G7" s="5"/>
    </row>
    <row r="8" spans="1:7" x14ac:dyDescent="0.2">
      <c r="A8" s="46" t="s">
        <v>581</v>
      </c>
      <c r="B8" s="46" t="s">
        <v>580</v>
      </c>
      <c r="C8" s="46" t="s">
        <v>219</v>
      </c>
      <c r="D8" s="47">
        <v>3868691</v>
      </c>
      <c r="E8" s="5">
        <v>37783.570650000001</v>
      </c>
      <c r="F8" s="5">
        <v>3.1566253040773402</v>
      </c>
      <c r="G8" s="5"/>
    </row>
    <row r="9" spans="1:7" x14ac:dyDescent="0.2">
      <c r="A9" s="46" t="s">
        <v>583</v>
      </c>
      <c r="B9" s="46" t="s">
        <v>582</v>
      </c>
      <c r="C9" s="46" t="s">
        <v>120</v>
      </c>
      <c r="D9" s="47">
        <v>13998917</v>
      </c>
      <c r="E9" s="5">
        <v>29291.333930000001</v>
      </c>
      <c r="F9" s="5">
        <v>2.4471420853819499</v>
      </c>
      <c r="G9" s="5"/>
    </row>
    <row r="10" spans="1:7" x14ac:dyDescent="0.2">
      <c r="A10" s="46" t="s">
        <v>585</v>
      </c>
      <c r="B10" s="46" t="s">
        <v>584</v>
      </c>
      <c r="C10" s="46" t="s">
        <v>229</v>
      </c>
      <c r="D10" s="47">
        <v>1387967</v>
      </c>
      <c r="E10" s="5">
        <v>27531.71341</v>
      </c>
      <c r="F10" s="5">
        <v>2.3001347336824902</v>
      </c>
      <c r="G10" s="5"/>
    </row>
    <row r="11" spans="1:7" x14ac:dyDescent="0.2">
      <c r="A11" s="46" t="s">
        <v>171</v>
      </c>
      <c r="B11" s="46" t="s">
        <v>170</v>
      </c>
      <c r="C11" s="46" t="s">
        <v>155</v>
      </c>
      <c r="D11" s="47">
        <v>1866828</v>
      </c>
      <c r="E11" s="5">
        <v>26459.486659999999</v>
      </c>
      <c r="F11" s="5">
        <v>2.2105556379926901</v>
      </c>
      <c r="G11" s="5"/>
    </row>
    <row r="12" spans="1:7" x14ac:dyDescent="0.2">
      <c r="A12" s="46" t="s">
        <v>587</v>
      </c>
      <c r="B12" s="46" t="s">
        <v>586</v>
      </c>
      <c r="C12" s="46" t="s">
        <v>120</v>
      </c>
      <c r="D12" s="47">
        <v>48064081</v>
      </c>
      <c r="E12" s="5">
        <v>26425.631730000001</v>
      </c>
      <c r="F12" s="5">
        <v>2.2077272306487798</v>
      </c>
      <c r="G12" s="5"/>
    </row>
    <row r="13" spans="1:7" x14ac:dyDescent="0.2">
      <c r="A13" s="46" t="s">
        <v>173</v>
      </c>
      <c r="B13" s="46" t="s">
        <v>172</v>
      </c>
      <c r="C13" s="46" t="s">
        <v>174</v>
      </c>
      <c r="D13" s="47">
        <v>6900000</v>
      </c>
      <c r="E13" s="5">
        <v>24422.55</v>
      </c>
      <c r="F13" s="5">
        <v>2.04037993217282</v>
      </c>
      <c r="G13" s="5"/>
    </row>
    <row r="14" spans="1:7" x14ac:dyDescent="0.2">
      <c r="A14" s="46" t="s">
        <v>122</v>
      </c>
      <c r="B14" s="46" t="s">
        <v>121</v>
      </c>
      <c r="C14" s="46" t="s">
        <v>120</v>
      </c>
      <c r="D14" s="47">
        <v>1759945</v>
      </c>
      <c r="E14" s="5">
        <v>23730.218410000001</v>
      </c>
      <c r="F14" s="5">
        <v>1.98253914639716</v>
      </c>
      <c r="G14" s="5"/>
    </row>
    <row r="15" spans="1:7" x14ac:dyDescent="0.2">
      <c r="A15" s="46" t="s">
        <v>589</v>
      </c>
      <c r="B15" s="46" t="s">
        <v>588</v>
      </c>
      <c r="C15" s="46" t="s">
        <v>155</v>
      </c>
      <c r="D15" s="47">
        <v>1448723</v>
      </c>
      <c r="E15" s="5">
        <v>23515.671740000002</v>
      </c>
      <c r="F15" s="5">
        <v>1.9646148624881301</v>
      </c>
      <c r="G15" s="5"/>
    </row>
    <row r="16" spans="1:7" x14ac:dyDescent="0.2">
      <c r="A16" s="46" t="s">
        <v>591</v>
      </c>
      <c r="B16" s="46" t="s">
        <v>590</v>
      </c>
      <c r="C16" s="46" t="s">
        <v>174</v>
      </c>
      <c r="D16" s="47">
        <v>4963469</v>
      </c>
      <c r="E16" s="5">
        <v>23191.8089</v>
      </c>
      <c r="F16" s="5">
        <v>1.9375577681424401</v>
      </c>
      <c r="G16" s="5"/>
    </row>
    <row r="17" spans="1:7" x14ac:dyDescent="0.2">
      <c r="A17" s="46" t="s">
        <v>248</v>
      </c>
      <c r="B17" s="46" t="s">
        <v>247</v>
      </c>
      <c r="C17" s="46" t="s">
        <v>128</v>
      </c>
      <c r="D17" s="47">
        <v>3062700</v>
      </c>
      <c r="E17" s="5">
        <v>21464.932949999999</v>
      </c>
      <c r="F17" s="5">
        <v>1.7932860588519699</v>
      </c>
      <c r="G17" s="5"/>
    </row>
    <row r="18" spans="1:7" x14ac:dyDescent="0.2">
      <c r="A18" s="46" t="s">
        <v>194</v>
      </c>
      <c r="B18" s="46" t="s">
        <v>193</v>
      </c>
      <c r="C18" s="46" t="s">
        <v>180</v>
      </c>
      <c r="D18" s="47">
        <v>15488074</v>
      </c>
      <c r="E18" s="5">
        <v>19888.235820000002</v>
      </c>
      <c r="F18" s="5">
        <v>1.66156102673344</v>
      </c>
      <c r="G18" s="5"/>
    </row>
    <row r="19" spans="1:7" x14ac:dyDescent="0.2">
      <c r="A19" s="46" t="s">
        <v>119</v>
      </c>
      <c r="B19" s="46" t="s">
        <v>118</v>
      </c>
      <c r="C19" s="46" t="s">
        <v>120</v>
      </c>
      <c r="D19" s="47">
        <v>1036125</v>
      </c>
      <c r="E19" s="5">
        <v>18942.437249999999</v>
      </c>
      <c r="F19" s="5">
        <v>1.58254436294912</v>
      </c>
      <c r="G19" s="5"/>
    </row>
    <row r="20" spans="1:7" x14ac:dyDescent="0.2">
      <c r="A20" s="46" t="s">
        <v>593</v>
      </c>
      <c r="B20" s="46" t="s">
        <v>592</v>
      </c>
      <c r="C20" s="46" t="s">
        <v>210</v>
      </c>
      <c r="D20" s="47">
        <v>2060963</v>
      </c>
      <c r="E20" s="5">
        <v>18682.6296</v>
      </c>
      <c r="F20" s="5">
        <v>1.5608387541865201</v>
      </c>
      <c r="G20" s="5"/>
    </row>
    <row r="21" spans="1:7" x14ac:dyDescent="0.2">
      <c r="A21" s="46" t="s">
        <v>595</v>
      </c>
      <c r="B21" s="46" t="s">
        <v>594</v>
      </c>
      <c r="C21" s="46" t="s">
        <v>150</v>
      </c>
      <c r="D21" s="47">
        <v>2432539</v>
      </c>
      <c r="E21" s="5">
        <v>18487.296399999999</v>
      </c>
      <c r="F21" s="5">
        <v>1.5445196580492599</v>
      </c>
      <c r="G21" s="5"/>
    </row>
    <row r="22" spans="1:7" x14ac:dyDescent="0.2">
      <c r="A22" s="46" t="s">
        <v>228</v>
      </c>
      <c r="B22" s="46" t="s">
        <v>227</v>
      </c>
      <c r="C22" s="46" t="s">
        <v>229</v>
      </c>
      <c r="D22" s="47">
        <v>4214678</v>
      </c>
      <c r="E22" s="5">
        <v>18335.95664</v>
      </c>
      <c r="F22" s="5">
        <v>1.53187599024045</v>
      </c>
      <c r="G22" s="5"/>
    </row>
    <row r="23" spans="1:7" x14ac:dyDescent="0.2">
      <c r="A23" s="46" t="s">
        <v>199</v>
      </c>
      <c r="B23" s="46" t="s">
        <v>198</v>
      </c>
      <c r="C23" s="46" t="s">
        <v>192</v>
      </c>
      <c r="D23" s="47">
        <v>1819819</v>
      </c>
      <c r="E23" s="5">
        <v>18258.244030000002</v>
      </c>
      <c r="F23" s="5">
        <v>1.5253834966261199</v>
      </c>
      <c r="G23" s="5"/>
    </row>
    <row r="24" spans="1:7" x14ac:dyDescent="0.2">
      <c r="A24" s="46" t="s">
        <v>207</v>
      </c>
      <c r="B24" s="46" t="s">
        <v>206</v>
      </c>
      <c r="C24" s="46" t="s">
        <v>147</v>
      </c>
      <c r="D24" s="47">
        <v>2286808</v>
      </c>
      <c r="E24" s="5">
        <v>17702.18073</v>
      </c>
      <c r="F24" s="5">
        <v>1.4789272339370101</v>
      </c>
      <c r="G24" s="5"/>
    </row>
    <row r="25" spans="1:7" x14ac:dyDescent="0.2">
      <c r="A25" s="46" t="s">
        <v>597</v>
      </c>
      <c r="B25" s="46" t="s">
        <v>596</v>
      </c>
      <c r="C25" s="46" t="s">
        <v>205</v>
      </c>
      <c r="D25" s="47">
        <v>3060279</v>
      </c>
      <c r="E25" s="5">
        <v>16984.548449999998</v>
      </c>
      <c r="F25" s="5">
        <v>1.4189727040950699</v>
      </c>
      <c r="G25" s="5"/>
    </row>
    <row r="26" spans="1:7" x14ac:dyDescent="0.2">
      <c r="A26" s="46" t="s">
        <v>599</v>
      </c>
      <c r="B26" s="46" t="s">
        <v>598</v>
      </c>
      <c r="C26" s="46" t="s">
        <v>219</v>
      </c>
      <c r="D26" s="47">
        <v>1356082</v>
      </c>
      <c r="E26" s="5">
        <v>16608.614300000001</v>
      </c>
      <c r="F26" s="5">
        <v>1.38756531643578</v>
      </c>
      <c r="G26" s="5"/>
    </row>
    <row r="27" spans="1:7" x14ac:dyDescent="0.2">
      <c r="A27" s="46" t="s">
        <v>462</v>
      </c>
      <c r="B27" s="46" t="s">
        <v>461</v>
      </c>
      <c r="C27" s="46" t="s">
        <v>400</v>
      </c>
      <c r="D27" s="47">
        <v>2750000</v>
      </c>
      <c r="E27" s="5">
        <v>15947.25</v>
      </c>
      <c r="F27" s="5">
        <v>1.3323116903576</v>
      </c>
      <c r="G27" s="5"/>
    </row>
    <row r="28" spans="1:7" x14ac:dyDescent="0.2">
      <c r="A28" s="46" t="s">
        <v>189</v>
      </c>
      <c r="B28" s="46" t="s">
        <v>188</v>
      </c>
      <c r="C28" s="46" t="s">
        <v>180</v>
      </c>
      <c r="D28" s="47">
        <v>5126290</v>
      </c>
      <c r="E28" s="5">
        <v>15094.360909999999</v>
      </c>
      <c r="F28" s="5">
        <v>1.26105714144256</v>
      </c>
      <c r="G28" s="5"/>
    </row>
    <row r="29" spans="1:7" x14ac:dyDescent="0.2">
      <c r="A29" s="46" t="s">
        <v>601</v>
      </c>
      <c r="B29" s="46" t="s">
        <v>600</v>
      </c>
      <c r="C29" s="46" t="s">
        <v>150</v>
      </c>
      <c r="D29" s="47">
        <v>500000</v>
      </c>
      <c r="E29" s="5">
        <v>14553.75</v>
      </c>
      <c r="F29" s="5">
        <v>1.21589184740579</v>
      </c>
      <c r="G29" s="5"/>
    </row>
    <row r="30" spans="1:7" x14ac:dyDescent="0.2">
      <c r="A30" s="46" t="s">
        <v>133</v>
      </c>
      <c r="B30" s="46" t="s">
        <v>132</v>
      </c>
      <c r="C30" s="46" t="s">
        <v>120</v>
      </c>
      <c r="D30" s="47">
        <v>1306287</v>
      </c>
      <c r="E30" s="5">
        <v>14395.282740000001</v>
      </c>
      <c r="F30" s="5">
        <v>1.2026527131953799</v>
      </c>
      <c r="G30" s="5"/>
    </row>
    <row r="31" spans="1:7" x14ac:dyDescent="0.2">
      <c r="A31" s="46" t="s">
        <v>603</v>
      </c>
      <c r="B31" s="46" t="s">
        <v>602</v>
      </c>
      <c r="C31" s="46" t="s">
        <v>528</v>
      </c>
      <c r="D31" s="47">
        <v>3106123</v>
      </c>
      <c r="E31" s="5">
        <v>14285.05968</v>
      </c>
      <c r="F31" s="5">
        <v>1.19344413670821</v>
      </c>
      <c r="G31" s="5"/>
    </row>
    <row r="32" spans="1:7" x14ac:dyDescent="0.2">
      <c r="A32" s="46" t="s">
        <v>605</v>
      </c>
      <c r="B32" s="46" t="s">
        <v>604</v>
      </c>
      <c r="C32" s="46" t="s">
        <v>226</v>
      </c>
      <c r="D32" s="47">
        <v>1362883</v>
      </c>
      <c r="E32" s="5">
        <v>13821.67794</v>
      </c>
      <c r="F32" s="5">
        <v>1.1547309473307199</v>
      </c>
      <c r="G32" s="5"/>
    </row>
    <row r="33" spans="1:7" x14ac:dyDescent="0.2">
      <c r="A33" s="46" t="s">
        <v>475</v>
      </c>
      <c r="B33" s="46" t="s">
        <v>474</v>
      </c>
      <c r="C33" s="46" t="s">
        <v>120</v>
      </c>
      <c r="D33" s="47">
        <v>12199095</v>
      </c>
      <c r="E33" s="5">
        <v>13664.20631</v>
      </c>
      <c r="F33" s="5">
        <v>1.14157499294682</v>
      </c>
      <c r="G33" s="5"/>
    </row>
    <row r="34" spans="1:7" x14ac:dyDescent="0.2">
      <c r="A34" s="46" t="s">
        <v>221</v>
      </c>
      <c r="B34" s="46" t="s">
        <v>220</v>
      </c>
      <c r="C34" s="46" t="s">
        <v>128</v>
      </c>
      <c r="D34" s="47">
        <v>1956444</v>
      </c>
      <c r="E34" s="5">
        <v>13552.28759</v>
      </c>
      <c r="F34" s="5">
        <v>1.1322247526843301</v>
      </c>
      <c r="G34" s="5"/>
    </row>
    <row r="35" spans="1:7" x14ac:dyDescent="0.2">
      <c r="A35" s="46" t="s">
        <v>363</v>
      </c>
      <c r="B35" s="46" t="s">
        <v>362</v>
      </c>
      <c r="C35" s="46" t="s">
        <v>144</v>
      </c>
      <c r="D35" s="47">
        <v>8733144</v>
      </c>
      <c r="E35" s="5">
        <v>13436.815360000001</v>
      </c>
      <c r="F35" s="5">
        <v>1.1225776347210099</v>
      </c>
      <c r="G35" s="5"/>
    </row>
    <row r="36" spans="1:7" x14ac:dyDescent="0.2">
      <c r="A36" s="46" t="s">
        <v>233</v>
      </c>
      <c r="B36" s="46" t="s">
        <v>232</v>
      </c>
      <c r="C36" s="46" t="s">
        <v>234</v>
      </c>
      <c r="D36" s="47">
        <v>1421347</v>
      </c>
      <c r="E36" s="5">
        <v>13398.327499999999</v>
      </c>
      <c r="F36" s="5">
        <v>1.11936216962108</v>
      </c>
      <c r="G36" s="5"/>
    </row>
    <row r="37" spans="1:7" x14ac:dyDescent="0.2">
      <c r="A37" s="46" t="s">
        <v>261</v>
      </c>
      <c r="B37" s="46" t="s">
        <v>260</v>
      </c>
      <c r="C37" s="46" t="s">
        <v>144</v>
      </c>
      <c r="D37" s="47">
        <v>3550000</v>
      </c>
      <c r="E37" s="5">
        <v>13326.7</v>
      </c>
      <c r="F37" s="5">
        <v>1.1133780560214901</v>
      </c>
      <c r="G37" s="5"/>
    </row>
    <row r="38" spans="1:7" x14ac:dyDescent="0.2">
      <c r="A38" s="46" t="s">
        <v>607</v>
      </c>
      <c r="B38" s="46" t="s">
        <v>606</v>
      </c>
      <c r="C38" s="46" t="s">
        <v>147</v>
      </c>
      <c r="D38" s="47">
        <v>1450000</v>
      </c>
      <c r="E38" s="5">
        <v>13002.875</v>
      </c>
      <c r="F38" s="5">
        <v>1.0863241230154801</v>
      </c>
      <c r="G38" s="5"/>
    </row>
    <row r="39" spans="1:7" x14ac:dyDescent="0.2">
      <c r="A39" s="46" t="s">
        <v>609</v>
      </c>
      <c r="B39" s="46" t="s">
        <v>608</v>
      </c>
      <c r="C39" s="46" t="s">
        <v>128</v>
      </c>
      <c r="D39" s="47">
        <v>972610</v>
      </c>
      <c r="E39" s="5">
        <v>12716.389450000001</v>
      </c>
      <c r="F39" s="5">
        <v>1.06238971129035</v>
      </c>
      <c r="G39" s="5"/>
    </row>
    <row r="40" spans="1:7" x14ac:dyDescent="0.2">
      <c r="A40" s="46" t="s">
        <v>369</v>
      </c>
      <c r="B40" s="46" t="s">
        <v>368</v>
      </c>
      <c r="C40" s="46" t="s">
        <v>234</v>
      </c>
      <c r="D40" s="47">
        <v>239140</v>
      </c>
      <c r="E40" s="5">
        <v>12702.51895</v>
      </c>
      <c r="F40" s="5">
        <v>1.0612309015080299</v>
      </c>
      <c r="G40" s="5"/>
    </row>
    <row r="41" spans="1:7" x14ac:dyDescent="0.2">
      <c r="A41" s="46" t="s">
        <v>481</v>
      </c>
      <c r="B41" s="46" t="s">
        <v>480</v>
      </c>
      <c r="C41" s="46" t="s">
        <v>158</v>
      </c>
      <c r="D41" s="47">
        <v>790459</v>
      </c>
      <c r="E41" s="5">
        <v>12367.12628</v>
      </c>
      <c r="F41" s="5">
        <v>1.0332105484627601</v>
      </c>
      <c r="G41" s="5"/>
    </row>
    <row r="42" spans="1:7" x14ac:dyDescent="0.2">
      <c r="A42" s="46" t="s">
        <v>460</v>
      </c>
      <c r="B42" s="46" t="s">
        <v>459</v>
      </c>
      <c r="C42" s="46" t="s">
        <v>120</v>
      </c>
      <c r="D42" s="47">
        <v>7833644</v>
      </c>
      <c r="E42" s="5">
        <v>12312.92164</v>
      </c>
      <c r="F42" s="5">
        <v>1.0286820262696801</v>
      </c>
      <c r="G42" s="5"/>
    </row>
    <row r="43" spans="1:7" x14ac:dyDescent="0.2">
      <c r="A43" s="46" t="s">
        <v>611</v>
      </c>
      <c r="B43" s="46" t="s">
        <v>610</v>
      </c>
      <c r="C43" s="46" t="s">
        <v>125</v>
      </c>
      <c r="D43" s="47">
        <v>5297684</v>
      </c>
      <c r="E43" s="5">
        <v>12085.60651</v>
      </c>
      <c r="F43" s="5">
        <v>1.00969100241953</v>
      </c>
      <c r="G43" s="5"/>
    </row>
    <row r="44" spans="1:7" x14ac:dyDescent="0.2">
      <c r="A44" s="46" t="s">
        <v>613</v>
      </c>
      <c r="B44" s="46" t="s">
        <v>612</v>
      </c>
      <c r="C44" s="46" t="s">
        <v>226</v>
      </c>
      <c r="D44" s="47">
        <v>995749</v>
      </c>
      <c r="E44" s="5">
        <v>11776.225549999999</v>
      </c>
      <c r="F44" s="5">
        <v>0.98384379554800205</v>
      </c>
      <c r="G44" s="5"/>
    </row>
    <row r="45" spans="1:7" x14ac:dyDescent="0.2">
      <c r="A45" s="46" t="s">
        <v>615</v>
      </c>
      <c r="B45" s="46" t="s">
        <v>614</v>
      </c>
      <c r="C45" s="46" t="s">
        <v>320</v>
      </c>
      <c r="D45" s="47">
        <v>910911</v>
      </c>
      <c r="E45" s="5">
        <v>11522.113240000001</v>
      </c>
      <c r="F45" s="5">
        <v>0.96261400349753701</v>
      </c>
      <c r="G45" s="5"/>
    </row>
    <row r="46" spans="1:7" x14ac:dyDescent="0.2">
      <c r="A46" s="46" t="s">
        <v>163</v>
      </c>
      <c r="B46" s="46" t="s">
        <v>162</v>
      </c>
      <c r="C46" s="46" t="s">
        <v>164</v>
      </c>
      <c r="D46" s="47">
        <v>700000</v>
      </c>
      <c r="E46" s="5">
        <v>11128.25</v>
      </c>
      <c r="F46" s="5">
        <v>0.92970873148799804</v>
      </c>
      <c r="G46" s="5"/>
    </row>
    <row r="47" spans="1:7" x14ac:dyDescent="0.2">
      <c r="A47" s="46" t="s">
        <v>201</v>
      </c>
      <c r="B47" s="46" t="s">
        <v>200</v>
      </c>
      <c r="C47" s="46" t="s">
        <v>202</v>
      </c>
      <c r="D47" s="47">
        <v>4500000</v>
      </c>
      <c r="E47" s="5">
        <v>11087.1</v>
      </c>
      <c r="F47" s="5">
        <v>0.92627085812060095</v>
      </c>
      <c r="G47" s="5"/>
    </row>
    <row r="48" spans="1:7" x14ac:dyDescent="0.2">
      <c r="A48" s="46" t="s">
        <v>215</v>
      </c>
      <c r="B48" s="46" t="s">
        <v>214</v>
      </c>
      <c r="C48" s="46" t="s">
        <v>216</v>
      </c>
      <c r="D48" s="47">
        <v>1256469</v>
      </c>
      <c r="E48" s="5">
        <v>11075.774240000001</v>
      </c>
      <c r="F48" s="5">
        <v>0.92532464843239903</v>
      </c>
      <c r="G48" s="5"/>
    </row>
    <row r="49" spans="1:7" x14ac:dyDescent="0.2">
      <c r="A49" s="46" t="s">
        <v>617</v>
      </c>
      <c r="B49" s="46" t="s">
        <v>616</v>
      </c>
      <c r="C49" s="46" t="s">
        <v>618</v>
      </c>
      <c r="D49" s="47">
        <v>2357202</v>
      </c>
      <c r="E49" s="5">
        <v>11011.66914</v>
      </c>
      <c r="F49" s="5">
        <v>0.91996899312245295</v>
      </c>
      <c r="G49" s="5"/>
    </row>
    <row r="50" spans="1:7" x14ac:dyDescent="0.2">
      <c r="A50" s="46" t="s">
        <v>239</v>
      </c>
      <c r="B50" s="46" t="s">
        <v>238</v>
      </c>
      <c r="C50" s="46" t="s">
        <v>240</v>
      </c>
      <c r="D50" s="47">
        <v>2375380</v>
      </c>
      <c r="E50" s="5">
        <v>10669.019270000001</v>
      </c>
      <c r="F50" s="5">
        <v>0.89134233789973305</v>
      </c>
      <c r="G50" s="5"/>
    </row>
    <row r="51" spans="1:7" x14ac:dyDescent="0.2">
      <c r="A51" s="46" t="s">
        <v>471</v>
      </c>
      <c r="B51" s="46" t="s">
        <v>470</v>
      </c>
      <c r="C51" s="46" t="s">
        <v>155</v>
      </c>
      <c r="D51" s="47">
        <v>2230054</v>
      </c>
      <c r="E51" s="5">
        <v>10552.615529999999</v>
      </c>
      <c r="F51" s="5">
        <v>0.88161739701002795</v>
      </c>
      <c r="G51" s="5"/>
    </row>
    <row r="52" spans="1:7" x14ac:dyDescent="0.2">
      <c r="A52" s="46" t="s">
        <v>620</v>
      </c>
      <c r="B52" s="46" t="s">
        <v>619</v>
      </c>
      <c r="C52" s="46" t="s">
        <v>192</v>
      </c>
      <c r="D52" s="47">
        <v>2330642</v>
      </c>
      <c r="E52" s="5">
        <v>10521.68331</v>
      </c>
      <c r="F52" s="5">
        <v>0.879033167232812</v>
      </c>
      <c r="G52" s="5"/>
    </row>
    <row r="53" spans="1:7" x14ac:dyDescent="0.2">
      <c r="A53" s="46" t="s">
        <v>622</v>
      </c>
      <c r="B53" s="46" t="s">
        <v>621</v>
      </c>
      <c r="C53" s="46" t="s">
        <v>229</v>
      </c>
      <c r="D53" s="47">
        <v>1600000</v>
      </c>
      <c r="E53" s="5">
        <v>10398.4</v>
      </c>
      <c r="F53" s="5">
        <v>0.86873347323297001</v>
      </c>
      <c r="G53" s="5"/>
    </row>
    <row r="54" spans="1:7" x14ac:dyDescent="0.2">
      <c r="A54" s="46" t="s">
        <v>624</v>
      </c>
      <c r="B54" s="46" t="s">
        <v>623</v>
      </c>
      <c r="C54" s="46" t="s">
        <v>192</v>
      </c>
      <c r="D54" s="47">
        <v>2868888</v>
      </c>
      <c r="E54" s="5">
        <v>10340.906800000001</v>
      </c>
      <c r="F54" s="5">
        <v>0.86393020856501401</v>
      </c>
      <c r="G54" s="5"/>
    </row>
    <row r="55" spans="1:7" x14ac:dyDescent="0.2">
      <c r="A55" s="46" t="s">
        <v>626</v>
      </c>
      <c r="B55" s="46" t="s">
        <v>625</v>
      </c>
      <c r="C55" s="46" t="s">
        <v>229</v>
      </c>
      <c r="D55" s="47">
        <v>165000</v>
      </c>
      <c r="E55" s="5">
        <v>10125.39</v>
      </c>
      <c r="F55" s="5">
        <v>0.84592487522487902</v>
      </c>
      <c r="G55" s="5"/>
    </row>
    <row r="56" spans="1:7" x14ac:dyDescent="0.2">
      <c r="A56" s="46" t="s">
        <v>236</v>
      </c>
      <c r="B56" s="46" t="s">
        <v>235</v>
      </c>
      <c r="C56" s="46" t="s">
        <v>237</v>
      </c>
      <c r="D56" s="47">
        <v>553887</v>
      </c>
      <c r="E56" s="5">
        <v>10026.73942</v>
      </c>
      <c r="F56" s="5">
        <v>0.83768312062803296</v>
      </c>
      <c r="G56" s="5"/>
    </row>
    <row r="57" spans="1:7" x14ac:dyDescent="0.2">
      <c r="A57" s="46" t="s">
        <v>628</v>
      </c>
      <c r="B57" s="46" t="s">
        <v>627</v>
      </c>
      <c r="C57" s="46" t="s">
        <v>192</v>
      </c>
      <c r="D57" s="47">
        <v>1098411</v>
      </c>
      <c r="E57" s="5">
        <v>9922.4957689999992</v>
      </c>
      <c r="F57" s="5">
        <v>0.82897409337425199</v>
      </c>
      <c r="G57" s="5"/>
    </row>
    <row r="58" spans="1:7" x14ac:dyDescent="0.2">
      <c r="A58" s="46" t="s">
        <v>630</v>
      </c>
      <c r="B58" s="46" t="s">
        <v>629</v>
      </c>
      <c r="C58" s="46" t="s">
        <v>216</v>
      </c>
      <c r="D58" s="47">
        <v>11200000</v>
      </c>
      <c r="E58" s="5">
        <v>9882.8799999999992</v>
      </c>
      <c r="F58" s="5">
        <v>0.82566439720963403</v>
      </c>
      <c r="G58" s="5"/>
    </row>
    <row r="59" spans="1:7" x14ac:dyDescent="0.2">
      <c r="A59" s="46" t="s">
        <v>632</v>
      </c>
      <c r="B59" s="46" t="s">
        <v>631</v>
      </c>
      <c r="C59" s="46" t="s">
        <v>528</v>
      </c>
      <c r="D59" s="47">
        <v>660776</v>
      </c>
      <c r="E59" s="5">
        <v>9751.0714320000006</v>
      </c>
      <c r="F59" s="5">
        <v>0.81465246123097301</v>
      </c>
      <c r="G59" s="5"/>
    </row>
    <row r="60" spans="1:7" x14ac:dyDescent="0.2">
      <c r="A60" s="46" t="s">
        <v>634</v>
      </c>
      <c r="B60" s="46" t="s">
        <v>633</v>
      </c>
      <c r="C60" s="46" t="s">
        <v>528</v>
      </c>
      <c r="D60" s="47">
        <v>1754373</v>
      </c>
      <c r="E60" s="5">
        <v>9734.1385910000008</v>
      </c>
      <c r="F60" s="5">
        <v>0.81323780842153803</v>
      </c>
      <c r="G60" s="5"/>
    </row>
    <row r="61" spans="1:7" x14ac:dyDescent="0.2">
      <c r="A61" s="46" t="s">
        <v>636</v>
      </c>
      <c r="B61" s="46" t="s">
        <v>635</v>
      </c>
      <c r="C61" s="46" t="s">
        <v>216</v>
      </c>
      <c r="D61" s="47">
        <v>533605</v>
      </c>
      <c r="E61" s="5">
        <v>9345.8247730000003</v>
      </c>
      <c r="F61" s="5">
        <v>0.78079616241681604</v>
      </c>
      <c r="G61" s="5"/>
    </row>
    <row r="62" spans="1:7" x14ac:dyDescent="0.2">
      <c r="A62" s="46" t="s">
        <v>638</v>
      </c>
      <c r="B62" s="46" t="s">
        <v>637</v>
      </c>
      <c r="C62" s="46" t="s">
        <v>125</v>
      </c>
      <c r="D62" s="47">
        <v>1139035</v>
      </c>
      <c r="E62" s="5">
        <v>9330.9747200000002</v>
      </c>
      <c r="F62" s="5">
        <v>0.77955551595963202</v>
      </c>
      <c r="G62" s="5"/>
    </row>
    <row r="63" spans="1:7" x14ac:dyDescent="0.2">
      <c r="A63" s="46" t="s">
        <v>513</v>
      </c>
      <c r="B63" s="46" t="s">
        <v>512</v>
      </c>
      <c r="C63" s="46" t="s">
        <v>226</v>
      </c>
      <c r="D63" s="47">
        <v>5096450</v>
      </c>
      <c r="E63" s="5">
        <v>9170.0424849999999</v>
      </c>
      <c r="F63" s="5">
        <v>0.76611044561547403</v>
      </c>
      <c r="G63" s="5"/>
    </row>
    <row r="64" spans="1:7" x14ac:dyDescent="0.2">
      <c r="A64" s="46" t="s">
        <v>640</v>
      </c>
      <c r="B64" s="46" t="s">
        <v>639</v>
      </c>
      <c r="C64" s="46" t="s">
        <v>226</v>
      </c>
      <c r="D64" s="47">
        <v>993898</v>
      </c>
      <c r="E64" s="5">
        <v>9077.7673830000003</v>
      </c>
      <c r="F64" s="5">
        <v>0.75840132980406205</v>
      </c>
      <c r="G64" s="5"/>
    </row>
    <row r="65" spans="1:7" x14ac:dyDescent="0.2">
      <c r="A65" s="46" t="s">
        <v>642</v>
      </c>
      <c r="B65" s="46" t="s">
        <v>641</v>
      </c>
      <c r="C65" s="46" t="s">
        <v>643</v>
      </c>
      <c r="D65" s="47">
        <v>2716504</v>
      </c>
      <c r="E65" s="5">
        <v>8929.1486480000003</v>
      </c>
      <c r="F65" s="5">
        <v>0.745984989805212</v>
      </c>
      <c r="G65" s="5"/>
    </row>
    <row r="66" spans="1:7" x14ac:dyDescent="0.2">
      <c r="A66" s="46" t="s">
        <v>645</v>
      </c>
      <c r="B66" s="46" t="s">
        <v>644</v>
      </c>
      <c r="C66" s="46" t="s">
        <v>229</v>
      </c>
      <c r="D66" s="47">
        <v>1449472</v>
      </c>
      <c r="E66" s="5">
        <v>8912.0785919999998</v>
      </c>
      <c r="F66" s="5">
        <v>0.74455887337988103</v>
      </c>
      <c r="G66" s="5"/>
    </row>
    <row r="67" spans="1:7" x14ac:dyDescent="0.2">
      <c r="A67" s="46" t="s">
        <v>225</v>
      </c>
      <c r="B67" s="46" t="s">
        <v>224</v>
      </c>
      <c r="C67" s="46" t="s">
        <v>226</v>
      </c>
      <c r="D67" s="47">
        <v>1208245</v>
      </c>
      <c r="E67" s="5">
        <v>8696.3433879999993</v>
      </c>
      <c r="F67" s="5">
        <v>0.72653529349552004</v>
      </c>
      <c r="G67" s="5"/>
    </row>
    <row r="68" spans="1:7" x14ac:dyDescent="0.2">
      <c r="A68" s="46" t="s">
        <v>191</v>
      </c>
      <c r="B68" s="46" t="s">
        <v>190</v>
      </c>
      <c r="C68" s="46" t="s">
        <v>192</v>
      </c>
      <c r="D68" s="47">
        <v>310000</v>
      </c>
      <c r="E68" s="5">
        <v>8584.9850000000006</v>
      </c>
      <c r="F68" s="5">
        <v>0.71723186612391798</v>
      </c>
      <c r="G68" s="5"/>
    </row>
    <row r="69" spans="1:7" x14ac:dyDescent="0.2">
      <c r="A69" s="46" t="s">
        <v>647</v>
      </c>
      <c r="B69" s="46" t="s">
        <v>646</v>
      </c>
      <c r="C69" s="46" t="s">
        <v>150</v>
      </c>
      <c r="D69" s="47">
        <v>1244690</v>
      </c>
      <c r="E69" s="5">
        <v>8375.51901</v>
      </c>
      <c r="F69" s="5">
        <v>0.69973204720784599</v>
      </c>
      <c r="G69" s="5"/>
    </row>
    <row r="70" spans="1:7" x14ac:dyDescent="0.2">
      <c r="A70" s="46" t="s">
        <v>489</v>
      </c>
      <c r="B70" s="46" t="s">
        <v>488</v>
      </c>
      <c r="C70" s="46" t="s">
        <v>424</v>
      </c>
      <c r="D70" s="47">
        <v>13793660</v>
      </c>
      <c r="E70" s="5">
        <v>8258.2642419999993</v>
      </c>
      <c r="F70" s="5">
        <v>0.68993600725383697</v>
      </c>
      <c r="G70" s="5"/>
    </row>
    <row r="71" spans="1:7" x14ac:dyDescent="0.2">
      <c r="A71" s="46" t="s">
        <v>649</v>
      </c>
      <c r="B71" s="46" t="s">
        <v>648</v>
      </c>
      <c r="C71" s="46" t="s">
        <v>174</v>
      </c>
      <c r="D71" s="47">
        <v>374116</v>
      </c>
      <c r="E71" s="5">
        <v>7992.6142239999999</v>
      </c>
      <c r="F71" s="5">
        <v>0.66774229833693199</v>
      </c>
      <c r="G71" s="5"/>
    </row>
    <row r="72" spans="1:7" x14ac:dyDescent="0.2">
      <c r="A72" s="46" t="s">
        <v>651</v>
      </c>
      <c r="B72" s="46" t="s">
        <v>650</v>
      </c>
      <c r="C72" s="46" t="s">
        <v>216</v>
      </c>
      <c r="D72" s="47">
        <v>950000</v>
      </c>
      <c r="E72" s="5">
        <v>7865.05</v>
      </c>
      <c r="F72" s="5">
        <v>0.65708495572885905</v>
      </c>
      <c r="G72" s="5"/>
    </row>
    <row r="73" spans="1:7" x14ac:dyDescent="0.2">
      <c r="A73" s="46" t="s">
        <v>653</v>
      </c>
      <c r="B73" s="46" t="s">
        <v>652</v>
      </c>
      <c r="C73" s="46" t="s">
        <v>528</v>
      </c>
      <c r="D73" s="47">
        <v>963141</v>
      </c>
      <c r="E73" s="5">
        <v>7669.0102129999996</v>
      </c>
      <c r="F73" s="5">
        <v>0.64070682783876398</v>
      </c>
      <c r="G73" s="5"/>
    </row>
    <row r="74" spans="1:7" x14ac:dyDescent="0.2">
      <c r="A74" s="46" t="s">
        <v>655</v>
      </c>
      <c r="B74" s="46" t="s">
        <v>654</v>
      </c>
      <c r="C74" s="46" t="s">
        <v>226</v>
      </c>
      <c r="D74" s="47">
        <v>2023000</v>
      </c>
      <c r="E74" s="5">
        <v>7664.1355000000003</v>
      </c>
      <c r="F74" s="5">
        <v>0.64029957034189</v>
      </c>
      <c r="G74" s="5"/>
    </row>
    <row r="75" spans="1:7" x14ac:dyDescent="0.2">
      <c r="A75" s="46" t="s">
        <v>657</v>
      </c>
      <c r="B75" s="46" t="s">
        <v>656</v>
      </c>
      <c r="C75" s="46" t="s">
        <v>229</v>
      </c>
      <c r="D75" s="47">
        <v>1659420</v>
      </c>
      <c r="E75" s="5">
        <v>7573.5928800000002</v>
      </c>
      <c r="F75" s="5">
        <v>0.63273519459675498</v>
      </c>
      <c r="G75" s="5"/>
    </row>
    <row r="76" spans="1:7" x14ac:dyDescent="0.2">
      <c r="A76" s="46" t="s">
        <v>659</v>
      </c>
      <c r="B76" s="46" t="s">
        <v>658</v>
      </c>
      <c r="C76" s="46" t="s">
        <v>197</v>
      </c>
      <c r="D76" s="47">
        <v>423732</v>
      </c>
      <c r="E76" s="5">
        <v>7160.8589339999999</v>
      </c>
      <c r="F76" s="5">
        <v>0.59825337100565101</v>
      </c>
      <c r="G76" s="5"/>
    </row>
    <row r="77" spans="1:7" x14ac:dyDescent="0.2">
      <c r="A77" s="46" t="s">
        <v>661</v>
      </c>
      <c r="B77" s="46" t="s">
        <v>660</v>
      </c>
      <c r="C77" s="46" t="s">
        <v>234</v>
      </c>
      <c r="D77" s="47">
        <v>293541</v>
      </c>
      <c r="E77" s="5">
        <v>6790.1904119999999</v>
      </c>
      <c r="F77" s="5">
        <v>0.56728589980477495</v>
      </c>
      <c r="G77" s="5"/>
    </row>
    <row r="78" spans="1:7" x14ac:dyDescent="0.2">
      <c r="A78" s="46" t="s">
        <v>373</v>
      </c>
      <c r="B78" s="46" t="s">
        <v>372</v>
      </c>
      <c r="C78" s="46" t="s">
        <v>128</v>
      </c>
      <c r="D78" s="47">
        <v>1650000</v>
      </c>
      <c r="E78" s="5">
        <v>6397.05</v>
      </c>
      <c r="F78" s="5">
        <v>0.534441016401078</v>
      </c>
      <c r="G78" s="5"/>
    </row>
    <row r="79" spans="1:7" x14ac:dyDescent="0.2">
      <c r="A79" s="46" t="s">
        <v>663</v>
      </c>
      <c r="B79" s="46" t="s">
        <v>662</v>
      </c>
      <c r="C79" s="46" t="s">
        <v>226</v>
      </c>
      <c r="D79" s="47">
        <v>240000</v>
      </c>
      <c r="E79" s="5">
        <v>6218.16</v>
      </c>
      <c r="F79" s="5">
        <v>0.51949566605615505</v>
      </c>
      <c r="G79" s="5"/>
    </row>
    <row r="80" spans="1:7" x14ac:dyDescent="0.2">
      <c r="A80" s="46" t="s">
        <v>665</v>
      </c>
      <c r="B80" s="46" t="s">
        <v>664</v>
      </c>
      <c r="C80" s="46" t="s">
        <v>150</v>
      </c>
      <c r="D80" s="47">
        <v>1071467</v>
      </c>
      <c r="E80" s="5">
        <v>6090.2184280000001</v>
      </c>
      <c r="F80" s="5">
        <v>0.50880679794044104</v>
      </c>
      <c r="G80" s="5"/>
    </row>
    <row r="81" spans="1:7" x14ac:dyDescent="0.2">
      <c r="A81" s="46" t="s">
        <v>479</v>
      </c>
      <c r="B81" s="46" t="s">
        <v>478</v>
      </c>
      <c r="C81" s="46" t="s">
        <v>161</v>
      </c>
      <c r="D81" s="47">
        <v>2000000</v>
      </c>
      <c r="E81" s="5">
        <v>5826</v>
      </c>
      <c r="F81" s="5">
        <v>0.48673269109240702</v>
      </c>
      <c r="G81" s="5"/>
    </row>
    <row r="82" spans="1:7" x14ac:dyDescent="0.2">
      <c r="A82" s="46" t="s">
        <v>667</v>
      </c>
      <c r="B82" s="46" t="s">
        <v>666</v>
      </c>
      <c r="C82" s="46" t="s">
        <v>120</v>
      </c>
      <c r="D82" s="47">
        <v>3303964</v>
      </c>
      <c r="E82" s="5">
        <v>5810.0206939999998</v>
      </c>
      <c r="F82" s="5">
        <v>0.485397701286164</v>
      </c>
      <c r="G82" s="5"/>
    </row>
    <row r="83" spans="1:7" x14ac:dyDescent="0.2">
      <c r="A83" s="46" t="s">
        <v>669</v>
      </c>
      <c r="B83" s="46" t="s">
        <v>668</v>
      </c>
      <c r="C83" s="46" t="s">
        <v>240</v>
      </c>
      <c r="D83" s="47">
        <v>45597</v>
      </c>
      <c r="E83" s="5">
        <v>5769.6847909999997</v>
      </c>
      <c r="F83" s="5">
        <v>0.48202784158571199</v>
      </c>
      <c r="G83" s="5"/>
    </row>
    <row r="84" spans="1:7" x14ac:dyDescent="0.2">
      <c r="A84" s="46" t="s">
        <v>485</v>
      </c>
      <c r="B84" s="46" t="s">
        <v>484</v>
      </c>
      <c r="C84" s="46" t="s">
        <v>147</v>
      </c>
      <c r="D84" s="47">
        <v>1827921</v>
      </c>
      <c r="E84" s="5">
        <v>5626.3408380000001</v>
      </c>
      <c r="F84" s="5">
        <v>0.47005218281545602</v>
      </c>
      <c r="G84" s="5"/>
    </row>
    <row r="85" spans="1:7" x14ac:dyDescent="0.2">
      <c r="A85" s="46" t="s">
        <v>671</v>
      </c>
      <c r="B85" s="46" t="s">
        <v>670</v>
      </c>
      <c r="C85" s="46" t="s">
        <v>174</v>
      </c>
      <c r="D85" s="47">
        <v>804108</v>
      </c>
      <c r="E85" s="5">
        <v>4779.6179519999996</v>
      </c>
      <c r="F85" s="5">
        <v>0.39931278890671801</v>
      </c>
      <c r="G85" s="5"/>
    </row>
    <row r="86" spans="1:7" x14ac:dyDescent="0.2">
      <c r="A86" s="46" t="s">
        <v>673</v>
      </c>
      <c r="B86" s="46" t="s">
        <v>672</v>
      </c>
      <c r="C86" s="46" t="s">
        <v>226</v>
      </c>
      <c r="D86" s="47">
        <v>1031193</v>
      </c>
      <c r="E86" s="5">
        <v>4764.6272570000001</v>
      </c>
      <c r="F86" s="5">
        <v>0.39806039252520498</v>
      </c>
      <c r="G86" s="5"/>
    </row>
    <row r="87" spans="1:7" x14ac:dyDescent="0.2">
      <c r="A87" s="46" t="s">
        <v>675</v>
      </c>
      <c r="B87" s="46" t="s">
        <v>674</v>
      </c>
      <c r="C87" s="46" t="s">
        <v>155</v>
      </c>
      <c r="D87" s="47">
        <v>2025592</v>
      </c>
      <c r="E87" s="5">
        <v>4717.4012089999997</v>
      </c>
      <c r="F87" s="5">
        <v>0.39411489622710999</v>
      </c>
      <c r="G87" s="5"/>
    </row>
    <row r="88" spans="1:7" x14ac:dyDescent="0.2">
      <c r="A88" s="46" t="s">
        <v>677</v>
      </c>
      <c r="B88" s="46" t="s">
        <v>676</v>
      </c>
      <c r="C88" s="46" t="s">
        <v>125</v>
      </c>
      <c r="D88" s="47">
        <v>445174</v>
      </c>
      <c r="E88" s="5">
        <v>4465.9855680000001</v>
      </c>
      <c r="F88" s="5">
        <v>0.37311039716657901</v>
      </c>
      <c r="G88" s="5"/>
    </row>
    <row r="89" spans="1:7" x14ac:dyDescent="0.2">
      <c r="A89" s="46" t="s">
        <v>679</v>
      </c>
      <c r="B89" s="46" t="s">
        <v>678</v>
      </c>
      <c r="C89" s="46" t="s">
        <v>174</v>
      </c>
      <c r="D89" s="47">
        <v>1292189</v>
      </c>
      <c r="E89" s="5">
        <v>4299.112803</v>
      </c>
      <c r="F89" s="5">
        <v>0.35916902573189302</v>
      </c>
      <c r="G89" s="5"/>
    </row>
    <row r="90" spans="1:7" x14ac:dyDescent="0.2">
      <c r="A90" s="46" t="s">
        <v>681</v>
      </c>
      <c r="B90" s="46" t="s">
        <v>680</v>
      </c>
      <c r="C90" s="46" t="s">
        <v>210</v>
      </c>
      <c r="D90" s="47">
        <v>612600</v>
      </c>
      <c r="E90" s="5">
        <v>4173.6437999999998</v>
      </c>
      <c r="F90" s="5">
        <v>0.34868672819003399</v>
      </c>
      <c r="G90" s="5"/>
    </row>
    <row r="91" spans="1:7" x14ac:dyDescent="0.2">
      <c r="A91" s="46" t="s">
        <v>683</v>
      </c>
      <c r="B91" s="46" t="s">
        <v>682</v>
      </c>
      <c r="C91" s="46" t="s">
        <v>192</v>
      </c>
      <c r="D91" s="47">
        <v>300000</v>
      </c>
      <c r="E91" s="5">
        <v>3837.3</v>
      </c>
      <c r="F91" s="5">
        <v>0.32058691306709503</v>
      </c>
      <c r="G91" s="5"/>
    </row>
    <row r="92" spans="1:7" x14ac:dyDescent="0.2">
      <c r="A92" s="46" t="s">
        <v>685</v>
      </c>
      <c r="B92" s="46" t="s">
        <v>684</v>
      </c>
      <c r="C92" s="46" t="s">
        <v>180</v>
      </c>
      <c r="D92" s="47">
        <v>2500000</v>
      </c>
      <c r="E92" s="5">
        <v>3728.5</v>
      </c>
      <c r="F92" s="5">
        <v>0.311497226010649</v>
      </c>
      <c r="G92" s="5"/>
    </row>
    <row r="93" spans="1:7" x14ac:dyDescent="0.2">
      <c r="A93" s="46" t="s">
        <v>687</v>
      </c>
      <c r="B93" s="46" t="s">
        <v>686</v>
      </c>
      <c r="C93" s="46" t="s">
        <v>237</v>
      </c>
      <c r="D93" s="47">
        <v>396869</v>
      </c>
      <c r="E93" s="5">
        <v>3617.6593699999999</v>
      </c>
      <c r="F93" s="5">
        <v>0.30223705468859602</v>
      </c>
      <c r="G93" s="5"/>
    </row>
    <row r="94" spans="1:7" x14ac:dyDescent="0.2">
      <c r="A94" s="46" t="s">
        <v>689</v>
      </c>
      <c r="B94" s="46" t="s">
        <v>688</v>
      </c>
      <c r="C94" s="46" t="s">
        <v>197</v>
      </c>
      <c r="D94" s="47">
        <v>264341</v>
      </c>
      <c r="E94" s="5">
        <v>3386.604722</v>
      </c>
      <c r="F94" s="5">
        <v>0.28293361311454002</v>
      </c>
      <c r="G94" s="5"/>
    </row>
    <row r="95" spans="1:7" x14ac:dyDescent="0.2">
      <c r="A95" s="46" t="s">
        <v>691</v>
      </c>
      <c r="B95" s="46" t="s">
        <v>690</v>
      </c>
      <c r="C95" s="46" t="s">
        <v>192</v>
      </c>
      <c r="D95" s="47">
        <v>113510</v>
      </c>
      <c r="E95" s="5">
        <v>3268.52045</v>
      </c>
      <c r="F95" s="5">
        <v>0.27306827231703801</v>
      </c>
      <c r="G95" s="5"/>
    </row>
    <row r="96" spans="1:7" x14ac:dyDescent="0.2">
      <c r="A96" s="46" t="s">
        <v>693</v>
      </c>
      <c r="B96" s="46" t="s">
        <v>692</v>
      </c>
      <c r="C96" s="46" t="s">
        <v>528</v>
      </c>
      <c r="D96" s="47">
        <v>237080</v>
      </c>
      <c r="E96" s="5">
        <v>2482.3461400000001</v>
      </c>
      <c r="F96" s="5">
        <v>0.20738740421301899</v>
      </c>
      <c r="G96" s="5"/>
    </row>
    <row r="97" spans="1:9" x14ac:dyDescent="0.2">
      <c r="A97" s="46" t="s">
        <v>695</v>
      </c>
      <c r="B97" s="46" t="s">
        <v>694</v>
      </c>
      <c r="C97" s="46" t="s">
        <v>696</v>
      </c>
      <c r="D97" s="47">
        <v>1892146</v>
      </c>
      <c r="E97" s="5">
        <v>2043.5176799999999</v>
      </c>
      <c r="F97" s="5">
        <v>0.17072551659480101</v>
      </c>
      <c r="G97" s="5"/>
    </row>
    <row r="98" spans="1:9" x14ac:dyDescent="0.2">
      <c r="A98" s="46" t="s">
        <v>563</v>
      </c>
      <c r="B98" s="46" t="s">
        <v>562</v>
      </c>
      <c r="C98" s="46" t="s">
        <v>237</v>
      </c>
      <c r="D98" s="47">
        <v>2000000</v>
      </c>
      <c r="E98" s="5">
        <v>1048.8</v>
      </c>
      <c r="F98" s="5">
        <v>8.7621909786768995E-2</v>
      </c>
      <c r="G98" s="5"/>
    </row>
    <row r="99" spans="1:9" x14ac:dyDescent="0.2">
      <c r="A99" s="46" t="s">
        <v>698</v>
      </c>
      <c r="B99" s="46" t="s">
        <v>697</v>
      </c>
      <c r="C99" s="46" t="s">
        <v>696</v>
      </c>
      <c r="D99" s="47">
        <v>65296</v>
      </c>
      <c r="E99" s="5">
        <v>102.1360032</v>
      </c>
      <c r="F99" s="5">
        <v>8.5329439915823296E-3</v>
      </c>
      <c r="G99" s="5"/>
    </row>
    <row r="100" spans="1:9" x14ac:dyDescent="0.2">
      <c r="A100" s="45" t="s">
        <v>31</v>
      </c>
      <c r="B100" s="45"/>
      <c r="C100" s="45"/>
      <c r="D100" s="45"/>
      <c r="E100" s="6">
        <f>SUM(E7:E99)</f>
        <v>1110516.4139111999</v>
      </c>
      <c r="F100" s="6">
        <f>SUM(F7:F99)</f>
        <v>92.778002513780905</v>
      </c>
      <c r="G100" s="5"/>
      <c r="H100" s="12"/>
      <c r="I100" s="12"/>
    </row>
    <row r="101" spans="1:9" x14ac:dyDescent="0.2">
      <c r="A101" s="46"/>
      <c r="B101" s="46"/>
      <c r="C101" s="46"/>
      <c r="D101" s="46"/>
      <c r="E101" s="5"/>
      <c r="F101" s="5"/>
      <c r="G101" s="5"/>
    </row>
    <row r="102" spans="1:9" x14ac:dyDescent="0.2">
      <c r="A102" s="45" t="s">
        <v>32</v>
      </c>
      <c r="B102" s="46"/>
      <c r="C102" s="46"/>
      <c r="D102" s="46"/>
      <c r="E102" s="5"/>
      <c r="F102" s="5"/>
      <c r="G102" s="5"/>
    </row>
    <row r="103" spans="1:9" x14ac:dyDescent="0.2">
      <c r="A103" s="45" t="s">
        <v>40</v>
      </c>
      <c r="B103" s="46"/>
      <c r="C103" s="46"/>
      <c r="D103" s="46"/>
      <c r="E103" s="5"/>
      <c r="F103" s="5"/>
      <c r="G103" s="5"/>
    </row>
    <row r="104" spans="1:9" x14ac:dyDescent="0.2">
      <c r="A104" s="46" t="s">
        <v>699</v>
      </c>
      <c r="B104" s="46" t="s">
        <v>1303</v>
      </c>
      <c r="C104" s="46" t="s">
        <v>42</v>
      </c>
      <c r="D104" s="47">
        <v>2500000</v>
      </c>
      <c r="E104" s="5">
        <v>2487.15</v>
      </c>
      <c r="F104" s="5">
        <v>0.207788742301833</v>
      </c>
      <c r="G104" s="5">
        <v>6.2866000000000009</v>
      </c>
    </row>
    <row r="105" spans="1:9" x14ac:dyDescent="0.2">
      <c r="A105" s="45" t="s">
        <v>31</v>
      </c>
      <c r="B105" s="45"/>
      <c r="C105" s="45"/>
      <c r="D105" s="45"/>
      <c r="E105" s="6">
        <f>SUM(E103:E104)</f>
        <v>2487.15</v>
      </c>
      <c r="F105" s="6">
        <f>SUM(F103:F104)</f>
        <v>0.207788742301833</v>
      </c>
      <c r="G105" s="5"/>
      <c r="H105" s="12"/>
      <c r="I105" s="12"/>
    </row>
    <row r="106" spans="1:9" x14ac:dyDescent="0.2">
      <c r="A106" s="46"/>
      <c r="B106" s="46"/>
      <c r="C106" s="46"/>
      <c r="D106" s="46"/>
      <c r="E106" s="5"/>
      <c r="F106" s="5"/>
      <c r="G106" s="5"/>
    </row>
    <row r="107" spans="1:9" x14ac:dyDescent="0.2">
      <c r="A107" s="45" t="s">
        <v>44</v>
      </c>
      <c r="B107" s="45"/>
      <c r="C107" s="45"/>
      <c r="D107" s="45"/>
      <c r="E107" s="6">
        <f>E100+E105</f>
        <v>1113003.5639111998</v>
      </c>
      <c r="F107" s="6">
        <f>F100+F105</f>
        <v>92.985791256082734</v>
      </c>
      <c r="G107" s="5"/>
      <c r="H107" s="12"/>
      <c r="I107" s="12"/>
    </row>
    <row r="108" spans="1:9" x14ac:dyDescent="0.2">
      <c r="A108" s="45"/>
      <c r="B108" s="45"/>
      <c r="C108" s="45"/>
      <c r="D108" s="45"/>
      <c r="E108" s="6"/>
      <c r="F108" s="6"/>
      <c r="G108" s="5"/>
      <c r="H108" s="12"/>
      <c r="I108" s="12"/>
    </row>
    <row r="109" spans="1:9" x14ac:dyDescent="0.2">
      <c r="A109" s="45" t="s">
        <v>46</v>
      </c>
      <c r="B109" s="45"/>
      <c r="C109" s="45"/>
      <c r="D109" s="45"/>
      <c r="E109" s="6">
        <f>E111-(E100+E105)</f>
        <v>83957.33611060027</v>
      </c>
      <c r="F109" s="6">
        <f>F111-(F100+F105)</f>
        <v>7.0142087439172656</v>
      </c>
      <c r="G109" s="5"/>
      <c r="H109" s="12"/>
      <c r="I109" s="12"/>
    </row>
    <row r="110" spans="1:9" x14ac:dyDescent="0.2">
      <c r="A110" s="45"/>
      <c r="B110" s="45"/>
      <c r="C110" s="45"/>
      <c r="D110" s="45"/>
      <c r="E110" s="6"/>
      <c r="F110" s="6"/>
      <c r="G110" s="5"/>
      <c r="H110" s="12"/>
      <c r="I110" s="12"/>
    </row>
    <row r="111" spans="1:9" x14ac:dyDescent="0.2">
      <c r="A111" s="48" t="s">
        <v>45</v>
      </c>
      <c r="B111" s="48"/>
      <c r="C111" s="48"/>
      <c r="D111" s="48"/>
      <c r="E111" s="7">
        <v>1196960.9000218001</v>
      </c>
      <c r="F111" s="7">
        <v>100</v>
      </c>
      <c r="G111" s="66"/>
      <c r="H111" s="12"/>
      <c r="I111" s="12"/>
    </row>
    <row r="112" spans="1:9" x14ac:dyDescent="0.2">
      <c r="A112" s="14" t="s">
        <v>1304</v>
      </c>
      <c r="F112" s="3" t="s">
        <v>776</v>
      </c>
    </row>
    <row r="114" spans="1:5" x14ac:dyDescent="0.2">
      <c r="A114" s="12" t="s">
        <v>48</v>
      </c>
    </row>
    <row r="115" spans="1:5" x14ac:dyDescent="0.2">
      <c r="A115" s="12" t="s">
        <v>49</v>
      </c>
    </row>
    <row r="116" spans="1:5" x14ac:dyDescent="0.2">
      <c r="A116" s="12" t="s">
        <v>50</v>
      </c>
      <c r="B116" s="12"/>
      <c r="C116" s="30" t="s">
        <v>52</v>
      </c>
      <c r="D116" s="12" t="s">
        <v>1150</v>
      </c>
    </row>
    <row r="117" spans="1:5" x14ac:dyDescent="0.2">
      <c r="A117" s="14" t="s">
        <v>53</v>
      </c>
      <c r="C117" s="49">
        <v>186.23949999999999</v>
      </c>
      <c r="D117" s="61">
        <v>151.6353</v>
      </c>
      <c r="E117" s="62"/>
    </row>
    <row r="118" spans="1:5" x14ac:dyDescent="0.2">
      <c r="A118" s="14" t="s">
        <v>54</v>
      </c>
      <c r="C118" s="49">
        <v>57.345300000000002</v>
      </c>
      <c r="D118" s="61">
        <v>42.088500000000003</v>
      </c>
      <c r="E118" s="62"/>
    </row>
    <row r="119" spans="1:5" x14ac:dyDescent="0.2">
      <c r="A119" s="14" t="s">
        <v>55</v>
      </c>
      <c r="C119" s="49">
        <v>209.4068</v>
      </c>
      <c r="D119" s="61">
        <v>171.2022</v>
      </c>
      <c r="E119" s="62"/>
    </row>
    <row r="120" spans="1:5" x14ac:dyDescent="0.2">
      <c r="A120" s="14" t="s">
        <v>56</v>
      </c>
      <c r="C120" s="49">
        <v>67.521600000000007</v>
      </c>
      <c r="D120" s="61">
        <v>49.572600000000001</v>
      </c>
      <c r="E120" s="62"/>
    </row>
    <row r="122" spans="1:5" x14ac:dyDescent="0.2">
      <c r="A122" s="14" t="s">
        <v>937</v>
      </c>
    </row>
    <row r="124" spans="1:5" x14ac:dyDescent="0.2">
      <c r="A124" s="12" t="s">
        <v>58</v>
      </c>
    </row>
    <row r="125" spans="1:5" x14ac:dyDescent="0.2">
      <c r="A125" s="101" t="s">
        <v>62</v>
      </c>
      <c r="B125" s="102"/>
      <c r="C125" s="51" t="s">
        <v>63</v>
      </c>
    </row>
    <row r="126" spans="1:5" x14ac:dyDescent="0.2">
      <c r="A126" s="97" t="s">
        <v>54</v>
      </c>
      <c r="B126" s="98"/>
      <c r="C126" s="52">
        <v>4.5</v>
      </c>
    </row>
    <row r="127" spans="1:5" x14ac:dyDescent="0.2">
      <c r="A127" s="97" t="s">
        <v>56</v>
      </c>
      <c r="B127" s="98"/>
      <c r="C127" s="52">
        <v>5.5</v>
      </c>
    </row>
    <row r="128" spans="1:5" x14ac:dyDescent="0.2">
      <c r="A128" s="14" t="s">
        <v>64</v>
      </c>
    </row>
    <row r="129" spans="1:9" x14ac:dyDescent="0.2">
      <c r="A129" s="14" t="s">
        <v>57</v>
      </c>
    </row>
    <row r="131" spans="1:9" x14ac:dyDescent="0.2">
      <c r="A131" s="12" t="s">
        <v>331</v>
      </c>
      <c r="D131" s="32">
        <v>9.2100000000000001E-2</v>
      </c>
    </row>
    <row r="133" spans="1:9" x14ac:dyDescent="0.2">
      <c r="A133" s="12" t="s">
        <v>61</v>
      </c>
      <c r="D133" s="30" t="s">
        <v>59</v>
      </c>
    </row>
    <row r="135" spans="1:9" x14ac:dyDescent="0.2">
      <c r="A135" s="12" t="s">
        <v>947</v>
      </c>
      <c r="B135" s="12"/>
      <c r="C135" s="12"/>
      <c r="D135" s="12"/>
      <c r="E135" s="12"/>
      <c r="F135" s="12"/>
      <c r="H135" s="12"/>
      <c r="I135" s="12"/>
    </row>
    <row r="136" spans="1:9" x14ac:dyDescent="0.2">
      <c r="A136" s="13"/>
      <c r="G136" s="2"/>
    </row>
    <row r="137" spans="1:9" x14ac:dyDescent="0.2">
      <c r="A137" s="12" t="s">
        <v>941</v>
      </c>
      <c r="G137" s="2"/>
    </row>
    <row r="138" spans="1:9" x14ac:dyDescent="0.2">
      <c r="A138" s="13"/>
      <c r="G138" s="2"/>
    </row>
    <row r="139" spans="1:9" x14ac:dyDescent="0.2">
      <c r="G139" s="2"/>
    </row>
    <row r="140" spans="1:9" x14ac:dyDescent="0.2">
      <c r="G140" s="2"/>
    </row>
    <row r="141" spans="1:9" x14ac:dyDescent="0.2">
      <c r="G141" s="2"/>
    </row>
    <row r="142" spans="1:9" x14ac:dyDescent="0.2">
      <c r="G142" s="2"/>
    </row>
    <row r="143" spans="1:9" x14ac:dyDescent="0.2">
      <c r="G143" s="2"/>
    </row>
    <row r="144" spans="1:9" x14ac:dyDescent="0.2">
      <c r="G144" s="2"/>
    </row>
    <row r="145" spans="1:7" x14ac:dyDescent="0.2">
      <c r="G145" s="2"/>
    </row>
    <row r="146" spans="1:7" x14ac:dyDescent="0.2">
      <c r="G146" s="2"/>
    </row>
    <row r="147" spans="1:7" x14ac:dyDescent="0.2">
      <c r="G147" s="2"/>
    </row>
    <row r="148" spans="1:7" x14ac:dyDescent="0.2">
      <c r="G148" s="2"/>
    </row>
    <row r="149" spans="1:7" x14ac:dyDescent="0.2">
      <c r="G149" s="2"/>
    </row>
    <row r="150" spans="1:7" x14ac:dyDescent="0.2">
      <c r="G150" s="2"/>
    </row>
    <row r="151" spans="1:7" x14ac:dyDescent="0.2">
      <c r="G151" s="2"/>
    </row>
    <row r="152" spans="1:7" x14ac:dyDescent="0.2">
      <c r="G152" s="2"/>
    </row>
    <row r="153" spans="1:7" x14ac:dyDescent="0.2">
      <c r="G153" s="2"/>
    </row>
    <row r="154" spans="1:7" x14ac:dyDescent="0.2">
      <c r="G154" s="2"/>
    </row>
    <row r="155" spans="1:7" x14ac:dyDescent="0.2">
      <c r="A155" s="12" t="s">
        <v>953</v>
      </c>
      <c r="G155" s="2"/>
    </row>
    <row r="156" spans="1:7" x14ac:dyDescent="0.2">
      <c r="G156" s="2"/>
    </row>
    <row r="157" spans="1:7" x14ac:dyDescent="0.2">
      <c r="A157" s="12" t="s">
        <v>1090</v>
      </c>
      <c r="G157" s="2"/>
    </row>
    <row r="158" spans="1:7" x14ac:dyDescent="0.2">
      <c r="G158" s="2"/>
    </row>
    <row r="159" spans="1:7" x14ac:dyDescent="0.2">
      <c r="G159" s="2"/>
    </row>
    <row r="160" spans="1:7" x14ac:dyDescent="0.2">
      <c r="G160" s="2"/>
    </row>
    <row r="161" spans="1:7" x14ac:dyDescent="0.2">
      <c r="G161" s="2"/>
    </row>
    <row r="162" spans="1:7" x14ac:dyDescent="0.2">
      <c r="G162" s="2"/>
    </row>
    <row r="163" spans="1:7" x14ac:dyDescent="0.2">
      <c r="G163" s="2"/>
    </row>
    <row r="164" spans="1:7" x14ac:dyDescent="0.2">
      <c r="G164" s="2"/>
    </row>
    <row r="165" spans="1:7" x14ac:dyDescent="0.2">
      <c r="G165" s="2"/>
    </row>
    <row r="166" spans="1:7" x14ac:dyDescent="0.2">
      <c r="G166" s="2"/>
    </row>
    <row r="167" spans="1:7" x14ac:dyDescent="0.2">
      <c r="G167" s="2"/>
    </row>
    <row r="168" spans="1:7" x14ac:dyDescent="0.2">
      <c r="G168" s="2"/>
    </row>
    <row r="169" spans="1:7" x14ac:dyDescent="0.2">
      <c r="G169" s="2"/>
    </row>
    <row r="170" spans="1:7" x14ac:dyDescent="0.2">
      <c r="G170" s="2"/>
    </row>
    <row r="171" spans="1:7" x14ac:dyDescent="0.2">
      <c r="G171" s="2"/>
    </row>
    <row r="172" spans="1:7" x14ac:dyDescent="0.2">
      <c r="G172" s="2"/>
    </row>
    <row r="173" spans="1:7" x14ac:dyDescent="0.2">
      <c r="G173" s="2"/>
    </row>
    <row r="174" spans="1:7" x14ac:dyDescent="0.2">
      <c r="G174" s="2"/>
    </row>
    <row r="175" spans="1:7" x14ac:dyDescent="0.2">
      <c r="A175" s="14" t="s">
        <v>940</v>
      </c>
      <c r="G175" s="2"/>
    </row>
    <row r="176" spans="1:7" x14ac:dyDescent="0.2">
      <c r="G176" s="2"/>
    </row>
    <row r="177" spans="7:7" x14ac:dyDescent="0.2">
      <c r="G177" s="2"/>
    </row>
    <row r="178" spans="7:7" x14ac:dyDescent="0.2">
      <c r="G178" s="2"/>
    </row>
    <row r="179" spans="7:7" x14ac:dyDescent="0.2">
      <c r="G179" s="2"/>
    </row>
    <row r="180" spans="7:7" x14ac:dyDescent="0.2">
      <c r="G180" s="2"/>
    </row>
    <row r="181" spans="7:7" x14ac:dyDescent="0.2">
      <c r="G181" s="2"/>
    </row>
    <row r="182" spans="7:7" x14ac:dyDescent="0.2">
      <c r="G182" s="2"/>
    </row>
    <row r="183" spans="7:7" x14ac:dyDescent="0.2">
      <c r="G183" s="2"/>
    </row>
    <row r="184" spans="7:7" x14ac:dyDescent="0.2">
      <c r="G184" s="2"/>
    </row>
    <row r="185" spans="7:7" x14ac:dyDescent="0.2">
      <c r="G185" s="2"/>
    </row>
    <row r="186" spans="7:7" x14ac:dyDescent="0.2">
      <c r="G186" s="2"/>
    </row>
    <row r="187" spans="7:7" x14ac:dyDescent="0.2">
      <c r="G187" s="2"/>
    </row>
    <row r="188" spans="7:7" x14ac:dyDescent="0.2">
      <c r="G188" s="2"/>
    </row>
    <row r="189" spans="7:7" x14ac:dyDescent="0.2">
      <c r="G189" s="2"/>
    </row>
    <row r="190" spans="7:7" x14ac:dyDescent="0.2">
      <c r="G190" s="2"/>
    </row>
    <row r="191" spans="7:7" x14ac:dyDescent="0.2">
      <c r="G191" s="2"/>
    </row>
    <row r="192" spans="7:7" x14ac:dyDescent="0.2">
      <c r="G192" s="2"/>
    </row>
    <row r="193" spans="7:7" x14ac:dyDescent="0.2">
      <c r="G193" s="2"/>
    </row>
    <row r="194" spans="7:7" x14ac:dyDescent="0.2">
      <c r="G194" s="2"/>
    </row>
    <row r="195" spans="7:7" x14ac:dyDescent="0.2">
      <c r="G195" s="2"/>
    </row>
    <row r="196" spans="7:7" x14ac:dyDescent="0.2">
      <c r="G196" s="2"/>
    </row>
    <row r="197" spans="7:7" x14ac:dyDescent="0.2">
      <c r="G197" s="2"/>
    </row>
    <row r="198" spans="7:7" x14ac:dyDescent="0.2">
      <c r="G198" s="2"/>
    </row>
    <row r="199" spans="7:7" x14ac:dyDescent="0.2">
      <c r="G199" s="2"/>
    </row>
    <row r="200" spans="7:7" x14ac:dyDescent="0.2">
      <c r="G200" s="2"/>
    </row>
    <row r="201" spans="7:7" x14ac:dyDescent="0.2">
      <c r="G201" s="2"/>
    </row>
    <row r="202" spans="7:7" x14ac:dyDescent="0.2">
      <c r="G202" s="2"/>
    </row>
    <row r="203" spans="7:7" x14ac:dyDescent="0.2">
      <c r="G203" s="2"/>
    </row>
    <row r="204" spans="7:7" x14ac:dyDescent="0.2">
      <c r="G204" s="2"/>
    </row>
    <row r="205" spans="7:7" x14ac:dyDescent="0.2">
      <c r="G205" s="2"/>
    </row>
    <row r="206" spans="7:7" x14ac:dyDescent="0.2">
      <c r="G206" s="2"/>
    </row>
    <row r="207" spans="7:7" x14ac:dyDescent="0.2">
      <c r="G207" s="2"/>
    </row>
    <row r="208" spans="7:7" x14ac:dyDescent="0.2">
      <c r="G208" s="2"/>
    </row>
    <row r="209" spans="7:7" x14ac:dyDescent="0.2">
      <c r="G209" s="2"/>
    </row>
    <row r="210" spans="7:7" x14ac:dyDescent="0.2">
      <c r="G210" s="2"/>
    </row>
    <row r="211" spans="7:7" x14ac:dyDescent="0.2">
      <c r="G211" s="2"/>
    </row>
    <row r="212" spans="7:7" x14ac:dyDescent="0.2">
      <c r="G212" s="2"/>
    </row>
    <row r="213" spans="7:7" x14ac:dyDescent="0.2">
      <c r="G213" s="2"/>
    </row>
    <row r="214" spans="7:7" x14ac:dyDescent="0.2">
      <c r="G214" s="2"/>
    </row>
    <row r="215" spans="7:7" x14ac:dyDescent="0.2">
      <c r="G215" s="2"/>
    </row>
    <row r="216" spans="7:7" x14ac:dyDescent="0.2">
      <c r="G216" s="2"/>
    </row>
    <row r="217" spans="7:7" x14ac:dyDescent="0.2">
      <c r="G217" s="2"/>
    </row>
    <row r="218" spans="7:7" x14ac:dyDescent="0.2">
      <c r="G218" s="2"/>
    </row>
    <row r="219" spans="7:7" x14ac:dyDescent="0.2">
      <c r="G219" s="2"/>
    </row>
    <row r="220" spans="7:7" x14ac:dyDescent="0.2">
      <c r="G220" s="2"/>
    </row>
    <row r="221" spans="7:7" x14ac:dyDescent="0.2">
      <c r="G221" s="2"/>
    </row>
    <row r="222" spans="7:7" x14ac:dyDescent="0.2">
      <c r="G222" s="2"/>
    </row>
    <row r="223" spans="7:7" x14ac:dyDescent="0.2">
      <c r="G223" s="2"/>
    </row>
    <row r="224" spans="7:7" x14ac:dyDescent="0.2">
      <c r="G224" s="2"/>
    </row>
    <row r="225" spans="7:7" x14ac:dyDescent="0.2">
      <c r="G225" s="2"/>
    </row>
    <row r="226" spans="7:7" x14ac:dyDescent="0.2">
      <c r="G226" s="2"/>
    </row>
    <row r="227" spans="7:7" x14ac:dyDescent="0.2">
      <c r="G227" s="2"/>
    </row>
    <row r="228" spans="7:7" x14ac:dyDescent="0.2">
      <c r="G228" s="2"/>
    </row>
    <row r="229" spans="7:7" x14ac:dyDescent="0.2">
      <c r="G229" s="2"/>
    </row>
    <row r="230" spans="7:7" x14ac:dyDescent="0.2">
      <c r="G230" s="2"/>
    </row>
    <row r="231" spans="7:7" x14ac:dyDescent="0.2">
      <c r="G231" s="2"/>
    </row>
    <row r="232" spans="7:7" x14ac:dyDescent="0.2">
      <c r="G232" s="2"/>
    </row>
    <row r="233" spans="7:7" x14ac:dyDescent="0.2">
      <c r="G233" s="2"/>
    </row>
    <row r="234" spans="7:7" x14ac:dyDescent="0.2">
      <c r="G234" s="2"/>
    </row>
    <row r="235" spans="7:7" x14ac:dyDescent="0.2">
      <c r="G235" s="2"/>
    </row>
    <row r="236" spans="7:7" x14ac:dyDescent="0.2">
      <c r="G236" s="2"/>
    </row>
    <row r="237" spans="7:7" x14ac:dyDescent="0.2">
      <c r="G237" s="2"/>
    </row>
    <row r="238" spans="7:7" x14ac:dyDescent="0.2">
      <c r="G238" s="2"/>
    </row>
    <row r="239" spans="7:7" x14ac:dyDescent="0.2">
      <c r="G239" s="2"/>
    </row>
    <row r="240" spans="7:7" x14ac:dyDescent="0.2">
      <c r="G240" s="2"/>
    </row>
    <row r="241" spans="7:7" x14ac:dyDescent="0.2">
      <c r="G241" s="2"/>
    </row>
    <row r="242" spans="7:7" x14ac:dyDescent="0.2">
      <c r="G242" s="2"/>
    </row>
    <row r="243" spans="7:7" x14ac:dyDescent="0.2">
      <c r="G243" s="2"/>
    </row>
    <row r="244" spans="7:7" x14ac:dyDescent="0.2">
      <c r="G244" s="2"/>
    </row>
    <row r="245" spans="7:7" x14ac:dyDescent="0.2">
      <c r="G245" s="2"/>
    </row>
    <row r="246" spans="7:7" x14ac:dyDescent="0.2">
      <c r="G246" s="2"/>
    </row>
    <row r="247" spans="7:7" x14ac:dyDescent="0.2">
      <c r="G247" s="2"/>
    </row>
    <row r="248" spans="7:7" x14ac:dyDescent="0.2">
      <c r="G248" s="2"/>
    </row>
    <row r="249" spans="7:7" x14ac:dyDescent="0.2">
      <c r="G249" s="2"/>
    </row>
    <row r="250" spans="7:7" x14ac:dyDescent="0.2">
      <c r="G250" s="2"/>
    </row>
    <row r="251" spans="7:7" x14ac:dyDescent="0.2">
      <c r="G251" s="2"/>
    </row>
    <row r="252" spans="7:7" x14ac:dyDescent="0.2">
      <c r="G252" s="2"/>
    </row>
    <row r="253" spans="7:7" x14ac:dyDescent="0.2">
      <c r="G253" s="2"/>
    </row>
    <row r="254" spans="7:7" x14ac:dyDescent="0.2">
      <c r="G254" s="2"/>
    </row>
    <row r="255" spans="7:7" x14ac:dyDescent="0.2">
      <c r="G255" s="2"/>
    </row>
    <row r="256" spans="7:7" x14ac:dyDescent="0.2">
      <c r="G256" s="2"/>
    </row>
    <row r="257" spans="7:7" x14ac:dyDescent="0.2">
      <c r="G257" s="2"/>
    </row>
    <row r="258" spans="7:7" x14ac:dyDescent="0.2">
      <c r="G258" s="2"/>
    </row>
    <row r="259" spans="7:7" x14ac:dyDescent="0.2">
      <c r="G259" s="2"/>
    </row>
    <row r="260" spans="7:7" x14ac:dyDescent="0.2">
      <c r="G260" s="2"/>
    </row>
    <row r="261" spans="7:7" x14ac:dyDescent="0.2">
      <c r="G261" s="2"/>
    </row>
    <row r="262" spans="7:7" x14ac:dyDescent="0.2">
      <c r="G262" s="2"/>
    </row>
    <row r="263" spans="7:7" x14ac:dyDescent="0.2">
      <c r="G263" s="2"/>
    </row>
    <row r="264" spans="7:7" x14ac:dyDescent="0.2">
      <c r="G264" s="2"/>
    </row>
    <row r="265" spans="7:7" x14ac:dyDescent="0.2">
      <c r="G265" s="2"/>
    </row>
    <row r="266" spans="7:7" x14ac:dyDescent="0.2">
      <c r="G266" s="2"/>
    </row>
    <row r="267" spans="7:7" x14ac:dyDescent="0.2">
      <c r="G267" s="2"/>
    </row>
    <row r="268" spans="7:7" x14ac:dyDescent="0.2">
      <c r="G268" s="2"/>
    </row>
    <row r="269" spans="7:7" x14ac:dyDescent="0.2">
      <c r="G269" s="2"/>
    </row>
    <row r="270" spans="7:7" x14ac:dyDescent="0.2">
      <c r="G270" s="2"/>
    </row>
    <row r="271" spans="7:7" x14ac:dyDescent="0.2">
      <c r="G271" s="2"/>
    </row>
  </sheetData>
  <mergeCells count="4">
    <mergeCell ref="A1:F1"/>
    <mergeCell ref="A125:B125"/>
    <mergeCell ref="A126:B126"/>
    <mergeCell ref="A127:B127"/>
  </mergeCells>
  <conditionalFormatting sqref="F2:F3">
    <cfRule type="cellIs" dxfId="69" priority="4" stopIfTrue="1" operator="between">
      <formula>0.009</formula>
      <formula>-0.009</formula>
    </cfRule>
  </conditionalFormatting>
  <conditionalFormatting sqref="F5:F134">
    <cfRule type="cellIs" dxfId="68" priority="1" stopIfTrue="1" operator="between">
      <formula>0.009</formula>
      <formula>-0.009</formula>
    </cfRule>
  </conditionalFormatting>
  <conditionalFormatting sqref="F272:F65537">
    <cfRule type="cellIs" dxfId="67" priority="2" stopIfTrue="1" operator="between">
      <formula>0.009</formula>
      <formula>-0.009</formula>
    </cfRule>
  </conditionalFormatting>
  <conditionalFormatting sqref="F136:G171">
    <cfRule type="cellIs" dxfId="66" priority="3" stopIfTrue="1" operator="between">
      <formula>0.009</formula>
      <formula>-0.009</formula>
    </cfRule>
  </conditionalFormatting>
  <hyperlinks>
    <hyperlink ref="A136" r:id="rId1" tooltip="https://www.franklintempletonindia.com/downloadsServlet/pdf/product-labels-jg9o5k7l" display="https://www.franklintempletonindia.com/downloadsServlet/pdf/product-labels-jg9o5k7l" xr:uid="{00000000-0004-0000-1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67"/>
  <sheetViews>
    <sheetView workbookViewId="0">
      <selection sqref="A1:G1"/>
    </sheetView>
  </sheetViews>
  <sheetFormatPr defaultColWidth="9.109375" defaultRowHeight="10.5" x14ac:dyDescent="0.2"/>
  <cols>
    <col min="1" max="1" width="38.6640625" style="14" bestFit="1" customWidth="1"/>
    <col min="2" max="2" width="32.109375" style="14" bestFit="1" customWidth="1"/>
    <col min="3" max="3" width="35.44140625" style="14" bestFit="1" customWidth="1"/>
    <col min="4" max="4" width="15.44140625" style="14" bestFit="1" customWidth="1"/>
    <col min="5" max="5" width="30.44140625" style="2" customWidth="1"/>
    <col min="6" max="6" width="14.6640625" style="2" bestFit="1" customWidth="1"/>
    <col min="7" max="16384" width="9.109375" style="14"/>
  </cols>
  <sheetData>
    <row r="1" spans="1:7" s="34" customFormat="1" ht="14.4" x14ac:dyDescent="0.2">
      <c r="A1" s="99" t="s">
        <v>16</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701</v>
      </c>
      <c r="B7" s="46" t="s">
        <v>700</v>
      </c>
      <c r="C7" s="46" t="s">
        <v>120</v>
      </c>
      <c r="D7" s="47">
        <v>21939752</v>
      </c>
      <c r="E7" s="5">
        <v>42284.48403</v>
      </c>
      <c r="F7" s="5">
        <v>3.6952181454948398</v>
      </c>
    </row>
    <row r="8" spans="1:7" x14ac:dyDescent="0.2">
      <c r="A8" s="46" t="s">
        <v>703</v>
      </c>
      <c r="B8" s="46" t="s">
        <v>702</v>
      </c>
      <c r="C8" s="46" t="s">
        <v>155</v>
      </c>
      <c r="D8" s="47">
        <v>1641580</v>
      </c>
      <c r="E8" s="5">
        <v>24654.890019999999</v>
      </c>
      <c r="F8" s="5">
        <v>2.15457747840665</v>
      </c>
    </row>
    <row r="9" spans="1:7" x14ac:dyDescent="0.2">
      <c r="A9" s="46" t="s">
        <v>705</v>
      </c>
      <c r="B9" s="46" t="s">
        <v>704</v>
      </c>
      <c r="C9" s="46" t="s">
        <v>469</v>
      </c>
      <c r="D9" s="47">
        <v>1211228</v>
      </c>
      <c r="E9" s="5">
        <v>24007.750189999999</v>
      </c>
      <c r="F9" s="5">
        <v>2.0980242793468702</v>
      </c>
    </row>
    <row r="10" spans="1:7" x14ac:dyDescent="0.2">
      <c r="A10" s="46" t="s">
        <v>430</v>
      </c>
      <c r="B10" s="46" t="s">
        <v>429</v>
      </c>
      <c r="C10" s="46" t="s">
        <v>158</v>
      </c>
      <c r="D10" s="47">
        <v>2153205</v>
      </c>
      <c r="E10" s="5">
        <v>23619.582249999999</v>
      </c>
      <c r="F10" s="5">
        <v>2.0641024934177898</v>
      </c>
    </row>
    <row r="11" spans="1:7" x14ac:dyDescent="0.2">
      <c r="A11" s="46" t="s">
        <v>707</v>
      </c>
      <c r="B11" s="46" t="s">
        <v>706</v>
      </c>
      <c r="C11" s="46" t="s">
        <v>226</v>
      </c>
      <c r="D11" s="47">
        <v>1499891</v>
      </c>
      <c r="E11" s="5">
        <v>22877.087479999998</v>
      </c>
      <c r="F11" s="5">
        <v>1.9992162778240901</v>
      </c>
    </row>
    <row r="12" spans="1:7" x14ac:dyDescent="0.2">
      <c r="A12" s="46" t="s">
        <v>173</v>
      </c>
      <c r="B12" s="46" t="s">
        <v>172</v>
      </c>
      <c r="C12" s="46" t="s">
        <v>174</v>
      </c>
      <c r="D12" s="47">
        <v>6391052</v>
      </c>
      <c r="E12" s="5">
        <v>22621.128550000001</v>
      </c>
      <c r="F12" s="5">
        <v>1.97684816563508</v>
      </c>
    </row>
    <row r="13" spans="1:7" x14ac:dyDescent="0.2">
      <c r="A13" s="46" t="s">
        <v>377</v>
      </c>
      <c r="B13" s="46" t="s">
        <v>376</v>
      </c>
      <c r="C13" s="46" t="s">
        <v>128</v>
      </c>
      <c r="D13" s="47">
        <v>901105</v>
      </c>
      <c r="E13" s="5">
        <v>22529.427210000002</v>
      </c>
      <c r="F13" s="5">
        <v>1.96883443522527</v>
      </c>
    </row>
    <row r="14" spans="1:7" x14ac:dyDescent="0.2">
      <c r="A14" s="46" t="s">
        <v>119</v>
      </c>
      <c r="B14" s="46" t="s">
        <v>118</v>
      </c>
      <c r="C14" s="46" t="s">
        <v>120</v>
      </c>
      <c r="D14" s="47">
        <v>1223175</v>
      </c>
      <c r="E14" s="5">
        <v>22362.085350000001</v>
      </c>
      <c r="F14" s="5">
        <v>1.9542105207621301</v>
      </c>
    </row>
    <row r="15" spans="1:7" x14ac:dyDescent="0.2">
      <c r="A15" s="46" t="s">
        <v>709</v>
      </c>
      <c r="B15" s="46" t="s">
        <v>708</v>
      </c>
      <c r="C15" s="46" t="s">
        <v>147</v>
      </c>
      <c r="D15" s="47">
        <v>442739</v>
      </c>
      <c r="E15" s="5">
        <v>21838.76528</v>
      </c>
      <c r="F15" s="5">
        <v>1.90847786343105</v>
      </c>
    </row>
    <row r="16" spans="1:7" x14ac:dyDescent="0.2">
      <c r="A16" s="46" t="s">
        <v>585</v>
      </c>
      <c r="B16" s="46" t="s">
        <v>584</v>
      </c>
      <c r="C16" s="46" t="s">
        <v>229</v>
      </c>
      <c r="D16" s="47">
        <v>1100123</v>
      </c>
      <c r="E16" s="5">
        <v>21822.039830000002</v>
      </c>
      <c r="F16" s="5">
        <v>1.9070162354190401</v>
      </c>
    </row>
    <row r="17" spans="1:6" x14ac:dyDescent="0.2">
      <c r="A17" s="46" t="s">
        <v>549</v>
      </c>
      <c r="B17" s="46" t="s">
        <v>548</v>
      </c>
      <c r="C17" s="46" t="s">
        <v>128</v>
      </c>
      <c r="D17" s="47">
        <v>262965</v>
      </c>
      <c r="E17" s="5">
        <v>21324.357779999998</v>
      </c>
      <c r="F17" s="5">
        <v>1.86352407076256</v>
      </c>
    </row>
    <row r="18" spans="1:6" x14ac:dyDescent="0.2">
      <c r="A18" s="46" t="s">
        <v>711</v>
      </c>
      <c r="B18" s="46" t="s">
        <v>710</v>
      </c>
      <c r="C18" s="46" t="s">
        <v>174</v>
      </c>
      <c r="D18" s="47">
        <v>1444026</v>
      </c>
      <c r="E18" s="5">
        <v>21064.007259999998</v>
      </c>
      <c r="F18" s="5">
        <v>1.8407721799032399</v>
      </c>
    </row>
    <row r="19" spans="1:6" x14ac:dyDescent="0.2">
      <c r="A19" s="46" t="s">
        <v>713</v>
      </c>
      <c r="B19" s="46" t="s">
        <v>712</v>
      </c>
      <c r="C19" s="46" t="s">
        <v>131</v>
      </c>
      <c r="D19" s="47">
        <v>1428689</v>
      </c>
      <c r="E19" s="5">
        <v>20913.149580000001</v>
      </c>
      <c r="F19" s="5">
        <v>1.8275888089975501</v>
      </c>
    </row>
    <row r="20" spans="1:6" x14ac:dyDescent="0.2">
      <c r="A20" s="46" t="s">
        <v>163</v>
      </c>
      <c r="B20" s="46" t="s">
        <v>162</v>
      </c>
      <c r="C20" s="46" t="s">
        <v>164</v>
      </c>
      <c r="D20" s="47">
        <v>1300578</v>
      </c>
      <c r="E20" s="5">
        <v>20675.938760000001</v>
      </c>
      <c r="F20" s="5">
        <v>1.8068590839818801</v>
      </c>
    </row>
    <row r="21" spans="1:6" x14ac:dyDescent="0.2">
      <c r="A21" s="46" t="s">
        <v>715</v>
      </c>
      <c r="B21" s="46" t="s">
        <v>714</v>
      </c>
      <c r="C21" s="46" t="s">
        <v>128</v>
      </c>
      <c r="D21" s="47">
        <v>354990</v>
      </c>
      <c r="E21" s="5">
        <v>19573.261129999999</v>
      </c>
      <c r="F21" s="5">
        <v>1.71049668343523</v>
      </c>
    </row>
    <row r="22" spans="1:6" x14ac:dyDescent="0.2">
      <c r="A22" s="46" t="s">
        <v>717</v>
      </c>
      <c r="B22" s="46" t="s">
        <v>716</v>
      </c>
      <c r="C22" s="46" t="s">
        <v>177</v>
      </c>
      <c r="D22" s="47">
        <v>1692030</v>
      </c>
      <c r="E22" s="5">
        <v>19419.428309999999</v>
      </c>
      <c r="F22" s="5">
        <v>1.69705331665716</v>
      </c>
    </row>
    <row r="23" spans="1:6" x14ac:dyDescent="0.2">
      <c r="A23" s="46" t="s">
        <v>218</v>
      </c>
      <c r="B23" s="46" t="s">
        <v>217</v>
      </c>
      <c r="C23" s="46" t="s">
        <v>219</v>
      </c>
      <c r="D23" s="47">
        <v>1631918</v>
      </c>
      <c r="E23" s="5">
        <v>19328.43679</v>
      </c>
      <c r="F23" s="5">
        <v>1.6891016170324999</v>
      </c>
    </row>
    <row r="24" spans="1:6" x14ac:dyDescent="0.2">
      <c r="A24" s="46" t="s">
        <v>462</v>
      </c>
      <c r="B24" s="46" t="s">
        <v>461</v>
      </c>
      <c r="C24" s="46" t="s">
        <v>400</v>
      </c>
      <c r="D24" s="47">
        <v>3326225</v>
      </c>
      <c r="E24" s="5">
        <v>19288.778780000001</v>
      </c>
      <c r="F24" s="5">
        <v>1.6856359250292099</v>
      </c>
    </row>
    <row r="25" spans="1:6" x14ac:dyDescent="0.2">
      <c r="A25" s="46" t="s">
        <v>719</v>
      </c>
      <c r="B25" s="46" t="s">
        <v>718</v>
      </c>
      <c r="C25" s="46" t="s">
        <v>226</v>
      </c>
      <c r="D25" s="47">
        <v>617366</v>
      </c>
      <c r="E25" s="5">
        <v>18841.084269999999</v>
      </c>
      <c r="F25" s="5">
        <v>1.64651214440517</v>
      </c>
    </row>
    <row r="26" spans="1:6" x14ac:dyDescent="0.2">
      <c r="A26" s="46" t="s">
        <v>721</v>
      </c>
      <c r="B26" s="46" t="s">
        <v>720</v>
      </c>
      <c r="C26" s="46" t="s">
        <v>219</v>
      </c>
      <c r="D26" s="47">
        <v>1132124</v>
      </c>
      <c r="E26" s="5">
        <v>18604.19369</v>
      </c>
      <c r="F26" s="5">
        <v>1.6258104049895501</v>
      </c>
    </row>
    <row r="27" spans="1:6" x14ac:dyDescent="0.2">
      <c r="A27" s="46" t="s">
        <v>212</v>
      </c>
      <c r="B27" s="46" t="s">
        <v>211</v>
      </c>
      <c r="C27" s="46" t="s">
        <v>213</v>
      </c>
      <c r="D27" s="47">
        <v>11850000</v>
      </c>
      <c r="E27" s="5">
        <v>18277.439999999999</v>
      </c>
      <c r="F27" s="5">
        <v>1.5972555770876999</v>
      </c>
    </row>
    <row r="28" spans="1:6" x14ac:dyDescent="0.2">
      <c r="A28" s="46" t="s">
        <v>723</v>
      </c>
      <c r="B28" s="46" t="s">
        <v>722</v>
      </c>
      <c r="C28" s="46" t="s">
        <v>180</v>
      </c>
      <c r="D28" s="47">
        <v>2252118</v>
      </c>
      <c r="E28" s="5">
        <v>17736.55531</v>
      </c>
      <c r="F28" s="5">
        <v>1.5499879571330499</v>
      </c>
    </row>
    <row r="29" spans="1:6" x14ac:dyDescent="0.2">
      <c r="A29" s="46" t="s">
        <v>285</v>
      </c>
      <c r="B29" s="46" t="s">
        <v>284</v>
      </c>
      <c r="C29" s="46" t="s">
        <v>216</v>
      </c>
      <c r="D29" s="47">
        <v>3950000</v>
      </c>
      <c r="E29" s="5">
        <v>16953.400000000001</v>
      </c>
      <c r="F29" s="5">
        <v>1.4815484389826199</v>
      </c>
    </row>
    <row r="30" spans="1:6" x14ac:dyDescent="0.2">
      <c r="A30" s="46" t="s">
        <v>725</v>
      </c>
      <c r="B30" s="46" t="s">
        <v>724</v>
      </c>
      <c r="C30" s="46" t="s">
        <v>216</v>
      </c>
      <c r="D30" s="47">
        <v>5981508</v>
      </c>
      <c r="E30" s="5">
        <v>16927.66764</v>
      </c>
      <c r="F30" s="5">
        <v>1.4792997019865399</v>
      </c>
    </row>
    <row r="31" spans="1:6" x14ac:dyDescent="0.2">
      <c r="A31" s="46" t="s">
        <v>591</v>
      </c>
      <c r="B31" s="46" t="s">
        <v>590</v>
      </c>
      <c r="C31" s="46" t="s">
        <v>174</v>
      </c>
      <c r="D31" s="47">
        <v>3563102</v>
      </c>
      <c r="E31" s="5">
        <v>16648.594099999998</v>
      </c>
      <c r="F31" s="5">
        <v>1.4549116165553999</v>
      </c>
    </row>
    <row r="32" spans="1:6" x14ac:dyDescent="0.2">
      <c r="A32" s="46" t="s">
        <v>727</v>
      </c>
      <c r="B32" s="46" t="s">
        <v>726</v>
      </c>
      <c r="C32" s="46" t="s">
        <v>141</v>
      </c>
      <c r="D32" s="47">
        <v>828517</v>
      </c>
      <c r="E32" s="5">
        <v>16564.126120000001</v>
      </c>
      <c r="F32" s="5">
        <v>1.4475300055562501</v>
      </c>
    </row>
    <row r="33" spans="1:6" x14ac:dyDescent="0.2">
      <c r="A33" s="46" t="s">
        <v>729</v>
      </c>
      <c r="B33" s="46" t="s">
        <v>728</v>
      </c>
      <c r="C33" s="46" t="s">
        <v>210</v>
      </c>
      <c r="D33" s="47">
        <v>38500</v>
      </c>
      <c r="E33" s="5">
        <v>16437.09375</v>
      </c>
      <c r="F33" s="5">
        <v>1.43642871558056</v>
      </c>
    </row>
    <row r="34" spans="1:6" x14ac:dyDescent="0.2">
      <c r="A34" s="46" t="s">
        <v>731</v>
      </c>
      <c r="B34" s="46" t="s">
        <v>730</v>
      </c>
      <c r="C34" s="46" t="s">
        <v>155</v>
      </c>
      <c r="D34" s="47">
        <v>52304</v>
      </c>
      <c r="E34" s="5">
        <v>16068.07647</v>
      </c>
      <c r="F34" s="5">
        <v>1.4041804954511701</v>
      </c>
    </row>
    <row r="35" spans="1:6" x14ac:dyDescent="0.2">
      <c r="A35" s="46" t="s">
        <v>733</v>
      </c>
      <c r="B35" s="46" t="s">
        <v>732</v>
      </c>
      <c r="C35" s="46" t="s">
        <v>219</v>
      </c>
      <c r="D35" s="47">
        <v>973135</v>
      </c>
      <c r="E35" s="5">
        <v>15934.11249</v>
      </c>
      <c r="F35" s="5">
        <v>1.3924734558338201</v>
      </c>
    </row>
    <row r="36" spans="1:6" x14ac:dyDescent="0.2">
      <c r="A36" s="46" t="s">
        <v>735</v>
      </c>
      <c r="B36" s="46" t="s">
        <v>734</v>
      </c>
      <c r="C36" s="46" t="s">
        <v>150</v>
      </c>
      <c r="D36" s="47">
        <v>293937</v>
      </c>
      <c r="E36" s="5">
        <v>15652.586160000001</v>
      </c>
      <c r="F36" s="5">
        <v>1.36787102241374</v>
      </c>
    </row>
    <row r="37" spans="1:6" x14ac:dyDescent="0.2">
      <c r="A37" s="46" t="s">
        <v>737</v>
      </c>
      <c r="B37" s="46" t="s">
        <v>736</v>
      </c>
      <c r="C37" s="46" t="s">
        <v>229</v>
      </c>
      <c r="D37" s="47">
        <v>530000</v>
      </c>
      <c r="E37" s="5">
        <v>15577.495000000001</v>
      </c>
      <c r="F37" s="5">
        <v>1.3613088466331</v>
      </c>
    </row>
    <row r="38" spans="1:6" x14ac:dyDescent="0.2">
      <c r="A38" s="46" t="s">
        <v>421</v>
      </c>
      <c r="B38" s="46" t="s">
        <v>420</v>
      </c>
      <c r="C38" s="46" t="s">
        <v>177</v>
      </c>
      <c r="D38" s="47">
        <v>850000</v>
      </c>
      <c r="E38" s="5">
        <v>15239.225</v>
      </c>
      <c r="F38" s="5">
        <v>1.3317476146410101</v>
      </c>
    </row>
    <row r="39" spans="1:6" x14ac:dyDescent="0.2">
      <c r="A39" s="46" t="s">
        <v>191</v>
      </c>
      <c r="B39" s="46" t="s">
        <v>190</v>
      </c>
      <c r="C39" s="46" t="s">
        <v>192</v>
      </c>
      <c r="D39" s="47">
        <v>541027</v>
      </c>
      <c r="E39" s="5">
        <v>14982.93122</v>
      </c>
      <c r="F39" s="5">
        <v>1.3093502400919601</v>
      </c>
    </row>
    <row r="40" spans="1:6" x14ac:dyDescent="0.2">
      <c r="A40" s="46" t="s">
        <v>739</v>
      </c>
      <c r="B40" s="46" t="s">
        <v>738</v>
      </c>
      <c r="C40" s="46" t="s">
        <v>155</v>
      </c>
      <c r="D40" s="47">
        <v>300000</v>
      </c>
      <c r="E40" s="5">
        <v>14645.1</v>
      </c>
      <c r="F40" s="5">
        <v>1.2798273528463</v>
      </c>
    </row>
    <row r="41" spans="1:6" x14ac:dyDescent="0.2">
      <c r="A41" s="46" t="s">
        <v>468</v>
      </c>
      <c r="B41" s="46" t="s">
        <v>467</v>
      </c>
      <c r="C41" s="46" t="s">
        <v>469</v>
      </c>
      <c r="D41" s="47">
        <v>2300000</v>
      </c>
      <c r="E41" s="5">
        <v>14633.75</v>
      </c>
      <c r="F41" s="5">
        <v>1.27883548249684</v>
      </c>
    </row>
    <row r="42" spans="1:6" x14ac:dyDescent="0.2">
      <c r="A42" s="46" t="s">
        <v>607</v>
      </c>
      <c r="B42" s="46" t="s">
        <v>606</v>
      </c>
      <c r="C42" s="46" t="s">
        <v>147</v>
      </c>
      <c r="D42" s="47">
        <v>1602334</v>
      </c>
      <c r="E42" s="5">
        <v>14368.93015</v>
      </c>
      <c r="F42" s="5">
        <v>1.2556930193107501</v>
      </c>
    </row>
    <row r="43" spans="1:6" x14ac:dyDescent="0.2">
      <c r="A43" s="46" t="s">
        <v>460</v>
      </c>
      <c r="B43" s="46" t="s">
        <v>459</v>
      </c>
      <c r="C43" s="46" t="s">
        <v>120</v>
      </c>
      <c r="D43" s="47">
        <v>8960416</v>
      </c>
      <c r="E43" s="5">
        <v>14083.98187</v>
      </c>
      <c r="F43" s="5">
        <v>1.23079154353452</v>
      </c>
    </row>
    <row r="44" spans="1:6" x14ac:dyDescent="0.2">
      <c r="A44" s="46" t="s">
        <v>741</v>
      </c>
      <c r="B44" s="46" t="s">
        <v>740</v>
      </c>
      <c r="C44" s="46" t="s">
        <v>192</v>
      </c>
      <c r="D44" s="47">
        <v>700000</v>
      </c>
      <c r="E44" s="5">
        <v>13778.1</v>
      </c>
      <c r="F44" s="5">
        <v>1.2040606926720601</v>
      </c>
    </row>
    <row r="45" spans="1:6" x14ac:dyDescent="0.2">
      <c r="A45" s="46" t="s">
        <v>440</v>
      </c>
      <c r="B45" s="46" t="s">
        <v>439</v>
      </c>
      <c r="C45" s="46" t="s">
        <v>441</v>
      </c>
      <c r="D45" s="47">
        <v>400909</v>
      </c>
      <c r="E45" s="5">
        <v>13029.74295</v>
      </c>
      <c r="F45" s="5">
        <v>1.1386621756059201</v>
      </c>
    </row>
    <row r="46" spans="1:6" x14ac:dyDescent="0.2">
      <c r="A46" s="46" t="s">
        <v>587</v>
      </c>
      <c r="B46" s="46" t="s">
        <v>586</v>
      </c>
      <c r="C46" s="46" t="s">
        <v>120</v>
      </c>
      <c r="D46" s="47">
        <v>23580355</v>
      </c>
      <c r="E46" s="5">
        <v>12964.47918</v>
      </c>
      <c r="F46" s="5">
        <v>1.1329588101119401</v>
      </c>
    </row>
    <row r="47" spans="1:6" x14ac:dyDescent="0.2">
      <c r="A47" s="46" t="s">
        <v>743</v>
      </c>
      <c r="B47" s="46" t="s">
        <v>742</v>
      </c>
      <c r="C47" s="46" t="s">
        <v>469</v>
      </c>
      <c r="D47" s="47">
        <v>374936</v>
      </c>
      <c r="E47" s="5">
        <v>12853.55595</v>
      </c>
      <c r="F47" s="5">
        <v>1.1232652891513399</v>
      </c>
    </row>
    <row r="48" spans="1:6" x14ac:dyDescent="0.2">
      <c r="A48" s="46" t="s">
        <v>745</v>
      </c>
      <c r="B48" s="46" t="s">
        <v>744</v>
      </c>
      <c r="C48" s="46" t="s">
        <v>192</v>
      </c>
      <c r="D48" s="47">
        <v>500000</v>
      </c>
      <c r="E48" s="5">
        <v>12774</v>
      </c>
      <c r="F48" s="5">
        <v>1.11631293779207</v>
      </c>
    </row>
    <row r="49" spans="1:6" x14ac:dyDescent="0.2">
      <c r="A49" s="46" t="s">
        <v>122</v>
      </c>
      <c r="B49" s="46" t="s">
        <v>121</v>
      </c>
      <c r="C49" s="46" t="s">
        <v>120</v>
      </c>
      <c r="D49" s="47">
        <v>910566</v>
      </c>
      <c r="E49" s="5">
        <v>12277.61666</v>
      </c>
      <c r="F49" s="5">
        <v>1.0729342666987201</v>
      </c>
    </row>
    <row r="50" spans="1:6" x14ac:dyDescent="0.2">
      <c r="A50" s="46" t="s">
        <v>179</v>
      </c>
      <c r="B50" s="46" t="s">
        <v>178</v>
      </c>
      <c r="C50" s="46" t="s">
        <v>180</v>
      </c>
      <c r="D50" s="47">
        <v>1837180</v>
      </c>
      <c r="E50" s="5">
        <v>12205.305329999999</v>
      </c>
      <c r="F50" s="5">
        <v>1.0666150187554</v>
      </c>
    </row>
    <row r="51" spans="1:6" x14ac:dyDescent="0.2">
      <c r="A51" s="46" t="s">
        <v>157</v>
      </c>
      <c r="B51" s="46" t="s">
        <v>156</v>
      </c>
      <c r="C51" s="46" t="s">
        <v>158</v>
      </c>
      <c r="D51" s="47">
        <v>180000</v>
      </c>
      <c r="E51" s="5">
        <v>11909.16</v>
      </c>
      <c r="F51" s="5">
        <v>1.04073503884733</v>
      </c>
    </row>
    <row r="52" spans="1:6" x14ac:dyDescent="0.2">
      <c r="A52" s="46" t="s">
        <v>747</v>
      </c>
      <c r="B52" s="46" t="s">
        <v>746</v>
      </c>
      <c r="C52" s="46" t="s">
        <v>240</v>
      </c>
      <c r="D52" s="47">
        <v>1845695</v>
      </c>
      <c r="E52" s="5">
        <v>11784.762580000001</v>
      </c>
      <c r="F52" s="5">
        <v>1.02986401572427</v>
      </c>
    </row>
    <row r="53" spans="1:6" x14ac:dyDescent="0.2">
      <c r="A53" s="46" t="s">
        <v>204</v>
      </c>
      <c r="B53" s="46" t="s">
        <v>203</v>
      </c>
      <c r="C53" s="46" t="s">
        <v>205</v>
      </c>
      <c r="D53" s="47">
        <v>1800000</v>
      </c>
      <c r="E53" s="5">
        <v>11729.7</v>
      </c>
      <c r="F53" s="5">
        <v>1.0250521266963799</v>
      </c>
    </row>
    <row r="54" spans="1:6" x14ac:dyDescent="0.2">
      <c r="A54" s="46" t="s">
        <v>579</v>
      </c>
      <c r="B54" s="46" t="s">
        <v>578</v>
      </c>
      <c r="C54" s="46" t="s">
        <v>158</v>
      </c>
      <c r="D54" s="47">
        <v>2407002</v>
      </c>
      <c r="E54" s="5">
        <v>11637.854670000001</v>
      </c>
      <c r="F54" s="5">
        <v>1.0170258130785099</v>
      </c>
    </row>
    <row r="55" spans="1:6" x14ac:dyDescent="0.2">
      <c r="A55" s="46" t="s">
        <v>300</v>
      </c>
      <c r="B55" s="46" t="s">
        <v>299</v>
      </c>
      <c r="C55" s="46" t="s">
        <v>147</v>
      </c>
      <c r="D55" s="47">
        <v>571157</v>
      </c>
      <c r="E55" s="5">
        <v>11095.581459999999</v>
      </c>
      <c r="F55" s="5">
        <v>0.96963685111349596</v>
      </c>
    </row>
    <row r="56" spans="1:6" x14ac:dyDescent="0.2">
      <c r="A56" s="46" t="s">
        <v>593</v>
      </c>
      <c r="B56" s="46" t="s">
        <v>592</v>
      </c>
      <c r="C56" s="46" t="s">
        <v>210</v>
      </c>
      <c r="D56" s="47">
        <v>1200000</v>
      </c>
      <c r="E56" s="5">
        <v>10878</v>
      </c>
      <c r="F56" s="5">
        <v>0.95062252523110302</v>
      </c>
    </row>
    <row r="57" spans="1:6" x14ac:dyDescent="0.2">
      <c r="A57" s="46" t="s">
        <v>749</v>
      </c>
      <c r="B57" s="46" t="s">
        <v>748</v>
      </c>
      <c r="C57" s="46" t="s">
        <v>155</v>
      </c>
      <c r="D57" s="47">
        <v>392888</v>
      </c>
      <c r="E57" s="5">
        <v>10305.452240000001</v>
      </c>
      <c r="F57" s="5">
        <v>0.90058788674731804</v>
      </c>
    </row>
    <row r="58" spans="1:6" x14ac:dyDescent="0.2">
      <c r="A58" s="46" t="s">
        <v>495</v>
      </c>
      <c r="B58" s="46" t="s">
        <v>494</v>
      </c>
      <c r="C58" s="46" t="s">
        <v>180</v>
      </c>
      <c r="D58" s="47">
        <v>5193530</v>
      </c>
      <c r="E58" s="5">
        <v>10257.741099999999</v>
      </c>
      <c r="F58" s="5">
        <v>0.89641843607729998</v>
      </c>
    </row>
    <row r="59" spans="1:6" x14ac:dyDescent="0.2">
      <c r="A59" s="46" t="s">
        <v>196</v>
      </c>
      <c r="B59" s="46" t="s">
        <v>195</v>
      </c>
      <c r="C59" s="46" t="s">
        <v>197</v>
      </c>
      <c r="D59" s="47">
        <v>3367750</v>
      </c>
      <c r="E59" s="5">
        <v>10147.704299999999</v>
      </c>
      <c r="F59" s="5">
        <v>0.88680237975404697</v>
      </c>
    </row>
    <row r="60" spans="1:6" x14ac:dyDescent="0.2">
      <c r="A60" s="46" t="s">
        <v>215</v>
      </c>
      <c r="B60" s="46" t="s">
        <v>214</v>
      </c>
      <c r="C60" s="46" t="s">
        <v>216</v>
      </c>
      <c r="D60" s="47">
        <v>1150000</v>
      </c>
      <c r="E60" s="5">
        <v>10137.25</v>
      </c>
      <c r="F60" s="5">
        <v>0.88588878414221295</v>
      </c>
    </row>
    <row r="61" spans="1:6" x14ac:dyDescent="0.2">
      <c r="A61" s="46" t="s">
        <v>343</v>
      </c>
      <c r="B61" s="46" t="s">
        <v>342</v>
      </c>
      <c r="C61" s="46" t="s">
        <v>219</v>
      </c>
      <c r="D61" s="47">
        <v>475956</v>
      </c>
      <c r="E61" s="5">
        <v>10135.958979999999</v>
      </c>
      <c r="F61" s="5">
        <v>0.88577596260401503</v>
      </c>
    </row>
    <row r="62" spans="1:6" x14ac:dyDescent="0.2">
      <c r="A62" s="46" t="s">
        <v>751</v>
      </c>
      <c r="B62" s="46" t="s">
        <v>750</v>
      </c>
      <c r="C62" s="46" t="s">
        <v>216</v>
      </c>
      <c r="D62" s="47">
        <v>1143767</v>
      </c>
      <c r="E62" s="5">
        <v>10077.731040000001</v>
      </c>
      <c r="F62" s="5">
        <v>0.88068745448103203</v>
      </c>
    </row>
    <row r="63" spans="1:6" x14ac:dyDescent="0.2">
      <c r="A63" s="46" t="s">
        <v>753</v>
      </c>
      <c r="B63" s="46" t="s">
        <v>752</v>
      </c>
      <c r="C63" s="46" t="s">
        <v>226</v>
      </c>
      <c r="D63" s="47">
        <v>260552</v>
      </c>
      <c r="E63" s="5">
        <v>10032.68504</v>
      </c>
      <c r="F63" s="5">
        <v>0.87675090895137997</v>
      </c>
    </row>
    <row r="64" spans="1:6" x14ac:dyDescent="0.2">
      <c r="A64" s="46" t="s">
        <v>755</v>
      </c>
      <c r="B64" s="46" t="s">
        <v>754</v>
      </c>
      <c r="C64" s="46" t="s">
        <v>174</v>
      </c>
      <c r="D64" s="47">
        <v>75340</v>
      </c>
      <c r="E64" s="5">
        <v>9929.4352999999992</v>
      </c>
      <c r="F64" s="5">
        <v>0.86772797012363101</v>
      </c>
    </row>
    <row r="65" spans="1:6" x14ac:dyDescent="0.2">
      <c r="A65" s="46" t="s">
        <v>223</v>
      </c>
      <c r="B65" s="46" t="s">
        <v>222</v>
      </c>
      <c r="C65" s="46" t="s">
        <v>131</v>
      </c>
      <c r="D65" s="47">
        <v>2938655</v>
      </c>
      <c r="E65" s="5">
        <v>9823.9236650000003</v>
      </c>
      <c r="F65" s="5">
        <v>0.85850736551754803</v>
      </c>
    </row>
    <row r="66" spans="1:6" x14ac:dyDescent="0.2">
      <c r="A66" s="46" t="s">
        <v>757</v>
      </c>
      <c r="B66" s="46" t="s">
        <v>756</v>
      </c>
      <c r="C66" s="46" t="s">
        <v>192</v>
      </c>
      <c r="D66" s="47">
        <v>17469870</v>
      </c>
      <c r="E66" s="5">
        <v>9103.5492570000006</v>
      </c>
      <c r="F66" s="5">
        <v>0.79555423637204203</v>
      </c>
    </row>
    <row r="67" spans="1:6" x14ac:dyDescent="0.2">
      <c r="A67" s="46" t="s">
        <v>257</v>
      </c>
      <c r="B67" s="46" t="s">
        <v>256</v>
      </c>
      <c r="C67" s="46" t="s">
        <v>197</v>
      </c>
      <c r="D67" s="47">
        <v>206300</v>
      </c>
      <c r="E67" s="5">
        <v>8618.07935</v>
      </c>
      <c r="F67" s="5">
        <v>0.75312928427459302</v>
      </c>
    </row>
    <row r="68" spans="1:6" x14ac:dyDescent="0.2">
      <c r="A68" s="46" t="s">
        <v>759</v>
      </c>
      <c r="B68" s="46" t="s">
        <v>758</v>
      </c>
      <c r="C68" s="46" t="s">
        <v>192</v>
      </c>
      <c r="D68" s="47">
        <v>943493</v>
      </c>
      <c r="E68" s="5">
        <v>8615.5063300000002</v>
      </c>
      <c r="F68" s="5">
        <v>0.75290442945110803</v>
      </c>
    </row>
    <row r="69" spans="1:6" x14ac:dyDescent="0.2">
      <c r="A69" s="46" t="s">
        <v>261</v>
      </c>
      <c r="B69" s="46" t="s">
        <v>260</v>
      </c>
      <c r="C69" s="46" t="s">
        <v>144</v>
      </c>
      <c r="D69" s="47">
        <v>2200000</v>
      </c>
      <c r="E69" s="5">
        <v>8258.7999999999993</v>
      </c>
      <c r="F69" s="5">
        <v>0.72173205657093498</v>
      </c>
    </row>
    <row r="70" spans="1:6" x14ac:dyDescent="0.2">
      <c r="A70" s="46" t="s">
        <v>259</v>
      </c>
      <c r="B70" s="46" t="s">
        <v>258</v>
      </c>
      <c r="C70" s="46" t="s">
        <v>136</v>
      </c>
      <c r="D70" s="47">
        <v>2249775</v>
      </c>
      <c r="E70" s="5">
        <v>8107.0642129999997</v>
      </c>
      <c r="F70" s="5">
        <v>0.70847194837035898</v>
      </c>
    </row>
    <row r="71" spans="1:6" x14ac:dyDescent="0.2">
      <c r="A71" s="46" t="s">
        <v>685</v>
      </c>
      <c r="B71" s="46" t="s">
        <v>684</v>
      </c>
      <c r="C71" s="46" t="s">
        <v>180</v>
      </c>
      <c r="D71" s="47">
        <v>5217419</v>
      </c>
      <c r="E71" s="5">
        <v>7781.2586970000002</v>
      </c>
      <c r="F71" s="5">
        <v>0.67999998088055003</v>
      </c>
    </row>
    <row r="72" spans="1:6" x14ac:dyDescent="0.2">
      <c r="A72" s="46" t="s">
        <v>761</v>
      </c>
      <c r="B72" s="46" t="s">
        <v>760</v>
      </c>
      <c r="C72" s="46" t="s">
        <v>174</v>
      </c>
      <c r="D72" s="47">
        <v>895000</v>
      </c>
      <c r="E72" s="5">
        <v>7687.1549999999997</v>
      </c>
      <c r="F72" s="5">
        <v>0.67177630979434599</v>
      </c>
    </row>
    <row r="73" spans="1:6" x14ac:dyDescent="0.2">
      <c r="A73" s="46" t="s">
        <v>763</v>
      </c>
      <c r="B73" s="46" t="s">
        <v>762</v>
      </c>
      <c r="C73" s="46" t="s">
        <v>147</v>
      </c>
      <c r="D73" s="47">
        <v>25000</v>
      </c>
      <c r="E73" s="5">
        <v>7625.7375000000002</v>
      </c>
      <c r="F73" s="5">
        <v>0.66640906775137998</v>
      </c>
    </row>
    <row r="74" spans="1:6" x14ac:dyDescent="0.2">
      <c r="A74" s="46" t="s">
        <v>765</v>
      </c>
      <c r="B74" s="46" t="s">
        <v>764</v>
      </c>
      <c r="C74" s="46" t="s">
        <v>155</v>
      </c>
      <c r="D74" s="47">
        <v>1218181</v>
      </c>
      <c r="E74" s="5">
        <v>7472.3222539999997</v>
      </c>
      <c r="F74" s="5">
        <v>0.65300219253889003</v>
      </c>
    </row>
    <row r="75" spans="1:6" x14ac:dyDescent="0.2">
      <c r="A75" s="46" t="s">
        <v>767</v>
      </c>
      <c r="B75" s="46" t="s">
        <v>766</v>
      </c>
      <c r="C75" s="46" t="s">
        <v>226</v>
      </c>
      <c r="D75" s="47">
        <v>250000</v>
      </c>
      <c r="E75" s="5">
        <v>6876.625</v>
      </c>
      <c r="F75" s="5">
        <v>0.60094453231911504</v>
      </c>
    </row>
    <row r="76" spans="1:6" x14ac:dyDescent="0.2">
      <c r="A76" s="46" t="s">
        <v>769</v>
      </c>
      <c r="B76" s="46" t="s">
        <v>768</v>
      </c>
      <c r="C76" s="46" t="s">
        <v>192</v>
      </c>
      <c r="D76" s="47">
        <v>745117</v>
      </c>
      <c r="E76" s="5">
        <v>6523.4993350000004</v>
      </c>
      <c r="F76" s="5">
        <v>0.570085071812936</v>
      </c>
    </row>
    <row r="77" spans="1:6" x14ac:dyDescent="0.2">
      <c r="A77" s="46" t="s">
        <v>771</v>
      </c>
      <c r="B77" s="46" t="s">
        <v>770</v>
      </c>
      <c r="C77" s="46" t="s">
        <v>155</v>
      </c>
      <c r="D77" s="47">
        <v>300000</v>
      </c>
      <c r="E77" s="5">
        <v>6083.85</v>
      </c>
      <c r="F77" s="5">
        <v>0.53166435467248097</v>
      </c>
    </row>
    <row r="78" spans="1:6" x14ac:dyDescent="0.2">
      <c r="A78" s="46" t="s">
        <v>624</v>
      </c>
      <c r="B78" s="46" t="s">
        <v>623</v>
      </c>
      <c r="C78" s="46" t="s">
        <v>192</v>
      </c>
      <c r="D78" s="47">
        <v>1496474</v>
      </c>
      <c r="E78" s="5">
        <v>5394.0405330000003</v>
      </c>
      <c r="F78" s="5">
        <v>0.471382279157877</v>
      </c>
    </row>
    <row r="79" spans="1:6" x14ac:dyDescent="0.2">
      <c r="A79" s="46" t="s">
        <v>487</v>
      </c>
      <c r="B79" s="46" t="s">
        <v>486</v>
      </c>
      <c r="C79" s="46" t="s">
        <v>161</v>
      </c>
      <c r="D79" s="47">
        <v>2636728</v>
      </c>
      <c r="E79" s="5">
        <v>5355.7219139999997</v>
      </c>
      <c r="F79" s="5">
        <v>0.46803363580825802</v>
      </c>
    </row>
    <row r="80" spans="1:6" x14ac:dyDescent="0.2">
      <c r="A80" s="46" t="s">
        <v>553</v>
      </c>
      <c r="B80" s="46" t="s">
        <v>552</v>
      </c>
      <c r="C80" s="46" t="s">
        <v>128</v>
      </c>
      <c r="D80" s="47">
        <v>748978</v>
      </c>
      <c r="E80" s="5">
        <v>5248.4633350000004</v>
      </c>
      <c r="F80" s="5">
        <v>0.45866036671268201</v>
      </c>
    </row>
    <row r="81" spans="1:9" x14ac:dyDescent="0.2">
      <c r="A81" s="46" t="s">
        <v>583</v>
      </c>
      <c r="B81" s="46" t="s">
        <v>582</v>
      </c>
      <c r="C81" s="46" t="s">
        <v>120</v>
      </c>
      <c r="D81" s="47">
        <v>2281252</v>
      </c>
      <c r="E81" s="5">
        <v>4773.2916850000001</v>
      </c>
      <c r="F81" s="5">
        <v>0.41713537371385601</v>
      </c>
    </row>
    <row r="82" spans="1:9" x14ac:dyDescent="0.2">
      <c r="A82" s="46" t="s">
        <v>661</v>
      </c>
      <c r="B82" s="46" t="s">
        <v>660</v>
      </c>
      <c r="C82" s="46" t="s">
        <v>234</v>
      </c>
      <c r="D82" s="47">
        <v>200000</v>
      </c>
      <c r="E82" s="5">
        <v>4626.3999999999996</v>
      </c>
      <c r="F82" s="5">
        <v>0.40429858896205001</v>
      </c>
    </row>
    <row r="83" spans="1:9" x14ac:dyDescent="0.2">
      <c r="A83" s="46" t="s">
        <v>423</v>
      </c>
      <c r="B83" s="46" t="s">
        <v>422</v>
      </c>
      <c r="C83" s="46" t="s">
        <v>424</v>
      </c>
      <c r="D83" s="47">
        <v>609700</v>
      </c>
      <c r="E83" s="5">
        <v>4216.6851999999999</v>
      </c>
      <c r="F83" s="5">
        <v>0.368493834613773</v>
      </c>
    </row>
    <row r="84" spans="1:9" x14ac:dyDescent="0.2">
      <c r="A84" s="46" t="s">
        <v>634</v>
      </c>
      <c r="B84" s="46" t="s">
        <v>633</v>
      </c>
      <c r="C84" s="46" t="s">
        <v>528</v>
      </c>
      <c r="D84" s="47">
        <v>750000</v>
      </c>
      <c r="E84" s="5">
        <v>4161.375</v>
      </c>
      <c r="F84" s="5">
        <v>0.363660306208272</v>
      </c>
    </row>
    <row r="85" spans="1:9" x14ac:dyDescent="0.2">
      <c r="A85" s="46" t="s">
        <v>773</v>
      </c>
      <c r="B85" s="46" t="s">
        <v>772</v>
      </c>
      <c r="C85" s="46" t="s">
        <v>150</v>
      </c>
      <c r="D85" s="47">
        <v>3860928</v>
      </c>
      <c r="E85" s="5">
        <v>4024.631347</v>
      </c>
      <c r="F85" s="5">
        <v>0.35171035247374499</v>
      </c>
    </row>
    <row r="86" spans="1:9" x14ac:dyDescent="0.2">
      <c r="A86" s="46" t="s">
        <v>242</v>
      </c>
      <c r="B86" s="46" t="s">
        <v>241</v>
      </c>
      <c r="C86" s="46" t="s">
        <v>120</v>
      </c>
      <c r="D86" s="47">
        <v>615183</v>
      </c>
      <c r="E86" s="5">
        <v>3997.7667259999998</v>
      </c>
      <c r="F86" s="5">
        <v>0.34936266780244501</v>
      </c>
    </row>
    <row r="87" spans="1:9" x14ac:dyDescent="0.2">
      <c r="A87" s="46" t="s">
        <v>775</v>
      </c>
      <c r="B87" s="46" t="s">
        <v>774</v>
      </c>
      <c r="C87" s="46" t="s">
        <v>240</v>
      </c>
      <c r="D87" s="47">
        <v>124844</v>
      </c>
      <c r="E87" s="5">
        <v>3002.0612460000002</v>
      </c>
      <c r="F87" s="5">
        <v>0.26234850547627803</v>
      </c>
    </row>
    <row r="88" spans="1:9" x14ac:dyDescent="0.2">
      <c r="A88" s="46" t="s">
        <v>496</v>
      </c>
      <c r="B88" s="46" t="s">
        <v>971</v>
      </c>
      <c r="C88" s="46" t="s">
        <v>469</v>
      </c>
      <c r="D88" s="47">
        <v>125000</v>
      </c>
      <c r="E88" s="5">
        <v>541.1875</v>
      </c>
      <c r="F88" s="5">
        <v>4.7294082356454097E-2</v>
      </c>
    </row>
    <row r="89" spans="1:9" x14ac:dyDescent="0.2">
      <c r="A89" s="45" t="s">
        <v>31</v>
      </c>
      <c r="B89" s="45"/>
      <c r="C89" s="45"/>
      <c r="D89" s="45"/>
      <c r="E89" s="6">
        <f>SUM(E7:E88)</f>
        <v>1106241.7536869999</v>
      </c>
      <c r="F89" s="6">
        <f>SUM(F7:F88)</f>
        <v>96.673867384263616</v>
      </c>
      <c r="G89" s="12"/>
      <c r="H89" s="12"/>
      <c r="I89" s="12"/>
    </row>
    <row r="90" spans="1:9" x14ac:dyDescent="0.2">
      <c r="A90" s="46"/>
      <c r="B90" s="46"/>
      <c r="C90" s="46"/>
      <c r="D90" s="46"/>
      <c r="E90" s="5"/>
      <c r="F90" s="5"/>
    </row>
    <row r="91" spans="1:9" x14ac:dyDescent="0.2">
      <c r="A91" s="45" t="s">
        <v>1420</v>
      </c>
      <c r="B91" s="46"/>
      <c r="C91" s="46"/>
      <c r="D91" s="46"/>
      <c r="E91" s="5"/>
      <c r="F91" s="5"/>
    </row>
    <row r="92" spans="1:9" x14ac:dyDescent="0.2">
      <c r="A92" s="46"/>
      <c r="B92" s="46" t="s">
        <v>317</v>
      </c>
      <c r="C92" s="46" t="s">
        <v>216</v>
      </c>
      <c r="D92" s="47">
        <v>8100</v>
      </c>
      <c r="E92" s="5">
        <v>8.0999999999999996E-4</v>
      </c>
      <c r="F92" s="5">
        <v>7.07854610624373E-8</v>
      </c>
    </row>
    <row r="93" spans="1:9" x14ac:dyDescent="0.2">
      <c r="A93" s="45" t="s">
        <v>31</v>
      </c>
      <c r="B93" s="45"/>
      <c r="C93" s="45"/>
      <c r="D93" s="45"/>
      <c r="E93" s="6">
        <f>SUM(E91:E92)</f>
        <v>8.0999999999999996E-4</v>
      </c>
      <c r="F93" s="6">
        <f>SUM(F91:F92)</f>
        <v>7.07854610624373E-8</v>
      </c>
      <c r="G93" s="12"/>
      <c r="H93" s="12"/>
      <c r="I93" s="12"/>
    </row>
    <row r="94" spans="1:9" x14ac:dyDescent="0.2">
      <c r="A94" s="46"/>
      <c r="B94" s="46"/>
      <c r="C94" s="46"/>
      <c r="D94" s="46"/>
      <c r="E94" s="5"/>
      <c r="F94" s="5"/>
    </row>
    <row r="95" spans="1:9" x14ac:dyDescent="0.2">
      <c r="A95" s="45" t="s">
        <v>44</v>
      </c>
      <c r="B95" s="45"/>
      <c r="C95" s="45"/>
      <c r="D95" s="45"/>
      <c r="E95" s="6">
        <f>E89+E93</f>
        <v>1106241.754497</v>
      </c>
      <c r="F95" s="6">
        <f>F89+F93</f>
        <v>96.673867455049077</v>
      </c>
      <c r="G95" s="12"/>
      <c r="H95" s="12"/>
      <c r="I95" s="12"/>
    </row>
    <row r="96" spans="1:9" x14ac:dyDescent="0.2">
      <c r="A96" s="45"/>
      <c r="B96" s="45"/>
      <c r="C96" s="45"/>
      <c r="D96" s="45"/>
      <c r="E96" s="6"/>
      <c r="F96" s="6"/>
      <c r="G96" s="12"/>
      <c r="H96" s="12"/>
      <c r="I96" s="12"/>
    </row>
    <row r="97" spans="1:9" x14ac:dyDescent="0.2">
      <c r="A97" s="45" t="s">
        <v>46</v>
      </c>
      <c r="B97" s="45"/>
      <c r="C97" s="45"/>
      <c r="D97" s="45"/>
      <c r="E97" s="6">
        <f>E99-(E89+E93)</f>
        <v>38061.027235999936</v>
      </c>
      <c r="F97" s="6">
        <f>F99-(F89+F93)</f>
        <v>3.3261325449509229</v>
      </c>
      <c r="G97" s="12"/>
      <c r="H97" s="12"/>
      <c r="I97" s="12"/>
    </row>
    <row r="98" spans="1:9" x14ac:dyDescent="0.2">
      <c r="A98" s="45"/>
      <c r="B98" s="45"/>
      <c r="C98" s="45"/>
      <c r="D98" s="45"/>
      <c r="E98" s="6"/>
      <c r="F98" s="6"/>
      <c r="G98" s="12"/>
      <c r="H98" s="12"/>
      <c r="I98" s="12"/>
    </row>
    <row r="99" spans="1:9" x14ac:dyDescent="0.2">
      <c r="A99" s="48" t="s">
        <v>45</v>
      </c>
      <c r="B99" s="48"/>
      <c r="C99" s="48"/>
      <c r="D99" s="48"/>
      <c r="E99" s="7">
        <v>1144302.781733</v>
      </c>
      <c r="F99" s="7">
        <v>100</v>
      </c>
      <c r="G99" s="12"/>
      <c r="H99" s="12"/>
      <c r="I99" s="12"/>
    </row>
    <row r="100" spans="1:9" x14ac:dyDescent="0.2">
      <c r="F100" s="3" t="s">
        <v>776</v>
      </c>
    </row>
    <row r="101" spans="1:9" x14ac:dyDescent="0.2">
      <c r="A101" s="12"/>
      <c r="F101" s="3"/>
    </row>
    <row r="102" spans="1:9" x14ac:dyDescent="0.2">
      <c r="A102" s="12" t="s">
        <v>47</v>
      </c>
    </row>
    <row r="103" spans="1:9" x14ac:dyDescent="0.2">
      <c r="A103" s="12" t="s">
        <v>330</v>
      </c>
    </row>
    <row r="105" spans="1:9" x14ac:dyDescent="0.2">
      <c r="A105" s="12" t="s">
        <v>48</v>
      </c>
    </row>
    <row r="106" spans="1:9" x14ac:dyDescent="0.2">
      <c r="A106" s="12" t="s">
        <v>49</v>
      </c>
    </row>
    <row r="107" spans="1:9" x14ac:dyDescent="0.2">
      <c r="A107" s="12" t="s">
        <v>50</v>
      </c>
      <c r="B107" s="12"/>
      <c r="C107" s="30" t="s">
        <v>52</v>
      </c>
      <c r="D107" s="12" t="s">
        <v>1150</v>
      </c>
    </row>
    <row r="108" spans="1:9" x14ac:dyDescent="0.2">
      <c r="A108" s="14" t="s">
        <v>53</v>
      </c>
      <c r="C108" s="49">
        <v>2837.2572</v>
      </c>
      <c r="D108" s="61">
        <v>2508.6586000000002</v>
      </c>
      <c r="E108" s="62"/>
    </row>
    <row r="109" spans="1:9" x14ac:dyDescent="0.2">
      <c r="A109" s="14" t="s">
        <v>54</v>
      </c>
      <c r="C109" s="49">
        <v>104.89319999999999</v>
      </c>
      <c r="D109" s="61">
        <v>92.744900000000001</v>
      </c>
      <c r="E109" s="62"/>
    </row>
    <row r="110" spans="1:9" x14ac:dyDescent="0.2">
      <c r="A110" s="14" t="s">
        <v>55</v>
      </c>
      <c r="C110" s="49">
        <v>3169.4485</v>
      </c>
      <c r="D110" s="61">
        <v>2813.3973999999998</v>
      </c>
      <c r="E110" s="62"/>
    </row>
    <row r="111" spans="1:9" x14ac:dyDescent="0.2">
      <c r="A111" s="14" t="s">
        <v>56</v>
      </c>
      <c r="C111" s="49">
        <v>125.15430000000001</v>
      </c>
      <c r="D111" s="61">
        <v>111.09059999999999</v>
      </c>
      <c r="E111" s="62"/>
    </row>
    <row r="113" spans="1:4" x14ac:dyDescent="0.2">
      <c r="A113" s="14" t="s">
        <v>57</v>
      </c>
    </row>
    <row r="115" spans="1:4" x14ac:dyDescent="0.2">
      <c r="A115" s="14" t="s">
        <v>937</v>
      </c>
    </row>
    <row r="117" spans="1:4" x14ac:dyDescent="0.2">
      <c r="A117" s="12" t="s">
        <v>58</v>
      </c>
      <c r="D117" s="30" t="s">
        <v>59</v>
      </c>
    </row>
    <row r="119" spans="1:4" x14ac:dyDescent="0.2">
      <c r="A119" s="12" t="s">
        <v>331</v>
      </c>
      <c r="D119" s="32">
        <v>8.9499999999999996E-2</v>
      </c>
    </row>
    <row r="121" spans="1:4" x14ac:dyDescent="0.2">
      <c r="A121" s="12" t="s">
        <v>61</v>
      </c>
      <c r="D121" s="30" t="s">
        <v>59</v>
      </c>
    </row>
    <row r="122" spans="1:4" x14ac:dyDescent="0.2">
      <c r="A122" s="29" t="s">
        <v>1363</v>
      </c>
      <c r="D122" s="30"/>
    </row>
    <row r="123" spans="1:4" ht="15.05" x14ac:dyDescent="0.3">
      <c r="A123" s="31" t="s">
        <v>1364</v>
      </c>
      <c r="D123" s="30"/>
    </row>
    <row r="124" spans="1:4" x14ac:dyDescent="0.2">
      <c r="A124" s="12"/>
      <c r="D124" s="30"/>
    </row>
    <row r="125" spans="1:4" x14ac:dyDescent="0.2">
      <c r="A125" s="12" t="s">
        <v>1368</v>
      </c>
      <c r="D125" s="30"/>
    </row>
    <row r="127" spans="1:4" x14ac:dyDescent="0.2">
      <c r="A127" s="12" t="s">
        <v>943</v>
      </c>
    </row>
    <row r="128" spans="1:4" x14ac:dyDescent="0.2">
      <c r="A128" s="12"/>
    </row>
    <row r="129" spans="1:1" x14ac:dyDescent="0.2">
      <c r="A129" s="12" t="s">
        <v>941</v>
      </c>
    </row>
    <row r="130" spans="1:1" x14ac:dyDescent="0.2">
      <c r="A130" s="13"/>
    </row>
    <row r="147" spans="1:1" x14ac:dyDescent="0.2">
      <c r="A147" s="12" t="s">
        <v>954</v>
      </c>
    </row>
    <row r="149" spans="1:1" x14ac:dyDescent="0.2">
      <c r="A149" s="12" t="s">
        <v>1090</v>
      </c>
    </row>
    <row r="167" spans="1:1" x14ac:dyDescent="0.2">
      <c r="A167" s="14" t="s">
        <v>940</v>
      </c>
    </row>
  </sheetData>
  <mergeCells count="1">
    <mergeCell ref="A1:F1"/>
  </mergeCells>
  <conditionalFormatting sqref="F2:F3">
    <cfRule type="cellIs" dxfId="65" priority="4" stopIfTrue="1" operator="between">
      <formula>0.009</formula>
      <formula>-0.009</formula>
    </cfRule>
  </conditionalFormatting>
  <conditionalFormatting sqref="F5:F160">
    <cfRule type="cellIs" dxfId="64" priority="1" stopIfTrue="1" operator="between">
      <formula>0.009</formula>
      <formula>-0.009</formula>
    </cfRule>
  </conditionalFormatting>
  <conditionalFormatting sqref="F262:F263">
    <cfRule type="cellIs" dxfId="63" priority="2" stopIfTrue="1" operator="between">
      <formula>0.009</formula>
      <formula>-0.009</formula>
    </cfRule>
  </conditionalFormatting>
  <conditionalFormatting sqref="F266:F65540">
    <cfRule type="cellIs" dxfId="62"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55"/>
  <sheetViews>
    <sheetView workbookViewId="0">
      <selection sqref="A1:G1"/>
    </sheetView>
  </sheetViews>
  <sheetFormatPr defaultColWidth="9.109375" defaultRowHeight="10.5" x14ac:dyDescent="0.2"/>
  <cols>
    <col min="1" max="1" width="38.6640625" style="14" bestFit="1" customWidth="1"/>
    <col min="2" max="2" width="37" style="14" bestFit="1" customWidth="1"/>
    <col min="3" max="3" width="25.10937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17</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119</v>
      </c>
      <c r="B7" s="46" t="s">
        <v>118</v>
      </c>
      <c r="C7" s="46" t="s">
        <v>120</v>
      </c>
      <c r="D7" s="47">
        <v>2043971</v>
      </c>
      <c r="E7" s="5">
        <v>37367.877820000002</v>
      </c>
      <c r="F7" s="5">
        <v>6.1798277813616798</v>
      </c>
      <c r="G7" s="5"/>
    </row>
    <row r="8" spans="1:7" x14ac:dyDescent="0.2">
      <c r="A8" s="46" t="s">
        <v>135</v>
      </c>
      <c r="B8" s="46" t="s">
        <v>134</v>
      </c>
      <c r="C8" s="46" t="s">
        <v>136</v>
      </c>
      <c r="D8" s="47">
        <v>1987098</v>
      </c>
      <c r="E8" s="5">
        <v>25337.4866</v>
      </c>
      <c r="F8" s="5">
        <v>4.1902648139347596</v>
      </c>
      <c r="G8" s="5"/>
    </row>
    <row r="9" spans="1:7" x14ac:dyDescent="0.2">
      <c r="A9" s="46" t="s">
        <v>130</v>
      </c>
      <c r="B9" s="46" t="s">
        <v>129</v>
      </c>
      <c r="C9" s="46" t="s">
        <v>131</v>
      </c>
      <c r="D9" s="47">
        <v>1342233</v>
      </c>
      <c r="E9" s="5">
        <v>23266.266820000001</v>
      </c>
      <c r="F9" s="5">
        <v>3.8477304693459198</v>
      </c>
      <c r="G9" s="5"/>
    </row>
    <row r="10" spans="1:7" x14ac:dyDescent="0.2">
      <c r="A10" s="46" t="s">
        <v>184</v>
      </c>
      <c r="B10" s="46" t="s">
        <v>183</v>
      </c>
      <c r="C10" s="46" t="s">
        <v>185</v>
      </c>
      <c r="D10" s="47">
        <v>803952</v>
      </c>
      <c r="E10" s="5">
        <v>18160.069749999999</v>
      </c>
      <c r="F10" s="5">
        <v>3.00327741631745</v>
      </c>
      <c r="G10" s="5"/>
    </row>
    <row r="11" spans="1:7" x14ac:dyDescent="0.2">
      <c r="A11" s="46" t="s">
        <v>377</v>
      </c>
      <c r="B11" s="46" t="s">
        <v>376</v>
      </c>
      <c r="C11" s="46" t="s">
        <v>128</v>
      </c>
      <c r="D11" s="47">
        <v>710533</v>
      </c>
      <c r="E11" s="5">
        <v>17764.746070000001</v>
      </c>
      <c r="F11" s="5">
        <v>2.93789954626387</v>
      </c>
      <c r="G11" s="5"/>
    </row>
    <row r="12" spans="1:7" x14ac:dyDescent="0.2">
      <c r="A12" s="46" t="s">
        <v>255</v>
      </c>
      <c r="B12" s="46" t="s">
        <v>254</v>
      </c>
      <c r="C12" s="46" t="s">
        <v>167</v>
      </c>
      <c r="D12" s="47">
        <v>637966</v>
      </c>
      <c r="E12" s="5">
        <v>17006.897629999999</v>
      </c>
      <c r="F12" s="5">
        <v>2.8125680284791801</v>
      </c>
      <c r="G12" s="5"/>
    </row>
    <row r="13" spans="1:7" x14ac:dyDescent="0.2">
      <c r="A13" s="46" t="s">
        <v>194</v>
      </c>
      <c r="B13" s="46" t="s">
        <v>193</v>
      </c>
      <c r="C13" s="46" t="s">
        <v>180</v>
      </c>
      <c r="D13" s="47">
        <v>12833401</v>
      </c>
      <c r="E13" s="5">
        <v>16479.370220000001</v>
      </c>
      <c r="F13" s="5">
        <v>2.72532655976502</v>
      </c>
      <c r="G13" s="5"/>
    </row>
    <row r="14" spans="1:7" x14ac:dyDescent="0.2">
      <c r="A14" s="46" t="s">
        <v>559</v>
      </c>
      <c r="B14" s="46" t="s">
        <v>558</v>
      </c>
      <c r="C14" s="46" t="s">
        <v>150</v>
      </c>
      <c r="D14" s="47">
        <v>216138</v>
      </c>
      <c r="E14" s="5">
        <v>15521.734329999999</v>
      </c>
      <c r="F14" s="5">
        <v>2.56695457765895</v>
      </c>
      <c r="G14" s="5"/>
    </row>
    <row r="15" spans="1:7" x14ac:dyDescent="0.2">
      <c r="A15" s="46" t="s">
        <v>122</v>
      </c>
      <c r="B15" s="46" t="s">
        <v>121</v>
      </c>
      <c r="C15" s="46" t="s">
        <v>120</v>
      </c>
      <c r="D15" s="47">
        <v>1148695</v>
      </c>
      <c r="E15" s="5">
        <v>15488.429029999999</v>
      </c>
      <c r="F15" s="5">
        <v>2.5614466111857701</v>
      </c>
      <c r="G15" s="5"/>
    </row>
    <row r="16" spans="1:7" x14ac:dyDescent="0.2">
      <c r="A16" s="46" t="s">
        <v>707</v>
      </c>
      <c r="B16" s="46" t="s">
        <v>706</v>
      </c>
      <c r="C16" s="46" t="s">
        <v>226</v>
      </c>
      <c r="D16" s="47">
        <v>998385</v>
      </c>
      <c r="E16" s="5">
        <v>15227.86721</v>
      </c>
      <c r="F16" s="5">
        <v>2.5183553984132701</v>
      </c>
      <c r="G16" s="5"/>
    </row>
    <row r="17" spans="1:7" x14ac:dyDescent="0.2">
      <c r="A17" s="46" t="s">
        <v>579</v>
      </c>
      <c r="B17" s="46" t="s">
        <v>578</v>
      </c>
      <c r="C17" s="46" t="s">
        <v>158</v>
      </c>
      <c r="D17" s="47">
        <v>3049105</v>
      </c>
      <c r="E17" s="5">
        <v>14742.42268</v>
      </c>
      <c r="F17" s="5">
        <v>2.4380735154748101</v>
      </c>
      <c r="G17" s="5"/>
    </row>
    <row r="18" spans="1:7" x14ac:dyDescent="0.2">
      <c r="A18" s="46" t="s">
        <v>221</v>
      </c>
      <c r="B18" s="46" t="s">
        <v>220</v>
      </c>
      <c r="C18" s="46" t="s">
        <v>128</v>
      </c>
      <c r="D18" s="47">
        <v>2076823</v>
      </c>
      <c r="E18" s="5">
        <v>14386.15292</v>
      </c>
      <c r="F18" s="5">
        <v>2.3791543076163202</v>
      </c>
      <c r="G18" s="5"/>
    </row>
    <row r="19" spans="1:7" x14ac:dyDescent="0.2">
      <c r="A19" s="46" t="s">
        <v>555</v>
      </c>
      <c r="B19" s="46" t="s">
        <v>554</v>
      </c>
      <c r="C19" s="46" t="s">
        <v>128</v>
      </c>
      <c r="D19" s="47">
        <v>837502</v>
      </c>
      <c r="E19" s="5">
        <v>14148.340039999999</v>
      </c>
      <c r="F19" s="5">
        <v>2.33982527079842</v>
      </c>
      <c r="G19" s="5"/>
    </row>
    <row r="20" spans="1:7" x14ac:dyDescent="0.2">
      <c r="A20" s="46" t="s">
        <v>379</v>
      </c>
      <c r="B20" s="46" t="s">
        <v>378</v>
      </c>
      <c r="C20" s="46" t="s">
        <v>192</v>
      </c>
      <c r="D20" s="47">
        <v>10203812</v>
      </c>
      <c r="E20" s="5">
        <v>13362.912200000001</v>
      </c>
      <c r="F20" s="5">
        <v>2.20993272487254</v>
      </c>
      <c r="G20" s="5"/>
    </row>
    <row r="21" spans="1:7" x14ac:dyDescent="0.2">
      <c r="A21" s="46" t="s">
        <v>163</v>
      </c>
      <c r="B21" s="46" t="s">
        <v>162</v>
      </c>
      <c r="C21" s="46" t="s">
        <v>164</v>
      </c>
      <c r="D21" s="47">
        <v>833638</v>
      </c>
      <c r="E21" s="5">
        <v>13252.760109999999</v>
      </c>
      <c r="F21" s="5">
        <v>2.1917159840333702</v>
      </c>
      <c r="G21" s="5"/>
    </row>
    <row r="22" spans="1:7" x14ac:dyDescent="0.2">
      <c r="A22" s="46" t="s">
        <v>149</v>
      </c>
      <c r="B22" s="46" t="s">
        <v>148</v>
      </c>
      <c r="C22" s="46" t="s">
        <v>150</v>
      </c>
      <c r="D22" s="47">
        <v>6398413</v>
      </c>
      <c r="E22" s="5">
        <v>12905.59902</v>
      </c>
      <c r="F22" s="5">
        <v>2.1343031505049499</v>
      </c>
      <c r="G22" s="5"/>
    </row>
    <row r="23" spans="1:7" x14ac:dyDescent="0.2">
      <c r="A23" s="46" t="s">
        <v>778</v>
      </c>
      <c r="B23" s="46" t="s">
        <v>777</v>
      </c>
      <c r="C23" s="46" t="s">
        <v>229</v>
      </c>
      <c r="D23" s="47">
        <v>1303298</v>
      </c>
      <c r="E23" s="5">
        <v>12905.256799999999</v>
      </c>
      <c r="F23" s="5">
        <v>2.1342465548193901</v>
      </c>
      <c r="G23" s="5"/>
    </row>
    <row r="24" spans="1:7" x14ac:dyDescent="0.2">
      <c r="A24" s="46" t="s">
        <v>468</v>
      </c>
      <c r="B24" s="46" t="s">
        <v>467</v>
      </c>
      <c r="C24" s="46" t="s">
        <v>469</v>
      </c>
      <c r="D24" s="47">
        <v>1930420</v>
      </c>
      <c r="E24" s="5">
        <v>12282.29725</v>
      </c>
      <c r="F24" s="5">
        <v>2.0312227022929199</v>
      </c>
      <c r="G24" s="5"/>
    </row>
    <row r="25" spans="1:7" x14ac:dyDescent="0.2">
      <c r="A25" s="46" t="s">
        <v>273</v>
      </c>
      <c r="B25" s="46" t="s">
        <v>272</v>
      </c>
      <c r="C25" s="46" t="s">
        <v>155</v>
      </c>
      <c r="D25" s="47">
        <v>823394</v>
      </c>
      <c r="E25" s="5">
        <v>11874.98827</v>
      </c>
      <c r="F25" s="5">
        <v>1.9638627263711701</v>
      </c>
      <c r="G25" s="5"/>
    </row>
    <row r="26" spans="1:7" x14ac:dyDescent="0.2">
      <c r="A26" s="46" t="s">
        <v>244</v>
      </c>
      <c r="B26" s="46" t="s">
        <v>243</v>
      </c>
      <c r="C26" s="46" t="s">
        <v>216</v>
      </c>
      <c r="D26" s="47">
        <v>762944</v>
      </c>
      <c r="E26" s="5">
        <v>11596.367329999999</v>
      </c>
      <c r="F26" s="5">
        <v>1.91778493105791</v>
      </c>
      <c r="G26" s="5"/>
    </row>
    <row r="27" spans="1:7" x14ac:dyDescent="0.2">
      <c r="A27" s="46" t="s">
        <v>146</v>
      </c>
      <c r="B27" s="46" t="s">
        <v>145</v>
      </c>
      <c r="C27" s="46" t="s">
        <v>147</v>
      </c>
      <c r="D27" s="47">
        <v>84775</v>
      </c>
      <c r="E27" s="5">
        <v>9757.2210130000003</v>
      </c>
      <c r="F27" s="5">
        <v>1.61363044953949</v>
      </c>
      <c r="G27" s="5"/>
    </row>
    <row r="28" spans="1:7" x14ac:dyDescent="0.2">
      <c r="A28" s="46" t="s">
        <v>399</v>
      </c>
      <c r="B28" s="46" t="s">
        <v>398</v>
      </c>
      <c r="C28" s="46" t="s">
        <v>400</v>
      </c>
      <c r="D28" s="47">
        <v>831075</v>
      </c>
      <c r="E28" s="5">
        <v>9634.236938</v>
      </c>
      <c r="F28" s="5">
        <v>1.5932915796948901</v>
      </c>
      <c r="G28" s="5"/>
    </row>
    <row r="29" spans="1:7" x14ac:dyDescent="0.2">
      <c r="A29" s="46" t="s">
        <v>223</v>
      </c>
      <c r="B29" s="46" t="s">
        <v>222</v>
      </c>
      <c r="C29" s="46" t="s">
        <v>131</v>
      </c>
      <c r="D29" s="47">
        <v>2808852</v>
      </c>
      <c r="E29" s="5">
        <v>9389.992236</v>
      </c>
      <c r="F29" s="5">
        <v>1.552898860522</v>
      </c>
      <c r="G29" s="5"/>
    </row>
    <row r="30" spans="1:7" x14ac:dyDescent="0.2">
      <c r="A30" s="46" t="s">
        <v>603</v>
      </c>
      <c r="B30" s="46" t="s">
        <v>602</v>
      </c>
      <c r="C30" s="46" t="s">
        <v>528</v>
      </c>
      <c r="D30" s="47">
        <v>2005931</v>
      </c>
      <c r="E30" s="5">
        <v>9225.2766690000008</v>
      </c>
      <c r="F30" s="5">
        <v>1.52565851677348</v>
      </c>
      <c r="G30" s="5"/>
    </row>
    <row r="31" spans="1:7" x14ac:dyDescent="0.2">
      <c r="A31" s="46" t="s">
        <v>471</v>
      </c>
      <c r="B31" s="46" t="s">
        <v>470</v>
      </c>
      <c r="C31" s="46" t="s">
        <v>155</v>
      </c>
      <c r="D31" s="47">
        <v>1941100</v>
      </c>
      <c r="E31" s="5">
        <v>9185.2852000000003</v>
      </c>
      <c r="F31" s="5">
        <v>1.51904480452752</v>
      </c>
      <c r="G31" s="5"/>
    </row>
    <row r="32" spans="1:7" x14ac:dyDescent="0.2">
      <c r="A32" s="46" t="s">
        <v>143</v>
      </c>
      <c r="B32" s="46" t="s">
        <v>142</v>
      </c>
      <c r="C32" s="46" t="s">
        <v>144</v>
      </c>
      <c r="D32" s="47">
        <v>2432445</v>
      </c>
      <c r="E32" s="5">
        <v>8698.4233199999999</v>
      </c>
      <c r="F32" s="5">
        <v>1.4385285229714</v>
      </c>
      <c r="G32" s="5"/>
    </row>
    <row r="33" spans="1:7" x14ac:dyDescent="0.2">
      <c r="A33" s="46" t="s">
        <v>173</v>
      </c>
      <c r="B33" s="46" t="s">
        <v>172</v>
      </c>
      <c r="C33" s="46" t="s">
        <v>174</v>
      </c>
      <c r="D33" s="47">
        <v>2272055</v>
      </c>
      <c r="E33" s="5">
        <v>8041.9386729999997</v>
      </c>
      <c r="F33" s="5">
        <v>1.3299603543665299</v>
      </c>
      <c r="G33" s="5"/>
    </row>
    <row r="34" spans="1:7" x14ac:dyDescent="0.2">
      <c r="A34" s="46" t="s">
        <v>176</v>
      </c>
      <c r="B34" s="46" t="s">
        <v>175</v>
      </c>
      <c r="C34" s="46" t="s">
        <v>177</v>
      </c>
      <c r="D34" s="47">
        <v>1143404</v>
      </c>
      <c r="E34" s="5">
        <v>7840.3212279999998</v>
      </c>
      <c r="F34" s="5">
        <v>1.2966172489908401</v>
      </c>
      <c r="G34" s="5"/>
    </row>
    <row r="35" spans="1:7" x14ac:dyDescent="0.2">
      <c r="A35" s="46" t="s">
        <v>157</v>
      </c>
      <c r="B35" s="46" t="s">
        <v>156</v>
      </c>
      <c r="C35" s="46" t="s">
        <v>158</v>
      </c>
      <c r="D35" s="47">
        <v>117160</v>
      </c>
      <c r="E35" s="5">
        <v>7751.5399200000002</v>
      </c>
      <c r="F35" s="5">
        <v>1.28193476698619</v>
      </c>
      <c r="G35" s="5"/>
    </row>
    <row r="36" spans="1:7" x14ac:dyDescent="0.2">
      <c r="A36" s="46" t="s">
        <v>231</v>
      </c>
      <c r="B36" s="46" t="s">
        <v>230</v>
      </c>
      <c r="C36" s="46" t="s">
        <v>155</v>
      </c>
      <c r="D36" s="47">
        <v>3407626</v>
      </c>
      <c r="E36" s="5">
        <v>7658.639435</v>
      </c>
      <c r="F36" s="5">
        <v>1.26657106340981</v>
      </c>
      <c r="G36" s="5"/>
    </row>
    <row r="37" spans="1:7" x14ac:dyDescent="0.2">
      <c r="A37" s="46" t="s">
        <v>225</v>
      </c>
      <c r="B37" s="46" t="s">
        <v>224</v>
      </c>
      <c r="C37" s="46" t="s">
        <v>226</v>
      </c>
      <c r="D37" s="47">
        <v>1001916</v>
      </c>
      <c r="E37" s="5">
        <v>7211.2904099999996</v>
      </c>
      <c r="F37" s="5">
        <v>1.19258934183662</v>
      </c>
      <c r="G37" s="5"/>
    </row>
    <row r="38" spans="1:7" x14ac:dyDescent="0.2">
      <c r="A38" s="46" t="s">
        <v>620</v>
      </c>
      <c r="B38" s="46" t="s">
        <v>619</v>
      </c>
      <c r="C38" s="46" t="s">
        <v>192</v>
      </c>
      <c r="D38" s="47">
        <v>1563667</v>
      </c>
      <c r="E38" s="5">
        <v>7059.1746720000001</v>
      </c>
      <c r="F38" s="5">
        <v>1.16743273358065</v>
      </c>
      <c r="G38" s="5"/>
    </row>
    <row r="39" spans="1:7" x14ac:dyDescent="0.2">
      <c r="A39" s="46" t="s">
        <v>412</v>
      </c>
      <c r="B39" s="46" t="s">
        <v>411</v>
      </c>
      <c r="C39" s="46" t="s">
        <v>158</v>
      </c>
      <c r="D39" s="47">
        <v>941015</v>
      </c>
      <c r="E39" s="5">
        <v>6833.6509299999998</v>
      </c>
      <c r="F39" s="5">
        <v>1.1301360507751199</v>
      </c>
      <c r="G39" s="5"/>
    </row>
    <row r="40" spans="1:7" x14ac:dyDescent="0.2">
      <c r="A40" s="46" t="s">
        <v>780</v>
      </c>
      <c r="B40" s="46" t="s">
        <v>779</v>
      </c>
      <c r="C40" s="46" t="s">
        <v>167</v>
      </c>
      <c r="D40" s="47">
        <v>282218</v>
      </c>
      <c r="E40" s="5">
        <v>6829.2522730000001</v>
      </c>
      <c r="F40" s="5">
        <v>1.1294086093383799</v>
      </c>
      <c r="G40" s="5"/>
    </row>
    <row r="41" spans="1:7" x14ac:dyDescent="0.2">
      <c r="A41" s="46" t="s">
        <v>685</v>
      </c>
      <c r="B41" s="46" t="s">
        <v>684</v>
      </c>
      <c r="C41" s="46" t="s">
        <v>180</v>
      </c>
      <c r="D41" s="47">
        <v>4558919</v>
      </c>
      <c r="E41" s="5">
        <v>6799.171797</v>
      </c>
      <c r="F41" s="5">
        <v>1.12443395805749</v>
      </c>
      <c r="G41" s="5"/>
    </row>
    <row r="42" spans="1:7" x14ac:dyDescent="0.2">
      <c r="A42" s="46" t="s">
        <v>124</v>
      </c>
      <c r="B42" s="46" t="s">
        <v>123</v>
      </c>
      <c r="C42" s="46" t="s">
        <v>125</v>
      </c>
      <c r="D42" s="47">
        <v>166745</v>
      </c>
      <c r="E42" s="5">
        <v>5823.235635</v>
      </c>
      <c r="F42" s="5">
        <v>0.96303551215658301</v>
      </c>
      <c r="G42" s="5"/>
    </row>
    <row r="43" spans="1:7" x14ac:dyDescent="0.2">
      <c r="A43" s="46" t="s">
        <v>782</v>
      </c>
      <c r="B43" s="46" t="s">
        <v>781</v>
      </c>
      <c r="C43" s="46" t="s">
        <v>424</v>
      </c>
      <c r="D43" s="47">
        <v>113096</v>
      </c>
      <c r="E43" s="5">
        <v>5785.2562360000002</v>
      </c>
      <c r="F43" s="5">
        <v>0.95675455217833105</v>
      </c>
      <c r="G43" s="5"/>
    </row>
    <row r="44" spans="1:7" x14ac:dyDescent="0.2">
      <c r="A44" s="46" t="s">
        <v>557</v>
      </c>
      <c r="B44" s="46" t="s">
        <v>556</v>
      </c>
      <c r="C44" s="46" t="s">
        <v>320</v>
      </c>
      <c r="D44" s="47">
        <v>347809</v>
      </c>
      <c r="E44" s="5">
        <v>5594.6816699999999</v>
      </c>
      <c r="F44" s="5">
        <v>0.92523769689795399</v>
      </c>
      <c r="G44" s="5"/>
    </row>
    <row r="45" spans="1:7" x14ac:dyDescent="0.2">
      <c r="A45" s="46" t="s">
        <v>248</v>
      </c>
      <c r="B45" s="46" t="s">
        <v>247</v>
      </c>
      <c r="C45" s="46" t="s">
        <v>128</v>
      </c>
      <c r="D45" s="47">
        <v>786828</v>
      </c>
      <c r="E45" s="5">
        <v>5514.4840379999996</v>
      </c>
      <c r="F45" s="5">
        <v>0.911974766725137</v>
      </c>
      <c r="G45" s="5"/>
    </row>
    <row r="46" spans="1:7" x14ac:dyDescent="0.2">
      <c r="A46" s="46" t="s">
        <v>784</v>
      </c>
      <c r="B46" s="46" t="s">
        <v>783</v>
      </c>
      <c r="C46" s="46" t="s">
        <v>180</v>
      </c>
      <c r="D46" s="47">
        <v>430261</v>
      </c>
      <c r="E46" s="5">
        <v>5187.2266159999999</v>
      </c>
      <c r="F46" s="5">
        <v>0.85785356353896203</v>
      </c>
      <c r="G46" s="5"/>
    </row>
    <row r="47" spans="1:7" x14ac:dyDescent="0.2">
      <c r="A47" s="46" t="s">
        <v>343</v>
      </c>
      <c r="B47" s="46" t="s">
        <v>342</v>
      </c>
      <c r="C47" s="46" t="s">
        <v>219</v>
      </c>
      <c r="D47" s="47">
        <v>227077</v>
      </c>
      <c r="E47" s="5">
        <v>4835.831792</v>
      </c>
      <c r="F47" s="5">
        <v>0.79974056322242704</v>
      </c>
      <c r="G47" s="5"/>
    </row>
    <row r="48" spans="1:7" x14ac:dyDescent="0.2">
      <c r="A48" s="46" t="s">
        <v>171</v>
      </c>
      <c r="B48" s="46" t="s">
        <v>170</v>
      </c>
      <c r="C48" s="46" t="s">
        <v>155</v>
      </c>
      <c r="D48" s="47">
        <v>332747</v>
      </c>
      <c r="E48" s="5">
        <v>4716.1896049999996</v>
      </c>
      <c r="F48" s="5">
        <v>0.77995436838934096</v>
      </c>
      <c r="G48" s="5"/>
    </row>
    <row r="49" spans="1:7" x14ac:dyDescent="0.2">
      <c r="A49" s="46" t="s">
        <v>605</v>
      </c>
      <c r="B49" s="46" t="s">
        <v>604</v>
      </c>
      <c r="C49" s="46" t="s">
        <v>226</v>
      </c>
      <c r="D49" s="47">
        <v>456360</v>
      </c>
      <c r="E49" s="5">
        <v>4628.1749399999999</v>
      </c>
      <c r="F49" s="5">
        <v>0.7653986723299</v>
      </c>
      <c r="G49" s="5"/>
    </row>
    <row r="50" spans="1:7" x14ac:dyDescent="0.2">
      <c r="A50" s="46" t="s">
        <v>166</v>
      </c>
      <c r="B50" s="46" t="s">
        <v>165</v>
      </c>
      <c r="C50" s="46" t="s">
        <v>167</v>
      </c>
      <c r="D50" s="47">
        <v>660862</v>
      </c>
      <c r="E50" s="5">
        <v>4457.1837589999996</v>
      </c>
      <c r="F50" s="5">
        <v>0.73712047960507598</v>
      </c>
      <c r="G50" s="5"/>
    </row>
    <row r="51" spans="1:7" x14ac:dyDescent="0.2">
      <c r="A51" s="46" t="s">
        <v>711</v>
      </c>
      <c r="B51" s="46" t="s">
        <v>710</v>
      </c>
      <c r="C51" s="46" t="s">
        <v>174</v>
      </c>
      <c r="D51" s="47">
        <v>300027</v>
      </c>
      <c r="E51" s="5">
        <v>4376.4938490000004</v>
      </c>
      <c r="F51" s="5">
        <v>0.72377613744319103</v>
      </c>
      <c r="G51" s="5"/>
    </row>
    <row r="52" spans="1:7" x14ac:dyDescent="0.2">
      <c r="A52" s="46" t="s">
        <v>613</v>
      </c>
      <c r="B52" s="46" t="s">
        <v>612</v>
      </c>
      <c r="C52" s="46" t="s">
        <v>226</v>
      </c>
      <c r="D52" s="47">
        <v>359390</v>
      </c>
      <c r="E52" s="5">
        <v>4250.3258349999996</v>
      </c>
      <c r="F52" s="5">
        <v>0.70291071388897697</v>
      </c>
      <c r="G52" s="5"/>
    </row>
    <row r="53" spans="1:7" x14ac:dyDescent="0.2">
      <c r="A53" s="46" t="s">
        <v>581</v>
      </c>
      <c r="B53" s="46" t="s">
        <v>580</v>
      </c>
      <c r="C53" s="46" t="s">
        <v>219</v>
      </c>
      <c r="D53" s="47">
        <v>434087</v>
      </c>
      <c r="E53" s="5">
        <v>4239.5106859999996</v>
      </c>
      <c r="F53" s="5">
        <v>0.70112212534317597</v>
      </c>
      <c r="G53" s="5"/>
    </row>
    <row r="54" spans="1:7" x14ac:dyDescent="0.2">
      <c r="A54" s="46" t="s">
        <v>218</v>
      </c>
      <c r="B54" s="46" t="s">
        <v>217</v>
      </c>
      <c r="C54" s="46" t="s">
        <v>219</v>
      </c>
      <c r="D54" s="47">
        <v>331956</v>
      </c>
      <c r="E54" s="5">
        <v>3931.6868639999998</v>
      </c>
      <c r="F54" s="5">
        <v>0.65021481355726596</v>
      </c>
      <c r="G54" s="5"/>
    </row>
    <row r="55" spans="1:7" x14ac:dyDescent="0.2">
      <c r="A55" s="46" t="s">
        <v>786</v>
      </c>
      <c r="B55" s="46" t="s">
        <v>785</v>
      </c>
      <c r="C55" s="46" t="s">
        <v>174</v>
      </c>
      <c r="D55" s="47">
        <v>1318797</v>
      </c>
      <c r="E55" s="5">
        <v>3591.7436299999999</v>
      </c>
      <c r="F55" s="5">
        <v>0.59399565517533703</v>
      </c>
      <c r="G55" s="5"/>
    </row>
    <row r="56" spans="1:7" x14ac:dyDescent="0.2">
      <c r="A56" s="46" t="s">
        <v>788</v>
      </c>
      <c r="B56" s="46" t="s">
        <v>787</v>
      </c>
      <c r="C56" s="46" t="s">
        <v>125</v>
      </c>
      <c r="D56" s="47">
        <v>287677</v>
      </c>
      <c r="E56" s="5">
        <v>3020.0331460000002</v>
      </c>
      <c r="F56" s="5">
        <v>0.49944727464011801</v>
      </c>
      <c r="G56" s="5"/>
    </row>
    <row r="57" spans="1:7" x14ac:dyDescent="0.2">
      <c r="A57" s="46" t="s">
        <v>481</v>
      </c>
      <c r="B57" s="46" t="s">
        <v>480</v>
      </c>
      <c r="C57" s="46" t="s">
        <v>158</v>
      </c>
      <c r="D57" s="47">
        <v>190059</v>
      </c>
      <c r="E57" s="5">
        <v>2973.5680849999999</v>
      </c>
      <c r="F57" s="5">
        <v>0.49176297219689002</v>
      </c>
      <c r="G57" s="5"/>
    </row>
    <row r="58" spans="1:7" x14ac:dyDescent="0.2">
      <c r="A58" s="46" t="s">
        <v>790</v>
      </c>
      <c r="B58" s="46" t="s">
        <v>789</v>
      </c>
      <c r="C58" s="46" t="s">
        <v>226</v>
      </c>
      <c r="D58" s="47">
        <v>155692</v>
      </c>
      <c r="E58" s="5">
        <v>2666.5368840000001</v>
      </c>
      <c r="F58" s="5">
        <v>0.44098674254787501</v>
      </c>
      <c r="G58" s="5"/>
    </row>
    <row r="59" spans="1:7" x14ac:dyDescent="0.2">
      <c r="A59" s="46" t="s">
        <v>792</v>
      </c>
      <c r="B59" s="46" t="s">
        <v>791</v>
      </c>
      <c r="C59" s="46" t="s">
        <v>155</v>
      </c>
      <c r="D59" s="47">
        <v>331872</v>
      </c>
      <c r="E59" s="5">
        <v>2312.8159679999999</v>
      </c>
      <c r="F59" s="5">
        <v>0.38248905760908702</v>
      </c>
      <c r="G59" s="5"/>
    </row>
    <row r="60" spans="1:7" x14ac:dyDescent="0.2">
      <c r="A60" s="46" t="s">
        <v>489</v>
      </c>
      <c r="B60" s="46" t="s">
        <v>488</v>
      </c>
      <c r="C60" s="46" t="s">
        <v>424</v>
      </c>
      <c r="D60" s="47">
        <v>3252270</v>
      </c>
      <c r="E60" s="5">
        <v>1947.134049</v>
      </c>
      <c r="F60" s="5">
        <v>0.32201328499327297</v>
      </c>
      <c r="G60" s="5"/>
    </row>
    <row r="61" spans="1:7" x14ac:dyDescent="0.2">
      <c r="A61" s="46" t="s">
        <v>794</v>
      </c>
      <c r="B61" s="46" t="s">
        <v>793</v>
      </c>
      <c r="C61" s="46" t="s">
        <v>174</v>
      </c>
      <c r="D61" s="47">
        <v>458701</v>
      </c>
      <c r="E61" s="5">
        <v>1924.709396</v>
      </c>
      <c r="F61" s="5">
        <v>0.31830473899918799</v>
      </c>
      <c r="G61" s="5"/>
    </row>
    <row r="62" spans="1:7" x14ac:dyDescent="0.2">
      <c r="A62" s="46" t="s">
        <v>679</v>
      </c>
      <c r="B62" s="46" t="s">
        <v>678</v>
      </c>
      <c r="C62" s="46" t="s">
        <v>174</v>
      </c>
      <c r="D62" s="47">
        <v>528424</v>
      </c>
      <c r="E62" s="5">
        <v>1758.066648</v>
      </c>
      <c r="F62" s="5">
        <v>0.290745681762556</v>
      </c>
      <c r="G62" s="5"/>
    </row>
    <row r="63" spans="1:7" x14ac:dyDescent="0.2">
      <c r="A63" s="46" t="s">
        <v>796</v>
      </c>
      <c r="B63" s="46" t="s">
        <v>795</v>
      </c>
      <c r="C63" s="46" t="s">
        <v>155</v>
      </c>
      <c r="D63" s="47">
        <v>127115</v>
      </c>
      <c r="E63" s="5">
        <v>1363.1812600000001</v>
      </c>
      <c r="F63" s="5">
        <v>0.225440295597167</v>
      </c>
      <c r="G63" s="5"/>
    </row>
    <row r="64" spans="1:7" x14ac:dyDescent="0.2">
      <c r="A64" s="46" t="s">
        <v>767</v>
      </c>
      <c r="B64" s="46" t="s">
        <v>766</v>
      </c>
      <c r="C64" s="46" t="s">
        <v>226</v>
      </c>
      <c r="D64" s="47">
        <v>35806</v>
      </c>
      <c r="E64" s="5">
        <v>984.897739</v>
      </c>
      <c r="F64" s="5">
        <v>0.16288049427347701</v>
      </c>
      <c r="G64" s="5"/>
    </row>
    <row r="65" spans="1:9" x14ac:dyDescent="0.2">
      <c r="A65" s="46" t="s">
        <v>798</v>
      </c>
      <c r="B65" s="46" t="s">
        <v>797</v>
      </c>
      <c r="C65" s="46" t="s">
        <v>799</v>
      </c>
      <c r="D65" s="47">
        <v>255654</v>
      </c>
      <c r="E65" s="5">
        <v>376.73173439999999</v>
      </c>
      <c r="F65" s="5">
        <v>6.23031698396216E-2</v>
      </c>
      <c r="G65" s="5"/>
    </row>
    <row r="66" spans="1:9" x14ac:dyDescent="0.2">
      <c r="A66" s="45" t="s">
        <v>31</v>
      </c>
      <c r="B66" s="45"/>
      <c r="C66" s="45"/>
      <c r="D66" s="45"/>
      <c r="E66" s="6">
        <f>SUM(E7:E65)</f>
        <v>541252.95687840006</v>
      </c>
      <c r="F66" s="6">
        <f>SUM(F7:F65)</f>
        <v>89.511373264849055</v>
      </c>
      <c r="G66" s="5"/>
      <c r="H66" s="12"/>
      <c r="I66" s="12"/>
    </row>
    <row r="67" spans="1:9" x14ac:dyDescent="0.2">
      <c r="A67" s="46"/>
      <c r="B67" s="46"/>
      <c r="C67" s="46"/>
      <c r="D67" s="46"/>
      <c r="E67" s="5"/>
      <c r="F67" s="5"/>
      <c r="G67" s="5"/>
    </row>
    <row r="68" spans="1:9" x14ac:dyDescent="0.2">
      <c r="A68" s="45" t="s">
        <v>1420</v>
      </c>
      <c r="B68" s="46"/>
      <c r="C68" s="46"/>
      <c r="D68" s="46"/>
      <c r="E68" s="5"/>
      <c r="F68" s="5"/>
      <c r="G68" s="5"/>
    </row>
    <row r="69" spans="1:9" x14ac:dyDescent="0.2">
      <c r="A69" s="46"/>
      <c r="B69" s="46" t="s">
        <v>317</v>
      </c>
      <c r="C69" s="46" t="s">
        <v>216</v>
      </c>
      <c r="D69" s="47">
        <v>98000</v>
      </c>
      <c r="E69" s="5">
        <v>9.7999999999999997E-3</v>
      </c>
      <c r="F69" s="5">
        <v>1.6207051561523301E-6</v>
      </c>
      <c r="G69" s="5"/>
    </row>
    <row r="70" spans="1:9" x14ac:dyDescent="0.2">
      <c r="A70" s="46"/>
      <c r="B70" s="46" t="s">
        <v>800</v>
      </c>
      <c r="C70" s="46" t="s">
        <v>320</v>
      </c>
      <c r="D70" s="47">
        <v>23815</v>
      </c>
      <c r="E70" s="5">
        <v>2.3814999999999999E-3</v>
      </c>
      <c r="F70" s="5">
        <v>3.93847890752733E-7</v>
      </c>
      <c r="G70" s="5"/>
    </row>
    <row r="71" spans="1:9" x14ac:dyDescent="0.2">
      <c r="A71" s="45" t="s">
        <v>31</v>
      </c>
      <c r="B71" s="45"/>
      <c r="C71" s="45"/>
      <c r="D71" s="45"/>
      <c r="E71" s="6">
        <f>SUM(E68:E70)</f>
        <v>1.21815E-2</v>
      </c>
      <c r="F71" s="6">
        <f>SUM(F68:F70)</f>
        <v>2.0145530469050631E-6</v>
      </c>
      <c r="G71" s="5"/>
      <c r="H71" s="12"/>
      <c r="I71" s="12"/>
    </row>
    <row r="72" spans="1:9" x14ac:dyDescent="0.2">
      <c r="A72" s="46"/>
      <c r="B72" s="46"/>
      <c r="C72" s="46"/>
      <c r="D72" s="46"/>
      <c r="E72" s="5"/>
      <c r="F72" s="5"/>
      <c r="G72" s="5"/>
    </row>
    <row r="73" spans="1:9" x14ac:dyDescent="0.2">
      <c r="A73" s="45" t="s">
        <v>32</v>
      </c>
      <c r="B73" s="46"/>
      <c r="C73" s="46"/>
      <c r="D73" s="46"/>
      <c r="E73" s="5"/>
      <c r="F73" s="5"/>
      <c r="G73" s="5"/>
    </row>
    <row r="74" spans="1:9" x14ac:dyDescent="0.2">
      <c r="A74" s="45" t="s">
        <v>40</v>
      </c>
      <c r="B74" s="46"/>
      <c r="C74" s="46"/>
      <c r="D74" s="46"/>
      <c r="E74" s="5"/>
      <c r="F74" s="5"/>
      <c r="G74" s="46"/>
    </row>
    <row r="75" spans="1:9" x14ac:dyDescent="0.2">
      <c r="A75" s="46" t="s">
        <v>307</v>
      </c>
      <c r="B75" s="46" t="s">
        <v>1306</v>
      </c>
      <c r="C75" s="46" t="s">
        <v>42</v>
      </c>
      <c r="D75" s="47">
        <v>2500000</v>
      </c>
      <c r="E75" s="5">
        <v>2471.7399999999998</v>
      </c>
      <c r="F75" s="5">
        <v>0.40877160843550697</v>
      </c>
      <c r="G75" s="5">
        <v>6.4201999999999995</v>
      </c>
    </row>
    <row r="76" spans="1:9" x14ac:dyDescent="0.2">
      <c r="A76" s="45" t="s">
        <v>31</v>
      </c>
      <c r="B76" s="45"/>
      <c r="C76" s="45"/>
      <c r="D76" s="45"/>
      <c r="E76" s="6">
        <f>SUM(E74:E75)</f>
        <v>2471.7399999999998</v>
      </c>
      <c r="F76" s="6">
        <f>SUM(F74:F75)</f>
        <v>0.40877160843550697</v>
      </c>
      <c r="G76" s="46"/>
      <c r="H76" s="12"/>
      <c r="I76" s="12"/>
    </row>
    <row r="77" spans="1:9" x14ac:dyDescent="0.2">
      <c r="A77" s="46"/>
      <c r="B77" s="46"/>
      <c r="C77" s="46"/>
      <c r="D77" s="46"/>
      <c r="E77" s="5"/>
      <c r="F77" s="5"/>
      <c r="G77" s="45"/>
    </row>
    <row r="78" spans="1:9" x14ac:dyDescent="0.2">
      <c r="A78" s="45" t="s">
        <v>44</v>
      </c>
      <c r="B78" s="45"/>
      <c r="C78" s="45"/>
      <c r="D78" s="45"/>
      <c r="E78" s="6">
        <f>E66+E71+E76</f>
        <v>543724.70905990002</v>
      </c>
      <c r="F78" s="6">
        <f>F66+F71+F76</f>
        <v>89.920146887837603</v>
      </c>
      <c r="G78" s="5"/>
      <c r="H78" s="12"/>
      <c r="I78" s="12"/>
    </row>
    <row r="79" spans="1:9" x14ac:dyDescent="0.2">
      <c r="A79" s="45"/>
      <c r="B79" s="45"/>
      <c r="C79" s="45"/>
      <c r="D79" s="45"/>
      <c r="E79" s="6"/>
      <c r="F79" s="6"/>
      <c r="G79" s="45"/>
      <c r="H79" s="12"/>
      <c r="I79" s="12"/>
    </row>
    <row r="80" spans="1:9" x14ac:dyDescent="0.2">
      <c r="A80" s="45" t="s">
        <v>46</v>
      </c>
      <c r="B80" s="45"/>
      <c r="C80" s="45"/>
      <c r="D80" s="45"/>
      <c r="E80" s="6">
        <f>E82-(E66+E71+E76)</f>
        <v>60950.358628900023</v>
      </c>
      <c r="F80" s="11">
        <f>F82-(F66+F71+F76)</f>
        <v>10.079853112162397</v>
      </c>
      <c r="G80" s="45"/>
      <c r="H80" s="12"/>
      <c r="I80" s="12"/>
    </row>
    <row r="81" spans="1:9" x14ac:dyDescent="0.2">
      <c r="A81" s="45"/>
      <c r="B81" s="45"/>
      <c r="C81" s="45"/>
      <c r="D81" s="45"/>
      <c r="E81" s="6"/>
      <c r="F81" s="11"/>
      <c r="G81" s="45"/>
      <c r="H81" s="12"/>
      <c r="I81" s="12"/>
    </row>
    <row r="82" spans="1:9" x14ac:dyDescent="0.2">
      <c r="A82" s="48" t="s">
        <v>45</v>
      </c>
      <c r="B82" s="48"/>
      <c r="C82" s="48"/>
      <c r="D82" s="48"/>
      <c r="E82" s="7">
        <v>604675.06768880005</v>
      </c>
      <c r="F82" s="7">
        <v>100</v>
      </c>
      <c r="G82" s="48"/>
      <c r="H82" s="12"/>
      <c r="I82" s="12"/>
    </row>
    <row r="83" spans="1:9" x14ac:dyDescent="0.2">
      <c r="A83" s="14" t="s">
        <v>1304</v>
      </c>
      <c r="B83" s="12"/>
      <c r="C83" s="12"/>
      <c r="D83" s="12"/>
      <c r="E83" s="3"/>
      <c r="F83" s="3" t="s">
        <v>776</v>
      </c>
      <c r="G83" s="12"/>
      <c r="H83" s="12"/>
      <c r="I83" s="12"/>
    </row>
    <row r="85" spans="1:9" x14ac:dyDescent="0.2">
      <c r="A85" s="12" t="s">
        <v>47</v>
      </c>
    </row>
    <row r="86" spans="1:9" x14ac:dyDescent="0.2">
      <c r="A86" s="12" t="s">
        <v>330</v>
      </c>
    </row>
    <row r="88" spans="1:9" x14ac:dyDescent="0.2">
      <c r="A88" s="12" t="s">
        <v>48</v>
      </c>
    </row>
    <row r="89" spans="1:9" x14ac:dyDescent="0.2">
      <c r="A89" s="12" t="s">
        <v>49</v>
      </c>
    </row>
    <row r="90" spans="1:9" x14ac:dyDescent="0.2">
      <c r="A90" s="12" t="s">
        <v>50</v>
      </c>
      <c r="B90" s="12"/>
      <c r="C90" s="30" t="s">
        <v>52</v>
      </c>
      <c r="D90" s="12" t="s">
        <v>1150</v>
      </c>
    </row>
    <row r="91" spans="1:9" x14ac:dyDescent="0.2">
      <c r="A91" s="14" t="s">
        <v>53</v>
      </c>
      <c r="C91" s="49">
        <v>257.95400000000001</v>
      </c>
      <c r="D91" s="61">
        <v>227.07300000000001</v>
      </c>
      <c r="E91" s="62"/>
    </row>
    <row r="92" spans="1:9" x14ac:dyDescent="0.2">
      <c r="A92" s="14" t="s">
        <v>54</v>
      </c>
      <c r="C92" s="49">
        <v>43.770200000000003</v>
      </c>
      <c r="D92" s="61">
        <v>35.301000000000002</v>
      </c>
      <c r="E92" s="62"/>
    </row>
    <row r="93" spans="1:9" x14ac:dyDescent="0.2">
      <c r="A93" s="14" t="s">
        <v>55</v>
      </c>
      <c r="C93" s="49">
        <v>281.69830000000002</v>
      </c>
      <c r="D93" s="61">
        <v>249.5607</v>
      </c>
      <c r="E93" s="62"/>
    </row>
    <row r="94" spans="1:9" x14ac:dyDescent="0.2">
      <c r="A94" s="14" t="s">
        <v>56</v>
      </c>
      <c r="C94" s="49">
        <v>48.817100000000003</v>
      </c>
      <c r="D94" s="61">
        <v>39.537300000000002</v>
      </c>
      <c r="E94" s="62"/>
    </row>
    <row r="95" spans="1:9" x14ac:dyDescent="0.2">
      <c r="C95" s="49"/>
      <c r="D95" s="62"/>
      <c r="E95" s="62"/>
    </row>
    <row r="96" spans="1:9" x14ac:dyDescent="0.2">
      <c r="A96" s="14" t="s">
        <v>937</v>
      </c>
      <c r="C96" s="49"/>
      <c r="D96" s="62"/>
      <c r="E96" s="62"/>
    </row>
    <row r="98" spans="1:4" x14ac:dyDescent="0.2">
      <c r="A98" s="12" t="s">
        <v>58</v>
      </c>
    </row>
    <row r="99" spans="1:4" x14ac:dyDescent="0.2">
      <c r="A99" s="101" t="s">
        <v>62</v>
      </c>
      <c r="B99" s="102"/>
      <c r="C99" s="51" t="s">
        <v>63</v>
      </c>
    </row>
    <row r="100" spans="1:4" x14ac:dyDescent="0.2">
      <c r="A100" s="97" t="s">
        <v>54</v>
      </c>
      <c r="B100" s="98"/>
      <c r="C100" s="52">
        <v>3.5</v>
      </c>
    </row>
    <row r="101" spans="1:4" x14ac:dyDescent="0.2">
      <c r="A101" s="97" t="s">
        <v>56</v>
      </c>
      <c r="B101" s="98"/>
      <c r="C101" s="52">
        <v>4</v>
      </c>
    </row>
    <row r="102" spans="1:4" x14ac:dyDescent="0.2">
      <c r="A102" s="14" t="s">
        <v>64</v>
      </c>
    </row>
    <row r="103" spans="1:4" x14ac:dyDescent="0.2">
      <c r="A103" s="14" t="s">
        <v>57</v>
      </c>
    </row>
    <row r="105" spans="1:4" x14ac:dyDescent="0.2">
      <c r="A105" s="12" t="s">
        <v>331</v>
      </c>
      <c r="D105" s="32">
        <v>0.21640000000000001</v>
      </c>
    </row>
    <row r="107" spans="1:4" x14ac:dyDescent="0.2">
      <c r="A107" s="12" t="s">
        <v>61</v>
      </c>
      <c r="D107" s="30" t="s">
        <v>59</v>
      </c>
    </row>
    <row r="108" spans="1:4" x14ac:dyDescent="0.2">
      <c r="A108" s="29" t="s">
        <v>1363</v>
      </c>
      <c r="D108" s="30"/>
    </row>
    <row r="109" spans="1:4" ht="15.05" x14ac:dyDescent="0.3">
      <c r="A109" s="31" t="s">
        <v>1364</v>
      </c>
      <c r="D109" s="30"/>
    </row>
    <row r="111" spans="1:4" x14ac:dyDescent="0.2">
      <c r="A111" s="12" t="s">
        <v>1366</v>
      </c>
    </row>
    <row r="113" spans="1:1" x14ac:dyDescent="0.2">
      <c r="A113" s="12" t="s">
        <v>943</v>
      </c>
    </row>
    <row r="114" spans="1:1" x14ac:dyDescent="0.2">
      <c r="A114" s="12"/>
    </row>
    <row r="115" spans="1:1" x14ac:dyDescent="0.2">
      <c r="A115" s="12" t="s">
        <v>941</v>
      </c>
    </row>
    <row r="116" spans="1:1" x14ac:dyDescent="0.2">
      <c r="A116" s="13"/>
    </row>
    <row r="134" spans="1:1" x14ac:dyDescent="0.2">
      <c r="A134" s="12" t="s">
        <v>955</v>
      </c>
    </row>
    <row r="136" spans="1:1" x14ac:dyDescent="0.2">
      <c r="A136" s="12" t="s">
        <v>1090</v>
      </c>
    </row>
    <row r="155" spans="1:1" x14ac:dyDescent="0.2">
      <c r="A155" s="14" t="s">
        <v>940</v>
      </c>
    </row>
  </sheetData>
  <mergeCells count="4">
    <mergeCell ref="A1:F1"/>
    <mergeCell ref="A99:B99"/>
    <mergeCell ref="A100:B100"/>
    <mergeCell ref="A101:B101"/>
  </mergeCells>
  <conditionalFormatting sqref="F2:F3">
    <cfRule type="cellIs" dxfId="61" priority="4" stopIfTrue="1" operator="between">
      <formula>0.009</formula>
      <formula>-0.009</formula>
    </cfRule>
  </conditionalFormatting>
  <conditionalFormatting sqref="F5:F148">
    <cfRule type="cellIs" dxfId="60" priority="1" stopIfTrue="1" operator="between">
      <formula>0.009</formula>
      <formula>-0.009</formula>
    </cfRule>
  </conditionalFormatting>
  <conditionalFormatting sqref="F249:F251">
    <cfRule type="cellIs" dxfId="59" priority="2" stopIfTrue="1" operator="between">
      <formula>0.009</formula>
      <formula>-0.009</formula>
    </cfRule>
  </conditionalFormatting>
  <conditionalFormatting sqref="F254:F65541">
    <cfRule type="cellIs" dxfId="58"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46"/>
  <sheetViews>
    <sheetView workbookViewId="0">
      <selection sqref="A1:G1"/>
    </sheetView>
  </sheetViews>
  <sheetFormatPr defaultColWidth="9.109375" defaultRowHeight="10.5" x14ac:dyDescent="0.2"/>
  <cols>
    <col min="1" max="1" width="38.6640625" style="14" bestFit="1" customWidth="1"/>
    <col min="2" max="2" width="34.109375" style="14" bestFit="1" customWidth="1"/>
    <col min="3" max="3" width="24.332031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18</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119</v>
      </c>
      <c r="B7" s="46" t="s">
        <v>118</v>
      </c>
      <c r="C7" s="46" t="s">
        <v>120</v>
      </c>
      <c r="D7" s="47">
        <v>1549110</v>
      </c>
      <c r="E7" s="5">
        <v>28320.829020000001</v>
      </c>
      <c r="F7" s="5">
        <v>6.4008755022525596</v>
      </c>
    </row>
    <row r="8" spans="1:7" x14ac:dyDescent="0.2">
      <c r="A8" s="46" t="s">
        <v>122</v>
      </c>
      <c r="B8" s="46" t="s">
        <v>121</v>
      </c>
      <c r="C8" s="46" t="s">
        <v>120</v>
      </c>
      <c r="D8" s="47">
        <v>1076387</v>
      </c>
      <c r="E8" s="5">
        <v>14513.464110000001</v>
      </c>
      <c r="F8" s="5">
        <v>3.2802315500339398</v>
      </c>
    </row>
    <row r="9" spans="1:7" x14ac:dyDescent="0.2">
      <c r="A9" s="46" t="s">
        <v>255</v>
      </c>
      <c r="B9" s="46" t="s">
        <v>254</v>
      </c>
      <c r="C9" s="46" t="s">
        <v>167</v>
      </c>
      <c r="D9" s="47">
        <v>532031</v>
      </c>
      <c r="E9" s="5">
        <v>14182.8824</v>
      </c>
      <c r="F9" s="5">
        <v>3.20551578632739</v>
      </c>
    </row>
    <row r="10" spans="1:7" x14ac:dyDescent="0.2">
      <c r="A10" s="46" t="s">
        <v>549</v>
      </c>
      <c r="B10" s="46" t="s">
        <v>548</v>
      </c>
      <c r="C10" s="46" t="s">
        <v>128</v>
      </c>
      <c r="D10" s="47">
        <v>160042</v>
      </c>
      <c r="E10" s="5">
        <v>12978.12586</v>
      </c>
      <c r="F10" s="5">
        <v>2.9332251476028399</v>
      </c>
    </row>
    <row r="11" spans="1:7" x14ac:dyDescent="0.2">
      <c r="A11" s="46" t="s">
        <v>194</v>
      </c>
      <c r="B11" s="46" t="s">
        <v>193</v>
      </c>
      <c r="C11" s="46" t="s">
        <v>180</v>
      </c>
      <c r="D11" s="47">
        <v>9400160</v>
      </c>
      <c r="E11" s="5">
        <v>12070.74546</v>
      </c>
      <c r="F11" s="5">
        <v>2.7281453821241399</v>
      </c>
    </row>
    <row r="12" spans="1:7" x14ac:dyDescent="0.2">
      <c r="A12" s="46" t="s">
        <v>707</v>
      </c>
      <c r="B12" s="46" t="s">
        <v>706</v>
      </c>
      <c r="C12" s="46" t="s">
        <v>226</v>
      </c>
      <c r="D12" s="47">
        <v>759768</v>
      </c>
      <c r="E12" s="5">
        <v>11588.361419999999</v>
      </c>
      <c r="F12" s="5">
        <v>2.61912031855227</v>
      </c>
    </row>
    <row r="13" spans="1:7" x14ac:dyDescent="0.2">
      <c r="A13" s="46" t="s">
        <v>782</v>
      </c>
      <c r="B13" s="46" t="s">
        <v>781</v>
      </c>
      <c r="C13" s="46" t="s">
        <v>424</v>
      </c>
      <c r="D13" s="47">
        <v>219878</v>
      </c>
      <c r="E13" s="5">
        <v>11247.529270000001</v>
      </c>
      <c r="F13" s="5">
        <v>2.54208782215979</v>
      </c>
    </row>
    <row r="14" spans="1:7" x14ac:dyDescent="0.2">
      <c r="A14" s="46" t="s">
        <v>379</v>
      </c>
      <c r="B14" s="46" t="s">
        <v>378</v>
      </c>
      <c r="C14" s="46" t="s">
        <v>192</v>
      </c>
      <c r="D14" s="47">
        <v>8461745</v>
      </c>
      <c r="E14" s="5">
        <v>11081.501249999999</v>
      </c>
      <c r="F14" s="5">
        <v>2.5045633314340798</v>
      </c>
    </row>
    <row r="15" spans="1:7" x14ac:dyDescent="0.2">
      <c r="A15" s="46" t="s">
        <v>135</v>
      </c>
      <c r="B15" s="46" t="s">
        <v>134</v>
      </c>
      <c r="C15" s="46" t="s">
        <v>136</v>
      </c>
      <c r="D15" s="47">
        <v>795986</v>
      </c>
      <c r="E15" s="5">
        <v>10149.617490000001</v>
      </c>
      <c r="F15" s="5">
        <v>2.29394548807509</v>
      </c>
    </row>
    <row r="16" spans="1:7" x14ac:dyDescent="0.2">
      <c r="A16" s="46" t="s">
        <v>559</v>
      </c>
      <c r="B16" s="46" t="s">
        <v>558</v>
      </c>
      <c r="C16" s="46" t="s">
        <v>150</v>
      </c>
      <c r="D16" s="47">
        <v>139804</v>
      </c>
      <c r="E16" s="5">
        <v>10039.884459999999</v>
      </c>
      <c r="F16" s="5">
        <v>2.2691443968704901</v>
      </c>
    </row>
    <row r="17" spans="1:6" x14ac:dyDescent="0.2">
      <c r="A17" s="46" t="s">
        <v>149</v>
      </c>
      <c r="B17" s="46" t="s">
        <v>148</v>
      </c>
      <c r="C17" s="46" t="s">
        <v>150</v>
      </c>
      <c r="D17" s="47">
        <v>4844529</v>
      </c>
      <c r="E17" s="5">
        <v>9771.4149930000003</v>
      </c>
      <c r="F17" s="5">
        <v>2.2084668074817899</v>
      </c>
    </row>
    <row r="18" spans="1:6" x14ac:dyDescent="0.2">
      <c r="A18" s="46" t="s">
        <v>130</v>
      </c>
      <c r="B18" s="46" t="s">
        <v>129</v>
      </c>
      <c r="C18" s="46" t="s">
        <v>131</v>
      </c>
      <c r="D18" s="47">
        <v>546788</v>
      </c>
      <c r="E18" s="5">
        <v>9478.0231920000006</v>
      </c>
      <c r="F18" s="5">
        <v>2.14215644664255</v>
      </c>
    </row>
    <row r="19" spans="1:6" x14ac:dyDescent="0.2">
      <c r="A19" s="46" t="s">
        <v>146</v>
      </c>
      <c r="B19" s="46" t="s">
        <v>145</v>
      </c>
      <c r="C19" s="46" t="s">
        <v>147</v>
      </c>
      <c r="D19" s="47">
        <v>81281</v>
      </c>
      <c r="E19" s="5">
        <v>9355.0773360000003</v>
      </c>
      <c r="F19" s="5">
        <v>2.1143690850078301</v>
      </c>
    </row>
    <row r="20" spans="1:6" x14ac:dyDescent="0.2">
      <c r="A20" s="46" t="s">
        <v>421</v>
      </c>
      <c r="B20" s="46" t="s">
        <v>420</v>
      </c>
      <c r="C20" s="46" t="s">
        <v>177</v>
      </c>
      <c r="D20" s="47">
        <v>510460</v>
      </c>
      <c r="E20" s="5">
        <v>9151.7821100000001</v>
      </c>
      <c r="F20" s="5">
        <v>2.0684217212880198</v>
      </c>
    </row>
    <row r="21" spans="1:6" x14ac:dyDescent="0.2">
      <c r="A21" s="46" t="s">
        <v>259</v>
      </c>
      <c r="B21" s="46" t="s">
        <v>258</v>
      </c>
      <c r="C21" s="46" t="s">
        <v>136</v>
      </c>
      <c r="D21" s="47">
        <v>2467055</v>
      </c>
      <c r="E21" s="5">
        <v>8890.0326929999992</v>
      </c>
      <c r="F21" s="5">
        <v>2.00926295055356</v>
      </c>
    </row>
    <row r="22" spans="1:6" x14ac:dyDescent="0.2">
      <c r="A22" s="46" t="s">
        <v>273</v>
      </c>
      <c r="B22" s="46" t="s">
        <v>272</v>
      </c>
      <c r="C22" s="46" t="s">
        <v>155</v>
      </c>
      <c r="D22" s="47">
        <v>572804</v>
      </c>
      <c r="E22" s="5">
        <v>8260.9792880000005</v>
      </c>
      <c r="F22" s="5">
        <v>1.8670887039299999</v>
      </c>
    </row>
    <row r="23" spans="1:6" x14ac:dyDescent="0.2">
      <c r="A23" s="46" t="s">
        <v>468</v>
      </c>
      <c r="B23" s="46" t="s">
        <v>467</v>
      </c>
      <c r="C23" s="46" t="s">
        <v>469</v>
      </c>
      <c r="D23" s="47">
        <v>1234701</v>
      </c>
      <c r="E23" s="5">
        <v>7855.7851129999999</v>
      </c>
      <c r="F23" s="5">
        <v>1.7755095532426599</v>
      </c>
    </row>
    <row r="24" spans="1:6" x14ac:dyDescent="0.2">
      <c r="A24" s="46" t="s">
        <v>295</v>
      </c>
      <c r="B24" s="46" t="s">
        <v>294</v>
      </c>
      <c r="C24" s="46" t="s">
        <v>174</v>
      </c>
      <c r="D24" s="47">
        <v>511611</v>
      </c>
      <c r="E24" s="5">
        <v>7822.020579</v>
      </c>
      <c r="F24" s="5">
        <v>1.76787832965196</v>
      </c>
    </row>
    <row r="25" spans="1:6" x14ac:dyDescent="0.2">
      <c r="A25" s="46" t="s">
        <v>171</v>
      </c>
      <c r="B25" s="46" t="s">
        <v>170</v>
      </c>
      <c r="C25" s="46" t="s">
        <v>155</v>
      </c>
      <c r="D25" s="47">
        <v>519474</v>
      </c>
      <c r="E25" s="5">
        <v>7362.7647390000002</v>
      </c>
      <c r="F25" s="5">
        <v>1.6640805399246099</v>
      </c>
    </row>
    <row r="26" spans="1:6" x14ac:dyDescent="0.2">
      <c r="A26" s="46" t="s">
        <v>579</v>
      </c>
      <c r="B26" s="46" t="s">
        <v>578</v>
      </c>
      <c r="C26" s="46" t="s">
        <v>158</v>
      </c>
      <c r="D26" s="47">
        <v>1476588</v>
      </c>
      <c r="E26" s="5">
        <v>7139.3029800000004</v>
      </c>
      <c r="F26" s="5">
        <v>1.6135752776011301</v>
      </c>
    </row>
    <row r="27" spans="1:6" x14ac:dyDescent="0.2">
      <c r="A27" s="46" t="s">
        <v>745</v>
      </c>
      <c r="B27" s="46" t="s">
        <v>744</v>
      </c>
      <c r="C27" s="46" t="s">
        <v>192</v>
      </c>
      <c r="D27" s="47">
        <v>248087</v>
      </c>
      <c r="E27" s="5">
        <v>6338.1266759999999</v>
      </c>
      <c r="F27" s="5">
        <v>1.4324990183702599</v>
      </c>
    </row>
    <row r="28" spans="1:6" x14ac:dyDescent="0.2">
      <c r="A28" s="46" t="s">
        <v>603</v>
      </c>
      <c r="B28" s="46" t="s">
        <v>602</v>
      </c>
      <c r="C28" s="46" t="s">
        <v>528</v>
      </c>
      <c r="D28" s="47">
        <v>1375604</v>
      </c>
      <c r="E28" s="5">
        <v>6326.4027960000003</v>
      </c>
      <c r="F28" s="5">
        <v>1.4298492690910101</v>
      </c>
    </row>
    <row r="29" spans="1:6" x14ac:dyDescent="0.2">
      <c r="A29" s="46" t="s">
        <v>143</v>
      </c>
      <c r="B29" s="46" t="s">
        <v>142</v>
      </c>
      <c r="C29" s="46" t="s">
        <v>144</v>
      </c>
      <c r="D29" s="47">
        <v>1719022</v>
      </c>
      <c r="E29" s="5">
        <v>6147.2226719999999</v>
      </c>
      <c r="F29" s="5">
        <v>1.3893522318965099</v>
      </c>
    </row>
    <row r="30" spans="1:6" x14ac:dyDescent="0.2">
      <c r="A30" s="46" t="s">
        <v>460</v>
      </c>
      <c r="B30" s="46" t="s">
        <v>459</v>
      </c>
      <c r="C30" s="46" t="s">
        <v>120</v>
      </c>
      <c r="D30" s="47">
        <v>3597396</v>
      </c>
      <c r="E30" s="5">
        <v>5654.387033</v>
      </c>
      <c r="F30" s="5">
        <v>1.27796497108983</v>
      </c>
    </row>
    <row r="31" spans="1:6" x14ac:dyDescent="0.2">
      <c r="A31" s="46" t="s">
        <v>711</v>
      </c>
      <c r="B31" s="46" t="s">
        <v>710</v>
      </c>
      <c r="C31" s="46" t="s">
        <v>174</v>
      </c>
      <c r="D31" s="47">
        <v>377338</v>
      </c>
      <c r="E31" s="5">
        <v>5504.2294060000004</v>
      </c>
      <c r="F31" s="5">
        <v>1.24402739548207</v>
      </c>
    </row>
    <row r="32" spans="1:6" x14ac:dyDescent="0.2">
      <c r="A32" s="46" t="s">
        <v>191</v>
      </c>
      <c r="B32" s="46" t="s">
        <v>190</v>
      </c>
      <c r="C32" s="46" t="s">
        <v>192</v>
      </c>
      <c r="D32" s="47">
        <v>198696</v>
      </c>
      <c r="E32" s="5">
        <v>5502.5876760000001</v>
      </c>
      <c r="F32" s="5">
        <v>1.24365634316115</v>
      </c>
    </row>
    <row r="33" spans="1:6" x14ac:dyDescent="0.2">
      <c r="A33" s="46" t="s">
        <v>215</v>
      </c>
      <c r="B33" s="46" t="s">
        <v>214</v>
      </c>
      <c r="C33" s="46" t="s">
        <v>216</v>
      </c>
      <c r="D33" s="47">
        <v>605153</v>
      </c>
      <c r="E33" s="5">
        <v>5334.4236950000004</v>
      </c>
      <c r="F33" s="5">
        <v>1.20564909748398</v>
      </c>
    </row>
    <row r="34" spans="1:6" x14ac:dyDescent="0.2">
      <c r="A34" s="46" t="s">
        <v>163</v>
      </c>
      <c r="B34" s="46" t="s">
        <v>162</v>
      </c>
      <c r="C34" s="46" t="s">
        <v>164</v>
      </c>
      <c r="D34" s="47">
        <v>332201</v>
      </c>
      <c r="E34" s="5">
        <v>5281.1653980000001</v>
      </c>
      <c r="F34" s="5">
        <v>1.19361203005498</v>
      </c>
    </row>
    <row r="35" spans="1:6" x14ac:dyDescent="0.2">
      <c r="A35" s="46" t="s">
        <v>685</v>
      </c>
      <c r="B35" s="46" t="s">
        <v>684</v>
      </c>
      <c r="C35" s="46" t="s">
        <v>180</v>
      </c>
      <c r="D35" s="47">
        <v>3510562</v>
      </c>
      <c r="E35" s="5">
        <v>5235.6521670000002</v>
      </c>
      <c r="F35" s="5">
        <v>1.1833254482204401</v>
      </c>
    </row>
    <row r="36" spans="1:6" x14ac:dyDescent="0.2">
      <c r="A36" s="46" t="s">
        <v>636</v>
      </c>
      <c r="B36" s="46" t="s">
        <v>635</v>
      </c>
      <c r="C36" s="46" t="s">
        <v>216</v>
      </c>
      <c r="D36" s="47">
        <v>295160</v>
      </c>
      <c r="E36" s="5">
        <v>5169.5798199999999</v>
      </c>
      <c r="F36" s="5">
        <v>1.16839223892102</v>
      </c>
    </row>
    <row r="37" spans="1:6" x14ac:dyDescent="0.2">
      <c r="A37" s="46" t="s">
        <v>343</v>
      </c>
      <c r="B37" s="46" t="s">
        <v>342</v>
      </c>
      <c r="C37" s="46" t="s">
        <v>219</v>
      </c>
      <c r="D37" s="47">
        <v>239834</v>
      </c>
      <c r="E37" s="5">
        <v>5107.5048640000005</v>
      </c>
      <c r="F37" s="5">
        <v>1.1543624919498701</v>
      </c>
    </row>
    <row r="38" spans="1:6" x14ac:dyDescent="0.2">
      <c r="A38" s="46" t="s">
        <v>225</v>
      </c>
      <c r="B38" s="46" t="s">
        <v>224</v>
      </c>
      <c r="C38" s="46" t="s">
        <v>226</v>
      </c>
      <c r="D38" s="47">
        <v>701012</v>
      </c>
      <c r="E38" s="5">
        <v>5045.5338700000002</v>
      </c>
      <c r="F38" s="5">
        <v>1.14035624174213</v>
      </c>
    </row>
    <row r="39" spans="1:6" x14ac:dyDescent="0.2">
      <c r="A39" s="46" t="s">
        <v>778</v>
      </c>
      <c r="B39" s="46" t="s">
        <v>777</v>
      </c>
      <c r="C39" s="46" t="s">
        <v>229</v>
      </c>
      <c r="D39" s="47">
        <v>504466</v>
      </c>
      <c r="E39" s="5">
        <v>4995.2223320000003</v>
      </c>
      <c r="F39" s="5">
        <v>1.12898518015218</v>
      </c>
    </row>
    <row r="40" spans="1:6" x14ac:dyDescent="0.2">
      <c r="A40" s="46" t="s">
        <v>703</v>
      </c>
      <c r="B40" s="46" t="s">
        <v>702</v>
      </c>
      <c r="C40" s="46" t="s">
        <v>155</v>
      </c>
      <c r="D40" s="47">
        <v>314078</v>
      </c>
      <c r="E40" s="5">
        <v>4717.1374820000001</v>
      </c>
      <c r="F40" s="5">
        <v>1.06613438921468</v>
      </c>
    </row>
    <row r="41" spans="1:6" x14ac:dyDescent="0.2">
      <c r="A41" s="46" t="s">
        <v>458</v>
      </c>
      <c r="B41" s="46" t="s">
        <v>457</v>
      </c>
      <c r="C41" s="46" t="s">
        <v>167</v>
      </c>
      <c r="D41" s="47">
        <v>275195</v>
      </c>
      <c r="E41" s="5">
        <v>4699.3674179999998</v>
      </c>
      <c r="F41" s="5">
        <v>1.06211812375682</v>
      </c>
    </row>
    <row r="42" spans="1:6" x14ac:dyDescent="0.2">
      <c r="A42" s="46" t="s">
        <v>124</v>
      </c>
      <c r="B42" s="46" t="s">
        <v>123</v>
      </c>
      <c r="C42" s="46" t="s">
        <v>125</v>
      </c>
      <c r="D42" s="47">
        <v>134288</v>
      </c>
      <c r="E42" s="5">
        <v>4689.7398240000002</v>
      </c>
      <c r="F42" s="5">
        <v>1.0599421623632901</v>
      </c>
    </row>
    <row r="43" spans="1:6" x14ac:dyDescent="0.2">
      <c r="A43" s="46" t="s">
        <v>218</v>
      </c>
      <c r="B43" s="46" t="s">
        <v>217</v>
      </c>
      <c r="C43" s="46" t="s">
        <v>219</v>
      </c>
      <c r="D43" s="47">
        <v>390328</v>
      </c>
      <c r="E43" s="5">
        <v>4623.0448319999996</v>
      </c>
      <c r="F43" s="5">
        <v>1.04486822720008</v>
      </c>
    </row>
    <row r="44" spans="1:6" x14ac:dyDescent="0.2">
      <c r="A44" s="46" t="s">
        <v>713</v>
      </c>
      <c r="B44" s="46" t="s">
        <v>712</v>
      </c>
      <c r="C44" s="46" t="s">
        <v>131</v>
      </c>
      <c r="D44" s="47">
        <v>312951</v>
      </c>
      <c r="E44" s="5">
        <v>4580.9767380000003</v>
      </c>
      <c r="F44" s="5">
        <v>1.03536029111103</v>
      </c>
    </row>
    <row r="45" spans="1:6" x14ac:dyDescent="0.2">
      <c r="A45" s="46" t="s">
        <v>179</v>
      </c>
      <c r="B45" s="46" t="s">
        <v>178</v>
      </c>
      <c r="C45" s="46" t="s">
        <v>180</v>
      </c>
      <c r="D45" s="47">
        <v>658414</v>
      </c>
      <c r="E45" s="5">
        <v>4374.173409</v>
      </c>
      <c r="F45" s="5">
        <v>0.98862005051124302</v>
      </c>
    </row>
    <row r="46" spans="1:6" x14ac:dyDescent="0.2">
      <c r="A46" s="46" t="s">
        <v>176</v>
      </c>
      <c r="B46" s="46" t="s">
        <v>175</v>
      </c>
      <c r="C46" s="46" t="s">
        <v>177</v>
      </c>
      <c r="D46" s="47">
        <v>635064</v>
      </c>
      <c r="E46" s="5">
        <v>4354.6338480000004</v>
      </c>
      <c r="F46" s="5">
        <v>0.984203855729609</v>
      </c>
    </row>
    <row r="47" spans="1:6" x14ac:dyDescent="0.2">
      <c r="A47" s="46" t="s">
        <v>729</v>
      </c>
      <c r="B47" s="46" t="s">
        <v>728</v>
      </c>
      <c r="C47" s="46" t="s">
        <v>210</v>
      </c>
      <c r="D47" s="47">
        <v>9675</v>
      </c>
      <c r="E47" s="5">
        <v>4130.6203130000004</v>
      </c>
      <c r="F47" s="5">
        <v>0.93357388485757298</v>
      </c>
    </row>
    <row r="48" spans="1:6" x14ac:dyDescent="0.2">
      <c r="A48" s="46" t="s">
        <v>719</v>
      </c>
      <c r="B48" s="46" t="s">
        <v>718</v>
      </c>
      <c r="C48" s="46" t="s">
        <v>226</v>
      </c>
      <c r="D48" s="47">
        <v>134397</v>
      </c>
      <c r="E48" s="5">
        <v>4101.5948449999996</v>
      </c>
      <c r="F48" s="5">
        <v>0.92701375178620704</v>
      </c>
    </row>
    <row r="49" spans="1:6" x14ac:dyDescent="0.2">
      <c r="A49" s="46" t="s">
        <v>157</v>
      </c>
      <c r="B49" s="46" t="s">
        <v>156</v>
      </c>
      <c r="C49" s="46" t="s">
        <v>158</v>
      </c>
      <c r="D49" s="47">
        <v>61692</v>
      </c>
      <c r="E49" s="5">
        <v>4081.6661039999999</v>
      </c>
      <c r="F49" s="5">
        <v>0.922509597265605</v>
      </c>
    </row>
    <row r="50" spans="1:6" x14ac:dyDescent="0.2">
      <c r="A50" s="46" t="s">
        <v>248</v>
      </c>
      <c r="B50" s="46" t="s">
        <v>247</v>
      </c>
      <c r="C50" s="46" t="s">
        <v>128</v>
      </c>
      <c r="D50" s="47">
        <v>572822</v>
      </c>
      <c r="E50" s="5">
        <v>4014.6229870000002</v>
      </c>
      <c r="F50" s="5">
        <v>0.90735698132710596</v>
      </c>
    </row>
    <row r="51" spans="1:6" x14ac:dyDescent="0.2">
      <c r="A51" s="46" t="s">
        <v>223</v>
      </c>
      <c r="B51" s="46" t="s">
        <v>222</v>
      </c>
      <c r="C51" s="46" t="s">
        <v>131</v>
      </c>
      <c r="D51" s="47">
        <v>1200125</v>
      </c>
      <c r="E51" s="5">
        <v>4012.017875</v>
      </c>
      <c r="F51" s="5">
        <v>0.90676819215113702</v>
      </c>
    </row>
    <row r="52" spans="1:6" x14ac:dyDescent="0.2">
      <c r="A52" s="46" t="s">
        <v>555</v>
      </c>
      <c r="B52" s="46" t="s">
        <v>554</v>
      </c>
      <c r="C52" s="46" t="s">
        <v>128</v>
      </c>
      <c r="D52" s="47">
        <v>235860</v>
      </c>
      <c r="E52" s="5">
        <v>3984.5009100000002</v>
      </c>
      <c r="F52" s="5">
        <v>0.90054900036686902</v>
      </c>
    </row>
    <row r="53" spans="1:6" x14ac:dyDescent="0.2">
      <c r="A53" s="46" t="s">
        <v>701</v>
      </c>
      <c r="B53" s="46" t="s">
        <v>700</v>
      </c>
      <c r="C53" s="46" t="s">
        <v>120</v>
      </c>
      <c r="D53" s="47">
        <v>2022164</v>
      </c>
      <c r="E53" s="5">
        <v>3897.3166769999998</v>
      </c>
      <c r="F53" s="5">
        <v>0.88084423039709603</v>
      </c>
    </row>
    <row r="54" spans="1:6" x14ac:dyDescent="0.2">
      <c r="A54" s="46" t="s">
        <v>377</v>
      </c>
      <c r="B54" s="46" t="s">
        <v>376</v>
      </c>
      <c r="C54" s="46" t="s">
        <v>128</v>
      </c>
      <c r="D54" s="47">
        <v>150891</v>
      </c>
      <c r="E54" s="5">
        <v>3772.5767820000001</v>
      </c>
      <c r="F54" s="5">
        <v>0.85265139262758005</v>
      </c>
    </row>
    <row r="55" spans="1:6" x14ac:dyDescent="0.2">
      <c r="A55" s="46" t="s">
        <v>557</v>
      </c>
      <c r="B55" s="46" t="s">
        <v>556</v>
      </c>
      <c r="C55" s="46" t="s">
        <v>320</v>
      </c>
      <c r="D55" s="47">
        <v>230743</v>
      </c>
      <c r="E55" s="5">
        <v>3711.6165270000001</v>
      </c>
      <c r="F55" s="5">
        <v>0.83887358257247902</v>
      </c>
    </row>
    <row r="56" spans="1:6" x14ac:dyDescent="0.2">
      <c r="A56" s="46" t="s">
        <v>166</v>
      </c>
      <c r="B56" s="46" t="s">
        <v>165</v>
      </c>
      <c r="C56" s="46" t="s">
        <v>167</v>
      </c>
      <c r="D56" s="47">
        <v>521701</v>
      </c>
      <c r="E56" s="5">
        <v>3518.6123950000001</v>
      </c>
      <c r="F56" s="5">
        <v>0.79525213987107002</v>
      </c>
    </row>
    <row r="57" spans="1:6" x14ac:dyDescent="0.2">
      <c r="A57" s="46" t="s">
        <v>673</v>
      </c>
      <c r="B57" s="46" t="s">
        <v>672</v>
      </c>
      <c r="C57" s="46" t="s">
        <v>226</v>
      </c>
      <c r="D57" s="47">
        <v>739719</v>
      </c>
      <c r="E57" s="5">
        <v>3417.8716399999998</v>
      </c>
      <c r="F57" s="5">
        <v>0.77248341970745704</v>
      </c>
    </row>
    <row r="58" spans="1:6" x14ac:dyDescent="0.2">
      <c r="A58" s="46" t="s">
        <v>802</v>
      </c>
      <c r="B58" s="46" t="s">
        <v>801</v>
      </c>
      <c r="C58" s="46" t="s">
        <v>400</v>
      </c>
      <c r="D58" s="47">
        <v>633075</v>
      </c>
      <c r="E58" s="5">
        <v>3206.5248750000001</v>
      </c>
      <c r="F58" s="5">
        <v>0.72471630351133498</v>
      </c>
    </row>
    <row r="59" spans="1:6" x14ac:dyDescent="0.2">
      <c r="A59" s="46" t="s">
        <v>581</v>
      </c>
      <c r="B59" s="46" t="s">
        <v>580</v>
      </c>
      <c r="C59" s="46" t="s">
        <v>219</v>
      </c>
      <c r="D59" s="47">
        <v>317121</v>
      </c>
      <c r="E59" s="5">
        <v>3097.1622470000002</v>
      </c>
      <c r="F59" s="5">
        <v>0.69999892797360597</v>
      </c>
    </row>
    <row r="60" spans="1:6" x14ac:dyDescent="0.2">
      <c r="A60" s="46" t="s">
        <v>769</v>
      </c>
      <c r="B60" s="46" t="s">
        <v>768</v>
      </c>
      <c r="C60" s="46" t="s">
        <v>192</v>
      </c>
      <c r="D60" s="47">
        <v>349245</v>
      </c>
      <c r="E60" s="5">
        <v>3057.639975</v>
      </c>
      <c r="F60" s="5">
        <v>0.69106638074981097</v>
      </c>
    </row>
    <row r="61" spans="1:6" x14ac:dyDescent="0.2">
      <c r="A61" s="46" t="s">
        <v>786</v>
      </c>
      <c r="B61" s="46" t="s">
        <v>785</v>
      </c>
      <c r="C61" s="46" t="s">
        <v>174</v>
      </c>
      <c r="D61" s="47">
        <v>1113722</v>
      </c>
      <c r="E61" s="5">
        <v>3033.2218670000002</v>
      </c>
      <c r="F61" s="5">
        <v>0.68554757092972496</v>
      </c>
    </row>
    <row r="62" spans="1:6" x14ac:dyDescent="0.2">
      <c r="A62" s="46" t="s">
        <v>373</v>
      </c>
      <c r="B62" s="46" t="s">
        <v>372</v>
      </c>
      <c r="C62" s="46" t="s">
        <v>128</v>
      </c>
      <c r="D62" s="47">
        <v>779330</v>
      </c>
      <c r="E62" s="5">
        <v>3021.4624100000001</v>
      </c>
      <c r="F62" s="5">
        <v>0.68288978078601403</v>
      </c>
    </row>
    <row r="63" spans="1:6" x14ac:dyDescent="0.2">
      <c r="A63" s="46" t="s">
        <v>231</v>
      </c>
      <c r="B63" s="46" t="s">
        <v>230</v>
      </c>
      <c r="C63" s="46" t="s">
        <v>155</v>
      </c>
      <c r="D63" s="47">
        <v>1329470</v>
      </c>
      <c r="E63" s="5">
        <v>2987.9838249999998</v>
      </c>
      <c r="F63" s="5">
        <v>0.67532318538637903</v>
      </c>
    </row>
    <row r="64" spans="1:6" x14ac:dyDescent="0.2">
      <c r="A64" s="46" t="s">
        <v>804</v>
      </c>
      <c r="B64" s="46" t="s">
        <v>803</v>
      </c>
      <c r="C64" s="46" t="s">
        <v>528</v>
      </c>
      <c r="D64" s="47">
        <v>85166</v>
      </c>
      <c r="E64" s="5">
        <v>2959.9443299999998</v>
      </c>
      <c r="F64" s="5">
        <v>0.66898589502971995</v>
      </c>
    </row>
    <row r="65" spans="1:9" x14ac:dyDescent="0.2">
      <c r="A65" s="46" t="s">
        <v>187</v>
      </c>
      <c r="B65" s="46" t="s">
        <v>186</v>
      </c>
      <c r="C65" s="46" t="s">
        <v>174</v>
      </c>
      <c r="D65" s="47">
        <v>40679</v>
      </c>
      <c r="E65" s="5">
        <v>2933.3016720000001</v>
      </c>
      <c r="F65" s="5">
        <v>0.66296430799260797</v>
      </c>
    </row>
    <row r="66" spans="1:9" x14ac:dyDescent="0.2">
      <c r="A66" s="46" t="s">
        <v>605</v>
      </c>
      <c r="B66" s="46" t="s">
        <v>604</v>
      </c>
      <c r="C66" s="46" t="s">
        <v>226</v>
      </c>
      <c r="D66" s="47">
        <v>279617</v>
      </c>
      <c r="E66" s="5">
        <v>2835.7358060000001</v>
      </c>
      <c r="F66" s="5">
        <v>0.64091315401352</v>
      </c>
    </row>
    <row r="67" spans="1:9" x14ac:dyDescent="0.2">
      <c r="A67" s="46" t="s">
        <v>806</v>
      </c>
      <c r="B67" s="46" t="s">
        <v>805</v>
      </c>
      <c r="C67" s="46" t="s">
        <v>424</v>
      </c>
      <c r="D67" s="47">
        <v>1406358</v>
      </c>
      <c r="E67" s="5">
        <v>2686.7063229999999</v>
      </c>
      <c r="F67" s="5">
        <v>0.60723055361455502</v>
      </c>
    </row>
    <row r="68" spans="1:9" x14ac:dyDescent="0.2">
      <c r="A68" s="46" t="s">
        <v>244</v>
      </c>
      <c r="B68" s="46" t="s">
        <v>243</v>
      </c>
      <c r="C68" s="46" t="s">
        <v>216</v>
      </c>
      <c r="D68" s="47">
        <v>174768</v>
      </c>
      <c r="E68" s="5">
        <v>2656.3862159999999</v>
      </c>
      <c r="F68" s="5">
        <v>0.60037781530011802</v>
      </c>
    </row>
    <row r="69" spans="1:9" x14ac:dyDescent="0.2">
      <c r="A69" s="46" t="s">
        <v>462</v>
      </c>
      <c r="B69" s="46" t="s">
        <v>461</v>
      </c>
      <c r="C69" s="46" t="s">
        <v>400</v>
      </c>
      <c r="D69" s="47">
        <v>448975</v>
      </c>
      <c r="E69" s="5">
        <v>2603.606025</v>
      </c>
      <c r="F69" s="5">
        <v>0.58844880604203698</v>
      </c>
    </row>
    <row r="70" spans="1:9" x14ac:dyDescent="0.2">
      <c r="A70" s="46" t="s">
        <v>363</v>
      </c>
      <c r="B70" s="46" t="s">
        <v>362</v>
      </c>
      <c r="C70" s="46" t="s">
        <v>144</v>
      </c>
      <c r="D70" s="47">
        <v>1512427</v>
      </c>
      <c r="E70" s="5">
        <v>2327.0201820000002</v>
      </c>
      <c r="F70" s="5">
        <v>0.52593681017220095</v>
      </c>
    </row>
    <row r="71" spans="1:9" x14ac:dyDescent="0.2">
      <c r="A71" s="46" t="s">
        <v>173</v>
      </c>
      <c r="B71" s="46" t="s">
        <v>172</v>
      </c>
      <c r="C71" s="46" t="s">
        <v>174</v>
      </c>
      <c r="D71" s="47">
        <v>637243</v>
      </c>
      <c r="E71" s="5">
        <v>2255.5215990000002</v>
      </c>
      <c r="F71" s="5">
        <v>0.50977720100089896</v>
      </c>
    </row>
    <row r="72" spans="1:9" x14ac:dyDescent="0.2">
      <c r="A72" s="46" t="s">
        <v>788</v>
      </c>
      <c r="B72" s="46" t="s">
        <v>787</v>
      </c>
      <c r="C72" s="46" t="s">
        <v>125</v>
      </c>
      <c r="D72" s="47">
        <v>200000</v>
      </c>
      <c r="E72" s="5">
        <v>2099.6</v>
      </c>
      <c r="F72" s="5">
        <v>0.47453689279500699</v>
      </c>
    </row>
    <row r="73" spans="1:9" x14ac:dyDescent="0.2">
      <c r="A73" s="46" t="s">
        <v>471</v>
      </c>
      <c r="B73" s="46" t="s">
        <v>470</v>
      </c>
      <c r="C73" s="46" t="s">
        <v>155</v>
      </c>
      <c r="D73" s="47">
        <v>431760</v>
      </c>
      <c r="E73" s="5">
        <v>2043.0883200000001</v>
      </c>
      <c r="F73" s="5">
        <v>0.46176451851713302</v>
      </c>
    </row>
    <row r="74" spans="1:9" x14ac:dyDescent="0.2">
      <c r="A74" s="46" t="s">
        <v>369</v>
      </c>
      <c r="B74" s="46" t="s">
        <v>368</v>
      </c>
      <c r="C74" s="46" t="s">
        <v>234</v>
      </c>
      <c r="D74" s="47">
        <v>20694</v>
      </c>
      <c r="E74" s="5">
        <v>1099.2135450000001</v>
      </c>
      <c r="F74" s="5">
        <v>0.24843654989640199</v>
      </c>
    </row>
    <row r="75" spans="1:9" x14ac:dyDescent="0.2">
      <c r="A75" s="46" t="s">
        <v>653</v>
      </c>
      <c r="B75" s="46" t="s">
        <v>652</v>
      </c>
      <c r="C75" s="46" t="s">
        <v>528</v>
      </c>
      <c r="D75" s="47">
        <v>104637</v>
      </c>
      <c r="E75" s="5">
        <v>833.17211250000003</v>
      </c>
      <c r="F75" s="5">
        <v>0.188307727866833</v>
      </c>
    </row>
    <row r="76" spans="1:9" x14ac:dyDescent="0.2">
      <c r="A76" s="46" t="s">
        <v>496</v>
      </c>
      <c r="B76" s="46" t="s">
        <v>971</v>
      </c>
      <c r="C76" s="46" t="s">
        <v>469</v>
      </c>
      <c r="D76" s="47">
        <v>74920</v>
      </c>
      <c r="E76" s="5">
        <v>324.36613999999997</v>
      </c>
      <c r="F76" s="5">
        <v>7.3310964090069694E-2</v>
      </c>
    </row>
    <row r="77" spans="1:9" x14ac:dyDescent="0.2">
      <c r="A77" s="45" t="s">
        <v>31</v>
      </c>
      <c r="B77" s="45"/>
      <c r="C77" s="45"/>
      <c r="D77" s="45"/>
      <c r="E77" s="6">
        <f>SUM(E7:E76)</f>
        <v>413645.91024350008</v>
      </c>
      <c r="F77" s="6">
        <f>SUM(F7:F76)</f>
        <v>93.489352716856999</v>
      </c>
      <c r="G77" s="12"/>
      <c r="H77" s="12"/>
      <c r="I77" s="12"/>
    </row>
    <row r="78" spans="1:9" x14ac:dyDescent="0.2">
      <c r="A78" s="46"/>
      <c r="B78" s="46"/>
      <c r="C78" s="46"/>
      <c r="D78" s="46"/>
      <c r="E78" s="5"/>
      <c r="F78" s="5"/>
    </row>
    <row r="79" spans="1:9" x14ac:dyDescent="0.2">
      <c r="A79" s="45" t="s">
        <v>44</v>
      </c>
      <c r="B79" s="45"/>
      <c r="C79" s="45"/>
      <c r="D79" s="45"/>
      <c r="E79" s="6">
        <f>E77</f>
        <v>413645.91024350008</v>
      </c>
      <c r="F79" s="6">
        <f>F77</f>
        <v>93.489352716856999</v>
      </c>
      <c r="G79" s="12"/>
      <c r="H79" s="12"/>
      <c r="I79" s="12"/>
    </row>
    <row r="80" spans="1:9" x14ac:dyDescent="0.2">
      <c r="A80" s="45"/>
      <c r="B80" s="45"/>
      <c r="C80" s="45"/>
      <c r="D80" s="45"/>
      <c r="E80" s="6"/>
      <c r="F80" s="6"/>
      <c r="G80" s="12"/>
      <c r="H80" s="12"/>
      <c r="I80" s="12"/>
    </row>
    <row r="81" spans="1:9" x14ac:dyDescent="0.2">
      <c r="A81" s="45" t="s">
        <v>46</v>
      </c>
      <c r="B81" s="45"/>
      <c r="C81" s="45"/>
      <c r="D81" s="45"/>
      <c r="E81" s="6">
        <f>E83-(E77)</f>
        <v>28806.516928899917</v>
      </c>
      <c r="F81" s="6">
        <f>F83-(F77)</f>
        <v>6.5106472831430011</v>
      </c>
      <c r="G81" s="12"/>
      <c r="H81" s="12"/>
      <c r="I81" s="12"/>
    </row>
    <row r="82" spans="1:9" x14ac:dyDescent="0.2">
      <c r="A82" s="45"/>
      <c r="B82" s="45"/>
      <c r="C82" s="45"/>
      <c r="D82" s="45"/>
      <c r="E82" s="6"/>
      <c r="F82" s="6"/>
      <c r="G82" s="12"/>
      <c r="H82" s="12"/>
      <c r="I82" s="12"/>
    </row>
    <row r="83" spans="1:9" x14ac:dyDescent="0.2">
      <c r="A83" s="48" t="s">
        <v>45</v>
      </c>
      <c r="B83" s="48"/>
      <c r="C83" s="48"/>
      <c r="D83" s="48"/>
      <c r="E83" s="7">
        <v>442452.4271724</v>
      </c>
      <c r="F83" s="7">
        <v>100</v>
      </c>
      <c r="G83" s="12"/>
      <c r="H83" s="12"/>
      <c r="I83" s="12"/>
    </row>
    <row r="85" spans="1:9" x14ac:dyDescent="0.2">
      <c r="A85" s="12"/>
    </row>
    <row r="86" spans="1:9" x14ac:dyDescent="0.2">
      <c r="A86" s="12" t="s">
        <v>48</v>
      </c>
    </row>
    <row r="87" spans="1:9" x14ac:dyDescent="0.2">
      <c r="A87" s="12" t="s">
        <v>49</v>
      </c>
    </row>
    <row r="88" spans="1:9" x14ac:dyDescent="0.2">
      <c r="A88" s="12" t="s">
        <v>50</v>
      </c>
      <c r="B88" s="12"/>
      <c r="C88" s="30" t="s">
        <v>52</v>
      </c>
      <c r="D88" s="12" t="s">
        <v>1150</v>
      </c>
    </row>
    <row r="89" spans="1:9" x14ac:dyDescent="0.2">
      <c r="A89" s="14" t="s">
        <v>53</v>
      </c>
      <c r="C89" s="49">
        <v>10.4991</v>
      </c>
      <c r="D89" s="61">
        <v>9.2235999999999994</v>
      </c>
      <c r="E89" s="62"/>
    </row>
    <row r="90" spans="1:9" x14ac:dyDescent="0.2">
      <c r="A90" s="14" t="s">
        <v>54</v>
      </c>
      <c r="C90" s="49">
        <v>10.4991</v>
      </c>
      <c r="D90" s="61">
        <v>9.2235999999999994</v>
      </c>
      <c r="E90" s="62"/>
    </row>
    <row r="91" spans="1:9" x14ac:dyDescent="0.2">
      <c r="A91" s="14" t="s">
        <v>55</v>
      </c>
      <c r="C91" s="49">
        <v>10.5276</v>
      </c>
      <c r="D91" s="61">
        <v>9.3190000000000008</v>
      </c>
      <c r="E91" s="62"/>
    </row>
    <row r="92" spans="1:9" x14ac:dyDescent="0.2">
      <c r="A92" s="14" t="s">
        <v>56</v>
      </c>
      <c r="C92" s="49">
        <v>10.5276</v>
      </c>
      <c r="D92" s="61">
        <v>9.3190000000000008</v>
      </c>
      <c r="E92" s="62"/>
    </row>
    <row r="94" spans="1:9" x14ac:dyDescent="0.2">
      <c r="A94" s="14" t="s">
        <v>57</v>
      </c>
    </row>
    <row r="96" spans="1:9" x14ac:dyDescent="0.2">
      <c r="A96" s="14" t="s">
        <v>937</v>
      </c>
    </row>
    <row r="98" spans="1:6" x14ac:dyDescent="0.2">
      <c r="A98" s="12" t="s">
        <v>58</v>
      </c>
      <c r="D98" s="30" t="s">
        <v>59</v>
      </c>
    </row>
    <row r="100" spans="1:6" x14ac:dyDescent="0.2">
      <c r="A100" s="12" t="s">
        <v>331</v>
      </c>
      <c r="D100" s="32">
        <v>0.27810000000000001</v>
      </c>
    </row>
    <row r="102" spans="1:6" x14ac:dyDescent="0.2">
      <c r="A102" s="12" t="s">
        <v>61</v>
      </c>
      <c r="D102" s="30" t="s">
        <v>59</v>
      </c>
    </row>
    <row r="104" spans="1:6" x14ac:dyDescent="0.2">
      <c r="A104" s="12" t="s">
        <v>947</v>
      </c>
      <c r="F104" s="14"/>
    </row>
    <row r="105" spans="1:6" x14ac:dyDescent="0.2">
      <c r="F105" s="14"/>
    </row>
    <row r="106" spans="1:6" x14ac:dyDescent="0.2">
      <c r="A106" s="12" t="s">
        <v>941</v>
      </c>
      <c r="F106" s="14"/>
    </row>
    <row r="107" spans="1:6" x14ac:dyDescent="0.2">
      <c r="A107" s="13"/>
      <c r="F107" s="14"/>
    </row>
    <row r="108" spans="1:6" x14ac:dyDescent="0.2">
      <c r="F108" s="14"/>
    </row>
    <row r="109" spans="1:6" x14ac:dyDescent="0.2">
      <c r="F109" s="14"/>
    </row>
    <row r="110" spans="1:6" x14ac:dyDescent="0.2">
      <c r="F110" s="14"/>
    </row>
    <row r="111" spans="1:6" x14ac:dyDescent="0.2">
      <c r="F111" s="14"/>
    </row>
    <row r="112" spans="1:6" x14ac:dyDescent="0.2">
      <c r="F112" s="14"/>
    </row>
    <row r="113" spans="1:6" x14ac:dyDescent="0.2">
      <c r="F113" s="14"/>
    </row>
    <row r="114" spans="1:6" x14ac:dyDescent="0.2">
      <c r="F114" s="14"/>
    </row>
    <row r="115" spans="1:6" x14ac:dyDescent="0.2">
      <c r="F115" s="14"/>
    </row>
    <row r="116" spans="1:6" x14ac:dyDescent="0.2">
      <c r="F116" s="14"/>
    </row>
    <row r="117" spans="1:6" x14ac:dyDescent="0.2">
      <c r="F117" s="14"/>
    </row>
    <row r="125" spans="1:6" x14ac:dyDescent="0.2">
      <c r="A125" s="12" t="s">
        <v>956</v>
      </c>
    </row>
    <row r="127" spans="1:6" x14ac:dyDescent="0.2">
      <c r="A127" s="12" t="s">
        <v>1090</v>
      </c>
    </row>
    <row r="146" spans="1:1" x14ac:dyDescent="0.2">
      <c r="A146" s="14" t="s">
        <v>940</v>
      </c>
    </row>
  </sheetData>
  <mergeCells count="1">
    <mergeCell ref="A1:F1"/>
  </mergeCells>
  <conditionalFormatting sqref="F2:F3 F5:F103">
    <cfRule type="cellIs" dxfId="57" priority="2" stopIfTrue="1" operator="between">
      <formula>0.009</formula>
      <formula>-0.009</formula>
    </cfRule>
  </conditionalFormatting>
  <conditionalFormatting sqref="F118:F65536">
    <cfRule type="cellIs" dxfId="5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21"/>
  <sheetViews>
    <sheetView workbookViewId="0">
      <selection sqref="A1:G1"/>
    </sheetView>
  </sheetViews>
  <sheetFormatPr defaultColWidth="9.109375" defaultRowHeight="10.5" x14ac:dyDescent="0.2"/>
  <cols>
    <col min="1" max="1" width="38.6640625" style="14" bestFit="1" customWidth="1"/>
    <col min="2" max="2" width="30.33203125" style="14" bestFit="1" customWidth="1"/>
    <col min="3" max="3" width="25.10937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19</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119</v>
      </c>
      <c r="B7" s="46" t="s">
        <v>118</v>
      </c>
      <c r="C7" s="46" t="s">
        <v>120</v>
      </c>
      <c r="D7" s="47">
        <v>6800000</v>
      </c>
      <c r="E7" s="5">
        <v>124317.6</v>
      </c>
      <c r="F7" s="5">
        <v>10.908513335207999</v>
      </c>
      <c r="G7" s="5"/>
    </row>
    <row r="8" spans="1:7" x14ac:dyDescent="0.2">
      <c r="A8" s="46" t="s">
        <v>122</v>
      </c>
      <c r="B8" s="46" t="s">
        <v>121</v>
      </c>
      <c r="C8" s="46" t="s">
        <v>120</v>
      </c>
      <c r="D8" s="47">
        <v>8300000</v>
      </c>
      <c r="E8" s="5">
        <v>111913.05</v>
      </c>
      <c r="F8" s="5">
        <v>9.8200496012535297</v>
      </c>
      <c r="G8" s="5"/>
    </row>
    <row r="9" spans="1:7" x14ac:dyDescent="0.2">
      <c r="A9" s="46" t="s">
        <v>130</v>
      </c>
      <c r="B9" s="46" t="s">
        <v>129</v>
      </c>
      <c r="C9" s="46" t="s">
        <v>131</v>
      </c>
      <c r="D9" s="47">
        <v>3900000</v>
      </c>
      <c r="E9" s="5">
        <v>67602.600000000006</v>
      </c>
      <c r="F9" s="5">
        <v>5.9319345257206599</v>
      </c>
      <c r="G9" s="5"/>
    </row>
    <row r="10" spans="1:7" x14ac:dyDescent="0.2">
      <c r="A10" s="46" t="s">
        <v>133</v>
      </c>
      <c r="B10" s="46" t="s">
        <v>132</v>
      </c>
      <c r="C10" s="46" t="s">
        <v>120</v>
      </c>
      <c r="D10" s="47">
        <v>6000000</v>
      </c>
      <c r="E10" s="5">
        <v>66120</v>
      </c>
      <c r="F10" s="5">
        <v>5.8018406221158596</v>
      </c>
      <c r="G10" s="5"/>
    </row>
    <row r="11" spans="1:7" x14ac:dyDescent="0.2">
      <c r="A11" s="46" t="s">
        <v>135</v>
      </c>
      <c r="B11" s="46" t="s">
        <v>134</v>
      </c>
      <c r="C11" s="46" t="s">
        <v>136</v>
      </c>
      <c r="D11" s="47">
        <v>4600000</v>
      </c>
      <c r="E11" s="5">
        <v>58654.6</v>
      </c>
      <c r="F11" s="5">
        <v>5.1467731541735802</v>
      </c>
      <c r="G11" s="5"/>
    </row>
    <row r="12" spans="1:7" x14ac:dyDescent="0.2">
      <c r="A12" s="46" t="s">
        <v>154</v>
      </c>
      <c r="B12" s="46" t="s">
        <v>153</v>
      </c>
      <c r="C12" s="46" t="s">
        <v>155</v>
      </c>
      <c r="D12" s="47">
        <v>3200000</v>
      </c>
      <c r="E12" s="5">
        <v>55510.400000000001</v>
      </c>
      <c r="F12" s="5">
        <v>4.8708786096476198</v>
      </c>
      <c r="G12" s="5"/>
    </row>
    <row r="13" spans="1:7" x14ac:dyDescent="0.2">
      <c r="A13" s="46" t="s">
        <v>395</v>
      </c>
      <c r="B13" s="46" t="s">
        <v>394</v>
      </c>
      <c r="C13" s="46" t="s">
        <v>128</v>
      </c>
      <c r="D13" s="47">
        <v>1400000</v>
      </c>
      <c r="E13" s="5">
        <v>50486.1</v>
      </c>
      <c r="F13" s="5">
        <v>4.4300106750181998</v>
      </c>
      <c r="G13" s="5"/>
    </row>
    <row r="14" spans="1:7" x14ac:dyDescent="0.2">
      <c r="A14" s="46" t="s">
        <v>273</v>
      </c>
      <c r="B14" s="46" t="s">
        <v>272</v>
      </c>
      <c r="C14" s="46" t="s">
        <v>155</v>
      </c>
      <c r="D14" s="47">
        <v>3500000</v>
      </c>
      <c r="E14" s="5">
        <v>50477</v>
      </c>
      <c r="F14" s="5">
        <v>4.42921217608201</v>
      </c>
      <c r="G14" s="5"/>
    </row>
    <row r="15" spans="1:7" x14ac:dyDescent="0.2">
      <c r="A15" s="46" t="s">
        <v>149</v>
      </c>
      <c r="B15" s="46" t="s">
        <v>148</v>
      </c>
      <c r="C15" s="46" t="s">
        <v>150</v>
      </c>
      <c r="D15" s="47">
        <v>23500000</v>
      </c>
      <c r="E15" s="5">
        <v>47399.5</v>
      </c>
      <c r="F15" s="5">
        <v>4.1591703655169496</v>
      </c>
      <c r="G15" s="5"/>
    </row>
    <row r="16" spans="1:7" x14ac:dyDescent="0.2">
      <c r="A16" s="46" t="s">
        <v>169</v>
      </c>
      <c r="B16" s="46" t="s">
        <v>168</v>
      </c>
      <c r="C16" s="46" t="s">
        <v>167</v>
      </c>
      <c r="D16" s="47">
        <v>350000</v>
      </c>
      <c r="E16" s="5">
        <v>40327.525000000001</v>
      </c>
      <c r="F16" s="5">
        <v>3.5386248144947499</v>
      </c>
      <c r="G16" s="5"/>
    </row>
    <row r="17" spans="1:7" x14ac:dyDescent="0.2">
      <c r="A17" s="46" t="s">
        <v>212</v>
      </c>
      <c r="B17" s="46" t="s">
        <v>211</v>
      </c>
      <c r="C17" s="46" t="s">
        <v>213</v>
      </c>
      <c r="D17" s="47">
        <v>25000000</v>
      </c>
      <c r="E17" s="5">
        <v>38560</v>
      </c>
      <c r="F17" s="5">
        <v>3.3835295582091298</v>
      </c>
      <c r="G17" s="5"/>
    </row>
    <row r="18" spans="1:7" x14ac:dyDescent="0.2">
      <c r="A18" s="46" t="s">
        <v>599</v>
      </c>
      <c r="B18" s="46" t="s">
        <v>598</v>
      </c>
      <c r="C18" s="46" t="s">
        <v>219</v>
      </c>
      <c r="D18" s="47">
        <v>2693087</v>
      </c>
      <c r="E18" s="5">
        <v>32983.583030000002</v>
      </c>
      <c r="F18" s="5">
        <v>2.8942149408104298</v>
      </c>
      <c r="G18" s="5"/>
    </row>
    <row r="19" spans="1:7" x14ac:dyDescent="0.2">
      <c r="A19" s="46" t="s">
        <v>176</v>
      </c>
      <c r="B19" s="46" t="s">
        <v>175</v>
      </c>
      <c r="C19" s="46" t="s">
        <v>177</v>
      </c>
      <c r="D19" s="47">
        <v>4500000</v>
      </c>
      <c r="E19" s="5">
        <v>30856.5</v>
      </c>
      <c r="F19" s="5">
        <v>2.7075694972219901</v>
      </c>
      <c r="G19" s="5"/>
    </row>
    <row r="20" spans="1:7" x14ac:dyDescent="0.2">
      <c r="A20" s="46" t="s">
        <v>184</v>
      </c>
      <c r="B20" s="46" t="s">
        <v>183</v>
      </c>
      <c r="C20" s="46" t="s">
        <v>185</v>
      </c>
      <c r="D20" s="47">
        <v>1350000</v>
      </c>
      <c r="E20" s="5">
        <v>30494.474999999999</v>
      </c>
      <c r="F20" s="5">
        <v>2.6758028403674601</v>
      </c>
      <c r="G20" s="5"/>
    </row>
    <row r="21" spans="1:7" x14ac:dyDescent="0.2">
      <c r="A21" s="46" t="s">
        <v>179</v>
      </c>
      <c r="B21" s="46" t="s">
        <v>178</v>
      </c>
      <c r="C21" s="46" t="s">
        <v>180</v>
      </c>
      <c r="D21" s="47">
        <v>4468295</v>
      </c>
      <c r="E21" s="5">
        <v>29685.117829999999</v>
      </c>
      <c r="F21" s="5">
        <v>2.6047840668237998</v>
      </c>
      <c r="G21" s="5"/>
    </row>
    <row r="22" spans="1:7" x14ac:dyDescent="0.2">
      <c r="A22" s="46" t="s">
        <v>163</v>
      </c>
      <c r="B22" s="46" t="s">
        <v>162</v>
      </c>
      <c r="C22" s="46" t="s">
        <v>164</v>
      </c>
      <c r="D22" s="47">
        <v>1800000</v>
      </c>
      <c r="E22" s="5">
        <v>28615.5</v>
      </c>
      <c r="F22" s="5">
        <v>2.5109281657918401</v>
      </c>
      <c r="G22" s="5"/>
    </row>
    <row r="23" spans="1:7" x14ac:dyDescent="0.2">
      <c r="A23" s="46" t="s">
        <v>127</v>
      </c>
      <c r="B23" s="46" t="s">
        <v>126</v>
      </c>
      <c r="C23" s="46" t="s">
        <v>128</v>
      </c>
      <c r="D23" s="47">
        <v>1800000</v>
      </c>
      <c r="E23" s="5">
        <v>28271.7</v>
      </c>
      <c r="F23" s="5">
        <v>2.4807607004881</v>
      </c>
      <c r="G23" s="5"/>
    </row>
    <row r="24" spans="1:7" x14ac:dyDescent="0.2">
      <c r="A24" s="46" t="s">
        <v>782</v>
      </c>
      <c r="B24" s="46" t="s">
        <v>781</v>
      </c>
      <c r="C24" s="46" t="s">
        <v>424</v>
      </c>
      <c r="D24" s="47">
        <v>550000</v>
      </c>
      <c r="E24" s="5">
        <v>28134.424999999999</v>
      </c>
      <c r="F24" s="5">
        <v>2.4687152124148799</v>
      </c>
      <c r="G24" s="5"/>
    </row>
    <row r="25" spans="1:7" x14ac:dyDescent="0.2">
      <c r="A25" s="46" t="s">
        <v>152</v>
      </c>
      <c r="B25" s="46" t="s">
        <v>151</v>
      </c>
      <c r="C25" s="46" t="s">
        <v>120</v>
      </c>
      <c r="D25" s="47">
        <v>3500000</v>
      </c>
      <c r="E25" s="5">
        <v>27002.5</v>
      </c>
      <c r="F25" s="5">
        <v>2.36939203567277</v>
      </c>
      <c r="G25" s="5"/>
    </row>
    <row r="26" spans="1:7" x14ac:dyDescent="0.2">
      <c r="A26" s="46" t="s">
        <v>808</v>
      </c>
      <c r="B26" s="46" t="s">
        <v>807</v>
      </c>
      <c r="C26" s="46" t="s">
        <v>226</v>
      </c>
      <c r="D26" s="47">
        <v>775000</v>
      </c>
      <c r="E26" s="5">
        <v>22419.587500000001</v>
      </c>
      <c r="F26" s="5">
        <v>1.96725458996644</v>
      </c>
      <c r="G26" s="5"/>
    </row>
    <row r="27" spans="1:7" x14ac:dyDescent="0.2">
      <c r="A27" s="46" t="s">
        <v>242</v>
      </c>
      <c r="B27" s="46" t="s">
        <v>241</v>
      </c>
      <c r="C27" s="46" t="s">
        <v>120</v>
      </c>
      <c r="D27" s="47">
        <v>2650000</v>
      </c>
      <c r="E27" s="5">
        <v>17221.025000000001</v>
      </c>
      <c r="F27" s="5">
        <v>1.51109562007672</v>
      </c>
      <c r="G27" s="5"/>
    </row>
    <row r="28" spans="1:7" x14ac:dyDescent="0.2">
      <c r="A28" s="46" t="s">
        <v>802</v>
      </c>
      <c r="B28" s="46" t="s">
        <v>801</v>
      </c>
      <c r="C28" s="46" t="s">
        <v>400</v>
      </c>
      <c r="D28" s="47">
        <v>3300000</v>
      </c>
      <c r="E28" s="5">
        <v>16714.5</v>
      </c>
      <c r="F28" s="5">
        <v>1.4666495020924899</v>
      </c>
      <c r="G28" s="5"/>
    </row>
    <row r="29" spans="1:7" x14ac:dyDescent="0.2">
      <c r="A29" s="46" t="s">
        <v>719</v>
      </c>
      <c r="B29" s="46" t="s">
        <v>718</v>
      </c>
      <c r="C29" s="46" t="s">
        <v>226</v>
      </c>
      <c r="D29" s="47">
        <v>540000</v>
      </c>
      <c r="E29" s="5">
        <v>16479.990000000002</v>
      </c>
      <c r="F29" s="5">
        <v>1.4460719212653199</v>
      </c>
      <c r="G29" s="5"/>
    </row>
    <row r="30" spans="1:7" x14ac:dyDescent="0.2">
      <c r="A30" s="46" t="s">
        <v>585</v>
      </c>
      <c r="B30" s="46" t="s">
        <v>584</v>
      </c>
      <c r="C30" s="46" t="s">
        <v>229</v>
      </c>
      <c r="D30" s="47">
        <v>767769</v>
      </c>
      <c r="E30" s="5">
        <v>15229.46588</v>
      </c>
      <c r="F30" s="5">
        <v>1.33634201142939</v>
      </c>
      <c r="G30" s="5"/>
    </row>
    <row r="31" spans="1:7" x14ac:dyDescent="0.2">
      <c r="A31" s="46" t="s">
        <v>810</v>
      </c>
      <c r="B31" s="46" t="s">
        <v>809</v>
      </c>
      <c r="C31" s="46" t="s">
        <v>424</v>
      </c>
      <c r="D31" s="47">
        <v>4500000</v>
      </c>
      <c r="E31" s="5">
        <v>11479.5</v>
      </c>
      <c r="F31" s="5">
        <v>1.0072932459404</v>
      </c>
      <c r="G31" s="5"/>
    </row>
    <row r="32" spans="1:7" x14ac:dyDescent="0.2">
      <c r="A32" s="46" t="s">
        <v>735</v>
      </c>
      <c r="B32" s="46" t="s">
        <v>734</v>
      </c>
      <c r="C32" s="46" t="s">
        <v>150</v>
      </c>
      <c r="D32" s="47">
        <v>191717</v>
      </c>
      <c r="E32" s="5">
        <v>10209.21783</v>
      </c>
      <c r="F32" s="5">
        <v>0.89582962380707098</v>
      </c>
      <c r="G32" s="5"/>
    </row>
    <row r="33" spans="1:9" x14ac:dyDescent="0.2">
      <c r="A33" s="46" t="s">
        <v>812</v>
      </c>
      <c r="B33" s="46" t="s">
        <v>811</v>
      </c>
      <c r="C33" s="46" t="s">
        <v>147</v>
      </c>
      <c r="D33" s="47">
        <v>500000</v>
      </c>
      <c r="E33" s="5">
        <v>9107.75</v>
      </c>
      <c r="F33" s="5">
        <v>0.79917897649842295</v>
      </c>
      <c r="G33" s="5"/>
    </row>
    <row r="34" spans="1:9" x14ac:dyDescent="0.2">
      <c r="A34" s="46" t="s">
        <v>379</v>
      </c>
      <c r="B34" s="46" t="s">
        <v>378</v>
      </c>
      <c r="C34" s="46" t="s">
        <v>192</v>
      </c>
      <c r="D34" s="47">
        <v>6500000</v>
      </c>
      <c r="E34" s="5">
        <v>8512.4</v>
      </c>
      <c r="F34" s="5">
        <v>0.74693871917270205</v>
      </c>
      <c r="G34" s="5"/>
    </row>
    <row r="35" spans="1:9" x14ac:dyDescent="0.2">
      <c r="A35" s="46" t="s">
        <v>794</v>
      </c>
      <c r="B35" s="46" t="s">
        <v>793</v>
      </c>
      <c r="C35" s="46" t="s">
        <v>174</v>
      </c>
      <c r="D35" s="47">
        <v>1368783</v>
      </c>
      <c r="E35" s="5">
        <v>5743.4134679999997</v>
      </c>
      <c r="F35" s="5">
        <v>0.50396808179446095</v>
      </c>
      <c r="G35" s="5"/>
    </row>
    <row r="36" spans="1:9" x14ac:dyDescent="0.2">
      <c r="A36" s="45" t="s">
        <v>31</v>
      </c>
      <c r="B36" s="45"/>
      <c r="C36" s="45"/>
      <c r="D36" s="45"/>
      <c r="E36" s="6">
        <f>SUM(E7:E35)</f>
        <v>1080529.025538</v>
      </c>
      <c r="F36" s="6">
        <f>SUM(F7:F35)</f>
        <v>94.813327189074997</v>
      </c>
      <c r="G36" s="5"/>
      <c r="H36" s="12"/>
      <c r="I36" s="12"/>
    </row>
    <row r="37" spans="1:9" x14ac:dyDescent="0.2">
      <c r="A37" s="46"/>
      <c r="B37" s="46"/>
      <c r="C37" s="46"/>
      <c r="D37" s="46"/>
      <c r="E37" s="5"/>
      <c r="F37" s="5"/>
      <c r="G37" s="5"/>
    </row>
    <row r="38" spans="1:9" x14ac:dyDescent="0.2">
      <c r="A38" s="45" t="s">
        <v>32</v>
      </c>
      <c r="B38" s="46"/>
      <c r="C38" s="46"/>
      <c r="D38" s="46"/>
      <c r="E38" s="5"/>
      <c r="F38" s="5"/>
      <c r="G38" s="5"/>
    </row>
    <row r="39" spans="1:9" x14ac:dyDescent="0.2">
      <c r="A39" s="45" t="s">
        <v>40</v>
      </c>
      <c r="B39" s="46"/>
      <c r="C39" s="46"/>
      <c r="D39" s="46"/>
      <c r="E39" s="5"/>
      <c r="F39" s="5"/>
      <c r="G39" s="5"/>
    </row>
    <row r="40" spans="1:9" x14ac:dyDescent="0.2">
      <c r="A40" s="46" t="s">
        <v>699</v>
      </c>
      <c r="B40" s="46" t="s">
        <v>1303</v>
      </c>
      <c r="C40" s="46" t="s">
        <v>42</v>
      </c>
      <c r="D40" s="47">
        <v>2500000</v>
      </c>
      <c r="E40" s="5">
        <v>2487.15</v>
      </c>
      <c r="F40" s="5">
        <v>0.21824028891856401</v>
      </c>
      <c r="G40" s="5">
        <v>6.2866000000000009</v>
      </c>
    </row>
    <row r="41" spans="1:9" x14ac:dyDescent="0.2">
      <c r="A41" s="45" t="s">
        <v>31</v>
      </c>
      <c r="B41" s="45"/>
      <c r="C41" s="45"/>
      <c r="D41" s="45"/>
      <c r="E41" s="6">
        <f>SUM(E39:E40)</f>
        <v>2487.15</v>
      </c>
      <c r="F41" s="6">
        <f>SUM(F39:F40)</f>
        <v>0.21824028891856401</v>
      </c>
      <c r="G41" s="5"/>
      <c r="H41" s="12"/>
      <c r="I41" s="12"/>
    </row>
    <row r="42" spans="1:9" x14ac:dyDescent="0.2">
      <c r="A42" s="46"/>
      <c r="B42" s="46"/>
      <c r="C42" s="46"/>
      <c r="D42" s="46"/>
      <c r="E42" s="5"/>
      <c r="F42" s="5"/>
      <c r="G42" s="5"/>
    </row>
    <row r="43" spans="1:9" x14ac:dyDescent="0.2">
      <c r="A43" s="45" t="s">
        <v>44</v>
      </c>
      <c r="B43" s="45"/>
      <c r="C43" s="45"/>
      <c r="D43" s="45"/>
      <c r="E43" s="6">
        <f>E36+E41</f>
        <v>1083016.175538</v>
      </c>
      <c r="F43" s="6">
        <f>F36+F41</f>
        <v>95.031567477993562</v>
      </c>
      <c r="G43" s="5"/>
      <c r="H43" s="12"/>
      <c r="I43" s="12"/>
    </row>
    <row r="44" spans="1:9" x14ac:dyDescent="0.2">
      <c r="A44" s="45"/>
      <c r="B44" s="45"/>
      <c r="C44" s="45"/>
      <c r="D44" s="45"/>
      <c r="E44" s="6"/>
      <c r="F44" s="6"/>
      <c r="G44" s="5"/>
      <c r="H44" s="12"/>
      <c r="I44" s="12"/>
    </row>
    <row r="45" spans="1:9" x14ac:dyDescent="0.2">
      <c r="A45" s="45" t="s">
        <v>46</v>
      </c>
      <c r="B45" s="45"/>
      <c r="C45" s="45"/>
      <c r="D45" s="45"/>
      <c r="E45" s="6">
        <f>E47-(E36+E41)</f>
        <v>56622.161784800002</v>
      </c>
      <c r="F45" s="6">
        <f>F47-(F36+F41)</f>
        <v>4.968432522006438</v>
      </c>
      <c r="G45" s="5"/>
      <c r="H45" s="12"/>
      <c r="I45" s="12"/>
    </row>
    <row r="46" spans="1:9" x14ac:dyDescent="0.2">
      <c r="A46" s="45"/>
      <c r="B46" s="45"/>
      <c r="C46" s="45"/>
      <c r="D46" s="45"/>
      <c r="E46" s="6"/>
      <c r="F46" s="6"/>
      <c r="G46" s="5"/>
      <c r="H46" s="12"/>
      <c r="I46" s="12"/>
    </row>
    <row r="47" spans="1:9" x14ac:dyDescent="0.2">
      <c r="A47" s="48" t="s">
        <v>45</v>
      </c>
      <c r="B47" s="48"/>
      <c r="C47" s="48"/>
      <c r="D47" s="48"/>
      <c r="E47" s="7">
        <v>1139638.3373228</v>
      </c>
      <c r="F47" s="7">
        <v>100</v>
      </c>
      <c r="G47" s="66"/>
      <c r="H47" s="12"/>
      <c r="I47" s="12"/>
    </row>
    <row r="48" spans="1:9" x14ac:dyDescent="0.2">
      <c r="A48" s="14" t="s">
        <v>1304</v>
      </c>
    </row>
    <row r="50" spans="1:5" x14ac:dyDescent="0.2">
      <c r="A50" s="12" t="s">
        <v>48</v>
      </c>
    </row>
    <row r="51" spans="1:5" x14ac:dyDescent="0.2">
      <c r="A51" s="12" t="s">
        <v>49</v>
      </c>
    </row>
    <row r="52" spans="1:5" x14ac:dyDescent="0.2">
      <c r="A52" s="12" t="s">
        <v>50</v>
      </c>
      <c r="B52" s="12"/>
      <c r="C52" s="30" t="s">
        <v>52</v>
      </c>
      <c r="D52" s="12" t="s">
        <v>1150</v>
      </c>
    </row>
    <row r="53" spans="1:5" x14ac:dyDescent="0.2">
      <c r="A53" s="14" t="s">
        <v>53</v>
      </c>
      <c r="C53" s="49">
        <v>113.2705</v>
      </c>
      <c r="D53" s="61">
        <v>98.878500000000003</v>
      </c>
      <c r="E53" s="62"/>
    </row>
    <row r="54" spans="1:5" x14ac:dyDescent="0.2">
      <c r="A54" s="14" t="s">
        <v>54</v>
      </c>
      <c r="C54" s="49">
        <v>40.884900000000002</v>
      </c>
      <c r="D54" s="61">
        <v>35.690100000000001</v>
      </c>
      <c r="E54" s="62"/>
    </row>
    <row r="55" spans="1:5" x14ac:dyDescent="0.2">
      <c r="A55" s="14" t="s">
        <v>55</v>
      </c>
      <c r="C55" s="49">
        <v>126.7765</v>
      </c>
      <c r="D55" s="61">
        <v>111.1123</v>
      </c>
      <c r="E55" s="62"/>
    </row>
    <row r="56" spans="1:5" x14ac:dyDescent="0.2">
      <c r="A56" s="14" t="s">
        <v>56</v>
      </c>
      <c r="C56" s="49">
        <v>48.160299999999999</v>
      </c>
      <c r="D56" s="61">
        <v>42.208300000000001</v>
      </c>
      <c r="E56" s="62"/>
    </row>
    <row r="58" spans="1:5" x14ac:dyDescent="0.2">
      <c r="A58" s="14" t="s">
        <v>57</v>
      </c>
    </row>
    <row r="60" spans="1:5" x14ac:dyDescent="0.2">
      <c r="A60" s="14" t="s">
        <v>937</v>
      </c>
    </row>
    <row r="62" spans="1:5" x14ac:dyDescent="0.2">
      <c r="A62" s="12" t="s">
        <v>58</v>
      </c>
      <c r="D62" s="30" t="s">
        <v>59</v>
      </c>
    </row>
    <row r="64" spans="1:5" x14ac:dyDescent="0.2">
      <c r="A64" s="12" t="s">
        <v>331</v>
      </c>
      <c r="D64" s="32">
        <v>0.11169999999999999</v>
      </c>
    </row>
    <row r="66" spans="1:7" x14ac:dyDescent="0.2">
      <c r="A66" s="12" t="s">
        <v>61</v>
      </c>
      <c r="D66" s="30" t="s">
        <v>59</v>
      </c>
    </row>
    <row r="68" spans="1:7" x14ac:dyDescent="0.2">
      <c r="A68" s="12" t="s">
        <v>947</v>
      </c>
      <c r="G68" s="2"/>
    </row>
    <row r="69" spans="1:7" x14ac:dyDescent="0.2">
      <c r="A69" s="13"/>
      <c r="G69" s="2"/>
    </row>
    <row r="70" spans="1:7" x14ac:dyDescent="0.2">
      <c r="A70" s="12" t="s">
        <v>941</v>
      </c>
      <c r="G70" s="2"/>
    </row>
    <row r="71" spans="1:7" x14ac:dyDescent="0.2">
      <c r="A71" s="13"/>
      <c r="G71" s="2"/>
    </row>
    <row r="72" spans="1:7" x14ac:dyDescent="0.2">
      <c r="G72" s="2"/>
    </row>
    <row r="73" spans="1:7" x14ac:dyDescent="0.2">
      <c r="G73" s="2"/>
    </row>
    <row r="74" spans="1:7" x14ac:dyDescent="0.2">
      <c r="G74" s="2"/>
    </row>
    <row r="75" spans="1:7" x14ac:dyDescent="0.2">
      <c r="G75" s="2"/>
    </row>
    <row r="76" spans="1:7" x14ac:dyDescent="0.2">
      <c r="G76" s="2"/>
    </row>
    <row r="77" spans="1:7" x14ac:dyDescent="0.2">
      <c r="G77" s="2"/>
    </row>
    <row r="78" spans="1:7" x14ac:dyDescent="0.2">
      <c r="G78" s="2"/>
    </row>
    <row r="79" spans="1:7" x14ac:dyDescent="0.2">
      <c r="G79" s="2"/>
    </row>
    <row r="80" spans="1:7" x14ac:dyDescent="0.2">
      <c r="G80" s="2"/>
    </row>
    <row r="81" spans="1:7" x14ac:dyDescent="0.2">
      <c r="G81" s="2"/>
    </row>
    <row r="82" spans="1:7" x14ac:dyDescent="0.2">
      <c r="G82" s="2"/>
    </row>
    <row r="83" spans="1:7" x14ac:dyDescent="0.2">
      <c r="G83" s="2"/>
    </row>
    <row r="84" spans="1:7" x14ac:dyDescent="0.2">
      <c r="G84" s="2"/>
    </row>
    <row r="85" spans="1:7" x14ac:dyDescent="0.2">
      <c r="G85" s="2"/>
    </row>
    <row r="86" spans="1:7" x14ac:dyDescent="0.2">
      <c r="G86" s="2"/>
    </row>
    <row r="87" spans="1:7" x14ac:dyDescent="0.2">
      <c r="G87" s="2"/>
    </row>
    <row r="88" spans="1:7" x14ac:dyDescent="0.2">
      <c r="A88" s="12" t="s">
        <v>955</v>
      </c>
      <c r="G88" s="2"/>
    </row>
    <row r="89" spans="1:7" x14ac:dyDescent="0.2">
      <c r="G89" s="2"/>
    </row>
    <row r="90" spans="1:7" x14ac:dyDescent="0.2">
      <c r="A90" s="12" t="s">
        <v>1090</v>
      </c>
      <c r="G90" s="2"/>
    </row>
    <row r="91" spans="1:7" x14ac:dyDescent="0.2">
      <c r="G91" s="2"/>
    </row>
    <row r="92" spans="1:7" x14ac:dyDescent="0.2">
      <c r="G92" s="2"/>
    </row>
    <row r="93" spans="1:7" x14ac:dyDescent="0.2">
      <c r="G93" s="2"/>
    </row>
    <row r="94" spans="1:7" x14ac:dyDescent="0.2">
      <c r="G94" s="2"/>
    </row>
    <row r="95" spans="1:7" x14ac:dyDescent="0.2">
      <c r="G95" s="2"/>
    </row>
    <row r="96" spans="1:7" x14ac:dyDescent="0.2">
      <c r="G96" s="2"/>
    </row>
    <row r="97" spans="1:7" x14ac:dyDescent="0.2">
      <c r="G97" s="2"/>
    </row>
    <row r="98" spans="1:7" x14ac:dyDescent="0.2">
      <c r="G98" s="2"/>
    </row>
    <row r="99" spans="1:7" x14ac:dyDescent="0.2">
      <c r="G99" s="2"/>
    </row>
    <row r="100" spans="1:7" x14ac:dyDescent="0.2">
      <c r="G100" s="2"/>
    </row>
    <row r="101" spans="1:7" x14ac:dyDescent="0.2">
      <c r="G101" s="2"/>
    </row>
    <row r="102" spans="1:7" x14ac:dyDescent="0.2">
      <c r="G102" s="2"/>
    </row>
    <row r="103" spans="1:7" x14ac:dyDescent="0.2">
      <c r="G103" s="2"/>
    </row>
    <row r="104" spans="1:7" x14ac:dyDescent="0.2">
      <c r="G104" s="2"/>
    </row>
    <row r="105" spans="1:7" x14ac:dyDescent="0.2">
      <c r="G105" s="2"/>
    </row>
    <row r="106" spans="1:7" x14ac:dyDescent="0.2">
      <c r="G106" s="2"/>
    </row>
    <row r="107" spans="1:7" x14ac:dyDescent="0.2">
      <c r="G107" s="2"/>
    </row>
    <row r="108" spans="1:7" x14ac:dyDescent="0.2">
      <c r="G108" s="2"/>
    </row>
    <row r="109" spans="1:7" x14ac:dyDescent="0.2">
      <c r="A109" s="14" t="s">
        <v>940</v>
      </c>
      <c r="G109" s="2"/>
    </row>
    <row r="110" spans="1:7" x14ac:dyDescent="0.2">
      <c r="G110" s="2"/>
    </row>
    <row r="111" spans="1:7" x14ac:dyDescent="0.2">
      <c r="G111" s="2"/>
    </row>
    <row r="112" spans="1:7" x14ac:dyDescent="0.2">
      <c r="G112" s="2"/>
    </row>
    <row r="113" spans="7:7" x14ac:dyDescent="0.2">
      <c r="G113" s="2"/>
    </row>
    <row r="114" spans="7:7" x14ac:dyDescent="0.2">
      <c r="G114" s="2"/>
    </row>
    <row r="115" spans="7:7" x14ac:dyDescent="0.2">
      <c r="G115" s="2"/>
    </row>
    <row r="116" spans="7:7" x14ac:dyDescent="0.2">
      <c r="G116" s="2"/>
    </row>
    <row r="117" spans="7:7" x14ac:dyDescent="0.2">
      <c r="G117" s="2"/>
    </row>
    <row r="118" spans="7:7" x14ac:dyDescent="0.2">
      <c r="G118" s="2"/>
    </row>
    <row r="119" spans="7:7" x14ac:dyDescent="0.2">
      <c r="G119" s="2"/>
    </row>
    <row r="120" spans="7:7" x14ac:dyDescent="0.2">
      <c r="G120" s="2"/>
    </row>
    <row r="121" spans="7:7" x14ac:dyDescent="0.2">
      <c r="G121" s="2"/>
    </row>
  </sheetData>
  <mergeCells count="1">
    <mergeCell ref="A1:F1"/>
  </mergeCells>
  <conditionalFormatting sqref="F2:F3 F5:F67">
    <cfRule type="cellIs" dxfId="55" priority="3" stopIfTrue="1" operator="between">
      <formula>0.009</formula>
      <formula>-0.009</formula>
    </cfRule>
  </conditionalFormatting>
  <conditionalFormatting sqref="F205:F65537">
    <cfRule type="cellIs" dxfId="54" priority="2" stopIfTrue="1" operator="between">
      <formula>0.009</formula>
      <formula>-0.009</formula>
    </cfRule>
  </conditionalFormatting>
  <conditionalFormatting sqref="F68:G104">
    <cfRule type="cellIs" dxfId="53" priority="1" stopIfTrue="1" operator="between">
      <formula>0.009</formula>
      <formula>-0.009</formula>
    </cfRule>
  </conditionalFormatting>
  <hyperlinks>
    <hyperlink ref="A71" r:id="rId1" tooltip="https://www.franklintempletonindia.com/downloadsServlet/pdf/product-labels-jg9o5k7l" display="https://www.franklintempletonindia.com/downloadsServlet/pdf/product-labels-jg9o5k7l" xr:uid="{00000000-0004-0000-18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55"/>
  <sheetViews>
    <sheetView workbookViewId="0">
      <selection sqref="A1:G1"/>
    </sheetView>
  </sheetViews>
  <sheetFormatPr defaultColWidth="9.109375" defaultRowHeight="10.5" x14ac:dyDescent="0.2"/>
  <cols>
    <col min="1" max="1" width="38.6640625" style="14" bestFit="1" customWidth="1"/>
    <col min="2" max="2" width="34.109375" style="14" bestFit="1" customWidth="1"/>
    <col min="3" max="3" width="25.554687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922</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4</v>
      </c>
      <c r="D4" s="40" t="s">
        <v>1</v>
      </c>
      <c r="E4" s="41" t="s">
        <v>6</v>
      </c>
      <c r="F4" s="42" t="s">
        <v>3</v>
      </c>
      <c r="G4" s="42" t="s">
        <v>5</v>
      </c>
    </row>
    <row r="5" spans="1:7" x14ac:dyDescent="0.2">
      <c r="A5" s="43" t="s">
        <v>117</v>
      </c>
      <c r="B5" s="44"/>
      <c r="C5" s="44"/>
      <c r="D5" s="44"/>
      <c r="E5" s="4"/>
      <c r="F5" s="4"/>
      <c r="G5" s="4"/>
    </row>
    <row r="6" spans="1:7" x14ac:dyDescent="0.2">
      <c r="A6" s="45" t="s">
        <v>26</v>
      </c>
      <c r="B6" s="46"/>
      <c r="C6" s="46"/>
      <c r="D6" s="46"/>
      <c r="E6" s="5"/>
      <c r="F6" s="5"/>
      <c r="G6" s="5"/>
    </row>
    <row r="7" spans="1:7" x14ac:dyDescent="0.2">
      <c r="A7" s="46" t="s">
        <v>119</v>
      </c>
      <c r="B7" s="46" t="s">
        <v>118</v>
      </c>
      <c r="C7" s="46" t="s">
        <v>120</v>
      </c>
      <c r="D7" s="47">
        <v>8434642</v>
      </c>
      <c r="E7" s="5">
        <v>154202.12504000001</v>
      </c>
      <c r="F7" s="5">
        <v>8.8653180257481292</v>
      </c>
      <c r="G7" s="5"/>
    </row>
    <row r="8" spans="1:7" x14ac:dyDescent="0.2">
      <c r="A8" s="46" t="s">
        <v>122</v>
      </c>
      <c r="B8" s="46" t="s">
        <v>121</v>
      </c>
      <c r="C8" s="46" t="s">
        <v>120</v>
      </c>
      <c r="D8" s="47">
        <v>10908206</v>
      </c>
      <c r="E8" s="5">
        <v>147080.79560000001</v>
      </c>
      <c r="F8" s="5">
        <v>8.4559018115724491</v>
      </c>
      <c r="G8" s="5"/>
    </row>
    <row r="9" spans="1:7" x14ac:dyDescent="0.2">
      <c r="A9" s="46" t="s">
        <v>130</v>
      </c>
      <c r="B9" s="46" t="s">
        <v>129</v>
      </c>
      <c r="C9" s="46" t="s">
        <v>131</v>
      </c>
      <c r="D9" s="47">
        <v>4904822</v>
      </c>
      <c r="E9" s="5">
        <v>85020.184550000005</v>
      </c>
      <c r="F9" s="5">
        <v>4.8879415536461002</v>
      </c>
      <c r="G9" s="5"/>
    </row>
    <row r="10" spans="1:7" x14ac:dyDescent="0.2">
      <c r="A10" s="46" t="s">
        <v>124</v>
      </c>
      <c r="B10" s="46" t="s">
        <v>123</v>
      </c>
      <c r="C10" s="46" t="s">
        <v>125</v>
      </c>
      <c r="D10" s="47">
        <v>2131779</v>
      </c>
      <c r="E10" s="5">
        <v>74448.118019999994</v>
      </c>
      <c r="F10" s="5">
        <v>4.2801371413949401</v>
      </c>
      <c r="G10" s="5"/>
    </row>
    <row r="11" spans="1:7" x14ac:dyDescent="0.2">
      <c r="A11" s="46" t="s">
        <v>127</v>
      </c>
      <c r="B11" s="46" t="s">
        <v>126</v>
      </c>
      <c r="C11" s="46" t="s">
        <v>128</v>
      </c>
      <c r="D11" s="47">
        <v>4627000</v>
      </c>
      <c r="E11" s="5">
        <v>72673.9755</v>
      </c>
      <c r="F11" s="5">
        <v>4.1781389513004603</v>
      </c>
      <c r="G11" s="5"/>
    </row>
    <row r="12" spans="1:7" x14ac:dyDescent="0.2">
      <c r="A12" s="46" t="s">
        <v>133</v>
      </c>
      <c r="B12" s="46" t="s">
        <v>132</v>
      </c>
      <c r="C12" s="46" t="s">
        <v>120</v>
      </c>
      <c r="D12" s="47">
        <v>6061448</v>
      </c>
      <c r="E12" s="5">
        <v>66797.156959999993</v>
      </c>
      <c r="F12" s="5">
        <v>3.84027158842723</v>
      </c>
      <c r="G12" s="5"/>
    </row>
    <row r="13" spans="1:7" x14ac:dyDescent="0.2">
      <c r="A13" s="46" t="s">
        <v>138</v>
      </c>
      <c r="B13" s="46" t="s">
        <v>137</v>
      </c>
      <c r="C13" s="46" t="s">
        <v>128</v>
      </c>
      <c r="D13" s="47">
        <v>3555589</v>
      </c>
      <c r="E13" s="5">
        <v>56622.754829999998</v>
      </c>
      <c r="F13" s="5">
        <v>3.25532951593049</v>
      </c>
      <c r="G13" s="5"/>
    </row>
    <row r="14" spans="1:7" x14ac:dyDescent="0.2">
      <c r="A14" s="46" t="s">
        <v>140</v>
      </c>
      <c r="B14" s="46" t="s">
        <v>139</v>
      </c>
      <c r="C14" s="46" t="s">
        <v>141</v>
      </c>
      <c r="D14" s="47">
        <v>3452563</v>
      </c>
      <c r="E14" s="5">
        <v>48380.765319999999</v>
      </c>
      <c r="F14" s="5">
        <v>2.7814848257092901</v>
      </c>
      <c r="G14" s="5"/>
    </row>
    <row r="15" spans="1:7" x14ac:dyDescent="0.2">
      <c r="A15" s="46" t="s">
        <v>135</v>
      </c>
      <c r="B15" s="46" t="s">
        <v>134</v>
      </c>
      <c r="C15" s="46" t="s">
        <v>136</v>
      </c>
      <c r="D15" s="47">
        <v>3784026</v>
      </c>
      <c r="E15" s="5">
        <v>48250.115530000003</v>
      </c>
      <c r="F15" s="5">
        <v>2.7739735677545299</v>
      </c>
      <c r="G15" s="5"/>
    </row>
    <row r="16" spans="1:7" x14ac:dyDescent="0.2">
      <c r="A16" s="46" t="s">
        <v>253</v>
      </c>
      <c r="B16" s="46" t="s">
        <v>252</v>
      </c>
      <c r="C16" s="46" t="s">
        <v>120</v>
      </c>
      <c r="D16" s="47">
        <v>2023658</v>
      </c>
      <c r="E16" s="5">
        <v>43937.662499999999</v>
      </c>
      <c r="F16" s="5">
        <v>2.5260439910892698</v>
      </c>
      <c r="G16" s="5"/>
    </row>
    <row r="17" spans="1:7" x14ac:dyDescent="0.2">
      <c r="A17" s="46" t="s">
        <v>466</v>
      </c>
      <c r="B17" s="46" t="s">
        <v>465</v>
      </c>
      <c r="C17" s="46" t="s">
        <v>147</v>
      </c>
      <c r="D17" s="47">
        <v>1649761</v>
      </c>
      <c r="E17" s="5">
        <v>43077.734349999999</v>
      </c>
      <c r="F17" s="5">
        <v>2.4766053953042499</v>
      </c>
      <c r="G17" s="5"/>
    </row>
    <row r="18" spans="1:7" x14ac:dyDescent="0.2">
      <c r="A18" s="46" t="s">
        <v>149</v>
      </c>
      <c r="B18" s="46" t="s">
        <v>148</v>
      </c>
      <c r="C18" s="46" t="s">
        <v>150</v>
      </c>
      <c r="D18" s="47">
        <v>20250000</v>
      </c>
      <c r="E18" s="5">
        <v>40844.25</v>
      </c>
      <c r="F18" s="5">
        <v>2.34819893486705</v>
      </c>
      <c r="G18" s="5"/>
    </row>
    <row r="19" spans="1:7" x14ac:dyDescent="0.2">
      <c r="A19" s="46" t="s">
        <v>157</v>
      </c>
      <c r="B19" s="46" t="s">
        <v>156</v>
      </c>
      <c r="C19" s="46" t="s">
        <v>158</v>
      </c>
      <c r="D19" s="47">
        <v>584433</v>
      </c>
      <c r="E19" s="5">
        <v>38667.256150000001</v>
      </c>
      <c r="F19" s="5">
        <v>2.2230402004115999</v>
      </c>
      <c r="G19" s="5"/>
    </row>
    <row r="20" spans="1:7" x14ac:dyDescent="0.2">
      <c r="A20" s="46" t="s">
        <v>143</v>
      </c>
      <c r="B20" s="46" t="s">
        <v>142</v>
      </c>
      <c r="C20" s="46" t="s">
        <v>144</v>
      </c>
      <c r="D20" s="47">
        <v>9874772</v>
      </c>
      <c r="E20" s="5">
        <v>35312.184670000002</v>
      </c>
      <c r="F20" s="5">
        <v>2.03015196581948</v>
      </c>
      <c r="G20" s="5"/>
    </row>
    <row r="21" spans="1:7" x14ac:dyDescent="0.2">
      <c r="A21" s="46" t="s">
        <v>166</v>
      </c>
      <c r="B21" s="46" t="s">
        <v>165</v>
      </c>
      <c r="C21" s="46" t="s">
        <v>167</v>
      </c>
      <c r="D21" s="47">
        <v>5015220</v>
      </c>
      <c r="E21" s="5">
        <v>33825.151290000002</v>
      </c>
      <c r="F21" s="5">
        <v>1.9446601230502401</v>
      </c>
      <c r="G21" s="5"/>
    </row>
    <row r="22" spans="1:7" x14ac:dyDescent="0.2">
      <c r="A22" s="46" t="s">
        <v>261</v>
      </c>
      <c r="B22" s="46" t="s">
        <v>260</v>
      </c>
      <c r="C22" s="46" t="s">
        <v>144</v>
      </c>
      <c r="D22" s="47">
        <v>8542079</v>
      </c>
      <c r="E22" s="5">
        <v>32066.96457</v>
      </c>
      <c r="F22" s="5">
        <v>1.8435792565096301</v>
      </c>
      <c r="G22" s="5"/>
    </row>
    <row r="23" spans="1:7" x14ac:dyDescent="0.2">
      <c r="A23" s="46" t="s">
        <v>196</v>
      </c>
      <c r="B23" s="46" t="s">
        <v>195</v>
      </c>
      <c r="C23" s="46" t="s">
        <v>197</v>
      </c>
      <c r="D23" s="47">
        <v>9365082</v>
      </c>
      <c r="E23" s="5">
        <v>28218.86508</v>
      </c>
      <c r="F23" s="5">
        <v>1.6223460811255701</v>
      </c>
      <c r="G23" s="5"/>
    </row>
    <row r="24" spans="1:7" x14ac:dyDescent="0.2">
      <c r="A24" s="46" t="s">
        <v>273</v>
      </c>
      <c r="B24" s="46" t="s">
        <v>272</v>
      </c>
      <c r="C24" s="46" t="s">
        <v>155</v>
      </c>
      <c r="D24" s="47">
        <v>1900000</v>
      </c>
      <c r="E24" s="5">
        <v>27401.8</v>
      </c>
      <c r="F24" s="5">
        <v>1.57537174935125</v>
      </c>
      <c r="G24" s="5"/>
    </row>
    <row r="25" spans="1:7" x14ac:dyDescent="0.2">
      <c r="A25" s="46" t="s">
        <v>160</v>
      </c>
      <c r="B25" s="46" t="s">
        <v>159</v>
      </c>
      <c r="C25" s="46" t="s">
        <v>161</v>
      </c>
      <c r="D25" s="47">
        <v>14768666</v>
      </c>
      <c r="E25" s="5">
        <v>27032.56625</v>
      </c>
      <c r="F25" s="5">
        <v>1.5541439315196901</v>
      </c>
      <c r="G25" s="5"/>
    </row>
    <row r="26" spans="1:7" x14ac:dyDescent="0.2">
      <c r="A26" s="46" t="s">
        <v>204</v>
      </c>
      <c r="B26" s="46" t="s">
        <v>203</v>
      </c>
      <c r="C26" s="46" t="s">
        <v>205</v>
      </c>
      <c r="D26" s="47">
        <v>4100000</v>
      </c>
      <c r="E26" s="5">
        <v>26717.65</v>
      </c>
      <c r="F26" s="5">
        <v>1.5360389105480099</v>
      </c>
      <c r="G26" s="5"/>
    </row>
    <row r="27" spans="1:7" x14ac:dyDescent="0.2">
      <c r="A27" s="46" t="s">
        <v>152</v>
      </c>
      <c r="B27" s="46" t="s">
        <v>151</v>
      </c>
      <c r="C27" s="46" t="s">
        <v>120</v>
      </c>
      <c r="D27" s="47">
        <v>3379546</v>
      </c>
      <c r="E27" s="5">
        <v>26073.197390000001</v>
      </c>
      <c r="F27" s="5">
        <v>1.4989883359292</v>
      </c>
      <c r="G27" s="5"/>
    </row>
    <row r="28" spans="1:7" x14ac:dyDescent="0.2">
      <c r="A28" s="46" t="s">
        <v>244</v>
      </c>
      <c r="B28" s="46" t="s">
        <v>243</v>
      </c>
      <c r="C28" s="46" t="s">
        <v>216</v>
      </c>
      <c r="D28" s="47">
        <v>1586393</v>
      </c>
      <c r="E28" s="5">
        <v>24112.380399999998</v>
      </c>
      <c r="F28" s="5">
        <v>1.38625794260855</v>
      </c>
      <c r="G28" s="5"/>
    </row>
    <row r="29" spans="1:7" x14ac:dyDescent="0.2">
      <c r="A29" s="46" t="s">
        <v>163</v>
      </c>
      <c r="B29" s="46" t="s">
        <v>162</v>
      </c>
      <c r="C29" s="46" t="s">
        <v>164</v>
      </c>
      <c r="D29" s="47">
        <v>1503457</v>
      </c>
      <c r="E29" s="5">
        <v>23901.20766</v>
      </c>
      <c r="F29" s="5">
        <v>1.3741172960514201</v>
      </c>
      <c r="G29" s="5"/>
    </row>
    <row r="30" spans="1:7" x14ac:dyDescent="0.2">
      <c r="A30" s="46" t="s">
        <v>255</v>
      </c>
      <c r="B30" s="46" t="s">
        <v>254</v>
      </c>
      <c r="C30" s="46" t="s">
        <v>167</v>
      </c>
      <c r="D30" s="47">
        <v>851173</v>
      </c>
      <c r="E30" s="5">
        <v>22690.56983</v>
      </c>
      <c r="F30" s="5">
        <v>1.3045158597925599</v>
      </c>
      <c r="G30" s="5"/>
    </row>
    <row r="31" spans="1:7" x14ac:dyDescent="0.2">
      <c r="A31" s="46" t="s">
        <v>191</v>
      </c>
      <c r="B31" s="46" t="s">
        <v>190</v>
      </c>
      <c r="C31" s="46" t="s">
        <v>192</v>
      </c>
      <c r="D31" s="47">
        <v>802084</v>
      </c>
      <c r="E31" s="5">
        <v>22212.51325</v>
      </c>
      <c r="F31" s="5">
        <v>1.27703164960478</v>
      </c>
      <c r="G31" s="5"/>
    </row>
    <row r="32" spans="1:7" x14ac:dyDescent="0.2">
      <c r="A32" s="46" t="s">
        <v>218</v>
      </c>
      <c r="B32" s="46" t="s">
        <v>217</v>
      </c>
      <c r="C32" s="46" t="s">
        <v>219</v>
      </c>
      <c r="D32" s="47">
        <v>1875325</v>
      </c>
      <c r="E32" s="5">
        <v>22211.349300000002</v>
      </c>
      <c r="F32" s="5">
        <v>1.27696473232389</v>
      </c>
      <c r="G32" s="5"/>
    </row>
    <row r="33" spans="1:7" x14ac:dyDescent="0.2">
      <c r="A33" s="46" t="s">
        <v>771</v>
      </c>
      <c r="B33" s="46" t="s">
        <v>770</v>
      </c>
      <c r="C33" s="46" t="s">
        <v>155</v>
      </c>
      <c r="D33" s="47">
        <v>1047703</v>
      </c>
      <c r="E33" s="5">
        <v>21246.89299</v>
      </c>
      <c r="F33" s="5">
        <v>1.2215166513855</v>
      </c>
      <c r="G33" s="5"/>
    </row>
    <row r="34" spans="1:7" x14ac:dyDescent="0.2">
      <c r="A34" s="46" t="s">
        <v>182</v>
      </c>
      <c r="B34" s="46" t="s">
        <v>181</v>
      </c>
      <c r="C34" s="46" t="s">
        <v>128</v>
      </c>
      <c r="D34" s="47">
        <v>1335917</v>
      </c>
      <c r="E34" s="5">
        <v>18946.64285</v>
      </c>
      <c r="F34" s="5">
        <v>1.0892717226947799</v>
      </c>
      <c r="G34" s="5"/>
    </row>
    <row r="35" spans="1:7" x14ac:dyDescent="0.2">
      <c r="A35" s="46" t="s">
        <v>225</v>
      </c>
      <c r="B35" s="46" t="s">
        <v>224</v>
      </c>
      <c r="C35" s="46" t="s">
        <v>226</v>
      </c>
      <c r="D35" s="47">
        <v>2588891</v>
      </c>
      <c r="E35" s="5">
        <v>18633.542969999999</v>
      </c>
      <c r="F35" s="5">
        <v>1.0712711276361599</v>
      </c>
      <c r="G35" s="5"/>
    </row>
    <row r="36" spans="1:7" x14ac:dyDescent="0.2">
      <c r="A36" s="46" t="s">
        <v>154</v>
      </c>
      <c r="B36" s="46" t="s">
        <v>153</v>
      </c>
      <c r="C36" s="46" t="s">
        <v>155</v>
      </c>
      <c r="D36" s="47">
        <v>1071222</v>
      </c>
      <c r="E36" s="5">
        <v>18582.48803</v>
      </c>
      <c r="F36" s="5">
        <v>1.06833590038318</v>
      </c>
      <c r="G36" s="5"/>
    </row>
    <row r="37" spans="1:7" x14ac:dyDescent="0.2">
      <c r="A37" s="46" t="s">
        <v>591</v>
      </c>
      <c r="B37" s="46" t="s">
        <v>590</v>
      </c>
      <c r="C37" s="46" t="s">
        <v>174</v>
      </c>
      <c r="D37" s="47">
        <v>3847897</v>
      </c>
      <c r="E37" s="5">
        <v>17979.298729999999</v>
      </c>
      <c r="F37" s="5">
        <v>1.03365761710504</v>
      </c>
      <c r="G37" s="5"/>
    </row>
    <row r="38" spans="1:7" x14ac:dyDescent="0.2">
      <c r="A38" s="46" t="s">
        <v>711</v>
      </c>
      <c r="B38" s="46" t="s">
        <v>710</v>
      </c>
      <c r="C38" s="46" t="s">
        <v>174</v>
      </c>
      <c r="D38" s="47">
        <v>1180111</v>
      </c>
      <c r="E38" s="5">
        <v>17214.279159999998</v>
      </c>
      <c r="F38" s="5">
        <v>0.98967546198096501</v>
      </c>
      <c r="G38" s="5"/>
    </row>
    <row r="39" spans="1:7" x14ac:dyDescent="0.2">
      <c r="A39" s="46" t="s">
        <v>212</v>
      </c>
      <c r="B39" s="46" t="s">
        <v>211</v>
      </c>
      <c r="C39" s="46" t="s">
        <v>213</v>
      </c>
      <c r="D39" s="47">
        <v>10691202</v>
      </c>
      <c r="E39" s="5">
        <v>16490.109960000002</v>
      </c>
      <c r="F39" s="5">
        <v>0.94804185763999804</v>
      </c>
      <c r="G39" s="5"/>
    </row>
    <row r="40" spans="1:7" x14ac:dyDescent="0.2">
      <c r="A40" s="46" t="s">
        <v>223</v>
      </c>
      <c r="B40" s="46" t="s">
        <v>222</v>
      </c>
      <c r="C40" s="46" t="s">
        <v>131</v>
      </c>
      <c r="D40" s="47">
        <v>4891504</v>
      </c>
      <c r="E40" s="5">
        <v>16352.29787</v>
      </c>
      <c r="F40" s="5">
        <v>0.94011882801037305</v>
      </c>
      <c r="G40" s="5"/>
    </row>
    <row r="41" spans="1:7" x14ac:dyDescent="0.2">
      <c r="A41" s="46" t="s">
        <v>194</v>
      </c>
      <c r="B41" s="46" t="s">
        <v>193</v>
      </c>
      <c r="C41" s="46" t="s">
        <v>180</v>
      </c>
      <c r="D41" s="47">
        <v>12200860</v>
      </c>
      <c r="E41" s="5">
        <v>15667.124330000001</v>
      </c>
      <c r="F41" s="5">
        <v>0.90072714431371903</v>
      </c>
      <c r="G41" s="5"/>
    </row>
    <row r="42" spans="1:7" x14ac:dyDescent="0.2">
      <c r="A42" s="46" t="s">
        <v>171</v>
      </c>
      <c r="B42" s="46" t="s">
        <v>170</v>
      </c>
      <c r="C42" s="46" t="s">
        <v>155</v>
      </c>
      <c r="D42" s="47">
        <v>1095864</v>
      </c>
      <c r="E42" s="5">
        <v>15532.2284</v>
      </c>
      <c r="F42" s="5">
        <v>0.892971769220679</v>
      </c>
      <c r="G42" s="5"/>
    </row>
    <row r="43" spans="1:7" x14ac:dyDescent="0.2">
      <c r="A43" s="46" t="s">
        <v>179</v>
      </c>
      <c r="B43" s="46" t="s">
        <v>178</v>
      </c>
      <c r="C43" s="46" t="s">
        <v>180</v>
      </c>
      <c r="D43" s="47">
        <v>2330938</v>
      </c>
      <c r="E43" s="5">
        <v>15485.586600000001</v>
      </c>
      <c r="F43" s="5">
        <v>0.89029026019357504</v>
      </c>
      <c r="G43" s="5"/>
    </row>
    <row r="44" spans="1:7" x14ac:dyDescent="0.2">
      <c r="A44" s="46" t="s">
        <v>176</v>
      </c>
      <c r="B44" s="46" t="s">
        <v>175</v>
      </c>
      <c r="C44" s="46" t="s">
        <v>177</v>
      </c>
      <c r="D44" s="47">
        <v>2199360</v>
      </c>
      <c r="E44" s="5">
        <v>15081.01152</v>
      </c>
      <c r="F44" s="5">
        <v>0.86703061478621002</v>
      </c>
      <c r="G44" s="5"/>
    </row>
    <row r="45" spans="1:7" x14ac:dyDescent="0.2">
      <c r="A45" s="46" t="s">
        <v>685</v>
      </c>
      <c r="B45" s="46" t="s">
        <v>684</v>
      </c>
      <c r="C45" s="46" t="s">
        <v>180</v>
      </c>
      <c r="D45" s="47">
        <v>10084354</v>
      </c>
      <c r="E45" s="5">
        <v>15039.805560000001</v>
      </c>
      <c r="F45" s="5">
        <v>0.864661620585505</v>
      </c>
      <c r="G45" s="5"/>
    </row>
    <row r="46" spans="1:7" x14ac:dyDescent="0.2">
      <c r="A46" s="46" t="s">
        <v>343</v>
      </c>
      <c r="B46" s="46" t="s">
        <v>342</v>
      </c>
      <c r="C46" s="46" t="s">
        <v>219</v>
      </c>
      <c r="D46" s="47">
        <v>674053</v>
      </c>
      <c r="E46" s="5">
        <v>14354.63269</v>
      </c>
      <c r="F46" s="5">
        <v>0.82526997540818403</v>
      </c>
      <c r="G46" s="5"/>
    </row>
    <row r="47" spans="1:7" x14ac:dyDescent="0.2">
      <c r="A47" s="46" t="s">
        <v>221</v>
      </c>
      <c r="B47" s="46" t="s">
        <v>220</v>
      </c>
      <c r="C47" s="46" t="s">
        <v>128</v>
      </c>
      <c r="D47" s="47">
        <v>1960912</v>
      </c>
      <c r="E47" s="5">
        <v>13583.237419999999</v>
      </c>
      <c r="F47" s="5">
        <v>0.78092127145657497</v>
      </c>
      <c r="G47" s="5"/>
    </row>
    <row r="48" spans="1:7" x14ac:dyDescent="0.2">
      <c r="A48" s="46" t="s">
        <v>782</v>
      </c>
      <c r="B48" s="46" t="s">
        <v>781</v>
      </c>
      <c r="C48" s="46" t="s">
        <v>424</v>
      </c>
      <c r="D48" s="47">
        <v>264615</v>
      </c>
      <c r="E48" s="5">
        <v>13535.983399999999</v>
      </c>
      <c r="F48" s="5">
        <v>0.77820456495732004</v>
      </c>
      <c r="G48" s="5"/>
    </row>
    <row r="49" spans="1:9" x14ac:dyDescent="0.2">
      <c r="A49" s="46" t="s">
        <v>642</v>
      </c>
      <c r="B49" s="46" t="s">
        <v>641</v>
      </c>
      <c r="C49" s="46" t="s">
        <v>643</v>
      </c>
      <c r="D49" s="47">
        <v>4112112</v>
      </c>
      <c r="E49" s="5">
        <v>13516.512140000001</v>
      </c>
      <c r="F49" s="5">
        <v>0.77708513218544895</v>
      </c>
      <c r="G49" s="5"/>
    </row>
    <row r="50" spans="1:9" x14ac:dyDescent="0.2">
      <c r="A50" s="46" t="s">
        <v>729</v>
      </c>
      <c r="B50" s="46" t="s">
        <v>728</v>
      </c>
      <c r="C50" s="46" t="s">
        <v>210</v>
      </c>
      <c r="D50" s="47">
        <v>30498</v>
      </c>
      <c r="E50" s="5">
        <v>13020.739879999999</v>
      </c>
      <c r="F50" s="5">
        <v>0.74858242022798505</v>
      </c>
      <c r="G50" s="5"/>
    </row>
    <row r="51" spans="1:9" x14ac:dyDescent="0.2">
      <c r="A51" s="46" t="s">
        <v>607</v>
      </c>
      <c r="B51" s="46" t="s">
        <v>606</v>
      </c>
      <c r="C51" s="46" t="s">
        <v>147</v>
      </c>
      <c r="D51" s="47">
        <v>1347143</v>
      </c>
      <c r="E51" s="5">
        <v>12080.504849999999</v>
      </c>
      <c r="F51" s="5">
        <v>0.69452685803818703</v>
      </c>
      <c r="G51" s="5"/>
    </row>
    <row r="52" spans="1:9" x14ac:dyDescent="0.2">
      <c r="A52" s="46" t="s">
        <v>495</v>
      </c>
      <c r="B52" s="46" t="s">
        <v>494</v>
      </c>
      <c r="C52" s="46" t="s">
        <v>180</v>
      </c>
      <c r="D52" s="47">
        <v>6018808</v>
      </c>
      <c r="E52" s="5">
        <v>11887.74768</v>
      </c>
      <c r="F52" s="5">
        <v>0.68344495100642599</v>
      </c>
      <c r="G52" s="5"/>
    </row>
    <row r="53" spans="1:9" x14ac:dyDescent="0.2">
      <c r="A53" s="46" t="s">
        <v>199</v>
      </c>
      <c r="B53" s="46" t="s">
        <v>198</v>
      </c>
      <c r="C53" s="46" t="s">
        <v>192</v>
      </c>
      <c r="D53" s="47">
        <v>1124677</v>
      </c>
      <c r="E53" s="5">
        <v>11283.884340000001</v>
      </c>
      <c r="F53" s="5">
        <v>0.64872791612897696</v>
      </c>
      <c r="G53" s="5"/>
    </row>
    <row r="54" spans="1:9" x14ac:dyDescent="0.2">
      <c r="A54" s="46" t="s">
        <v>458</v>
      </c>
      <c r="B54" s="46" t="s">
        <v>457</v>
      </c>
      <c r="C54" s="46" t="s">
        <v>167</v>
      </c>
      <c r="D54" s="47">
        <v>622159</v>
      </c>
      <c r="E54" s="5">
        <v>10624.29816</v>
      </c>
      <c r="F54" s="5">
        <v>0.61080728922729499</v>
      </c>
      <c r="G54" s="5"/>
    </row>
    <row r="55" spans="1:9" x14ac:dyDescent="0.2">
      <c r="A55" s="46" t="s">
        <v>735</v>
      </c>
      <c r="B55" s="46" t="s">
        <v>734</v>
      </c>
      <c r="C55" s="46" t="s">
        <v>150</v>
      </c>
      <c r="D55" s="47">
        <v>176156</v>
      </c>
      <c r="E55" s="5">
        <v>9380.5712339999991</v>
      </c>
      <c r="F55" s="5">
        <v>0.53930350979937802</v>
      </c>
      <c r="G55" s="5"/>
    </row>
    <row r="56" spans="1:9" x14ac:dyDescent="0.2">
      <c r="A56" s="46" t="s">
        <v>595</v>
      </c>
      <c r="B56" s="46" t="s">
        <v>594</v>
      </c>
      <c r="C56" s="46" t="s">
        <v>150</v>
      </c>
      <c r="D56" s="47">
        <v>1132626</v>
      </c>
      <c r="E56" s="5">
        <v>8607.9575999999997</v>
      </c>
      <c r="F56" s="5">
        <v>0.49488476022208</v>
      </c>
      <c r="G56" s="5"/>
    </row>
    <row r="57" spans="1:9" x14ac:dyDescent="0.2">
      <c r="A57" s="46" t="s">
        <v>233</v>
      </c>
      <c r="B57" s="46" t="s">
        <v>232</v>
      </c>
      <c r="C57" s="46" t="s">
        <v>234</v>
      </c>
      <c r="D57" s="47">
        <v>830791</v>
      </c>
      <c r="E57" s="5">
        <v>7831.4513619999998</v>
      </c>
      <c r="F57" s="5">
        <v>0.45024221883646998</v>
      </c>
      <c r="G57" s="5"/>
    </row>
    <row r="58" spans="1:9" x14ac:dyDescent="0.2">
      <c r="A58" s="46" t="s">
        <v>242</v>
      </c>
      <c r="B58" s="46" t="s">
        <v>241</v>
      </c>
      <c r="C58" s="46" t="s">
        <v>120</v>
      </c>
      <c r="D58" s="47">
        <v>862363</v>
      </c>
      <c r="E58" s="5">
        <v>5604.0659560000004</v>
      </c>
      <c r="F58" s="5">
        <v>0.32218639609746502</v>
      </c>
      <c r="G58" s="5"/>
    </row>
    <row r="59" spans="1:9" x14ac:dyDescent="0.2">
      <c r="A59" s="46" t="s">
        <v>753</v>
      </c>
      <c r="B59" s="46" t="s">
        <v>752</v>
      </c>
      <c r="C59" s="46" t="s">
        <v>226</v>
      </c>
      <c r="D59" s="47">
        <v>102875</v>
      </c>
      <c r="E59" s="5">
        <v>3961.2533130000002</v>
      </c>
      <c r="F59" s="5">
        <v>0.22773856320841199</v>
      </c>
      <c r="G59" s="5"/>
    </row>
    <row r="60" spans="1:9" x14ac:dyDescent="0.2">
      <c r="A60" s="46" t="s">
        <v>236</v>
      </c>
      <c r="B60" s="46" t="s">
        <v>235</v>
      </c>
      <c r="C60" s="46" t="s">
        <v>237</v>
      </c>
      <c r="D60" s="47">
        <v>201314</v>
      </c>
      <c r="E60" s="5">
        <v>3644.286685</v>
      </c>
      <c r="F60" s="5">
        <v>0.20951566284280301</v>
      </c>
      <c r="G60" s="5"/>
    </row>
    <row r="61" spans="1:9" x14ac:dyDescent="0.2">
      <c r="A61" s="46" t="s">
        <v>207</v>
      </c>
      <c r="B61" s="46" t="s">
        <v>206</v>
      </c>
      <c r="C61" s="46" t="s">
        <v>147</v>
      </c>
      <c r="D61" s="47">
        <v>404032</v>
      </c>
      <c r="E61" s="5">
        <v>3127.6117119999999</v>
      </c>
      <c r="F61" s="5">
        <v>0.17981122167247801</v>
      </c>
      <c r="G61" s="5"/>
    </row>
    <row r="62" spans="1:9" x14ac:dyDescent="0.2">
      <c r="A62" s="46" t="s">
        <v>814</v>
      </c>
      <c r="B62" s="46" t="s">
        <v>813</v>
      </c>
      <c r="C62" s="46" t="s">
        <v>174</v>
      </c>
      <c r="D62" s="47">
        <v>71090</v>
      </c>
      <c r="E62" s="5">
        <v>165.56861000000001</v>
      </c>
      <c r="F62" s="5">
        <v>9.5187947789325909E-3</v>
      </c>
      <c r="G62" s="5"/>
    </row>
    <row r="63" spans="1:9" x14ac:dyDescent="0.2">
      <c r="A63" s="45" t="s">
        <v>31</v>
      </c>
      <c r="B63" s="45"/>
      <c r="C63" s="45"/>
      <c r="D63" s="45"/>
      <c r="E63" s="6">
        <f>SUM(E7:E62)</f>
        <v>1650240.9100419995</v>
      </c>
      <c r="F63" s="6">
        <f>SUM(F7:F62)</f>
        <v>94.87489541942017</v>
      </c>
      <c r="G63" s="5"/>
      <c r="H63" s="12"/>
      <c r="I63" s="12"/>
    </row>
    <row r="64" spans="1:9" x14ac:dyDescent="0.2">
      <c r="A64" s="46"/>
      <c r="B64" s="46"/>
      <c r="C64" s="46"/>
      <c r="D64" s="46"/>
      <c r="E64" s="5"/>
      <c r="F64" s="5"/>
      <c r="G64" s="5"/>
    </row>
    <row r="65" spans="1:9" x14ac:dyDescent="0.2">
      <c r="A65" s="45" t="s">
        <v>1420</v>
      </c>
      <c r="B65" s="46"/>
      <c r="C65" s="46"/>
      <c r="D65" s="46"/>
      <c r="E65" s="5"/>
      <c r="F65" s="5"/>
      <c r="G65" s="5"/>
    </row>
    <row r="66" spans="1:9" x14ac:dyDescent="0.2">
      <c r="A66" s="46"/>
      <c r="B66" s="46" t="s">
        <v>317</v>
      </c>
      <c r="C66" s="46" t="s">
        <v>216</v>
      </c>
      <c r="D66" s="47">
        <v>73500</v>
      </c>
      <c r="E66" s="5">
        <v>7.3499999999999998E-3</v>
      </c>
      <c r="F66" s="5">
        <v>4.2256283739505099E-7</v>
      </c>
      <c r="G66" s="5"/>
    </row>
    <row r="67" spans="1:9" x14ac:dyDescent="0.2">
      <c r="A67" s="46"/>
      <c r="B67" s="46" t="s">
        <v>815</v>
      </c>
      <c r="C67" s="46" t="s">
        <v>237</v>
      </c>
      <c r="D67" s="47">
        <v>45000</v>
      </c>
      <c r="E67" s="5">
        <v>4.4999999999999997E-3</v>
      </c>
      <c r="F67" s="5">
        <v>2.5871194126227599E-7</v>
      </c>
      <c r="G67" s="5"/>
    </row>
    <row r="68" spans="1:9" x14ac:dyDescent="0.2">
      <c r="A68" s="45" t="s">
        <v>31</v>
      </c>
      <c r="B68" s="45"/>
      <c r="C68" s="45"/>
      <c r="D68" s="45"/>
      <c r="E68" s="6">
        <f>SUM(E65:E67)</f>
        <v>1.1849999999999999E-2</v>
      </c>
      <c r="F68" s="6">
        <f>SUM(F65:F67)</f>
        <v>6.8127477865732693E-7</v>
      </c>
      <c r="G68" s="5"/>
      <c r="H68" s="12"/>
      <c r="I68" s="12"/>
    </row>
    <row r="69" spans="1:9" x14ac:dyDescent="0.2">
      <c r="A69" s="46"/>
      <c r="B69" s="46"/>
      <c r="C69" s="46"/>
      <c r="D69" s="46"/>
      <c r="E69" s="5"/>
      <c r="F69" s="5"/>
      <c r="G69" s="5"/>
    </row>
    <row r="70" spans="1:9" x14ac:dyDescent="0.2">
      <c r="A70" s="45" t="s">
        <v>32</v>
      </c>
      <c r="B70" s="46"/>
      <c r="C70" s="46"/>
      <c r="D70" s="46"/>
      <c r="E70" s="5"/>
      <c r="F70" s="5"/>
      <c r="G70" s="5"/>
    </row>
    <row r="71" spans="1:9" x14ac:dyDescent="0.2">
      <c r="A71" s="45" t="s">
        <v>40</v>
      </c>
      <c r="B71" s="46"/>
      <c r="C71" s="46"/>
      <c r="D71" s="46"/>
      <c r="E71" s="5"/>
      <c r="F71" s="5"/>
      <c r="G71" s="5"/>
    </row>
    <row r="72" spans="1:9" x14ac:dyDescent="0.2">
      <c r="A72" s="46" t="s">
        <v>816</v>
      </c>
      <c r="B72" s="46" t="s">
        <v>1305</v>
      </c>
      <c r="C72" s="46" t="s">
        <v>42</v>
      </c>
      <c r="D72" s="47">
        <v>2500000</v>
      </c>
      <c r="E72" s="5">
        <v>2466.4749999999999</v>
      </c>
      <c r="F72" s="5">
        <v>0.14180145229441601</v>
      </c>
      <c r="G72" s="5">
        <v>6.2799999999999994</v>
      </c>
    </row>
    <row r="73" spans="1:9" x14ac:dyDescent="0.2">
      <c r="A73" s="45" t="s">
        <v>31</v>
      </c>
      <c r="B73" s="45"/>
      <c r="C73" s="45"/>
      <c r="D73" s="45"/>
      <c r="E73" s="6">
        <f>SUM(E71:E72)</f>
        <v>2466.4749999999999</v>
      </c>
      <c r="F73" s="6">
        <f>SUM(F71:F72)</f>
        <v>0.14180145229441601</v>
      </c>
      <c r="G73" s="5"/>
      <c r="H73" s="12"/>
      <c r="I73" s="12"/>
    </row>
    <row r="74" spans="1:9" x14ac:dyDescent="0.2">
      <c r="A74" s="46"/>
      <c r="B74" s="46"/>
      <c r="C74" s="46"/>
      <c r="D74" s="46"/>
      <c r="E74" s="5"/>
      <c r="F74" s="5"/>
      <c r="G74" s="46"/>
    </row>
    <row r="75" spans="1:9" x14ac:dyDescent="0.2">
      <c r="A75" s="45" t="s">
        <v>44</v>
      </c>
      <c r="B75" s="45"/>
      <c r="C75" s="45"/>
      <c r="D75" s="45"/>
      <c r="E75" s="6">
        <f>E63+E68+E73</f>
        <v>1652707.3968919995</v>
      </c>
      <c r="F75" s="6">
        <f>F63+F68+F73</f>
        <v>95.01669755298937</v>
      </c>
      <c r="G75" s="46"/>
      <c r="H75" s="12"/>
      <c r="I75" s="12"/>
    </row>
    <row r="76" spans="1:9" x14ac:dyDescent="0.2">
      <c r="A76" s="45"/>
      <c r="B76" s="45"/>
      <c r="C76" s="45"/>
      <c r="D76" s="45"/>
      <c r="E76" s="6"/>
      <c r="F76" s="6"/>
      <c r="G76" s="46"/>
      <c r="H76" s="12"/>
      <c r="I76" s="12"/>
    </row>
    <row r="77" spans="1:9" x14ac:dyDescent="0.2">
      <c r="A77" s="45" t="s">
        <v>46</v>
      </c>
      <c r="B77" s="45"/>
      <c r="C77" s="45"/>
      <c r="D77" s="45"/>
      <c r="E77" s="6">
        <f>E79-(E63+E68+E73)</f>
        <v>86678.878841600381</v>
      </c>
      <c r="F77" s="6">
        <f>F79-(F63+F68+F73)</f>
        <v>4.9833024470106295</v>
      </c>
      <c r="G77" s="45"/>
      <c r="H77" s="12"/>
      <c r="I77" s="12"/>
    </row>
    <row r="78" spans="1:9" x14ac:dyDescent="0.2">
      <c r="A78" s="45"/>
      <c r="B78" s="45"/>
      <c r="C78" s="45"/>
      <c r="D78" s="45"/>
      <c r="E78" s="6"/>
      <c r="F78" s="6"/>
      <c r="G78" s="5"/>
      <c r="H78" s="12"/>
      <c r="I78" s="12"/>
    </row>
    <row r="79" spans="1:9" x14ac:dyDescent="0.2">
      <c r="A79" s="48" t="s">
        <v>45</v>
      </c>
      <c r="B79" s="48"/>
      <c r="C79" s="48"/>
      <c r="D79" s="48"/>
      <c r="E79" s="7">
        <v>1739386.2757335999</v>
      </c>
      <c r="F79" s="7">
        <v>100</v>
      </c>
      <c r="G79" s="48"/>
      <c r="H79" s="12"/>
      <c r="I79" s="12"/>
    </row>
    <row r="80" spans="1:9" x14ac:dyDescent="0.2">
      <c r="A80" s="14" t="s">
        <v>1304</v>
      </c>
      <c r="F80" s="2" t="s">
        <v>776</v>
      </c>
    </row>
    <row r="82" spans="1:5" x14ac:dyDescent="0.2">
      <c r="A82" s="12" t="s">
        <v>47</v>
      </c>
    </row>
    <row r="83" spans="1:5" x14ac:dyDescent="0.2">
      <c r="A83" s="12" t="s">
        <v>330</v>
      </c>
    </row>
    <row r="85" spans="1:5" x14ac:dyDescent="0.2">
      <c r="A85" s="12" t="s">
        <v>48</v>
      </c>
    </row>
    <row r="86" spans="1:5" x14ac:dyDescent="0.2">
      <c r="A86" s="12" t="s">
        <v>49</v>
      </c>
    </row>
    <row r="87" spans="1:5" x14ac:dyDescent="0.2">
      <c r="A87" s="12" t="s">
        <v>50</v>
      </c>
      <c r="B87" s="12"/>
      <c r="C87" s="30" t="s">
        <v>52</v>
      </c>
      <c r="D87" s="12" t="s">
        <v>1150</v>
      </c>
    </row>
    <row r="88" spans="1:5" x14ac:dyDescent="0.2">
      <c r="A88" s="14" t="s">
        <v>53</v>
      </c>
      <c r="C88" s="49">
        <v>1690.3127999999999</v>
      </c>
      <c r="D88" s="61">
        <v>1520.5183999999999</v>
      </c>
      <c r="E88" s="62"/>
    </row>
    <row r="89" spans="1:5" x14ac:dyDescent="0.2">
      <c r="A89" s="14" t="s">
        <v>54</v>
      </c>
      <c r="C89" s="49">
        <v>74.319299999999998</v>
      </c>
      <c r="D89" s="61">
        <v>62.694400000000002</v>
      </c>
      <c r="E89" s="62"/>
    </row>
    <row r="90" spans="1:5" x14ac:dyDescent="0.2">
      <c r="A90" s="14" t="s">
        <v>55</v>
      </c>
      <c r="C90" s="49">
        <v>1869.9871000000001</v>
      </c>
      <c r="D90" s="61">
        <v>1688.7275</v>
      </c>
      <c r="E90" s="62"/>
    </row>
    <row r="91" spans="1:5" x14ac:dyDescent="0.2">
      <c r="A91" s="14" t="s">
        <v>56</v>
      </c>
      <c r="C91" s="49">
        <v>83.633499999999998</v>
      </c>
      <c r="D91" s="61">
        <v>70.321700000000007</v>
      </c>
      <c r="E91" s="62"/>
    </row>
    <row r="93" spans="1:5" x14ac:dyDescent="0.2">
      <c r="A93" s="14" t="s">
        <v>937</v>
      </c>
    </row>
    <row r="95" spans="1:5" x14ac:dyDescent="0.2">
      <c r="A95" s="12" t="s">
        <v>58</v>
      </c>
    </row>
    <row r="96" spans="1:5" x14ac:dyDescent="0.2">
      <c r="A96" s="101" t="s">
        <v>62</v>
      </c>
      <c r="B96" s="102"/>
      <c r="C96" s="51" t="s">
        <v>63</v>
      </c>
    </row>
    <row r="97" spans="1:7" x14ac:dyDescent="0.2">
      <c r="A97" s="97" t="s">
        <v>54</v>
      </c>
      <c r="B97" s="98"/>
      <c r="C97" s="52">
        <v>4</v>
      </c>
    </row>
    <row r="98" spans="1:7" x14ac:dyDescent="0.2">
      <c r="A98" s="97" t="s">
        <v>56</v>
      </c>
      <c r="B98" s="98"/>
      <c r="C98" s="52">
        <v>5</v>
      </c>
    </row>
    <row r="99" spans="1:7" x14ac:dyDescent="0.2">
      <c r="A99" s="14" t="s">
        <v>64</v>
      </c>
    </row>
    <row r="100" spans="1:7" x14ac:dyDescent="0.2">
      <c r="A100" s="14" t="s">
        <v>57</v>
      </c>
    </row>
    <row r="102" spans="1:7" x14ac:dyDescent="0.2">
      <c r="A102" s="12" t="s">
        <v>331</v>
      </c>
      <c r="D102" s="32">
        <v>8.9599999999999999E-2</v>
      </c>
    </row>
    <row r="104" spans="1:7" x14ac:dyDescent="0.2">
      <c r="A104" s="12" t="s">
        <v>61</v>
      </c>
      <c r="D104" s="30" t="s">
        <v>59</v>
      </c>
    </row>
    <row r="105" spans="1:7" x14ac:dyDescent="0.2">
      <c r="A105" s="29" t="s">
        <v>1363</v>
      </c>
      <c r="D105" s="30"/>
    </row>
    <row r="106" spans="1:7" ht="15.05" x14ac:dyDescent="0.3">
      <c r="A106" s="31" t="s">
        <v>1364</v>
      </c>
      <c r="D106" s="30"/>
    </row>
    <row r="107" spans="1:7" x14ac:dyDescent="0.2">
      <c r="A107" s="12"/>
      <c r="D107" s="30"/>
    </row>
    <row r="108" spans="1:7" x14ac:dyDescent="0.2">
      <c r="A108" s="12" t="s">
        <v>1367</v>
      </c>
      <c r="D108" s="30"/>
    </row>
    <row r="110" spans="1:7" x14ac:dyDescent="0.2">
      <c r="A110" s="12" t="s">
        <v>943</v>
      </c>
      <c r="G110" s="12"/>
    </row>
    <row r="111" spans="1:7" x14ac:dyDescent="0.2">
      <c r="A111" s="12"/>
      <c r="G111" s="12"/>
    </row>
    <row r="112" spans="1:7" x14ac:dyDescent="0.2">
      <c r="A112" s="12" t="s">
        <v>941</v>
      </c>
      <c r="G112" s="12"/>
    </row>
    <row r="113" spans="1:7" x14ac:dyDescent="0.2">
      <c r="A113" s="13"/>
      <c r="G113" s="12"/>
    </row>
    <row r="114" spans="1:7" x14ac:dyDescent="0.2">
      <c r="G114" s="12"/>
    </row>
    <row r="115" spans="1:7" x14ac:dyDescent="0.2">
      <c r="G115" s="12"/>
    </row>
    <row r="131" spans="1:1" x14ac:dyDescent="0.2">
      <c r="A131" s="12" t="s">
        <v>955</v>
      </c>
    </row>
    <row r="133" spans="1:1" x14ac:dyDescent="0.2">
      <c r="A133" s="12" t="s">
        <v>1090</v>
      </c>
    </row>
    <row r="153" spans="1:1" x14ac:dyDescent="0.2">
      <c r="A153" s="12" t="s">
        <v>957</v>
      </c>
    </row>
    <row r="155" spans="1:1" x14ac:dyDescent="0.2">
      <c r="A155" s="14" t="s">
        <v>940</v>
      </c>
    </row>
  </sheetData>
  <mergeCells count="4">
    <mergeCell ref="A1:F1"/>
    <mergeCell ref="A96:B96"/>
    <mergeCell ref="A97:B97"/>
    <mergeCell ref="A98:B98"/>
  </mergeCells>
  <conditionalFormatting sqref="F2:F3">
    <cfRule type="cellIs" dxfId="52" priority="5" stopIfTrue="1" operator="between">
      <formula>0.009</formula>
      <formula>-0.009</formula>
    </cfRule>
  </conditionalFormatting>
  <conditionalFormatting sqref="F5:F146">
    <cfRule type="cellIs" dxfId="51" priority="1" stopIfTrue="1" operator="between">
      <formula>0.009</formula>
      <formula>-0.009</formula>
    </cfRule>
  </conditionalFormatting>
  <conditionalFormatting sqref="F248:F249">
    <cfRule type="cellIs" dxfId="50" priority="2" stopIfTrue="1" operator="between">
      <formula>0.009</formula>
      <formula>-0.009</formula>
    </cfRule>
  </conditionalFormatting>
  <conditionalFormatting sqref="F252:F65541">
    <cfRule type="cellIs" dxfId="49"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29"/>
  <sheetViews>
    <sheetView workbookViewId="0">
      <selection sqref="A1:G1"/>
    </sheetView>
  </sheetViews>
  <sheetFormatPr defaultColWidth="9.109375" defaultRowHeight="10.5" x14ac:dyDescent="0.2"/>
  <cols>
    <col min="1" max="1" width="38.6640625" style="14" bestFit="1" customWidth="1"/>
    <col min="2" max="2" width="32.109375" style="14" bestFit="1" customWidth="1"/>
    <col min="3" max="3" width="35.441406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20</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119</v>
      </c>
      <c r="B7" s="46" t="s">
        <v>118</v>
      </c>
      <c r="C7" s="46" t="s">
        <v>120</v>
      </c>
      <c r="D7" s="47">
        <v>724472</v>
      </c>
      <c r="E7" s="5">
        <v>13244.7971</v>
      </c>
      <c r="F7" s="5">
        <v>4.0464975684570401</v>
      </c>
    </row>
    <row r="8" spans="1:7" x14ac:dyDescent="0.2">
      <c r="A8" s="46" t="s">
        <v>133</v>
      </c>
      <c r="B8" s="46" t="s">
        <v>132</v>
      </c>
      <c r="C8" s="46" t="s">
        <v>120</v>
      </c>
      <c r="D8" s="47">
        <v>1031936</v>
      </c>
      <c r="E8" s="5">
        <v>11371.934719999999</v>
      </c>
      <c r="F8" s="5">
        <v>3.4743081261042601</v>
      </c>
    </row>
    <row r="9" spans="1:7" x14ac:dyDescent="0.2">
      <c r="A9" s="46" t="s">
        <v>135</v>
      </c>
      <c r="B9" s="46" t="s">
        <v>134</v>
      </c>
      <c r="C9" s="46" t="s">
        <v>136</v>
      </c>
      <c r="D9" s="47">
        <v>763848</v>
      </c>
      <c r="E9" s="5">
        <v>9739.8258480000004</v>
      </c>
      <c r="F9" s="5">
        <v>2.9756727350037702</v>
      </c>
    </row>
    <row r="10" spans="1:7" x14ac:dyDescent="0.2">
      <c r="A10" s="46" t="s">
        <v>399</v>
      </c>
      <c r="B10" s="46" t="s">
        <v>398</v>
      </c>
      <c r="C10" s="46" t="s">
        <v>400</v>
      </c>
      <c r="D10" s="47">
        <v>819512</v>
      </c>
      <c r="E10" s="5">
        <v>9500.1928599999992</v>
      </c>
      <c r="F10" s="5">
        <v>2.9024610205514501</v>
      </c>
    </row>
    <row r="11" spans="1:7" x14ac:dyDescent="0.2">
      <c r="A11" s="46" t="s">
        <v>395</v>
      </c>
      <c r="B11" s="46" t="s">
        <v>394</v>
      </c>
      <c r="C11" s="46" t="s">
        <v>128</v>
      </c>
      <c r="D11" s="47">
        <v>257339</v>
      </c>
      <c r="E11" s="5">
        <v>9280.0303490000006</v>
      </c>
      <c r="F11" s="5">
        <v>2.8351978485526201</v>
      </c>
    </row>
    <row r="12" spans="1:7" x14ac:dyDescent="0.2">
      <c r="A12" s="46" t="s">
        <v>149</v>
      </c>
      <c r="B12" s="46" t="s">
        <v>148</v>
      </c>
      <c r="C12" s="46" t="s">
        <v>150</v>
      </c>
      <c r="D12" s="47">
        <v>4116371</v>
      </c>
      <c r="E12" s="5">
        <v>8302.7203069999996</v>
      </c>
      <c r="F12" s="5">
        <v>2.53661398360375</v>
      </c>
    </row>
    <row r="13" spans="1:7" x14ac:dyDescent="0.2">
      <c r="A13" s="46" t="s">
        <v>491</v>
      </c>
      <c r="B13" s="46" t="s">
        <v>490</v>
      </c>
      <c r="C13" s="46" t="s">
        <v>150</v>
      </c>
      <c r="D13" s="47">
        <v>2426807</v>
      </c>
      <c r="E13" s="5">
        <v>8013.3167139999996</v>
      </c>
      <c r="F13" s="5">
        <v>2.44819655247698</v>
      </c>
    </row>
    <row r="14" spans="1:7" x14ac:dyDescent="0.2">
      <c r="A14" s="46" t="s">
        <v>466</v>
      </c>
      <c r="B14" s="46" t="s">
        <v>465</v>
      </c>
      <c r="C14" s="46" t="s">
        <v>147</v>
      </c>
      <c r="D14" s="47">
        <v>287431</v>
      </c>
      <c r="E14" s="5">
        <v>7505.2545570000002</v>
      </c>
      <c r="F14" s="5">
        <v>2.2929754292386701</v>
      </c>
    </row>
    <row r="15" spans="1:7" x14ac:dyDescent="0.2">
      <c r="A15" s="46" t="s">
        <v>122</v>
      </c>
      <c r="B15" s="46" t="s">
        <v>121</v>
      </c>
      <c r="C15" s="46" t="s">
        <v>120</v>
      </c>
      <c r="D15" s="47">
        <v>553598</v>
      </c>
      <c r="E15" s="5">
        <v>7464.4386329999998</v>
      </c>
      <c r="F15" s="5">
        <v>2.2805055109776902</v>
      </c>
    </row>
    <row r="16" spans="1:7" x14ac:dyDescent="0.2">
      <c r="A16" s="46" t="s">
        <v>361</v>
      </c>
      <c r="B16" s="46" t="s">
        <v>360</v>
      </c>
      <c r="C16" s="46" t="s">
        <v>177</v>
      </c>
      <c r="D16" s="47">
        <v>463794</v>
      </c>
      <c r="E16" s="5">
        <v>7178.8354289999997</v>
      </c>
      <c r="F16" s="5">
        <v>2.1932491595361401</v>
      </c>
    </row>
    <row r="17" spans="1:6" x14ac:dyDescent="0.2">
      <c r="A17" s="46" t="s">
        <v>253</v>
      </c>
      <c r="B17" s="46" t="s">
        <v>252</v>
      </c>
      <c r="C17" s="46" t="s">
        <v>120</v>
      </c>
      <c r="D17" s="47">
        <v>329415</v>
      </c>
      <c r="E17" s="5">
        <v>7152.2584800000004</v>
      </c>
      <c r="F17" s="5">
        <v>2.1851294761092399</v>
      </c>
    </row>
    <row r="18" spans="1:6" x14ac:dyDescent="0.2">
      <c r="A18" s="46" t="s">
        <v>719</v>
      </c>
      <c r="B18" s="46" t="s">
        <v>718</v>
      </c>
      <c r="C18" s="46" t="s">
        <v>226</v>
      </c>
      <c r="D18" s="47">
        <v>230633</v>
      </c>
      <c r="E18" s="5">
        <v>7038.5732109999999</v>
      </c>
      <c r="F18" s="5">
        <v>2.1503968062839101</v>
      </c>
    </row>
    <row r="19" spans="1:6" x14ac:dyDescent="0.2">
      <c r="A19" s="46" t="s">
        <v>741</v>
      </c>
      <c r="B19" s="46" t="s">
        <v>740</v>
      </c>
      <c r="C19" s="46" t="s">
        <v>192</v>
      </c>
      <c r="D19" s="47">
        <v>352434</v>
      </c>
      <c r="E19" s="5">
        <v>6936.9584219999997</v>
      </c>
      <c r="F19" s="5">
        <v>2.1193518613517002</v>
      </c>
    </row>
    <row r="20" spans="1:6" x14ac:dyDescent="0.2">
      <c r="A20" s="46" t="s">
        <v>549</v>
      </c>
      <c r="B20" s="46" t="s">
        <v>548</v>
      </c>
      <c r="C20" s="46" t="s">
        <v>128</v>
      </c>
      <c r="D20" s="47">
        <v>83584</v>
      </c>
      <c r="E20" s="5">
        <v>6777.9937280000004</v>
      </c>
      <c r="F20" s="5">
        <v>2.07078560224747</v>
      </c>
    </row>
    <row r="21" spans="1:6" x14ac:dyDescent="0.2">
      <c r="A21" s="46" t="s">
        <v>818</v>
      </c>
      <c r="B21" s="46" t="s">
        <v>817</v>
      </c>
      <c r="C21" s="46" t="s">
        <v>155</v>
      </c>
      <c r="D21" s="47">
        <v>209449</v>
      </c>
      <c r="E21" s="5">
        <v>6760.9089960000001</v>
      </c>
      <c r="F21" s="5">
        <v>2.0655659430881999</v>
      </c>
    </row>
    <row r="22" spans="1:6" x14ac:dyDescent="0.2">
      <c r="A22" s="46" t="s">
        <v>820</v>
      </c>
      <c r="B22" s="46" t="s">
        <v>819</v>
      </c>
      <c r="C22" s="46" t="s">
        <v>120</v>
      </c>
      <c r="D22" s="47">
        <v>1263677</v>
      </c>
      <c r="E22" s="5">
        <v>6755.6172420000003</v>
      </c>
      <c r="F22" s="5">
        <v>2.0639492275181399</v>
      </c>
    </row>
    <row r="23" spans="1:6" x14ac:dyDescent="0.2">
      <c r="A23" s="46" t="s">
        <v>421</v>
      </c>
      <c r="B23" s="46" t="s">
        <v>420</v>
      </c>
      <c r="C23" s="46" t="s">
        <v>177</v>
      </c>
      <c r="D23" s="47">
        <v>375805</v>
      </c>
      <c r="E23" s="5">
        <v>6737.6199429999997</v>
      </c>
      <c r="F23" s="5">
        <v>2.0584507645298</v>
      </c>
    </row>
    <row r="24" spans="1:6" x14ac:dyDescent="0.2">
      <c r="A24" s="46" t="s">
        <v>430</v>
      </c>
      <c r="B24" s="46" t="s">
        <v>429</v>
      </c>
      <c r="C24" s="46" t="s">
        <v>158</v>
      </c>
      <c r="D24" s="47">
        <v>607930</v>
      </c>
      <c r="E24" s="5">
        <v>6668.6881350000003</v>
      </c>
      <c r="F24" s="5">
        <v>2.0373909935604702</v>
      </c>
    </row>
    <row r="25" spans="1:6" x14ac:dyDescent="0.2">
      <c r="A25" s="46" t="s">
        <v>715</v>
      </c>
      <c r="B25" s="46" t="s">
        <v>714</v>
      </c>
      <c r="C25" s="46" t="s">
        <v>128</v>
      </c>
      <c r="D25" s="47">
        <v>120560</v>
      </c>
      <c r="E25" s="5">
        <v>6647.3770000000004</v>
      </c>
      <c r="F25" s="5">
        <v>2.0308801006183201</v>
      </c>
    </row>
    <row r="26" spans="1:6" x14ac:dyDescent="0.2">
      <c r="A26" s="46" t="s">
        <v>359</v>
      </c>
      <c r="B26" s="46" t="s">
        <v>358</v>
      </c>
      <c r="C26" s="46" t="s">
        <v>205</v>
      </c>
      <c r="D26" s="47">
        <v>638351</v>
      </c>
      <c r="E26" s="5">
        <v>6395.6386689999999</v>
      </c>
      <c r="F26" s="5">
        <v>1.9539700100682</v>
      </c>
    </row>
    <row r="27" spans="1:6" x14ac:dyDescent="0.2">
      <c r="A27" s="46" t="s">
        <v>157</v>
      </c>
      <c r="B27" s="46" t="s">
        <v>156</v>
      </c>
      <c r="C27" s="46" t="s">
        <v>158</v>
      </c>
      <c r="D27" s="47">
        <v>96491</v>
      </c>
      <c r="E27" s="5">
        <v>6384.037542</v>
      </c>
      <c r="F27" s="5">
        <v>1.9504256800311</v>
      </c>
    </row>
    <row r="28" spans="1:6" x14ac:dyDescent="0.2">
      <c r="A28" s="46" t="s">
        <v>255</v>
      </c>
      <c r="B28" s="46" t="s">
        <v>254</v>
      </c>
      <c r="C28" s="46" t="s">
        <v>167</v>
      </c>
      <c r="D28" s="47">
        <v>237644</v>
      </c>
      <c r="E28" s="5">
        <v>6335.1137520000002</v>
      </c>
      <c r="F28" s="5">
        <v>1.93547867889699</v>
      </c>
    </row>
    <row r="29" spans="1:6" x14ac:dyDescent="0.2">
      <c r="A29" s="46" t="s">
        <v>511</v>
      </c>
      <c r="B29" s="46" t="s">
        <v>510</v>
      </c>
      <c r="C29" s="46" t="s">
        <v>400</v>
      </c>
      <c r="D29" s="47">
        <v>258291</v>
      </c>
      <c r="E29" s="5">
        <v>6172.6383180000003</v>
      </c>
      <c r="F29" s="5">
        <v>1.8858398325144401</v>
      </c>
    </row>
    <row r="30" spans="1:6" x14ac:dyDescent="0.2">
      <c r="A30" s="46" t="s">
        <v>767</v>
      </c>
      <c r="B30" s="46" t="s">
        <v>766</v>
      </c>
      <c r="C30" s="46" t="s">
        <v>226</v>
      </c>
      <c r="D30" s="47">
        <v>220061</v>
      </c>
      <c r="E30" s="5">
        <v>6053.1078969999999</v>
      </c>
      <c r="F30" s="5">
        <v>1.84932137516992</v>
      </c>
    </row>
    <row r="31" spans="1:6" x14ac:dyDescent="0.2">
      <c r="A31" s="46" t="s">
        <v>822</v>
      </c>
      <c r="B31" s="46" t="s">
        <v>821</v>
      </c>
      <c r="C31" s="46" t="s">
        <v>192</v>
      </c>
      <c r="D31" s="47">
        <v>1311314</v>
      </c>
      <c r="E31" s="5">
        <v>6047.7801680000002</v>
      </c>
      <c r="F31" s="5">
        <v>1.8476936686613901</v>
      </c>
    </row>
    <row r="32" spans="1:6" x14ac:dyDescent="0.2">
      <c r="A32" s="46" t="s">
        <v>138</v>
      </c>
      <c r="B32" s="46" t="s">
        <v>137</v>
      </c>
      <c r="C32" s="46" t="s">
        <v>128</v>
      </c>
      <c r="D32" s="47">
        <v>364867</v>
      </c>
      <c r="E32" s="5">
        <v>5810.5069750000002</v>
      </c>
      <c r="F32" s="5">
        <v>1.7752029093628101</v>
      </c>
    </row>
    <row r="33" spans="1:6" x14ac:dyDescent="0.2">
      <c r="A33" s="46" t="s">
        <v>824</v>
      </c>
      <c r="B33" s="46" t="s">
        <v>823</v>
      </c>
      <c r="C33" s="46" t="s">
        <v>441</v>
      </c>
      <c r="D33" s="47">
        <v>2821690</v>
      </c>
      <c r="E33" s="5">
        <v>5762.4553180000003</v>
      </c>
      <c r="F33" s="5">
        <v>1.7605223588234</v>
      </c>
    </row>
    <row r="34" spans="1:6" x14ac:dyDescent="0.2">
      <c r="A34" s="46" t="s">
        <v>581</v>
      </c>
      <c r="B34" s="46" t="s">
        <v>580</v>
      </c>
      <c r="C34" s="46" t="s">
        <v>219</v>
      </c>
      <c r="D34" s="47">
        <v>589493</v>
      </c>
      <c r="E34" s="5">
        <v>5757.2833849999997</v>
      </c>
      <c r="F34" s="5">
        <v>1.7589422504872201</v>
      </c>
    </row>
    <row r="35" spans="1:6" x14ac:dyDescent="0.2">
      <c r="A35" s="46" t="s">
        <v>343</v>
      </c>
      <c r="B35" s="46" t="s">
        <v>342</v>
      </c>
      <c r="C35" s="46" t="s">
        <v>219</v>
      </c>
      <c r="D35" s="47">
        <v>269977</v>
      </c>
      <c r="E35" s="5">
        <v>5749.4301919999998</v>
      </c>
      <c r="F35" s="5">
        <v>1.7565429742930101</v>
      </c>
    </row>
    <row r="36" spans="1:6" x14ac:dyDescent="0.2">
      <c r="A36" s="46" t="s">
        <v>826</v>
      </c>
      <c r="B36" s="46" t="s">
        <v>825</v>
      </c>
      <c r="C36" s="46" t="s">
        <v>303</v>
      </c>
      <c r="D36" s="47">
        <v>1715692</v>
      </c>
      <c r="E36" s="5">
        <v>5486.7830160000003</v>
      </c>
      <c r="F36" s="5">
        <v>1.6763000569405</v>
      </c>
    </row>
    <row r="37" spans="1:6" x14ac:dyDescent="0.2">
      <c r="A37" s="46" t="s">
        <v>717</v>
      </c>
      <c r="B37" s="46" t="s">
        <v>716</v>
      </c>
      <c r="C37" s="46" t="s">
        <v>177</v>
      </c>
      <c r="D37" s="47">
        <v>469225</v>
      </c>
      <c r="E37" s="5">
        <v>5385.295325</v>
      </c>
      <c r="F37" s="5">
        <v>1.64529394248218</v>
      </c>
    </row>
    <row r="38" spans="1:6" x14ac:dyDescent="0.2">
      <c r="A38" s="46" t="s">
        <v>707</v>
      </c>
      <c r="B38" s="46" t="s">
        <v>706</v>
      </c>
      <c r="C38" s="46" t="s">
        <v>226</v>
      </c>
      <c r="D38" s="47">
        <v>353006</v>
      </c>
      <c r="E38" s="5">
        <v>5384.2240149999998</v>
      </c>
      <c r="F38" s="5">
        <v>1.64496664012509</v>
      </c>
    </row>
    <row r="39" spans="1:6" x14ac:dyDescent="0.2">
      <c r="A39" s="46" t="s">
        <v>735</v>
      </c>
      <c r="B39" s="46" t="s">
        <v>734</v>
      </c>
      <c r="C39" s="46" t="s">
        <v>150</v>
      </c>
      <c r="D39" s="47">
        <v>99216</v>
      </c>
      <c r="E39" s="5">
        <v>5283.4008240000003</v>
      </c>
      <c r="F39" s="5">
        <v>1.6141635410556701</v>
      </c>
    </row>
    <row r="40" spans="1:6" x14ac:dyDescent="0.2">
      <c r="A40" s="46" t="s">
        <v>651</v>
      </c>
      <c r="B40" s="46" t="s">
        <v>650</v>
      </c>
      <c r="C40" s="46" t="s">
        <v>216</v>
      </c>
      <c r="D40" s="47">
        <v>624306</v>
      </c>
      <c r="E40" s="5">
        <v>5168.6293740000001</v>
      </c>
      <c r="F40" s="5">
        <v>1.57909902554465</v>
      </c>
    </row>
    <row r="41" spans="1:6" x14ac:dyDescent="0.2">
      <c r="A41" s="46" t="s">
        <v>166</v>
      </c>
      <c r="B41" s="46" t="s">
        <v>165</v>
      </c>
      <c r="C41" s="46" t="s">
        <v>167</v>
      </c>
      <c r="D41" s="47">
        <v>753874</v>
      </c>
      <c r="E41" s="5">
        <v>5084.5031929999996</v>
      </c>
      <c r="F41" s="5">
        <v>1.55339713035593</v>
      </c>
    </row>
    <row r="42" spans="1:6" x14ac:dyDescent="0.2">
      <c r="A42" s="46" t="s">
        <v>751</v>
      </c>
      <c r="B42" s="46" t="s">
        <v>750</v>
      </c>
      <c r="C42" s="46" t="s">
        <v>216</v>
      </c>
      <c r="D42" s="47">
        <v>566933</v>
      </c>
      <c r="E42" s="5">
        <v>4995.2466629999999</v>
      </c>
      <c r="F42" s="5">
        <v>1.5261278314088</v>
      </c>
    </row>
    <row r="43" spans="1:6" x14ac:dyDescent="0.2">
      <c r="A43" s="46" t="s">
        <v>179</v>
      </c>
      <c r="B43" s="46" t="s">
        <v>178</v>
      </c>
      <c r="C43" s="46" t="s">
        <v>180</v>
      </c>
      <c r="D43" s="47">
        <v>742414</v>
      </c>
      <c r="E43" s="5">
        <v>4932.2274090000001</v>
      </c>
      <c r="F43" s="5">
        <v>1.5068744403487799</v>
      </c>
    </row>
    <row r="44" spans="1:6" x14ac:dyDescent="0.2">
      <c r="A44" s="46" t="s">
        <v>163</v>
      </c>
      <c r="B44" s="46" t="s">
        <v>162</v>
      </c>
      <c r="C44" s="46" t="s">
        <v>164</v>
      </c>
      <c r="D44" s="47">
        <v>305516</v>
      </c>
      <c r="E44" s="5">
        <v>4856.9406099999997</v>
      </c>
      <c r="F44" s="5">
        <v>1.48387311788304</v>
      </c>
    </row>
    <row r="45" spans="1:6" x14ac:dyDescent="0.2">
      <c r="A45" s="46" t="s">
        <v>173</v>
      </c>
      <c r="B45" s="46" t="s">
        <v>172</v>
      </c>
      <c r="C45" s="46" t="s">
        <v>174</v>
      </c>
      <c r="D45" s="47">
        <v>1354278</v>
      </c>
      <c r="E45" s="5">
        <v>4793.4669809999996</v>
      </c>
      <c r="F45" s="5">
        <v>1.4644809079857899</v>
      </c>
    </row>
    <row r="46" spans="1:6" x14ac:dyDescent="0.2">
      <c r="A46" s="46" t="s">
        <v>757</v>
      </c>
      <c r="B46" s="46" t="s">
        <v>756</v>
      </c>
      <c r="C46" s="46" t="s">
        <v>192</v>
      </c>
      <c r="D46" s="47">
        <v>9109472</v>
      </c>
      <c r="E46" s="5">
        <v>4746.9458590000004</v>
      </c>
      <c r="F46" s="5">
        <v>1.4502679603933499</v>
      </c>
    </row>
    <row r="47" spans="1:6" x14ac:dyDescent="0.2">
      <c r="A47" s="46" t="s">
        <v>261</v>
      </c>
      <c r="B47" s="46" t="s">
        <v>260</v>
      </c>
      <c r="C47" s="46" t="s">
        <v>144</v>
      </c>
      <c r="D47" s="47">
        <v>1197188</v>
      </c>
      <c r="E47" s="5">
        <v>4494.2437520000003</v>
      </c>
      <c r="F47" s="5">
        <v>1.3730634208448</v>
      </c>
    </row>
    <row r="48" spans="1:6" x14ac:dyDescent="0.2">
      <c r="A48" s="46" t="s">
        <v>828</v>
      </c>
      <c r="B48" s="46" t="s">
        <v>827</v>
      </c>
      <c r="C48" s="46" t="s">
        <v>419</v>
      </c>
      <c r="D48" s="47">
        <v>596181</v>
      </c>
      <c r="E48" s="5">
        <v>4493.4161969999996</v>
      </c>
      <c r="F48" s="5">
        <v>1.37281058954281</v>
      </c>
    </row>
    <row r="49" spans="1:9" x14ac:dyDescent="0.2">
      <c r="A49" s="46" t="s">
        <v>297</v>
      </c>
      <c r="B49" s="46" t="s">
        <v>296</v>
      </c>
      <c r="C49" s="46" t="s">
        <v>298</v>
      </c>
      <c r="D49" s="47">
        <v>633105</v>
      </c>
      <c r="E49" s="5">
        <v>4320.6250730000002</v>
      </c>
      <c r="F49" s="5">
        <v>1.32002013470701</v>
      </c>
    </row>
    <row r="50" spans="1:9" x14ac:dyDescent="0.2">
      <c r="A50" s="46" t="s">
        <v>808</v>
      </c>
      <c r="B50" s="46" t="s">
        <v>807</v>
      </c>
      <c r="C50" s="46" t="s">
        <v>226</v>
      </c>
      <c r="D50" s="47">
        <v>136327</v>
      </c>
      <c r="E50" s="5">
        <v>3943.7356199999999</v>
      </c>
      <c r="F50" s="5">
        <v>1.20487437266724</v>
      </c>
    </row>
    <row r="51" spans="1:9" x14ac:dyDescent="0.2">
      <c r="A51" s="46" t="s">
        <v>233</v>
      </c>
      <c r="B51" s="46" t="s">
        <v>232</v>
      </c>
      <c r="C51" s="46" t="s">
        <v>234</v>
      </c>
      <c r="D51" s="47">
        <v>415793</v>
      </c>
      <c r="E51" s="5">
        <v>3919.4727149999999</v>
      </c>
      <c r="F51" s="5">
        <v>1.1974616667311</v>
      </c>
    </row>
    <row r="52" spans="1:9" x14ac:dyDescent="0.2">
      <c r="A52" s="46" t="s">
        <v>830</v>
      </c>
      <c r="B52" s="46" t="s">
        <v>829</v>
      </c>
      <c r="C52" s="46" t="s">
        <v>528</v>
      </c>
      <c r="D52" s="47">
        <v>80839</v>
      </c>
      <c r="E52" s="5">
        <v>3837.7102669999999</v>
      </c>
      <c r="F52" s="5">
        <v>1.1724819298181699</v>
      </c>
    </row>
    <row r="53" spans="1:9" x14ac:dyDescent="0.2">
      <c r="A53" s="46" t="s">
        <v>753</v>
      </c>
      <c r="B53" s="46" t="s">
        <v>752</v>
      </c>
      <c r="C53" s="46" t="s">
        <v>226</v>
      </c>
      <c r="D53" s="47">
        <v>97823</v>
      </c>
      <c r="E53" s="5">
        <v>3766.7235270000001</v>
      </c>
      <c r="F53" s="5">
        <v>1.1507943442225601</v>
      </c>
    </row>
    <row r="54" spans="1:9" x14ac:dyDescent="0.2">
      <c r="A54" s="46" t="s">
        <v>832</v>
      </c>
      <c r="B54" s="46" t="s">
        <v>831</v>
      </c>
      <c r="C54" s="46" t="s">
        <v>216</v>
      </c>
      <c r="D54" s="47">
        <v>844057</v>
      </c>
      <c r="E54" s="5">
        <v>3585.976165</v>
      </c>
      <c r="F54" s="5">
        <v>1.0955731312952599</v>
      </c>
    </row>
    <row r="55" spans="1:9" x14ac:dyDescent="0.2">
      <c r="A55" s="46" t="s">
        <v>834</v>
      </c>
      <c r="B55" s="46" t="s">
        <v>833</v>
      </c>
      <c r="C55" s="46" t="s">
        <v>155</v>
      </c>
      <c r="D55" s="47">
        <v>146763</v>
      </c>
      <c r="E55" s="5">
        <v>3558.635843</v>
      </c>
      <c r="F55" s="5">
        <v>1.0872202251949601</v>
      </c>
    </row>
    <row r="56" spans="1:9" x14ac:dyDescent="0.2">
      <c r="A56" s="46" t="s">
        <v>782</v>
      </c>
      <c r="B56" s="46" t="s">
        <v>781</v>
      </c>
      <c r="C56" s="46" t="s">
        <v>424</v>
      </c>
      <c r="D56" s="47">
        <v>66649</v>
      </c>
      <c r="E56" s="5">
        <v>3409.3296220000002</v>
      </c>
      <c r="F56" s="5">
        <v>1.0416047842281799</v>
      </c>
    </row>
    <row r="57" spans="1:9" x14ac:dyDescent="0.2">
      <c r="A57" s="46" t="s">
        <v>589</v>
      </c>
      <c r="B57" s="46" t="s">
        <v>588</v>
      </c>
      <c r="C57" s="46" t="s">
        <v>155</v>
      </c>
      <c r="D57" s="47">
        <v>209306</v>
      </c>
      <c r="E57" s="5">
        <v>3397.4549919999999</v>
      </c>
      <c r="F57" s="5">
        <v>1.03797689464569</v>
      </c>
    </row>
    <row r="58" spans="1:9" x14ac:dyDescent="0.2">
      <c r="A58" s="46" t="s">
        <v>191</v>
      </c>
      <c r="B58" s="46" t="s">
        <v>190</v>
      </c>
      <c r="C58" s="46" t="s">
        <v>192</v>
      </c>
      <c r="D58" s="47">
        <v>101895</v>
      </c>
      <c r="E58" s="5">
        <v>2821.8291829999998</v>
      </c>
      <c r="F58" s="5">
        <v>0.86211399400075395</v>
      </c>
    </row>
    <row r="59" spans="1:9" x14ac:dyDescent="0.2">
      <c r="A59" s="46" t="s">
        <v>553</v>
      </c>
      <c r="B59" s="46" t="s">
        <v>552</v>
      </c>
      <c r="C59" s="46" t="s">
        <v>128</v>
      </c>
      <c r="D59" s="47">
        <v>353260</v>
      </c>
      <c r="E59" s="5">
        <v>2475.4694500000001</v>
      </c>
      <c r="F59" s="5">
        <v>0.75629555021380301</v>
      </c>
    </row>
    <row r="60" spans="1:9" x14ac:dyDescent="0.2">
      <c r="A60" s="46" t="s">
        <v>458</v>
      </c>
      <c r="B60" s="46" t="s">
        <v>457</v>
      </c>
      <c r="C60" s="46" t="s">
        <v>167</v>
      </c>
      <c r="D60" s="47">
        <v>82039</v>
      </c>
      <c r="E60" s="5">
        <v>1400.9389839999999</v>
      </c>
      <c r="F60" s="5">
        <v>0.42800928919573</v>
      </c>
    </row>
    <row r="61" spans="1:9" x14ac:dyDescent="0.2">
      <c r="A61" s="45" t="s">
        <v>31</v>
      </c>
      <c r="B61" s="45"/>
      <c r="C61" s="45"/>
      <c r="D61" s="45"/>
      <c r="E61" s="6">
        <f>SUM(E7:E60)</f>
        <v>319088.55854900012</v>
      </c>
      <c r="F61" s="6">
        <f>SUM(F7:F60)</f>
        <v>97.486663369949966</v>
      </c>
      <c r="G61" s="12"/>
      <c r="H61" s="12"/>
      <c r="I61" s="12"/>
    </row>
    <row r="62" spans="1:9" x14ac:dyDescent="0.2">
      <c r="A62" s="46"/>
      <c r="B62" s="46"/>
      <c r="C62" s="46"/>
      <c r="D62" s="46"/>
      <c r="E62" s="5"/>
      <c r="F62" s="5"/>
    </row>
    <row r="63" spans="1:9" x14ac:dyDescent="0.2">
      <c r="A63" s="45" t="s">
        <v>44</v>
      </c>
      <c r="B63" s="45"/>
      <c r="C63" s="45"/>
      <c r="D63" s="45"/>
      <c r="E63" s="6">
        <f>E61</f>
        <v>319088.55854900012</v>
      </c>
      <c r="F63" s="6">
        <f>F61</f>
        <v>97.486663369949966</v>
      </c>
      <c r="G63" s="12"/>
      <c r="H63" s="12"/>
      <c r="I63" s="12"/>
    </row>
    <row r="64" spans="1:9" x14ac:dyDescent="0.2">
      <c r="A64" s="45"/>
      <c r="B64" s="45"/>
      <c r="C64" s="45"/>
      <c r="D64" s="45"/>
      <c r="E64" s="6"/>
      <c r="F64" s="6"/>
      <c r="G64" s="12"/>
      <c r="H64" s="12"/>
      <c r="I64" s="12"/>
    </row>
    <row r="65" spans="1:9" x14ac:dyDescent="0.2">
      <c r="A65" s="45" t="s">
        <v>46</v>
      </c>
      <c r="B65" s="45"/>
      <c r="C65" s="45"/>
      <c r="D65" s="45"/>
      <c r="E65" s="6">
        <f>E67-(E61)</f>
        <v>8226.5300165998633</v>
      </c>
      <c r="F65" s="6">
        <f>F67-(F61)</f>
        <v>2.5133366300500342</v>
      </c>
      <c r="G65" s="12"/>
      <c r="H65" s="12"/>
      <c r="I65" s="12"/>
    </row>
    <row r="66" spans="1:9" x14ac:dyDescent="0.2">
      <c r="A66" s="45"/>
      <c r="B66" s="45"/>
      <c r="C66" s="45"/>
      <c r="D66" s="45"/>
      <c r="E66" s="6"/>
      <c r="F66" s="6"/>
      <c r="G66" s="12"/>
      <c r="H66" s="12"/>
      <c r="I66" s="12"/>
    </row>
    <row r="67" spans="1:9" x14ac:dyDescent="0.2">
      <c r="A67" s="48" t="s">
        <v>45</v>
      </c>
      <c r="B67" s="48"/>
      <c r="C67" s="48"/>
      <c r="D67" s="48"/>
      <c r="E67" s="7">
        <v>327315.08856559999</v>
      </c>
      <c r="F67" s="7">
        <v>100</v>
      </c>
      <c r="G67" s="12"/>
      <c r="H67" s="12"/>
      <c r="I67" s="12"/>
    </row>
    <row r="69" spans="1:9" x14ac:dyDescent="0.2">
      <c r="A69" s="12" t="s">
        <v>48</v>
      </c>
    </row>
    <row r="70" spans="1:9" x14ac:dyDescent="0.2">
      <c r="A70" s="12" t="s">
        <v>49</v>
      </c>
    </row>
    <row r="71" spans="1:9" x14ac:dyDescent="0.2">
      <c r="A71" s="12" t="s">
        <v>50</v>
      </c>
      <c r="B71" s="12"/>
      <c r="C71" s="30" t="s">
        <v>52</v>
      </c>
      <c r="D71" s="12" t="s">
        <v>1150</v>
      </c>
    </row>
    <row r="72" spans="1:9" x14ac:dyDescent="0.2">
      <c r="A72" s="14" t="s">
        <v>53</v>
      </c>
      <c r="C72" s="49">
        <v>196.5</v>
      </c>
      <c r="D72" s="61">
        <v>172.55420000000001</v>
      </c>
      <c r="E72" s="62"/>
    </row>
    <row r="73" spans="1:9" x14ac:dyDescent="0.2">
      <c r="A73" s="14" t="s">
        <v>54</v>
      </c>
      <c r="C73" s="49">
        <v>24.335100000000001</v>
      </c>
      <c r="D73" s="61">
        <v>19.688500000000001</v>
      </c>
      <c r="E73" s="62"/>
    </row>
    <row r="74" spans="1:9" x14ac:dyDescent="0.2">
      <c r="A74" s="14" t="s">
        <v>55</v>
      </c>
      <c r="C74" s="49">
        <v>214.648</v>
      </c>
      <c r="D74" s="61">
        <v>189.1645</v>
      </c>
      <c r="E74" s="62"/>
    </row>
    <row r="75" spans="1:9" x14ac:dyDescent="0.2">
      <c r="A75" s="14" t="s">
        <v>56</v>
      </c>
      <c r="C75" s="49">
        <v>27.6084</v>
      </c>
      <c r="D75" s="61">
        <v>22.4483</v>
      </c>
      <c r="E75" s="62"/>
    </row>
    <row r="77" spans="1:9" x14ac:dyDescent="0.2">
      <c r="A77" s="14" t="s">
        <v>937</v>
      </c>
    </row>
    <row r="79" spans="1:9" x14ac:dyDescent="0.2">
      <c r="A79" s="12" t="s">
        <v>58</v>
      </c>
    </row>
    <row r="80" spans="1:9" x14ac:dyDescent="0.2">
      <c r="A80" s="101" t="s">
        <v>62</v>
      </c>
      <c r="B80" s="102"/>
      <c r="C80" s="51" t="s">
        <v>63</v>
      </c>
    </row>
    <row r="81" spans="1:4" x14ac:dyDescent="0.2">
      <c r="A81" s="97" t="s">
        <v>54</v>
      </c>
      <c r="B81" s="98"/>
      <c r="C81" s="52">
        <v>1.7</v>
      </c>
    </row>
    <row r="82" spans="1:4" x14ac:dyDescent="0.2">
      <c r="A82" s="97" t="s">
        <v>56</v>
      </c>
      <c r="B82" s="98"/>
      <c r="C82" s="52">
        <v>1.9</v>
      </c>
    </row>
    <row r="83" spans="1:4" x14ac:dyDescent="0.2">
      <c r="A83" s="14" t="s">
        <v>64</v>
      </c>
    </row>
    <row r="84" spans="1:4" x14ac:dyDescent="0.2">
      <c r="A84" s="14" t="s">
        <v>57</v>
      </c>
    </row>
    <row r="86" spans="1:4" x14ac:dyDescent="0.2">
      <c r="A86" s="12" t="s">
        <v>331</v>
      </c>
      <c r="D86" s="32">
        <v>0.58730000000000004</v>
      </c>
    </row>
    <row r="88" spans="1:4" x14ac:dyDescent="0.2">
      <c r="A88" s="12" t="s">
        <v>61</v>
      </c>
      <c r="D88" s="30" t="s">
        <v>59</v>
      </c>
    </row>
    <row r="90" spans="1:4" x14ac:dyDescent="0.2">
      <c r="A90" s="12" t="s">
        <v>947</v>
      </c>
    </row>
    <row r="91" spans="1:4" x14ac:dyDescent="0.2">
      <c r="A91" s="13"/>
    </row>
    <row r="92" spans="1:4" x14ac:dyDescent="0.2">
      <c r="A92" s="12" t="s">
        <v>941</v>
      </c>
    </row>
    <row r="93" spans="1:4" x14ac:dyDescent="0.2">
      <c r="A93" s="13"/>
    </row>
    <row r="110" spans="1:1" x14ac:dyDescent="0.2">
      <c r="A110" s="12" t="s">
        <v>958</v>
      </c>
    </row>
    <row r="112" spans="1:1" x14ac:dyDescent="0.2">
      <c r="A112" s="12" t="s">
        <v>1090</v>
      </c>
    </row>
    <row r="129" spans="1:1" x14ac:dyDescent="0.2">
      <c r="A129" s="14" t="s">
        <v>940</v>
      </c>
    </row>
  </sheetData>
  <mergeCells count="4">
    <mergeCell ref="A1:F1"/>
    <mergeCell ref="A80:B80"/>
    <mergeCell ref="A81:B81"/>
    <mergeCell ref="A82:B82"/>
  </mergeCells>
  <conditionalFormatting sqref="F2:F3">
    <cfRule type="cellIs" dxfId="48" priority="3" stopIfTrue="1" operator="between">
      <formula>0.009</formula>
      <formula>-0.009</formula>
    </cfRule>
  </conditionalFormatting>
  <conditionalFormatting sqref="F5:F126">
    <cfRule type="cellIs" dxfId="47" priority="1" stopIfTrue="1" operator="between">
      <formula>0.009</formula>
      <formula>-0.009</formula>
    </cfRule>
  </conditionalFormatting>
  <conditionalFormatting sqref="F227:F65536">
    <cfRule type="cellIs" dxfId="46" priority="2" stopIfTrue="1" operator="between">
      <formula>0.009</formula>
      <formula>-0.009</formula>
    </cfRule>
  </conditionalFormatting>
  <hyperlinks>
    <hyperlink ref="A91" r:id="rId1" tooltip="https://www.franklintempletonindia.com/downloadsServlet/pdf/product-labels-jg9o5k7l" display="https://www.franklintempletonindia.com/downloadsServlet/pdf/product-labels-jg9o5k7l" xr:uid="{00000000-0004-0000-1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16"/>
  <sheetViews>
    <sheetView workbookViewId="0">
      <selection sqref="A1:G1"/>
    </sheetView>
  </sheetViews>
  <sheetFormatPr defaultColWidth="9.109375" defaultRowHeight="10.5" x14ac:dyDescent="0.2"/>
  <cols>
    <col min="1" max="1" width="38.6640625" style="14" bestFit="1" customWidth="1"/>
    <col min="2" max="2" width="34.109375" style="14" bestFit="1" customWidth="1"/>
    <col min="3" max="3" width="35.441406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21</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122</v>
      </c>
      <c r="B7" s="46" t="s">
        <v>121</v>
      </c>
      <c r="C7" s="46" t="s">
        <v>120</v>
      </c>
      <c r="D7" s="47">
        <v>4935021</v>
      </c>
      <c r="E7" s="5">
        <v>66541.355649999998</v>
      </c>
      <c r="F7" s="5">
        <v>9.0622232231089903</v>
      </c>
    </row>
    <row r="8" spans="1:7" x14ac:dyDescent="0.2">
      <c r="A8" s="46" t="s">
        <v>119</v>
      </c>
      <c r="B8" s="46" t="s">
        <v>118</v>
      </c>
      <c r="C8" s="46" t="s">
        <v>120</v>
      </c>
      <c r="D8" s="47">
        <v>3599682</v>
      </c>
      <c r="E8" s="5">
        <v>65809.386320000005</v>
      </c>
      <c r="F8" s="5">
        <v>8.9625368040973292</v>
      </c>
    </row>
    <row r="9" spans="1:7" x14ac:dyDescent="0.2">
      <c r="A9" s="46" t="s">
        <v>135</v>
      </c>
      <c r="B9" s="46" t="s">
        <v>134</v>
      </c>
      <c r="C9" s="46" t="s">
        <v>136</v>
      </c>
      <c r="D9" s="47">
        <v>3457514</v>
      </c>
      <c r="E9" s="5">
        <v>44086.761010000002</v>
      </c>
      <c r="F9" s="5">
        <v>6.0041468279956502</v>
      </c>
    </row>
    <row r="10" spans="1:7" x14ac:dyDescent="0.2">
      <c r="A10" s="46" t="s">
        <v>133</v>
      </c>
      <c r="B10" s="46" t="s">
        <v>132</v>
      </c>
      <c r="C10" s="46" t="s">
        <v>120</v>
      </c>
      <c r="D10" s="47">
        <v>3993257</v>
      </c>
      <c r="E10" s="5">
        <v>44005.692139999999</v>
      </c>
      <c r="F10" s="5">
        <v>5.9931061122000502</v>
      </c>
    </row>
    <row r="11" spans="1:7" x14ac:dyDescent="0.2">
      <c r="A11" s="46" t="s">
        <v>395</v>
      </c>
      <c r="B11" s="46" t="s">
        <v>394</v>
      </c>
      <c r="C11" s="46" t="s">
        <v>128</v>
      </c>
      <c r="D11" s="47">
        <v>939042</v>
      </c>
      <c r="E11" s="5">
        <v>33863.263079999997</v>
      </c>
      <c r="F11" s="5">
        <v>4.6118154055646299</v>
      </c>
    </row>
    <row r="12" spans="1:7" x14ac:dyDescent="0.2">
      <c r="A12" s="46" t="s">
        <v>253</v>
      </c>
      <c r="B12" s="46" t="s">
        <v>252</v>
      </c>
      <c r="C12" s="46" t="s">
        <v>120</v>
      </c>
      <c r="D12" s="47">
        <v>1551933</v>
      </c>
      <c r="E12" s="5">
        <v>33695.569300000003</v>
      </c>
      <c r="F12" s="5">
        <v>4.5889773005599697</v>
      </c>
    </row>
    <row r="13" spans="1:7" x14ac:dyDescent="0.2">
      <c r="A13" s="46" t="s">
        <v>138</v>
      </c>
      <c r="B13" s="46" t="s">
        <v>137</v>
      </c>
      <c r="C13" s="46" t="s">
        <v>128</v>
      </c>
      <c r="D13" s="47">
        <v>1692727</v>
      </c>
      <c r="E13" s="5">
        <v>26956.677479999998</v>
      </c>
      <c r="F13" s="5">
        <v>3.67121207992875</v>
      </c>
    </row>
    <row r="14" spans="1:7" x14ac:dyDescent="0.2">
      <c r="A14" s="46" t="s">
        <v>124</v>
      </c>
      <c r="B14" s="46" t="s">
        <v>123</v>
      </c>
      <c r="C14" s="46" t="s">
        <v>125</v>
      </c>
      <c r="D14" s="47">
        <v>651632</v>
      </c>
      <c r="E14" s="5">
        <v>22756.944339999998</v>
      </c>
      <c r="F14" s="5">
        <v>3.0992532008167299</v>
      </c>
    </row>
    <row r="15" spans="1:7" x14ac:dyDescent="0.2">
      <c r="A15" s="46" t="s">
        <v>399</v>
      </c>
      <c r="B15" s="46" t="s">
        <v>398</v>
      </c>
      <c r="C15" s="46" t="s">
        <v>400</v>
      </c>
      <c r="D15" s="47">
        <v>1799225</v>
      </c>
      <c r="E15" s="5">
        <v>20857.515810000001</v>
      </c>
      <c r="F15" s="5">
        <v>2.8405712853814502</v>
      </c>
    </row>
    <row r="16" spans="1:7" x14ac:dyDescent="0.2">
      <c r="A16" s="46" t="s">
        <v>127</v>
      </c>
      <c r="B16" s="46" t="s">
        <v>126</v>
      </c>
      <c r="C16" s="46" t="s">
        <v>128</v>
      </c>
      <c r="D16" s="47">
        <v>1278476</v>
      </c>
      <c r="E16" s="5">
        <v>20080.383290000002</v>
      </c>
      <c r="F16" s="5">
        <v>2.7347341213894798</v>
      </c>
    </row>
    <row r="17" spans="1:6" x14ac:dyDescent="0.2">
      <c r="A17" s="46" t="s">
        <v>255</v>
      </c>
      <c r="B17" s="46" t="s">
        <v>254</v>
      </c>
      <c r="C17" s="46" t="s">
        <v>167</v>
      </c>
      <c r="D17" s="47">
        <v>704931</v>
      </c>
      <c r="E17" s="5">
        <v>18792.050599999999</v>
      </c>
      <c r="F17" s="5">
        <v>2.5592769442946999</v>
      </c>
    </row>
    <row r="18" spans="1:6" x14ac:dyDescent="0.2">
      <c r="A18" s="46" t="s">
        <v>149</v>
      </c>
      <c r="B18" s="46" t="s">
        <v>148</v>
      </c>
      <c r="C18" s="46" t="s">
        <v>150</v>
      </c>
      <c r="D18" s="47">
        <v>9286330</v>
      </c>
      <c r="E18" s="5">
        <v>18730.527610000001</v>
      </c>
      <c r="F18" s="5">
        <v>2.5508981689708898</v>
      </c>
    </row>
    <row r="19" spans="1:6" x14ac:dyDescent="0.2">
      <c r="A19" s="46" t="s">
        <v>466</v>
      </c>
      <c r="B19" s="46" t="s">
        <v>465</v>
      </c>
      <c r="C19" s="46" t="s">
        <v>147</v>
      </c>
      <c r="D19" s="47">
        <v>635855</v>
      </c>
      <c r="E19" s="5">
        <v>16603.127830000001</v>
      </c>
      <c r="F19" s="5">
        <v>2.2611689997523099</v>
      </c>
    </row>
    <row r="20" spans="1:6" x14ac:dyDescent="0.2">
      <c r="A20" s="46" t="s">
        <v>176</v>
      </c>
      <c r="B20" s="46" t="s">
        <v>175</v>
      </c>
      <c r="C20" s="46" t="s">
        <v>177</v>
      </c>
      <c r="D20" s="47">
        <v>2240572</v>
      </c>
      <c r="E20" s="5">
        <v>15363.602199999999</v>
      </c>
      <c r="F20" s="5">
        <v>2.0923588238835098</v>
      </c>
    </row>
    <row r="21" spans="1:6" x14ac:dyDescent="0.2">
      <c r="A21" s="46" t="s">
        <v>818</v>
      </c>
      <c r="B21" s="46" t="s">
        <v>817</v>
      </c>
      <c r="C21" s="46" t="s">
        <v>155</v>
      </c>
      <c r="D21" s="47">
        <v>471026</v>
      </c>
      <c r="E21" s="5">
        <v>15204.483770000001</v>
      </c>
      <c r="F21" s="5">
        <v>2.0706885901245902</v>
      </c>
    </row>
    <row r="22" spans="1:6" x14ac:dyDescent="0.2">
      <c r="A22" s="46" t="s">
        <v>782</v>
      </c>
      <c r="B22" s="46" t="s">
        <v>781</v>
      </c>
      <c r="C22" s="46" t="s">
        <v>424</v>
      </c>
      <c r="D22" s="47">
        <v>290132</v>
      </c>
      <c r="E22" s="5">
        <v>14841.267260000001</v>
      </c>
      <c r="F22" s="5">
        <v>2.02122237381767</v>
      </c>
    </row>
    <row r="23" spans="1:6" x14ac:dyDescent="0.2">
      <c r="A23" s="46" t="s">
        <v>154</v>
      </c>
      <c r="B23" s="46" t="s">
        <v>153</v>
      </c>
      <c r="C23" s="46" t="s">
        <v>155</v>
      </c>
      <c r="D23" s="47">
        <v>847967</v>
      </c>
      <c r="E23" s="5">
        <v>14709.68355</v>
      </c>
      <c r="F23" s="5">
        <v>2.0033020753672299</v>
      </c>
    </row>
    <row r="24" spans="1:6" x14ac:dyDescent="0.2">
      <c r="A24" s="46" t="s">
        <v>184</v>
      </c>
      <c r="B24" s="46" t="s">
        <v>183</v>
      </c>
      <c r="C24" s="46" t="s">
        <v>185</v>
      </c>
      <c r="D24" s="47">
        <v>643987</v>
      </c>
      <c r="E24" s="5">
        <v>14546.700349999999</v>
      </c>
      <c r="F24" s="5">
        <v>1.9811055011377401</v>
      </c>
    </row>
    <row r="25" spans="1:6" x14ac:dyDescent="0.2">
      <c r="A25" s="46" t="s">
        <v>359</v>
      </c>
      <c r="B25" s="46" t="s">
        <v>358</v>
      </c>
      <c r="C25" s="46" t="s">
        <v>205</v>
      </c>
      <c r="D25" s="47">
        <v>1401486</v>
      </c>
      <c r="E25" s="5">
        <v>14041.488230000001</v>
      </c>
      <c r="F25" s="5">
        <v>1.9123009966046201</v>
      </c>
    </row>
    <row r="26" spans="1:6" x14ac:dyDescent="0.2">
      <c r="A26" s="46" t="s">
        <v>719</v>
      </c>
      <c r="B26" s="46" t="s">
        <v>718</v>
      </c>
      <c r="C26" s="46" t="s">
        <v>226</v>
      </c>
      <c r="D26" s="47">
        <v>437619</v>
      </c>
      <c r="E26" s="5">
        <v>13355.47545</v>
      </c>
      <c r="F26" s="5">
        <v>1.8188733697470401</v>
      </c>
    </row>
    <row r="27" spans="1:6" x14ac:dyDescent="0.2">
      <c r="A27" s="46" t="s">
        <v>458</v>
      </c>
      <c r="B27" s="46" t="s">
        <v>457</v>
      </c>
      <c r="C27" s="46" t="s">
        <v>167</v>
      </c>
      <c r="D27" s="47">
        <v>770753</v>
      </c>
      <c r="E27" s="5">
        <v>13161.7636</v>
      </c>
      <c r="F27" s="5">
        <v>1.7924918809944701</v>
      </c>
    </row>
    <row r="28" spans="1:6" x14ac:dyDescent="0.2">
      <c r="A28" s="46" t="s">
        <v>361</v>
      </c>
      <c r="B28" s="46" t="s">
        <v>360</v>
      </c>
      <c r="C28" s="46" t="s">
        <v>177</v>
      </c>
      <c r="D28" s="47">
        <v>830737</v>
      </c>
      <c r="E28" s="5">
        <v>12858.56265</v>
      </c>
      <c r="F28" s="5">
        <v>1.7511991441165</v>
      </c>
    </row>
    <row r="29" spans="1:6" x14ac:dyDescent="0.2">
      <c r="A29" s="46" t="s">
        <v>283</v>
      </c>
      <c r="B29" s="46" t="s">
        <v>282</v>
      </c>
      <c r="C29" s="46" t="s">
        <v>216</v>
      </c>
      <c r="D29" s="47">
        <v>615257</v>
      </c>
      <c r="E29" s="5">
        <v>12350.36139</v>
      </c>
      <c r="F29" s="5">
        <v>1.6819875505834601</v>
      </c>
    </row>
    <row r="30" spans="1:6" x14ac:dyDescent="0.2">
      <c r="A30" s="46" t="s">
        <v>166</v>
      </c>
      <c r="B30" s="46" t="s">
        <v>165</v>
      </c>
      <c r="C30" s="46" t="s">
        <v>167</v>
      </c>
      <c r="D30" s="47">
        <v>1789198</v>
      </c>
      <c r="E30" s="5">
        <v>12067.24591</v>
      </c>
      <c r="F30" s="5">
        <v>1.64343024058256</v>
      </c>
    </row>
    <row r="31" spans="1:6" x14ac:dyDescent="0.2">
      <c r="A31" s="46" t="s">
        <v>279</v>
      </c>
      <c r="B31" s="46" t="s">
        <v>278</v>
      </c>
      <c r="C31" s="46" t="s">
        <v>144</v>
      </c>
      <c r="D31" s="47">
        <v>4087468</v>
      </c>
      <c r="E31" s="5">
        <v>11867.96334</v>
      </c>
      <c r="F31" s="5">
        <v>1.6162900791570201</v>
      </c>
    </row>
    <row r="32" spans="1:6" x14ac:dyDescent="0.2">
      <c r="A32" s="46" t="s">
        <v>735</v>
      </c>
      <c r="B32" s="46" t="s">
        <v>734</v>
      </c>
      <c r="C32" s="46" t="s">
        <v>150</v>
      </c>
      <c r="D32" s="47">
        <v>220492</v>
      </c>
      <c r="E32" s="5">
        <v>11741.52974</v>
      </c>
      <c r="F32" s="5">
        <v>1.59907117078179</v>
      </c>
    </row>
    <row r="33" spans="1:9" x14ac:dyDescent="0.2">
      <c r="A33" s="46" t="s">
        <v>157</v>
      </c>
      <c r="B33" s="46" t="s">
        <v>156</v>
      </c>
      <c r="C33" s="46" t="s">
        <v>158</v>
      </c>
      <c r="D33" s="47">
        <v>165869</v>
      </c>
      <c r="E33" s="5">
        <v>10974.22478</v>
      </c>
      <c r="F33" s="5">
        <v>1.4945724156873901</v>
      </c>
    </row>
    <row r="34" spans="1:9" x14ac:dyDescent="0.2">
      <c r="A34" s="46" t="s">
        <v>343</v>
      </c>
      <c r="B34" s="46" t="s">
        <v>342</v>
      </c>
      <c r="C34" s="46" t="s">
        <v>219</v>
      </c>
      <c r="D34" s="47">
        <v>506774</v>
      </c>
      <c r="E34" s="5">
        <v>10792.259099999999</v>
      </c>
      <c r="F34" s="5">
        <v>1.46979063005954</v>
      </c>
    </row>
    <row r="35" spans="1:9" x14ac:dyDescent="0.2">
      <c r="A35" s="46" t="s">
        <v>491</v>
      </c>
      <c r="B35" s="46" t="s">
        <v>490</v>
      </c>
      <c r="C35" s="46" t="s">
        <v>150</v>
      </c>
      <c r="D35" s="47">
        <v>3262765</v>
      </c>
      <c r="E35" s="5">
        <v>10773.650030000001</v>
      </c>
      <c r="F35" s="5">
        <v>1.4672562731221499</v>
      </c>
    </row>
    <row r="36" spans="1:9" x14ac:dyDescent="0.2">
      <c r="A36" s="46" t="s">
        <v>263</v>
      </c>
      <c r="B36" s="46" t="s">
        <v>262</v>
      </c>
      <c r="C36" s="46" t="s">
        <v>174</v>
      </c>
      <c r="D36" s="47">
        <v>343545</v>
      </c>
      <c r="E36" s="5">
        <v>10523.98576</v>
      </c>
      <c r="F36" s="5">
        <v>1.4332546612903301</v>
      </c>
    </row>
    <row r="37" spans="1:9" x14ac:dyDescent="0.2">
      <c r="A37" s="46" t="s">
        <v>261</v>
      </c>
      <c r="B37" s="46" t="s">
        <v>260</v>
      </c>
      <c r="C37" s="46" t="s">
        <v>144</v>
      </c>
      <c r="D37" s="47">
        <v>2717924</v>
      </c>
      <c r="E37" s="5">
        <v>10203.0867</v>
      </c>
      <c r="F37" s="5">
        <v>1.38955163051498</v>
      </c>
    </row>
    <row r="38" spans="1:9" x14ac:dyDescent="0.2">
      <c r="A38" s="46" t="s">
        <v>834</v>
      </c>
      <c r="B38" s="46" t="s">
        <v>833</v>
      </c>
      <c r="C38" s="46" t="s">
        <v>155</v>
      </c>
      <c r="D38" s="47">
        <v>310171</v>
      </c>
      <c r="E38" s="5">
        <v>7520.8713230000003</v>
      </c>
      <c r="F38" s="5">
        <v>1.0242624920327299</v>
      </c>
    </row>
    <row r="39" spans="1:9" x14ac:dyDescent="0.2">
      <c r="A39" s="46" t="s">
        <v>421</v>
      </c>
      <c r="B39" s="46" t="s">
        <v>420</v>
      </c>
      <c r="C39" s="46" t="s">
        <v>177</v>
      </c>
      <c r="D39" s="47">
        <v>418631</v>
      </c>
      <c r="E39" s="5">
        <v>7505.4258840000002</v>
      </c>
      <c r="F39" s="5">
        <v>1.0221589879091699</v>
      </c>
    </row>
    <row r="40" spans="1:9" x14ac:dyDescent="0.2">
      <c r="A40" s="46" t="s">
        <v>146</v>
      </c>
      <c r="B40" s="46" t="s">
        <v>145</v>
      </c>
      <c r="C40" s="46" t="s">
        <v>147</v>
      </c>
      <c r="D40" s="47">
        <v>64173</v>
      </c>
      <c r="E40" s="5">
        <v>7386.0235220000004</v>
      </c>
      <c r="F40" s="5">
        <v>1.0058976591875</v>
      </c>
    </row>
    <row r="41" spans="1:9" x14ac:dyDescent="0.2">
      <c r="A41" s="46" t="s">
        <v>244</v>
      </c>
      <c r="B41" s="46" t="s">
        <v>243</v>
      </c>
      <c r="C41" s="46" t="s">
        <v>216</v>
      </c>
      <c r="D41" s="47">
        <v>474920</v>
      </c>
      <c r="E41" s="5">
        <v>7218.5465400000003</v>
      </c>
      <c r="F41" s="5">
        <v>0.98308907975909299</v>
      </c>
    </row>
    <row r="42" spans="1:9" x14ac:dyDescent="0.2">
      <c r="A42" s="46" t="s">
        <v>767</v>
      </c>
      <c r="B42" s="46" t="s">
        <v>766</v>
      </c>
      <c r="C42" s="46" t="s">
        <v>226</v>
      </c>
      <c r="D42" s="47">
        <v>262089</v>
      </c>
      <c r="E42" s="5">
        <v>7209.1510790000002</v>
      </c>
      <c r="F42" s="5">
        <v>0.98180951813858997</v>
      </c>
    </row>
    <row r="43" spans="1:9" x14ac:dyDescent="0.2">
      <c r="A43" s="46" t="s">
        <v>822</v>
      </c>
      <c r="B43" s="46" t="s">
        <v>821</v>
      </c>
      <c r="C43" s="46" t="s">
        <v>192</v>
      </c>
      <c r="D43" s="47">
        <v>1395007</v>
      </c>
      <c r="E43" s="5">
        <v>6433.7722839999997</v>
      </c>
      <c r="F43" s="5">
        <v>0.87621119279465298</v>
      </c>
    </row>
    <row r="44" spans="1:9" x14ac:dyDescent="0.2">
      <c r="A44" s="46" t="s">
        <v>715</v>
      </c>
      <c r="B44" s="46" t="s">
        <v>714</v>
      </c>
      <c r="C44" s="46" t="s">
        <v>128</v>
      </c>
      <c r="D44" s="47">
        <v>108108</v>
      </c>
      <c r="E44" s="5">
        <v>5960.8048500000004</v>
      </c>
      <c r="F44" s="5">
        <v>0.81179807072491905</v>
      </c>
    </row>
    <row r="45" spans="1:9" x14ac:dyDescent="0.2">
      <c r="A45" s="46" t="s">
        <v>824</v>
      </c>
      <c r="B45" s="46" t="s">
        <v>823</v>
      </c>
      <c r="C45" s="46" t="s">
        <v>441</v>
      </c>
      <c r="D45" s="47">
        <v>2106003</v>
      </c>
      <c r="E45" s="5">
        <v>4300.8793269999996</v>
      </c>
      <c r="F45" s="5">
        <v>0.58573391143299802</v>
      </c>
    </row>
    <row r="46" spans="1:9" x14ac:dyDescent="0.2">
      <c r="A46" s="46" t="s">
        <v>836</v>
      </c>
      <c r="B46" s="46" t="s">
        <v>835</v>
      </c>
      <c r="C46" s="46" t="s">
        <v>128</v>
      </c>
      <c r="D46" s="47">
        <v>49750</v>
      </c>
      <c r="E46" s="5">
        <v>2234.446625</v>
      </c>
      <c r="F46" s="5">
        <v>0.30430780825055997</v>
      </c>
    </row>
    <row r="47" spans="1:9" x14ac:dyDescent="0.2">
      <c r="A47" s="45" t="s">
        <v>31</v>
      </c>
      <c r="B47" s="45"/>
      <c r="C47" s="45"/>
      <c r="D47" s="45"/>
      <c r="E47" s="6">
        <f>SUM(E7:E46)</f>
        <v>717926.50970399997</v>
      </c>
      <c r="F47" s="6">
        <f>SUM(F7:F46)</f>
        <v>97.77393660186371</v>
      </c>
      <c r="G47" s="12"/>
      <c r="H47" s="12"/>
      <c r="I47" s="12"/>
    </row>
    <row r="48" spans="1:9" x14ac:dyDescent="0.2">
      <c r="A48" s="46"/>
      <c r="B48" s="46"/>
      <c r="C48" s="46"/>
      <c r="D48" s="46"/>
      <c r="E48" s="5"/>
      <c r="F48" s="5"/>
    </row>
    <row r="49" spans="1:9" x14ac:dyDescent="0.2">
      <c r="A49" s="45" t="s">
        <v>44</v>
      </c>
      <c r="B49" s="45"/>
      <c r="C49" s="45"/>
      <c r="D49" s="45"/>
      <c r="E49" s="6">
        <f>E47</f>
        <v>717926.50970399997</v>
      </c>
      <c r="F49" s="6">
        <f>F47</f>
        <v>97.77393660186371</v>
      </c>
      <c r="G49" s="12"/>
      <c r="H49" s="12"/>
      <c r="I49" s="12"/>
    </row>
    <row r="50" spans="1:9" x14ac:dyDescent="0.2">
      <c r="A50" s="45"/>
      <c r="B50" s="45"/>
      <c r="C50" s="45"/>
      <c r="D50" s="45"/>
      <c r="E50" s="6"/>
      <c r="F50" s="6"/>
      <c r="G50" s="12"/>
      <c r="H50" s="12"/>
      <c r="I50" s="12"/>
    </row>
    <row r="51" spans="1:9" x14ac:dyDescent="0.2">
      <c r="A51" s="45" t="s">
        <v>46</v>
      </c>
      <c r="B51" s="45"/>
      <c r="C51" s="45"/>
      <c r="D51" s="45"/>
      <c r="E51" s="6">
        <f>E53-(E47)</f>
        <v>16345.357273600064</v>
      </c>
      <c r="F51" s="6">
        <f>F53-(F47)</f>
        <v>2.2260633981362901</v>
      </c>
      <c r="G51" s="12"/>
      <c r="H51" s="12"/>
      <c r="I51" s="12"/>
    </row>
    <row r="52" spans="1:9" x14ac:dyDescent="0.2">
      <c r="A52" s="45"/>
      <c r="B52" s="45"/>
      <c r="C52" s="45"/>
      <c r="D52" s="45"/>
      <c r="E52" s="6"/>
      <c r="F52" s="6"/>
      <c r="G52" s="12"/>
      <c r="H52" s="12"/>
      <c r="I52" s="12"/>
    </row>
    <row r="53" spans="1:9" x14ac:dyDescent="0.2">
      <c r="A53" s="48" t="s">
        <v>45</v>
      </c>
      <c r="B53" s="48"/>
      <c r="C53" s="48"/>
      <c r="D53" s="48"/>
      <c r="E53" s="7">
        <v>734271.86697760003</v>
      </c>
      <c r="F53" s="7">
        <v>100</v>
      </c>
      <c r="G53" s="12"/>
      <c r="H53" s="12"/>
      <c r="I53" s="12"/>
    </row>
    <row r="55" spans="1:9" x14ac:dyDescent="0.2">
      <c r="A55" s="12" t="s">
        <v>48</v>
      </c>
    </row>
    <row r="56" spans="1:9" x14ac:dyDescent="0.2">
      <c r="A56" s="12" t="s">
        <v>49</v>
      </c>
    </row>
    <row r="57" spans="1:9" x14ac:dyDescent="0.2">
      <c r="A57" s="12" t="s">
        <v>50</v>
      </c>
      <c r="B57" s="12"/>
      <c r="C57" s="30" t="s">
        <v>52</v>
      </c>
      <c r="D57" s="12" t="s">
        <v>1150</v>
      </c>
    </row>
    <row r="58" spans="1:9" x14ac:dyDescent="0.2">
      <c r="A58" s="14" t="s">
        <v>53</v>
      </c>
      <c r="C58" s="49">
        <v>1055.9088999999999</v>
      </c>
      <c r="D58" s="61">
        <v>951.98400000000004</v>
      </c>
      <c r="E58" s="62"/>
    </row>
    <row r="59" spans="1:9" x14ac:dyDescent="0.2">
      <c r="A59" s="14" t="s">
        <v>54</v>
      </c>
      <c r="C59" s="49">
        <v>53.529400000000003</v>
      </c>
      <c r="D59" s="61">
        <v>43.903399999999998</v>
      </c>
      <c r="E59" s="62"/>
    </row>
    <row r="60" spans="1:9" x14ac:dyDescent="0.2">
      <c r="A60" s="14" t="s">
        <v>55</v>
      </c>
      <c r="C60" s="49">
        <v>1162.0601999999999</v>
      </c>
      <c r="D60" s="61">
        <v>1051.5362</v>
      </c>
      <c r="E60" s="62"/>
    </row>
    <row r="61" spans="1:9" x14ac:dyDescent="0.2">
      <c r="A61" s="14" t="s">
        <v>56</v>
      </c>
      <c r="C61" s="49">
        <v>61.849499999999999</v>
      </c>
      <c r="D61" s="61">
        <v>50.835900000000002</v>
      </c>
      <c r="E61" s="62"/>
    </row>
    <row r="63" spans="1:9" x14ac:dyDescent="0.2">
      <c r="A63" s="14" t="s">
        <v>937</v>
      </c>
    </row>
    <row r="65" spans="1:4" x14ac:dyDescent="0.2">
      <c r="A65" s="12" t="s">
        <v>58</v>
      </c>
    </row>
    <row r="66" spans="1:4" x14ac:dyDescent="0.2">
      <c r="A66" s="101" t="s">
        <v>62</v>
      </c>
      <c r="B66" s="102"/>
      <c r="C66" s="51" t="s">
        <v>63</v>
      </c>
    </row>
    <row r="67" spans="1:4" x14ac:dyDescent="0.2">
      <c r="A67" s="97" t="s">
        <v>54</v>
      </c>
      <c r="B67" s="98"/>
      <c r="C67" s="52">
        <v>4.25</v>
      </c>
    </row>
    <row r="68" spans="1:4" x14ac:dyDescent="0.2">
      <c r="A68" s="97" t="s">
        <v>56</v>
      </c>
      <c r="B68" s="98"/>
      <c r="C68" s="52">
        <v>5</v>
      </c>
    </row>
    <row r="69" spans="1:4" x14ac:dyDescent="0.2">
      <c r="A69" s="14" t="s">
        <v>64</v>
      </c>
    </row>
    <row r="70" spans="1:4" x14ac:dyDescent="0.2">
      <c r="A70" s="14" t="s">
        <v>57</v>
      </c>
    </row>
    <row r="72" spans="1:4" x14ac:dyDescent="0.2">
      <c r="A72" s="12" t="s">
        <v>331</v>
      </c>
      <c r="D72" s="32">
        <v>0.51019999999999999</v>
      </c>
    </row>
    <row r="74" spans="1:4" x14ac:dyDescent="0.2">
      <c r="A74" s="12" t="s">
        <v>61</v>
      </c>
      <c r="D74" s="30" t="s">
        <v>59</v>
      </c>
    </row>
    <row r="76" spans="1:4" x14ac:dyDescent="0.2">
      <c r="A76" s="12" t="s">
        <v>947</v>
      </c>
    </row>
    <row r="77" spans="1:4" x14ac:dyDescent="0.2">
      <c r="A77" s="13"/>
    </row>
    <row r="78" spans="1:4" x14ac:dyDescent="0.2">
      <c r="A78" s="12" t="s">
        <v>941</v>
      </c>
    </row>
    <row r="79" spans="1:4" x14ac:dyDescent="0.2">
      <c r="A79" s="13"/>
    </row>
    <row r="96" spans="1:1" x14ac:dyDescent="0.2">
      <c r="A96" s="12" t="s">
        <v>959</v>
      </c>
    </row>
    <row r="98" spans="1:1" x14ac:dyDescent="0.2">
      <c r="A98" s="12" t="s">
        <v>1090</v>
      </c>
    </row>
    <row r="116" spans="1:1" x14ac:dyDescent="0.2">
      <c r="A116" s="14" t="s">
        <v>940</v>
      </c>
    </row>
  </sheetData>
  <mergeCells count="4">
    <mergeCell ref="A1:F1"/>
    <mergeCell ref="A66:B66"/>
    <mergeCell ref="A67:B67"/>
    <mergeCell ref="A68:B68"/>
  </mergeCells>
  <conditionalFormatting sqref="F2:F3">
    <cfRule type="cellIs" dxfId="45" priority="3" stopIfTrue="1" operator="between">
      <formula>0.009</formula>
      <formula>-0.009</formula>
    </cfRule>
  </conditionalFormatting>
  <conditionalFormatting sqref="F5:F112">
    <cfRule type="cellIs" dxfId="44" priority="1" stopIfTrue="1" operator="between">
      <formula>0.009</formula>
      <formula>-0.009</formula>
    </cfRule>
  </conditionalFormatting>
  <conditionalFormatting sqref="F213:F65536">
    <cfRule type="cellIs" dxfId="43" priority="2" stopIfTrue="1" operator="between">
      <formula>0.009</formula>
      <formula>-0.009</formula>
    </cfRule>
  </conditionalFormatting>
  <hyperlinks>
    <hyperlink ref="A77" r:id="rId1" tooltip="https://www.franklintempletonindia.com/downloadsServlet/pdf/product-labels-jg9o5k7l" display="https://www.franklintempletonindia.com/downloadsServlet/pdf/product-labels-jg9o5k7l" xr:uid="{00000000-0004-0000-1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13"/>
  <sheetViews>
    <sheetView workbookViewId="0">
      <selection sqref="A1:F1"/>
    </sheetView>
  </sheetViews>
  <sheetFormatPr defaultColWidth="9.109375" defaultRowHeight="10.5" x14ac:dyDescent="0.2"/>
  <cols>
    <col min="1" max="1" width="38.6640625" style="14" bestFit="1" customWidth="1"/>
    <col min="2" max="2" width="26.88671875" style="14" bestFit="1" customWidth="1"/>
    <col min="3" max="3" width="24.664062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22</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124</v>
      </c>
      <c r="B7" s="46" t="s">
        <v>123</v>
      </c>
      <c r="C7" s="46" t="s">
        <v>125</v>
      </c>
      <c r="D7" s="47">
        <v>665000</v>
      </c>
      <c r="E7" s="5">
        <v>23223.794999999998</v>
      </c>
      <c r="F7" s="5">
        <v>8.7914657706244093</v>
      </c>
    </row>
    <row r="8" spans="1:7" x14ac:dyDescent="0.2">
      <c r="A8" s="46" t="s">
        <v>122</v>
      </c>
      <c r="B8" s="46" t="s">
        <v>121</v>
      </c>
      <c r="C8" s="46" t="s">
        <v>120</v>
      </c>
      <c r="D8" s="47">
        <v>1200000</v>
      </c>
      <c r="E8" s="5">
        <v>16180.2</v>
      </c>
      <c r="F8" s="5">
        <v>6.1250831081594104</v>
      </c>
    </row>
    <row r="9" spans="1:7" x14ac:dyDescent="0.2">
      <c r="A9" s="46" t="s">
        <v>782</v>
      </c>
      <c r="B9" s="46" t="s">
        <v>781</v>
      </c>
      <c r="C9" s="46" t="s">
        <v>424</v>
      </c>
      <c r="D9" s="47">
        <v>300000</v>
      </c>
      <c r="E9" s="5">
        <v>15346.05</v>
      </c>
      <c r="F9" s="5">
        <v>5.8093120994777401</v>
      </c>
    </row>
    <row r="10" spans="1:7" x14ac:dyDescent="0.2">
      <c r="A10" s="46" t="s">
        <v>135</v>
      </c>
      <c r="B10" s="46" t="s">
        <v>134</v>
      </c>
      <c r="C10" s="46" t="s">
        <v>136</v>
      </c>
      <c r="D10" s="47">
        <v>1200000</v>
      </c>
      <c r="E10" s="5">
        <v>15301.2</v>
      </c>
      <c r="F10" s="5">
        <v>5.7923339423844498</v>
      </c>
    </row>
    <row r="11" spans="1:7" x14ac:dyDescent="0.2">
      <c r="A11" s="46" t="s">
        <v>143</v>
      </c>
      <c r="B11" s="46" t="s">
        <v>142</v>
      </c>
      <c r="C11" s="46" t="s">
        <v>144</v>
      </c>
      <c r="D11" s="47">
        <v>4125000</v>
      </c>
      <c r="E11" s="5">
        <v>14751</v>
      </c>
      <c r="F11" s="5">
        <v>5.5840534065375902</v>
      </c>
    </row>
    <row r="12" spans="1:7" x14ac:dyDescent="0.2">
      <c r="A12" s="46" t="s">
        <v>201</v>
      </c>
      <c r="B12" s="46" t="s">
        <v>200</v>
      </c>
      <c r="C12" s="46" t="s">
        <v>202</v>
      </c>
      <c r="D12" s="47">
        <v>5000000</v>
      </c>
      <c r="E12" s="5">
        <v>12319</v>
      </c>
      <c r="F12" s="5">
        <v>4.6634095258041199</v>
      </c>
    </row>
    <row r="13" spans="1:7" x14ac:dyDescent="0.2">
      <c r="A13" s="46" t="s">
        <v>130</v>
      </c>
      <c r="B13" s="46" t="s">
        <v>129</v>
      </c>
      <c r="C13" s="46" t="s">
        <v>131</v>
      </c>
      <c r="D13" s="47">
        <v>710000</v>
      </c>
      <c r="E13" s="5">
        <v>12307.14</v>
      </c>
      <c r="F13" s="5">
        <v>4.6589198726686396</v>
      </c>
    </row>
    <row r="14" spans="1:7" x14ac:dyDescent="0.2">
      <c r="A14" s="46" t="s">
        <v>133</v>
      </c>
      <c r="B14" s="46" t="s">
        <v>132</v>
      </c>
      <c r="C14" s="46" t="s">
        <v>120</v>
      </c>
      <c r="D14" s="47">
        <v>1000000</v>
      </c>
      <c r="E14" s="5">
        <v>11020</v>
      </c>
      <c r="F14" s="5">
        <v>4.17166758457354</v>
      </c>
    </row>
    <row r="15" spans="1:7" x14ac:dyDescent="0.2">
      <c r="A15" s="46" t="s">
        <v>279</v>
      </c>
      <c r="B15" s="46" t="s">
        <v>278</v>
      </c>
      <c r="C15" s="46" t="s">
        <v>144</v>
      </c>
      <c r="D15" s="47">
        <v>3365000</v>
      </c>
      <c r="E15" s="5">
        <v>9770.2775000000001</v>
      </c>
      <c r="F15" s="5">
        <v>3.6985798492775102</v>
      </c>
    </row>
    <row r="16" spans="1:7" x14ac:dyDescent="0.2">
      <c r="A16" s="46" t="s">
        <v>261</v>
      </c>
      <c r="B16" s="46" t="s">
        <v>260</v>
      </c>
      <c r="C16" s="46" t="s">
        <v>144</v>
      </c>
      <c r="D16" s="47">
        <v>2000000</v>
      </c>
      <c r="E16" s="5">
        <v>7508</v>
      </c>
      <c r="F16" s="5">
        <v>2.8421851383827699</v>
      </c>
    </row>
    <row r="17" spans="1:6" x14ac:dyDescent="0.2">
      <c r="A17" s="46" t="s">
        <v>599</v>
      </c>
      <c r="B17" s="46" t="s">
        <v>598</v>
      </c>
      <c r="C17" s="46" t="s">
        <v>219</v>
      </c>
      <c r="D17" s="47">
        <v>547553</v>
      </c>
      <c r="E17" s="5">
        <v>6706.1553679999997</v>
      </c>
      <c r="F17" s="5">
        <v>2.5386434633211801</v>
      </c>
    </row>
    <row r="18" spans="1:6" x14ac:dyDescent="0.2">
      <c r="A18" s="46" t="s">
        <v>838</v>
      </c>
      <c r="B18" s="46" t="s">
        <v>837</v>
      </c>
      <c r="C18" s="46" t="s">
        <v>125</v>
      </c>
      <c r="D18" s="47">
        <v>3100000</v>
      </c>
      <c r="E18" s="5">
        <v>6493.88</v>
      </c>
      <c r="F18" s="5">
        <v>2.4582857254183699</v>
      </c>
    </row>
    <row r="19" spans="1:6" x14ac:dyDescent="0.2">
      <c r="A19" s="46" t="s">
        <v>212</v>
      </c>
      <c r="B19" s="46" t="s">
        <v>211</v>
      </c>
      <c r="C19" s="46" t="s">
        <v>213</v>
      </c>
      <c r="D19" s="47">
        <v>3950000</v>
      </c>
      <c r="E19" s="5">
        <v>6092.48</v>
      </c>
      <c r="F19" s="5">
        <v>2.3063340585900698</v>
      </c>
    </row>
    <row r="20" spans="1:6" x14ac:dyDescent="0.2">
      <c r="A20" s="46" t="s">
        <v>613</v>
      </c>
      <c r="B20" s="46" t="s">
        <v>612</v>
      </c>
      <c r="C20" s="46" t="s">
        <v>226</v>
      </c>
      <c r="D20" s="47">
        <v>500000</v>
      </c>
      <c r="E20" s="5">
        <v>5913.25</v>
      </c>
      <c r="F20" s="5">
        <v>2.2384857844355199</v>
      </c>
    </row>
    <row r="21" spans="1:6" x14ac:dyDescent="0.2">
      <c r="A21" s="46" t="s">
        <v>187</v>
      </c>
      <c r="B21" s="46" t="s">
        <v>186</v>
      </c>
      <c r="C21" s="46" t="s">
        <v>174</v>
      </c>
      <c r="D21" s="47">
        <v>80000</v>
      </c>
      <c r="E21" s="5">
        <v>5768.68</v>
      </c>
      <c r="F21" s="5">
        <v>2.1837581997983402</v>
      </c>
    </row>
    <row r="22" spans="1:6" x14ac:dyDescent="0.2">
      <c r="A22" s="46" t="s">
        <v>808</v>
      </c>
      <c r="B22" s="46" t="s">
        <v>807</v>
      </c>
      <c r="C22" s="46" t="s">
        <v>226</v>
      </c>
      <c r="D22" s="47">
        <v>185000</v>
      </c>
      <c r="E22" s="5">
        <v>5351.7725</v>
      </c>
      <c r="F22" s="5">
        <v>2.0259361032905701</v>
      </c>
    </row>
    <row r="23" spans="1:6" x14ac:dyDescent="0.2">
      <c r="A23" s="46" t="s">
        <v>719</v>
      </c>
      <c r="B23" s="46" t="s">
        <v>718</v>
      </c>
      <c r="C23" s="46" t="s">
        <v>226</v>
      </c>
      <c r="D23" s="47">
        <v>175000</v>
      </c>
      <c r="E23" s="5">
        <v>5340.7375000000002</v>
      </c>
      <c r="F23" s="5">
        <v>2.0217587573925901</v>
      </c>
    </row>
    <row r="24" spans="1:6" x14ac:dyDescent="0.2">
      <c r="A24" s="46" t="s">
        <v>707</v>
      </c>
      <c r="B24" s="46" t="s">
        <v>706</v>
      </c>
      <c r="C24" s="46" t="s">
        <v>226</v>
      </c>
      <c r="D24" s="47">
        <v>335000</v>
      </c>
      <c r="E24" s="5">
        <v>5109.5874999999996</v>
      </c>
      <c r="F24" s="5">
        <v>1.93425594775791</v>
      </c>
    </row>
    <row r="25" spans="1:6" x14ac:dyDescent="0.2">
      <c r="A25" s="46" t="s">
        <v>810</v>
      </c>
      <c r="B25" s="46" t="s">
        <v>809</v>
      </c>
      <c r="C25" s="46" t="s">
        <v>424</v>
      </c>
      <c r="D25" s="47">
        <v>2000000</v>
      </c>
      <c r="E25" s="5">
        <v>5102</v>
      </c>
      <c r="F25" s="5">
        <v>1.9313836675584599</v>
      </c>
    </row>
    <row r="26" spans="1:6" x14ac:dyDescent="0.2">
      <c r="A26" s="46" t="s">
        <v>223</v>
      </c>
      <c r="B26" s="46" t="s">
        <v>222</v>
      </c>
      <c r="C26" s="46" t="s">
        <v>131</v>
      </c>
      <c r="D26" s="47">
        <v>1425000</v>
      </c>
      <c r="E26" s="5">
        <v>4763.7749999999996</v>
      </c>
      <c r="F26" s="5">
        <v>1.8033471640382801</v>
      </c>
    </row>
    <row r="27" spans="1:6" x14ac:dyDescent="0.2">
      <c r="A27" s="46" t="s">
        <v>603</v>
      </c>
      <c r="B27" s="46" t="s">
        <v>602</v>
      </c>
      <c r="C27" s="46" t="s">
        <v>528</v>
      </c>
      <c r="D27" s="47">
        <v>1000000</v>
      </c>
      <c r="E27" s="5">
        <v>4599</v>
      </c>
      <c r="F27" s="5">
        <v>1.7409708912389901</v>
      </c>
    </row>
    <row r="28" spans="1:6" x14ac:dyDescent="0.2">
      <c r="A28" s="46" t="s">
        <v>617</v>
      </c>
      <c r="B28" s="46" t="s">
        <v>616</v>
      </c>
      <c r="C28" s="46" t="s">
        <v>618</v>
      </c>
      <c r="D28" s="47">
        <v>950000</v>
      </c>
      <c r="E28" s="5">
        <v>4437.9250000000002</v>
      </c>
      <c r="F28" s="5">
        <v>1.6799952690806299</v>
      </c>
    </row>
    <row r="29" spans="1:6" x14ac:dyDescent="0.2">
      <c r="A29" s="46" t="s">
        <v>152</v>
      </c>
      <c r="B29" s="46" t="s">
        <v>151</v>
      </c>
      <c r="C29" s="46" t="s">
        <v>120</v>
      </c>
      <c r="D29" s="47">
        <v>575000</v>
      </c>
      <c r="E29" s="5">
        <v>4436.125</v>
      </c>
      <c r="F29" s="5">
        <v>1.6793138714715301</v>
      </c>
    </row>
    <row r="30" spans="1:6" x14ac:dyDescent="0.2">
      <c r="A30" s="46" t="s">
        <v>269</v>
      </c>
      <c r="B30" s="46" t="s">
        <v>268</v>
      </c>
      <c r="C30" s="46" t="s">
        <v>136</v>
      </c>
      <c r="D30" s="47">
        <v>1550000</v>
      </c>
      <c r="E30" s="5">
        <v>4316.2849999999999</v>
      </c>
      <c r="F30" s="5">
        <v>1.6339479328748601</v>
      </c>
    </row>
    <row r="31" spans="1:6" x14ac:dyDescent="0.2">
      <c r="A31" s="46" t="s">
        <v>225</v>
      </c>
      <c r="B31" s="46" t="s">
        <v>224</v>
      </c>
      <c r="C31" s="46" t="s">
        <v>226</v>
      </c>
      <c r="D31" s="47">
        <v>575197</v>
      </c>
      <c r="E31" s="5">
        <v>4139.9804080000004</v>
      </c>
      <c r="F31" s="5">
        <v>1.5672070842852199</v>
      </c>
    </row>
    <row r="32" spans="1:6" x14ac:dyDescent="0.2">
      <c r="A32" s="46" t="s">
        <v>812</v>
      </c>
      <c r="B32" s="46" t="s">
        <v>811</v>
      </c>
      <c r="C32" s="46" t="s">
        <v>147</v>
      </c>
      <c r="D32" s="47">
        <v>225000</v>
      </c>
      <c r="E32" s="5">
        <v>4098.4875000000002</v>
      </c>
      <c r="F32" s="5">
        <v>1.5514997685598799</v>
      </c>
    </row>
    <row r="33" spans="1:9" x14ac:dyDescent="0.2">
      <c r="A33" s="46" t="s">
        <v>753</v>
      </c>
      <c r="B33" s="46" t="s">
        <v>752</v>
      </c>
      <c r="C33" s="46" t="s">
        <v>226</v>
      </c>
      <c r="D33" s="47">
        <v>100000</v>
      </c>
      <c r="E33" s="5">
        <v>3850.55</v>
      </c>
      <c r="F33" s="5">
        <v>1.4576419798348099</v>
      </c>
    </row>
    <row r="34" spans="1:9" x14ac:dyDescent="0.2">
      <c r="A34" s="46" t="s">
        <v>473</v>
      </c>
      <c r="B34" s="46" t="s">
        <v>472</v>
      </c>
      <c r="C34" s="46" t="s">
        <v>150</v>
      </c>
      <c r="D34" s="47">
        <v>180000</v>
      </c>
      <c r="E34" s="5">
        <v>3723.66</v>
      </c>
      <c r="F34" s="5">
        <v>1.4096072339358501</v>
      </c>
    </row>
    <row r="35" spans="1:9" x14ac:dyDescent="0.2">
      <c r="A35" s="46" t="s">
        <v>160</v>
      </c>
      <c r="B35" s="46" t="s">
        <v>159</v>
      </c>
      <c r="C35" s="46" t="s">
        <v>161</v>
      </c>
      <c r="D35" s="47">
        <v>1900000</v>
      </c>
      <c r="E35" s="5">
        <v>3477.76</v>
      </c>
      <c r="F35" s="5">
        <v>1.31652074944886</v>
      </c>
    </row>
    <row r="36" spans="1:9" x14ac:dyDescent="0.2">
      <c r="A36" s="46" t="s">
        <v>634</v>
      </c>
      <c r="B36" s="46" t="s">
        <v>633</v>
      </c>
      <c r="C36" s="46" t="s">
        <v>528</v>
      </c>
      <c r="D36" s="47">
        <v>615000</v>
      </c>
      <c r="E36" s="5">
        <v>3412.3274999999999</v>
      </c>
      <c r="F36" s="5">
        <v>1.29175099997267</v>
      </c>
    </row>
    <row r="37" spans="1:9" x14ac:dyDescent="0.2">
      <c r="A37" s="46" t="s">
        <v>207</v>
      </c>
      <c r="B37" s="46" t="s">
        <v>206</v>
      </c>
      <c r="C37" s="46" t="s">
        <v>147</v>
      </c>
      <c r="D37" s="47">
        <v>436707</v>
      </c>
      <c r="E37" s="5">
        <v>3380.5488869999999</v>
      </c>
      <c r="F37" s="5">
        <v>1.2797210716845799</v>
      </c>
    </row>
    <row r="38" spans="1:9" x14ac:dyDescent="0.2">
      <c r="A38" s="46" t="s">
        <v>423</v>
      </c>
      <c r="B38" s="46" t="s">
        <v>422</v>
      </c>
      <c r="C38" s="46" t="s">
        <v>424</v>
      </c>
      <c r="D38" s="47">
        <v>485000</v>
      </c>
      <c r="E38" s="5">
        <v>3354.26</v>
      </c>
      <c r="F38" s="5">
        <v>1.26976930238037</v>
      </c>
    </row>
    <row r="39" spans="1:9" x14ac:dyDescent="0.2">
      <c r="A39" s="46" t="s">
        <v>169</v>
      </c>
      <c r="B39" s="46" t="s">
        <v>168</v>
      </c>
      <c r="C39" s="46" t="s">
        <v>167</v>
      </c>
      <c r="D39" s="47">
        <v>20000</v>
      </c>
      <c r="E39" s="5">
        <v>2304.4299999999998</v>
      </c>
      <c r="F39" s="5">
        <v>0.87235171795996302</v>
      </c>
    </row>
    <row r="40" spans="1:9" x14ac:dyDescent="0.2">
      <c r="A40" s="46" t="s">
        <v>489</v>
      </c>
      <c r="B40" s="46" t="s">
        <v>488</v>
      </c>
      <c r="C40" s="46" t="s">
        <v>424</v>
      </c>
      <c r="D40" s="47">
        <v>3500000</v>
      </c>
      <c r="E40" s="5">
        <v>2095.4499999999998</v>
      </c>
      <c r="F40" s="5">
        <v>0.79324145554397596</v>
      </c>
    </row>
    <row r="41" spans="1:9" x14ac:dyDescent="0.2">
      <c r="A41" s="46" t="s">
        <v>677</v>
      </c>
      <c r="B41" s="46" t="s">
        <v>676</v>
      </c>
      <c r="C41" s="46" t="s">
        <v>125</v>
      </c>
      <c r="D41" s="47">
        <v>180000</v>
      </c>
      <c r="E41" s="5">
        <v>1805.76</v>
      </c>
      <c r="F41" s="5">
        <v>0.68357808144460197</v>
      </c>
    </row>
    <row r="42" spans="1:9" x14ac:dyDescent="0.2">
      <c r="A42" s="46" t="s">
        <v>794</v>
      </c>
      <c r="B42" s="46" t="s">
        <v>793</v>
      </c>
      <c r="C42" s="46" t="s">
        <v>174</v>
      </c>
      <c r="D42" s="47">
        <v>317957</v>
      </c>
      <c r="E42" s="5">
        <v>1334.1475720000001</v>
      </c>
      <c r="F42" s="5">
        <v>0.50504720318964502</v>
      </c>
    </row>
    <row r="43" spans="1:9" x14ac:dyDescent="0.2">
      <c r="A43" s="46" t="s">
        <v>581</v>
      </c>
      <c r="B43" s="46" t="s">
        <v>580</v>
      </c>
      <c r="C43" s="46" t="s">
        <v>219</v>
      </c>
      <c r="D43" s="47">
        <v>97590</v>
      </c>
      <c r="E43" s="5">
        <v>953.11273500000004</v>
      </c>
      <c r="F43" s="5">
        <v>0.36080485490414999</v>
      </c>
    </row>
    <row r="44" spans="1:9" x14ac:dyDescent="0.2">
      <c r="A44" s="45" t="s">
        <v>31</v>
      </c>
      <c r="B44" s="45"/>
      <c r="C44" s="45"/>
      <c r="D44" s="45"/>
      <c r="E44" s="6">
        <f>SUM(E7:E43)</f>
        <v>250088.78996999998</v>
      </c>
      <c r="F44" s="6">
        <f>SUM(F7:F43)</f>
        <v>94.672168637302022</v>
      </c>
      <c r="G44" s="12"/>
      <c r="H44" s="12"/>
      <c r="I44" s="12"/>
    </row>
    <row r="45" spans="1:9" x14ac:dyDescent="0.2">
      <c r="A45" s="46"/>
      <c r="B45" s="46"/>
      <c r="C45" s="46"/>
      <c r="D45" s="46"/>
      <c r="E45" s="5"/>
      <c r="F45" s="5"/>
    </row>
    <row r="46" spans="1:9" x14ac:dyDescent="0.2">
      <c r="A46" s="45" t="s">
        <v>44</v>
      </c>
      <c r="B46" s="45"/>
      <c r="C46" s="45"/>
      <c r="D46" s="45"/>
      <c r="E46" s="6">
        <f>E44</f>
        <v>250088.78996999998</v>
      </c>
      <c r="F46" s="6">
        <f>F44</f>
        <v>94.672168637302022</v>
      </c>
      <c r="G46" s="12"/>
      <c r="H46" s="12"/>
      <c r="I46" s="12"/>
    </row>
    <row r="47" spans="1:9" x14ac:dyDescent="0.2">
      <c r="A47" s="45"/>
      <c r="B47" s="45"/>
      <c r="C47" s="45"/>
      <c r="D47" s="45"/>
      <c r="E47" s="6"/>
      <c r="F47" s="6"/>
      <c r="G47" s="12"/>
      <c r="H47" s="12"/>
      <c r="I47" s="12"/>
    </row>
    <row r="48" spans="1:9" x14ac:dyDescent="0.2">
      <c r="A48" s="45" t="s">
        <v>46</v>
      </c>
      <c r="B48" s="45"/>
      <c r="C48" s="45"/>
      <c r="D48" s="45"/>
      <c r="E48" s="6">
        <f>E50-(E44)</f>
        <v>14074.156300000031</v>
      </c>
      <c r="F48" s="6">
        <f>F50-(F44)</f>
        <v>5.3278313626979781</v>
      </c>
      <c r="G48" s="12"/>
      <c r="H48" s="12"/>
      <c r="I48" s="12"/>
    </row>
    <row r="49" spans="1:9" x14ac:dyDescent="0.2">
      <c r="A49" s="45"/>
      <c r="B49" s="45"/>
      <c r="C49" s="45"/>
      <c r="D49" s="45"/>
      <c r="E49" s="6"/>
      <c r="F49" s="6"/>
      <c r="G49" s="12"/>
      <c r="H49" s="12"/>
      <c r="I49" s="12"/>
    </row>
    <row r="50" spans="1:9" x14ac:dyDescent="0.2">
      <c r="A50" s="48" t="s">
        <v>45</v>
      </c>
      <c r="B50" s="48"/>
      <c r="C50" s="48"/>
      <c r="D50" s="48"/>
      <c r="E50" s="7">
        <v>264162.94627000001</v>
      </c>
      <c r="F50" s="7">
        <v>100</v>
      </c>
      <c r="G50" s="12"/>
      <c r="H50" s="12"/>
      <c r="I50" s="12"/>
    </row>
    <row r="52" spans="1:9" x14ac:dyDescent="0.2">
      <c r="A52" s="12" t="s">
        <v>48</v>
      </c>
    </row>
    <row r="53" spans="1:9" x14ac:dyDescent="0.2">
      <c r="A53" s="12" t="s">
        <v>49</v>
      </c>
    </row>
    <row r="54" spans="1:9" x14ac:dyDescent="0.2">
      <c r="A54" s="12" t="s">
        <v>50</v>
      </c>
      <c r="B54" s="12"/>
      <c r="C54" s="30" t="s">
        <v>52</v>
      </c>
      <c r="D54" s="12" t="s">
        <v>1150</v>
      </c>
    </row>
    <row r="55" spans="1:9" x14ac:dyDescent="0.2">
      <c r="A55" s="14" t="s">
        <v>53</v>
      </c>
      <c r="C55" s="49">
        <v>147.4795</v>
      </c>
      <c r="D55" s="61">
        <v>128.99090000000001</v>
      </c>
      <c r="E55" s="62"/>
    </row>
    <row r="56" spans="1:9" x14ac:dyDescent="0.2">
      <c r="A56" s="14" t="s">
        <v>54</v>
      </c>
      <c r="C56" s="49">
        <v>50.362699999999997</v>
      </c>
      <c r="D56" s="61">
        <v>40.333300000000001</v>
      </c>
      <c r="E56" s="62"/>
    </row>
    <row r="57" spans="1:9" x14ac:dyDescent="0.2">
      <c r="A57" s="14" t="s">
        <v>55</v>
      </c>
      <c r="C57" s="49">
        <v>168.18129999999999</v>
      </c>
      <c r="D57" s="61">
        <v>147.8691</v>
      </c>
      <c r="E57" s="62"/>
    </row>
    <row r="58" spans="1:9" x14ac:dyDescent="0.2">
      <c r="A58" s="14" t="s">
        <v>56</v>
      </c>
      <c r="C58" s="49">
        <v>60.363</v>
      </c>
      <c r="D58" s="61">
        <v>48.553199999999997</v>
      </c>
      <c r="E58" s="62"/>
    </row>
    <row r="60" spans="1:9" x14ac:dyDescent="0.2">
      <c r="A60" s="14" t="s">
        <v>937</v>
      </c>
    </row>
    <row r="62" spans="1:9" x14ac:dyDescent="0.2">
      <c r="A62" s="12" t="s">
        <v>58</v>
      </c>
    </row>
    <row r="63" spans="1:9" x14ac:dyDescent="0.2">
      <c r="A63" s="101" t="s">
        <v>62</v>
      </c>
      <c r="B63" s="102"/>
      <c r="C63" s="51" t="s">
        <v>63</v>
      </c>
    </row>
    <row r="64" spans="1:9" x14ac:dyDescent="0.2">
      <c r="A64" s="97" t="s">
        <v>54</v>
      </c>
      <c r="B64" s="98"/>
      <c r="C64" s="52">
        <v>4</v>
      </c>
    </row>
    <row r="65" spans="1:4" x14ac:dyDescent="0.2">
      <c r="A65" s="97" t="s">
        <v>56</v>
      </c>
      <c r="B65" s="98"/>
      <c r="C65" s="52">
        <v>4.8499999999999996</v>
      </c>
    </row>
    <row r="66" spans="1:4" x14ac:dyDescent="0.2">
      <c r="A66" s="14" t="s">
        <v>64</v>
      </c>
    </row>
    <row r="67" spans="1:4" x14ac:dyDescent="0.2">
      <c r="A67" s="14" t="s">
        <v>57</v>
      </c>
    </row>
    <row r="69" spans="1:4" x14ac:dyDescent="0.2">
      <c r="A69" s="12" t="s">
        <v>331</v>
      </c>
      <c r="D69" s="32">
        <v>0.1074</v>
      </c>
    </row>
    <row r="71" spans="1:4" x14ac:dyDescent="0.2">
      <c r="A71" s="12" t="s">
        <v>61</v>
      </c>
      <c r="D71" s="30" t="s">
        <v>59</v>
      </c>
    </row>
    <row r="73" spans="1:4" x14ac:dyDescent="0.2">
      <c r="A73" s="12" t="s">
        <v>947</v>
      </c>
    </row>
    <row r="74" spans="1:4" x14ac:dyDescent="0.2">
      <c r="A74" s="13"/>
    </row>
    <row r="75" spans="1:4" x14ac:dyDescent="0.2">
      <c r="A75" s="12" t="s">
        <v>941</v>
      </c>
    </row>
    <row r="76" spans="1:4" x14ac:dyDescent="0.2">
      <c r="A76" s="13"/>
    </row>
    <row r="93" spans="1:1" x14ac:dyDescent="0.2">
      <c r="A93" s="12" t="s">
        <v>960</v>
      </c>
    </row>
    <row r="95" spans="1:1" x14ac:dyDescent="0.2">
      <c r="A95" s="12" t="s">
        <v>942</v>
      </c>
    </row>
    <row r="113" spans="1:1" x14ac:dyDescent="0.2">
      <c r="A113" s="14" t="s">
        <v>940</v>
      </c>
    </row>
  </sheetData>
  <mergeCells count="4">
    <mergeCell ref="A1:F1"/>
    <mergeCell ref="A63:B63"/>
    <mergeCell ref="A64:B64"/>
    <mergeCell ref="A65:B65"/>
  </mergeCells>
  <conditionalFormatting sqref="F2:F3">
    <cfRule type="cellIs" dxfId="42" priority="3" stopIfTrue="1" operator="between">
      <formula>0.009</formula>
      <formula>-0.009</formula>
    </cfRule>
  </conditionalFormatting>
  <conditionalFormatting sqref="F5:F109">
    <cfRule type="cellIs" dxfId="41" priority="1" stopIfTrue="1" operator="between">
      <formula>0.009</formula>
      <formula>-0.009</formula>
    </cfRule>
  </conditionalFormatting>
  <conditionalFormatting sqref="F210:F65536">
    <cfRule type="cellIs" dxfId="40" priority="2" stopIfTrue="1" operator="between">
      <formula>0.009</formula>
      <formula>-0.009</formula>
    </cfRule>
  </conditionalFormatting>
  <hyperlinks>
    <hyperlink ref="A74" r:id="rId1" tooltip="https://www.franklintempletonindia.com/downloadsServlet/pdf/product-labels-jg9o5k7l" display="https://www.franklintempletonindia.com/downloadsServlet/pdf/product-labels-jg9o5k7l" xr:uid="{00000000-0004-0000-1C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0"/>
  <sheetViews>
    <sheetView workbookViewId="0">
      <selection sqref="A1:G1"/>
    </sheetView>
  </sheetViews>
  <sheetFormatPr defaultColWidth="9.109375" defaultRowHeight="10.5" x14ac:dyDescent="0.2"/>
  <cols>
    <col min="1" max="1" width="33.44140625" style="14" bestFit="1" customWidth="1"/>
    <col min="2" max="2" width="49"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7" s="34" customFormat="1" ht="14.4" x14ac:dyDescent="0.2">
      <c r="A1" s="99" t="s">
        <v>1091</v>
      </c>
      <c r="B1" s="100"/>
      <c r="C1" s="100"/>
      <c r="D1" s="100"/>
      <c r="E1" s="100"/>
      <c r="F1" s="100"/>
      <c r="G1" s="100"/>
    </row>
    <row r="2" spans="1:7" s="34" customFormat="1" ht="11.8" x14ac:dyDescent="0.2">
      <c r="E2" s="35"/>
      <c r="F2" s="1"/>
      <c r="G2" s="2"/>
    </row>
    <row r="3" spans="1:7" s="34" customFormat="1" ht="11.8" x14ac:dyDescent="0.2">
      <c r="A3" s="36" t="s">
        <v>7</v>
      </c>
      <c r="B3" s="37"/>
      <c r="C3" s="38"/>
      <c r="D3" s="38"/>
      <c r="E3" s="39"/>
      <c r="F3" s="1"/>
      <c r="G3" s="2"/>
    </row>
    <row r="4" spans="1:7" s="34" customFormat="1" ht="25.55" customHeight="1" x14ac:dyDescent="0.2">
      <c r="A4" s="19" t="s">
        <v>2</v>
      </c>
      <c r="B4" s="19" t="s">
        <v>0</v>
      </c>
      <c r="C4" s="40" t="s">
        <v>973</v>
      </c>
      <c r="D4" s="40" t="s">
        <v>1</v>
      </c>
      <c r="E4" s="41" t="s">
        <v>6</v>
      </c>
      <c r="F4" s="42" t="s">
        <v>3</v>
      </c>
      <c r="G4" s="42" t="s">
        <v>5</v>
      </c>
    </row>
    <row r="5" spans="1:7" x14ac:dyDescent="0.2">
      <c r="A5" s="43" t="s">
        <v>32</v>
      </c>
      <c r="B5" s="44"/>
      <c r="C5" s="44"/>
      <c r="D5" s="44"/>
      <c r="E5" s="4"/>
      <c r="F5" s="4"/>
      <c r="G5" s="4"/>
    </row>
    <row r="6" spans="1:7" x14ac:dyDescent="0.2">
      <c r="A6" s="45" t="s">
        <v>33</v>
      </c>
      <c r="B6" s="46"/>
      <c r="C6" s="46"/>
      <c r="D6" s="46"/>
      <c r="E6" s="5"/>
      <c r="F6" s="5"/>
      <c r="G6" s="5"/>
    </row>
    <row r="7" spans="1:7" x14ac:dyDescent="0.2">
      <c r="A7" s="46" t="s">
        <v>1092</v>
      </c>
      <c r="B7" s="46" t="s">
        <v>1093</v>
      </c>
      <c r="C7" s="46" t="s">
        <v>34</v>
      </c>
      <c r="D7" s="47">
        <v>5000</v>
      </c>
      <c r="E7" s="5">
        <v>23453.85</v>
      </c>
      <c r="F7" s="5">
        <v>9.20793806232167</v>
      </c>
      <c r="G7" s="5">
        <v>7.14</v>
      </c>
    </row>
    <row r="8" spans="1:7" x14ac:dyDescent="0.2">
      <c r="A8" s="46" t="s">
        <v>1094</v>
      </c>
      <c r="B8" s="46" t="s">
        <v>1440</v>
      </c>
      <c r="C8" s="46" t="s">
        <v>37</v>
      </c>
      <c r="D8" s="47">
        <v>4000</v>
      </c>
      <c r="E8" s="5">
        <v>18868.5</v>
      </c>
      <c r="F8" s="5">
        <v>7.4077381465693897</v>
      </c>
      <c r="G8" s="5">
        <v>7.2000999999999999</v>
      </c>
    </row>
    <row r="9" spans="1:7" x14ac:dyDescent="0.2">
      <c r="A9" s="46" t="s">
        <v>36</v>
      </c>
      <c r="B9" s="46" t="s">
        <v>35</v>
      </c>
      <c r="C9" s="46" t="s">
        <v>34</v>
      </c>
      <c r="D9" s="47">
        <v>3000</v>
      </c>
      <c r="E9" s="5">
        <v>14157.495000000001</v>
      </c>
      <c r="F9" s="5">
        <v>5.55820631058989</v>
      </c>
      <c r="G9" s="5">
        <v>7.1451000000000002</v>
      </c>
    </row>
    <row r="10" spans="1:7" x14ac:dyDescent="0.2">
      <c r="A10" s="46" t="s">
        <v>1095</v>
      </c>
      <c r="B10" s="46" t="s">
        <v>1096</v>
      </c>
      <c r="C10" s="46" t="s">
        <v>37</v>
      </c>
      <c r="D10" s="47">
        <v>3000</v>
      </c>
      <c r="E10" s="5">
        <v>14138.79</v>
      </c>
      <c r="F10" s="5">
        <v>5.5508627622404401</v>
      </c>
      <c r="G10" s="5">
        <v>7.1950000000000003</v>
      </c>
    </row>
    <row r="11" spans="1:7" x14ac:dyDescent="0.2">
      <c r="A11" s="46" t="s">
        <v>1097</v>
      </c>
      <c r="B11" s="46" t="s">
        <v>1441</v>
      </c>
      <c r="C11" s="46" t="s">
        <v>34</v>
      </c>
      <c r="D11" s="47">
        <v>2300</v>
      </c>
      <c r="E11" s="5">
        <v>10771.532499999999</v>
      </c>
      <c r="F11" s="5">
        <v>4.22888370550187</v>
      </c>
      <c r="G11" s="5">
        <v>7.1550000000000002</v>
      </c>
    </row>
    <row r="12" spans="1:7" x14ac:dyDescent="0.2">
      <c r="A12" s="46" t="s">
        <v>1098</v>
      </c>
      <c r="B12" s="46" t="s">
        <v>1099</v>
      </c>
      <c r="C12" s="46" t="s">
        <v>980</v>
      </c>
      <c r="D12" s="47">
        <v>2000</v>
      </c>
      <c r="E12" s="5">
        <v>9451.85</v>
      </c>
      <c r="F12" s="5">
        <v>3.7107788006811302</v>
      </c>
      <c r="G12" s="5">
        <v>7.2</v>
      </c>
    </row>
    <row r="13" spans="1:7" x14ac:dyDescent="0.2">
      <c r="A13" s="46" t="s">
        <v>1100</v>
      </c>
      <c r="B13" s="46" t="s">
        <v>1101</v>
      </c>
      <c r="C13" s="46" t="s">
        <v>34</v>
      </c>
      <c r="D13" s="47">
        <v>2000</v>
      </c>
      <c r="E13" s="5">
        <v>9423.74</v>
      </c>
      <c r="F13" s="5">
        <v>3.6997428667542098</v>
      </c>
      <c r="G13" s="5">
        <v>7.2</v>
      </c>
    </row>
    <row r="14" spans="1:7" x14ac:dyDescent="0.2">
      <c r="A14" s="46" t="s">
        <v>1102</v>
      </c>
      <c r="B14" s="46" t="s">
        <v>1103</v>
      </c>
      <c r="C14" s="46" t="s">
        <v>34</v>
      </c>
      <c r="D14" s="47">
        <v>2000</v>
      </c>
      <c r="E14" s="5">
        <v>9423.61</v>
      </c>
      <c r="F14" s="5">
        <v>3.69969182899503</v>
      </c>
      <c r="G14" s="5">
        <v>7.2249999999999996</v>
      </c>
    </row>
    <row r="15" spans="1:7" x14ac:dyDescent="0.2">
      <c r="A15" s="46" t="s">
        <v>1104</v>
      </c>
      <c r="B15" s="46" t="s">
        <v>1105</v>
      </c>
      <c r="C15" s="46" t="s">
        <v>34</v>
      </c>
      <c r="D15" s="47">
        <v>1500</v>
      </c>
      <c r="E15" s="5">
        <v>7071.03</v>
      </c>
      <c r="F15" s="5">
        <v>2.77607327909142</v>
      </c>
      <c r="G15" s="5">
        <v>7.2839999999999998</v>
      </c>
    </row>
    <row r="16" spans="1:7" x14ac:dyDescent="0.2">
      <c r="A16" s="46" t="s">
        <v>1106</v>
      </c>
      <c r="B16" s="46" t="s">
        <v>1107</v>
      </c>
      <c r="C16" s="46" t="s">
        <v>980</v>
      </c>
      <c r="D16" s="47">
        <v>1500</v>
      </c>
      <c r="E16" s="5">
        <v>7039.0124999999998</v>
      </c>
      <c r="F16" s="5">
        <v>2.76350326790305</v>
      </c>
      <c r="G16" s="5">
        <v>7.2</v>
      </c>
    </row>
    <row r="17" spans="1:9" x14ac:dyDescent="0.2">
      <c r="A17" s="46" t="s">
        <v>1108</v>
      </c>
      <c r="B17" s="46" t="s">
        <v>1109</v>
      </c>
      <c r="C17" s="46" t="s">
        <v>34</v>
      </c>
      <c r="D17" s="47">
        <v>1500</v>
      </c>
      <c r="E17" s="5">
        <v>7035.8549999999996</v>
      </c>
      <c r="F17" s="5">
        <v>2.7622636392522399</v>
      </c>
      <c r="G17" s="5">
        <v>7.1449999999999996</v>
      </c>
    </row>
    <row r="18" spans="1:9" x14ac:dyDescent="0.2">
      <c r="A18" s="46" t="s">
        <v>1110</v>
      </c>
      <c r="B18" s="46" t="s">
        <v>1111</v>
      </c>
      <c r="C18" s="46" t="s">
        <v>34</v>
      </c>
      <c r="D18" s="47">
        <v>1500</v>
      </c>
      <c r="E18" s="5">
        <v>7030.8225000000002</v>
      </c>
      <c r="F18" s="5">
        <v>2.7602878890748301</v>
      </c>
      <c r="G18" s="5">
        <v>7.1849999999999996</v>
      </c>
    </row>
    <row r="19" spans="1:9" x14ac:dyDescent="0.2">
      <c r="A19" s="46" t="s">
        <v>1112</v>
      </c>
      <c r="B19" s="46" t="s">
        <v>1113</v>
      </c>
      <c r="C19" s="46" t="s">
        <v>34</v>
      </c>
      <c r="D19" s="47">
        <v>1500</v>
      </c>
      <c r="E19" s="5">
        <v>7023.6225000000004</v>
      </c>
      <c r="F19" s="5">
        <v>2.75746118241265</v>
      </c>
      <c r="G19" s="5">
        <v>7.1550000000000002</v>
      </c>
    </row>
    <row r="20" spans="1:9" x14ac:dyDescent="0.2">
      <c r="A20" s="46" t="s">
        <v>1114</v>
      </c>
      <c r="B20" s="46" t="s">
        <v>1115</v>
      </c>
      <c r="C20" s="46" t="s">
        <v>37</v>
      </c>
      <c r="D20" s="47">
        <v>1500</v>
      </c>
      <c r="E20" s="5">
        <v>7022.1149999999998</v>
      </c>
      <c r="F20" s="5">
        <v>2.75686934070526</v>
      </c>
      <c r="G20" s="5">
        <v>7.1999000000000004</v>
      </c>
    </row>
    <row r="21" spans="1:9" x14ac:dyDescent="0.2">
      <c r="A21" s="46" t="s">
        <v>1116</v>
      </c>
      <c r="B21" s="46" t="s">
        <v>1117</v>
      </c>
      <c r="C21" s="46" t="s">
        <v>980</v>
      </c>
      <c r="D21" s="47">
        <v>1000</v>
      </c>
      <c r="E21" s="5">
        <v>4730.5150000000003</v>
      </c>
      <c r="F21" s="5">
        <v>1.8571914258377</v>
      </c>
      <c r="G21" s="5">
        <v>7.17</v>
      </c>
    </row>
    <row r="22" spans="1:9" x14ac:dyDescent="0.2">
      <c r="A22" s="46" t="s">
        <v>1118</v>
      </c>
      <c r="B22" s="46" t="s">
        <v>1119</v>
      </c>
      <c r="C22" s="46" t="s">
        <v>34</v>
      </c>
      <c r="D22" s="47">
        <v>1000</v>
      </c>
      <c r="E22" s="5">
        <v>4720.5450000000001</v>
      </c>
      <c r="F22" s="5">
        <v>1.8532772223068801</v>
      </c>
      <c r="G22" s="5">
        <v>7.1550000000000002</v>
      </c>
    </row>
    <row r="23" spans="1:9" x14ac:dyDescent="0.2">
      <c r="A23" s="46" t="s">
        <v>1120</v>
      </c>
      <c r="B23" s="46" t="s">
        <v>1121</v>
      </c>
      <c r="C23" s="46" t="s">
        <v>1005</v>
      </c>
      <c r="D23" s="47">
        <v>1000</v>
      </c>
      <c r="E23" s="5">
        <v>4719.1149999999998</v>
      </c>
      <c r="F23" s="5">
        <v>1.85271580695592</v>
      </c>
      <c r="G23" s="5">
        <v>7.17</v>
      </c>
    </row>
    <row r="24" spans="1:9" x14ac:dyDescent="0.2">
      <c r="A24" s="46" t="s">
        <v>1122</v>
      </c>
      <c r="B24" s="46" t="s">
        <v>1123</v>
      </c>
      <c r="C24" s="46" t="s">
        <v>34</v>
      </c>
      <c r="D24" s="47">
        <v>1000</v>
      </c>
      <c r="E24" s="5">
        <v>4670.84</v>
      </c>
      <c r="F24" s="5">
        <v>1.83376313138417</v>
      </c>
      <c r="G24" s="5">
        <v>7.1849999999999996</v>
      </c>
    </row>
    <row r="25" spans="1:9" x14ac:dyDescent="0.2">
      <c r="A25" s="46" t="s">
        <v>1124</v>
      </c>
      <c r="B25" s="46" t="s">
        <v>1125</v>
      </c>
      <c r="C25" s="46" t="s">
        <v>34</v>
      </c>
      <c r="D25" s="47">
        <v>500</v>
      </c>
      <c r="E25" s="5">
        <v>2339.27</v>
      </c>
      <c r="F25" s="5">
        <v>0.91839306856005398</v>
      </c>
      <c r="G25" s="5">
        <v>7.1449999999999996</v>
      </c>
    </row>
    <row r="26" spans="1:9" x14ac:dyDescent="0.2">
      <c r="A26" s="46" t="s">
        <v>1126</v>
      </c>
      <c r="B26" s="46" t="s">
        <v>1127</v>
      </c>
      <c r="C26" s="46" t="s">
        <v>34</v>
      </c>
      <c r="D26" s="47">
        <v>200</v>
      </c>
      <c r="E26" s="5">
        <v>957.322</v>
      </c>
      <c r="F26" s="5">
        <v>0.37584284378462002</v>
      </c>
      <c r="G26" s="5">
        <v>7.2</v>
      </c>
    </row>
    <row r="27" spans="1:9" x14ac:dyDescent="0.2">
      <c r="A27" s="45" t="s">
        <v>31</v>
      </c>
      <c r="B27" s="45"/>
      <c r="C27" s="45"/>
      <c r="D27" s="45"/>
      <c r="E27" s="6">
        <f>SUM(E6:E26)</f>
        <v>174049.432</v>
      </c>
      <c r="F27" s="6">
        <f>SUM(F6:F26)</f>
        <v>68.331484580922421</v>
      </c>
      <c r="G27" s="6"/>
      <c r="H27" s="12"/>
      <c r="I27" s="12"/>
    </row>
    <row r="28" spans="1:9" x14ac:dyDescent="0.2">
      <c r="A28" s="46"/>
      <c r="B28" s="46"/>
      <c r="C28" s="46"/>
      <c r="D28" s="46"/>
      <c r="E28" s="5"/>
      <c r="F28" s="5"/>
      <c r="G28" s="5"/>
    </row>
    <row r="29" spans="1:9" x14ac:dyDescent="0.2">
      <c r="A29" s="45" t="s">
        <v>998</v>
      </c>
      <c r="B29" s="46"/>
      <c r="C29" s="46"/>
      <c r="D29" s="46"/>
      <c r="E29" s="5"/>
      <c r="F29" s="5"/>
      <c r="G29" s="5"/>
    </row>
    <row r="30" spans="1:9" x14ac:dyDescent="0.2">
      <c r="A30" s="46" t="s">
        <v>1128</v>
      </c>
      <c r="B30" s="46" t="s">
        <v>1129</v>
      </c>
      <c r="C30" s="46" t="s">
        <v>34</v>
      </c>
      <c r="D30" s="47">
        <v>2000</v>
      </c>
      <c r="E30" s="5">
        <v>9387.2999999999993</v>
      </c>
      <c r="F30" s="5">
        <v>3.6854365902584099</v>
      </c>
      <c r="G30" s="5">
        <v>7.76</v>
      </c>
    </row>
    <row r="31" spans="1:9" x14ac:dyDescent="0.2">
      <c r="A31" s="46" t="s">
        <v>1130</v>
      </c>
      <c r="B31" s="46" t="s">
        <v>1131</v>
      </c>
      <c r="C31" s="46" t="s">
        <v>34</v>
      </c>
      <c r="D31" s="47">
        <v>2000</v>
      </c>
      <c r="E31" s="5">
        <v>9375.17</v>
      </c>
      <c r="F31" s="5">
        <v>3.6806743747289401</v>
      </c>
      <c r="G31" s="5">
        <v>7.4850000000000003</v>
      </c>
    </row>
    <row r="32" spans="1:9" x14ac:dyDescent="0.2">
      <c r="A32" s="46" t="s">
        <v>1132</v>
      </c>
      <c r="B32" s="46" t="s">
        <v>1133</v>
      </c>
      <c r="C32" s="46" t="s">
        <v>1005</v>
      </c>
      <c r="D32" s="47">
        <v>2000</v>
      </c>
      <c r="E32" s="5">
        <v>9335.64</v>
      </c>
      <c r="F32" s="5">
        <v>3.6651549699572898</v>
      </c>
      <c r="G32" s="5">
        <v>7.5949999999999998</v>
      </c>
    </row>
    <row r="33" spans="1:9" x14ac:dyDescent="0.2">
      <c r="A33" s="46" t="s">
        <v>1134</v>
      </c>
      <c r="B33" s="46" t="s">
        <v>1135</v>
      </c>
      <c r="C33" s="46" t="s">
        <v>1005</v>
      </c>
      <c r="D33" s="47">
        <v>2000</v>
      </c>
      <c r="E33" s="5">
        <v>9321.52</v>
      </c>
      <c r="F33" s="5">
        <v>3.6596114841142402</v>
      </c>
      <c r="G33" s="5">
        <v>7.5475000000000003</v>
      </c>
    </row>
    <row r="34" spans="1:9" x14ac:dyDescent="0.2">
      <c r="A34" s="46" t="s">
        <v>1136</v>
      </c>
      <c r="B34" s="46" t="s">
        <v>1137</v>
      </c>
      <c r="C34" s="46" t="s">
        <v>1005</v>
      </c>
      <c r="D34" s="47">
        <v>1500</v>
      </c>
      <c r="E34" s="5">
        <v>7084.86</v>
      </c>
      <c r="F34" s="5">
        <v>2.7815029114716898</v>
      </c>
      <c r="G34" s="5">
        <v>7.2499000000000002</v>
      </c>
    </row>
    <row r="35" spans="1:9" x14ac:dyDescent="0.2">
      <c r="A35" s="46" t="s">
        <v>1138</v>
      </c>
      <c r="B35" s="46" t="s">
        <v>1139</v>
      </c>
      <c r="C35" s="46" t="s">
        <v>34</v>
      </c>
      <c r="D35" s="47">
        <v>1400</v>
      </c>
      <c r="E35" s="5">
        <v>6726.076</v>
      </c>
      <c r="F35" s="5">
        <v>2.6406449777101999</v>
      </c>
      <c r="G35" s="5">
        <v>7.4698000000000002</v>
      </c>
    </row>
    <row r="36" spans="1:9" x14ac:dyDescent="0.2">
      <c r="A36" s="46" t="s">
        <v>1140</v>
      </c>
      <c r="B36" s="46" t="s">
        <v>1141</v>
      </c>
      <c r="C36" s="46" t="s">
        <v>34</v>
      </c>
      <c r="D36" s="47">
        <v>500</v>
      </c>
      <c r="E36" s="5">
        <v>2492.0050000000001</v>
      </c>
      <c r="F36" s="5">
        <v>0.97835654662223603</v>
      </c>
      <c r="G36" s="5">
        <v>7.3188000000000004</v>
      </c>
    </row>
    <row r="37" spans="1:9" x14ac:dyDescent="0.2">
      <c r="A37" s="46" t="s">
        <v>1142</v>
      </c>
      <c r="B37" s="46" t="s">
        <v>1143</v>
      </c>
      <c r="C37" s="46" t="s">
        <v>1005</v>
      </c>
      <c r="D37" s="47">
        <v>500</v>
      </c>
      <c r="E37" s="5">
        <v>2412.5100000000002</v>
      </c>
      <c r="F37" s="5">
        <v>0.94714695688476103</v>
      </c>
      <c r="G37" s="5">
        <v>8.0713000000000008</v>
      </c>
    </row>
    <row r="38" spans="1:9" x14ac:dyDescent="0.2">
      <c r="A38" s="45" t="s">
        <v>31</v>
      </c>
      <c r="B38" s="45"/>
      <c r="C38" s="45"/>
      <c r="D38" s="45"/>
      <c r="E38" s="6">
        <f>SUM(E29:E37)</f>
        <v>56135.081000000006</v>
      </c>
      <c r="F38" s="6">
        <f>SUM(F29:F37)</f>
        <v>22.038528811747767</v>
      </c>
      <c r="G38" s="6"/>
      <c r="H38" s="12"/>
      <c r="I38" s="12"/>
    </row>
    <row r="39" spans="1:9" x14ac:dyDescent="0.2">
      <c r="A39" s="46"/>
      <c r="B39" s="46"/>
      <c r="C39" s="46"/>
      <c r="D39" s="46"/>
      <c r="E39" s="5"/>
      <c r="F39" s="5"/>
      <c r="G39" s="5"/>
    </row>
    <row r="40" spans="1:9" x14ac:dyDescent="0.2">
      <c r="A40" s="45" t="s">
        <v>40</v>
      </c>
      <c r="B40" s="46"/>
      <c r="C40" s="46"/>
      <c r="D40" s="46"/>
      <c r="E40" s="5"/>
      <c r="F40" s="5"/>
      <c r="G40" s="5"/>
    </row>
    <row r="41" spans="1:9" x14ac:dyDescent="0.2">
      <c r="A41" s="46" t="s">
        <v>1144</v>
      </c>
      <c r="B41" s="46" t="s">
        <v>1302</v>
      </c>
      <c r="C41" s="46" t="s">
        <v>42</v>
      </c>
      <c r="D41" s="47">
        <v>22500000</v>
      </c>
      <c r="E41" s="5">
        <v>21246.705000000002</v>
      </c>
      <c r="F41" s="5">
        <v>8.3414170240033201</v>
      </c>
      <c r="G41" s="5">
        <v>6.37</v>
      </c>
    </row>
    <row r="42" spans="1:9" x14ac:dyDescent="0.2">
      <c r="A42" s="46" t="s">
        <v>1145</v>
      </c>
      <c r="B42" s="46" t="s">
        <v>1461</v>
      </c>
      <c r="C42" s="46" t="s">
        <v>42</v>
      </c>
      <c r="D42" s="47">
        <v>15000000</v>
      </c>
      <c r="E42" s="5">
        <v>14140.125</v>
      </c>
      <c r="F42" s="5">
        <v>5.5513868807673896</v>
      </c>
      <c r="G42" s="5">
        <v>6.4336000000000002</v>
      </c>
    </row>
    <row r="43" spans="1:9" x14ac:dyDescent="0.2">
      <c r="A43" s="46" t="s">
        <v>1146</v>
      </c>
      <c r="B43" s="46" t="s">
        <v>1147</v>
      </c>
      <c r="C43" s="46" t="s">
        <v>42</v>
      </c>
      <c r="D43" s="47">
        <v>316500</v>
      </c>
      <c r="E43" s="5">
        <v>300.88357350000001</v>
      </c>
      <c r="F43" s="5">
        <v>0.118126333576705</v>
      </c>
      <c r="G43" s="5">
        <v>6.4001000000000001</v>
      </c>
    </row>
    <row r="44" spans="1:9" x14ac:dyDescent="0.2">
      <c r="A44" s="46" t="s">
        <v>1074</v>
      </c>
      <c r="B44" s="46" t="s">
        <v>1075</v>
      </c>
      <c r="C44" s="46" t="s">
        <v>42</v>
      </c>
      <c r="D44" s="47">
        <v>50000</v>
      </c>
      <c r="E44" s="5">
        <v>49.799950000000003</v>
      </c>
      <c r="F44" s="5">
        <v>1.9551368116821601E-2</v>
      </c>
      <c r="G44" s="5">
        <v>6.3749000000000002</v>
      </c>
    </row>
    <row r="45" spans="1:9" x14ac:dyDescent="0.2">
      <c r="A45" s="45" t="s">
        <v>31</v>
      </c>
      <c r="B45" s="45"/>
      <c r="C45" s="45"/>
      <c r="D45" s="45"/>
      <c r="E45" s="6">
        <f>SUM(E40:E44)</f>
        <v>35737.513523500005</v>
      </c>
      <c r="F45" s="6">
        <f>SUM(F40:F44)</f>
        <v>14.030481606464235</v>
      </c>
      <c r="G45" s="6"/>
      <c r="H45" s="12"/>
      <c r="I45" s="12"/>
    </row>
    <row r="46" spans="1:9" x14ac:dyDescent="0.2">
      <c r="A46" s="46"/>
      <c r="B46" s="46"/>
      <c r="C46" s="46"/>
      <c r="D46" s="46"/>
      <c r="E46" s="5"/>
      <c r="F46" s="5"/>
      <c r="G46" s="5"/>
    </row>
    <row r="47" spans="1:9" x14ac:dyDescent="0.2">
      <c r="A47" s="45" t="s">
        <v>1035</v>
      </c>
      <c r="B47" s="46"/>
      <c r="C47" s="46"/>
      <c r="D47" s="46"/>
      <c r="E47" s="5"/>
      <c r="F47" s="5"/>
      <c r="G47" s="5"/>
    </row>
    <row r="48" spans="1:9" x14ac:dyDescent="0.2">
      <c r="A48" s="46" t="s">
        <v>1036</v>
      </c>
      <c r="B48" s="46" t="s">
        <v>1037</v>
      </c>
      <c r="C48" s="46" t="s">
        <v>1038</v>
      </c>
      <c r="D48" s="47">
        <v>5772.3720000000003</v>
      </c>
      <c r="E48" s="5">
        <v>636.95995589999995</v>
      </c>
      <c r="F48" s="5">
        <v>0.25006929873374101</v>
      </c>
      <c r="G48" s="5">
        <v>6.46</v>
      </c>
    </row>
    <row r="49" spans="1:9" x14ac:dyDescent="0.2">
      <c r="A49" s="45" t="s">
        <v>31</v>
      </c>
      <c r="B49" s="45"/>
      <c r="C49" s="45"/>
      <c r="D49" s="45"/>
      <c r="E49" s="6">
        <f>SUM(E48:E48)</f>
        <v>636.95995589999995</v>
      </c>
      <c r="F49" s="6">
        <f>SUM(F48:F48)</f>
        <v>0.25006929873374101</v>
      </c>
      <c r="G49" s="6"/>
      <c r="H49" s="12"/>
      <c r="I49" s="12"/>
    </row>
    <row r="50" spans="1:9" x14ac:dyDescent="0.2">
      <c r="A50" s="46"/>
      <c r="B50" s="46"/>
      <c r="C50" s="46"/>
      <c r="D50" s="46"/>
      <c r="E50" s="5"/>
      <c r="F50" s="5"/>
      <c r="G50" s="5"/>
    </row>
    <row r="51" spans="1:9" x14ac:dyDescent="0.2">
      <c r="A51" s="45" t="s">
        <v>44</v>
      </c>
      <c r="B51" s="45"/>
      <c r="C51" s="45"/>
      <c r="D51" s="45"/>
      <c r="E51" s="6">
        <f>E27+E38+E45+E49</f>
        <v>266558.98647939996</v>
      </c>
      <c r="F51" s="6">
        <f>F27+F38+F45+F49</f>
        <v>104.65056429786816</v>
      </c>
      <c r="G51" s="6"/>
      <c r="H51" s="12"/>
      <c r="I51" s="12"/>
    </row>
    <row r="52" spans="1:9" x14ac:dyDescent="0.2">
      <c r="A52" s="45"/>
      <c r="B52" s="45"/>
      <c r="C52" s="45"/>
      <c r="D52" s="45"/>
      <c r="E52" s="6"/>
      <c r="F52" s="6"/>
      <c r="G52" s="6"/>
      <c r="H52" s="12"/>
      <c r="I52" s="12"/>
    </row>
    <row r="53" spans="1:9" x14ac:dyDescent="0.2">
      <c r="A53" s="45" t="s">
        <v>46</v>
      </c>
      <c r="B53" s="45"/>
      <c r="C53" s="45"/>
      <c r="D53" s="45"/>
      <c r="E53" s="6">
        <f>E55-(E27+E38+E45+E49)</f>
        <v>-11845.60937739996</v>
      </c>
      <c r="F53" s="6">
        <f>F55-(F27+F38+F45+F49)</f>
        <v>-4.6505642978681578</v>
      </c>
      <c r="G53" s="6"/>
      <c r="H53" s="12"/>
      <c r="I53" s="12"/>
    </row>
    <row r="54" spans="1:9" x14ac:dyDescent="0.2">
      <c r="A54" s="45"/>
      <c r="B54" s="45"/>
      <c r="C54" s="45"/>
      <c r="D54" s="45"/>
      <c r="E54" s="6"/>
      <c r="F54" s="6"/>
      <c r="G54" s="6"/>
      <c r="H54" s="12"/>
      <c r="I54" s="12"/>
    </row>
    <row r="55" spans="1:9" x14ac:dyDescent="0.2">
      <c r="A55" s="48" t="s">
        <v>45</v>
      </c>
      <c r="B55" s="48"/>
      <c r="C55" s="48"/>
      <c r="D55" s="48"/>
      <c r="E55" s="7">
        <v>254713.377102</v>
      </c>
      <c r="F55" s="7">
        <v>100</v>
      </c>
      <c r="G55" s="7"/>
      <c r="H55" s="12"/>
      <c r="I55" s="12"/>
    </row>
    <row r="56" spans="1:9" x14ac:dyDescent="0.2">
      <c r="A56" s="14" t="s">
        <v>1421</v>
      </c>
    </row>
    <row r="57" spans="1:9" x14ac:dyDescent="0.2">
      <c r="A57" s="14" t="s">
        <v>1422</v>
      </c>
    </row>
    <row r="59" spans="1:9" x14ac:dyDescent="0.2">
      <c r="A59" s="12" t="s">
        <v>1039</v>
      </c>
    </row>
    <row r="60" spans="1:9" x14ac:dyDescent="0.2">
      <c r="A60" s="12" t="s">
        <v>47</v>
      </c>
    </row>
    <row r="61" spans="1:9" x14ac:dyDescent="0.2">
      <c r="A61" s="12" t="s">
        <v>1040</v>
      </c>
    </row>
    <row r="62" spans="1:9" x14ac:dyDescent="0.2">
      <c r="A62" s="12"/>
    </row>
    <row r="63" spans="1:9" x14ac:dyDescent="0.2">
      <c r="A63" s="14" t="s">
        <v>1148</v>
      </c>
    </row>
    <row r="64" spans="1:9" x14ac:dyDescent="0.2">
      <c r="A64" s="14" t="s">
        <v>1149</v>
      </c>
    </row>
    <row r="66" spans="1:4" x14ac:dyDescent="0.2">
      <c r="A66" s="12" t="s">
        <v>48</v>
      </c>
    </row>
    <row r="67" spans="1:4" x14ac:dyDescent="0.2">
      <c r="A67" s="12" t="s">
        <v>49</v>
      </c>
    </row>
    <row r="68" spans="1:4" x14ac:dyDescent="0.2">
      <c r="A68" s="12" t="s">
        <v>50</v>
      </c>
      <c r="B68" s="12"/>
      <c r="C68" s="30" t="s">
        <v>52</v>
      </c>
      <c r="D68" s="12" t="s">
        <v>1150</v>
      </c>
    </row>
    <row r="69" spans="1:4" x14ac:dyDescent="0.2">
      <c r="A69" s="14" t="s">
        <v>1151</v>
      </c>
      <c r="C69" s="49">
        <v>47.375</v>
      </c>
      <c r="D69" s="49">
        <v>49.211799999999997</v>
      </c>
    </row>
    <row r="70" spans="1:4" x14ac:dyDescent="0.2">
      <c r="A70" s="14" t="s">
        <v>1152</v>
      </c>
      <c r="C70" s="49">
        <v>10.045199999999999</v>
      </c>
      <c r="D70" s="49">
        <v>10.061400000000001</v>
      </c>
    </row>
    <row r="71" spans="1:4" x14ac:dyDescent="0.2">
      <c r="A71" s="14" t="s">
        <v>1153</v>
      </c>
      <c r="C71" s="49">
        <v>10.019500000000001</v>
      </c>
      <c r="D71" s="49">
        <v>10.0501</v>
      </c>
    </row>
    <row r="72" spans="1:4" x14ac:dyDescent="0.2">
      <c r="A72" s="14" t="s">
        <v>1154</v>
      </c>
      <c r="C72" s="49">
        <v>10.4199</v>
      </c>
      <c r="D72" s="49">
        <v>10.4877</v>
      </c>
    </row>
    <row r="73" spans="1:4" x14ac:dyDescent="0.2">
      <c r="A73" s="14" t="s">
        <v>1155</v>
      </c>
      <c r="C73" s="49">
        <v>10.860099999999999</v>
      </c>
      <c r="D73" s="49">
        <v>10.9773</v>
      </c>
    </row>
    <row r="74" spans="1:4" x14ac:dyDescent="0.2">
      <c r="A74" s="14" t="s">
        <v>1156</v>
      </c>
      <c r="C74" s="49">
        <v>48.8947</v>
      </c>
      <c r="D74" s="49">
        <v>50.828200000000002</v>
      </c>
    </row>
    <row r="75" spans="1:4" x14ac:dyDescent="0.2">
      <c r="A75" s="14" t="s">
        <v>1157</v>
      </c>
      <c r="C75" s="49">
        <v>10.056699999999999</v>
      </c>
      <c r="D75" s="49">
        <v>10.0701</v>
      </c>
    </row>
    <row r="76" spans="1:4" x14ac:dyDescent="0.2">
      <c r="A76" s="14" t="s">
        <v>1158</v>
      </c>
      <c r="C76" s="49">
        <v>10.0243</v>
      </c>
      <c r="D76" s="49">
        <v>10.0564</v>
      </c>
    </row>
    <row r="77" spans="1:4" x14ac:dyDescent="0.2">
      <c r="A77" s="14" t="s">
        <v>1159</v>
      </c>
      <c r="C77" s="49">
        <v>10.842599999999999</v>
      </c>
      <c r="D77" s="49">
        <v>10.904299999999999</v>
      </c>
    </row>
    <row r="78" spans="1:4" x14ac:dyDescent="0.2">
      <c r="A78" s="14" t="s">
        <v>1160</v>
      </c>
      <c r="C78" s="49">
        <v>11.377800000000001</v>
      </c>
      <c r="D78" s="49">
        <v>11.5039</v>
      </c>
    </row>
    <row r="79" spans="1:4" x14ac:dyDescent="0.2">
      <c r="C79" s="49"/>
      <c r="D79" s="49"/>
    </row>
    <row r="80" spans="1:4" x14ac:dyDescent="0.2">
      <c r="A80" s="14" t="s">
        <v>937</v>
      </c>
    </row>
    <row r="82" spans="1:5" x14ac:dyDescent="0.2">
      <c r="A82" s="12" t="s">
        <v>58</v>
      </c>
    </row>
    <row r="83" spans="1:5" x14ac:dyDescent="0.2">
      <c r="A83" s="101" t="s">
        <v>62</v>
      </c>
      <c r="B83" s="102"/>
      <c r="C83" s="51" t="s">
        <v>63</v>
      </c>
    </row>
    <row r="84" spans="1:5" x14ac:dyDescent="0.2">
      <c r="A84" s="97" t="s">
        <v>1152</v>
      </c>
      <c r="B84" s="98"/>
      <c r="C84" s="52">
        <v>0.36600951999999998</v>
      </c>
    </row>
    <row r="85" spans="1:5" x14ac:dyDescent="0.2">
      <c r="A85" s="97" t="s">
        <v>1153</v>
      </c>
      <c r="B85" s="98"/>
      <c r="C85" s="52">
        <v>0.35079642999999999</v>
      </c>
    </row>
    <row r="86" spans="1:5" x14ac:dyDescent="0.2">
      <c r="A86" s="97" t="s">
        <v>1154</v>
      </c>
      <c r="B86" s="98"/>
      <c r="C86" s="52">
        <v>0.33</v>
      </c>
    </row>
    <row r="87" spans="1:5" x14ac:dyDescent="0.2">
      <c r="A87" s="97" t="s">
        <v>1155</v>
      </c>
      <c r="B87" s="98"/>
      <c r="C87" s="52">
        <v>0.3</v>
      </c>
    </row>
    <row r="88" spans="1:5" x14ac:dyDescent="0.2">
      <c r="A88" s="97" t="s">
        <v>1157</v>
      </c>
      <c r="B88" s="98"/>
      <c r="C88" s="52">
        <v>0.37708522999999999</v>
      </c>
    </row>
    <row r="89" spans="1:5" x14ac:dyDescent="0.2">
      <c r="A89" s="97" t="s">
        <v>1158</v>
      </c>
      <c r="B89" s="98"/>
      <c r="C89" s="52">
        <v>0.35669493000000002</v>
      </c>
    </row>
    <row r="90" spans="1:5" x14ac:dyDescent="0.2">
      <c r="A90" s="97" t="s">
        <v>1159</v>
      </c>
      <c r="B90" s="98"/>
      <c r="C90" s="52">
        <v>0.36</v>
      </c>
    </row>
    <row r="91" spans="1:5" x14ac:dyDescent="0.2">
      <c r="A91" s="97" t="s">
        <v>1160</v>
      </c>
      <c r="B91" s="98"/>
      <c r="C91" s="52">
        <v>0.32</v>
      </c>
    </row>
    <row r="92" spans="1:5" x14ac:dyDescent="0.2">
      <c r="A92" s="14" t="s">
        <v>64</v>
      </c>
    </row>
    <row r="93" spans="1:5" x14ac:dyDescent="0.2">
      <c r="A93" s="14" t="s">
        <v>57</v>
      </c>
    </row>
    <row r="95" spans="1:5" x14ac:dyDescent="0.2">
      <c r="A95" s="12" t="s">
        <v>1067</v>
      </c>
      <c r="D95" s="1">
        <v>0.90960164200363003</v>
      </c>
      <c r="E95" s="2" t="s">
        <v>60</v>
      </c>
    </row>
    <row r="97" spans="1:4" x14ac:dyDescent="0.2">
      <c r="A97" s="12" t="s">
        <v>61</v>
      </c>
      <c r="D97" s="30" t="s">
        <v>59</v>
      </c>
    </row>
    <row r="99" spans="1:4" x14ac:dyDescent="0.2">
      <c r="A99" s="12" t="s">
        <v>1068</v>
      </c>
    </row>
    <row r="101" spans="1:4" x14ac:dyDescent="0.2">
      <c r="A101" s="12" t="s">
        <v>941</v>
      </c>
    </row>
    <row r="115" spans="1:1" x14ac:dyDescent="0.2">
      <c r="A115" s="12"/>
    </row>
    <row r="117" spans="1:1" x14ac:dyDescent="0.2">
      <c r="A117" s="12" t="s">
        <v>1161</v>
      </c>
    </row>
    <row r="119" spans="1:1" x14ac:dyDescent="0.2">
      <c r="A119" s="12" t="s">
        <v>1070</v>
      </c>
    </row>
    <row r="133" spans="1:1" x14ac:dyDescent="0.2">
      <c r="A133" s="12" t="s">
        <v>1162</v>
      </c>
    </row>
    <row r="136" spans="1:1" x14ac:dyDescent="0.2">
      <c r="A136" s="14" t="s">
        <v>940</v>
      </c>
    </row>
    <row r="139" spans="1:1" x14ac:dyDescent="0.2">
      <c r="A139" s="13"/>
    </row>
    <row r="140" spans="1:1" x14ac:dyDescent="0.2">
      <c r="A140" s="13"/>
    </row>
  </sheetData>
  <mergeCells count="10">
    <mergeCell ref="A88:B88"/>
    <mergeCell ref="A89:B89"/>
    <mergeCell ref="A90:B90"/>
    <mergeCell ref="A91:B91"/>
    <mergeCell ref="A1:G1"/>
    <mergeCell ref="A83:B83"/>
    <mergeCell ref="A84:B84"/>
    <mergeCell ref="A85:B85"/>
    <mergeCell ref="A86:B86"/>
    <mergeCell ref="A87:B87"/>
  </mergeCells>
  <conditionalFormatting sqref="F2:F3">
    <cfRule type="cellIs" dxfId="113" priority="2" stopIfTrue="1" operator="between">
      <formula>0.009</formula>
      <formula>-0.009</formula>
    </cfRule>
  </conditionalFormatting>
  <conditionalFormatting sqref="F5:F65540">
    <cfRule type="cellIs" dxfId="112"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25"/>
  <sheetViews>
    <sheetView workbookViewId="0">
      <selection sqref="A1:F1"/>
    </sheetView>
  </sheetViews>
  <sheetFormatPr defaultColWidth="9.109375" defaultRowHeight="10.5" x14ac:dyDescent="0.2"/>
  <cols>
    <col min="1" max="1" width="38.6640625" style="14" bestFit="1" customWidth="1"/>
    <col min="2" max="2" width="35" style="14" bestFit="1" customWidth="1"/>
    <col min="3" max="3" width="25.554687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23</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122</v>
      </c>
      <c r="B7" s="46" t="s">
        <v>121</v>
      </c>
      <c r="C7" s="46" t="s">
        <v>120</v>
      </c>
      <c r="D7" s="47">
        <v>103868</v>
      </c>
      <c r="E7" s="5">
        <v>1400.5041779999999</v>
      </c>
      <c r="F7" s="5">
        <v>5.8641926100073301</v>
      </c>
    </row>
    <row r="8" spans="1:7" x14ac:dyDescent="0.2">
      <c r="A8" s="46" t="s">
        <v>119</v>
      </c>
      <c r="B8" s="46" t="s">
        <v>118</v>
      </c>
      <c r="C8" s="46" t="s">
        <v>120</v>
      </c>
      <c r="D8" s="47">
        <v>52213</v>
      </c>
      <c r="E8" s="5">
        <v>954.55806600000005</v>
      </c>
      <c r="F8" s="5">
        <v>3.9969265671552199</v>
      </c>
    </row>
    <row r="9" spans="1:7" x14ac:dyDescent="0.2">
      <c r="A9" s="46" t="s">
        <v>723</v>
      </c>
      <c r="B9" s="46" t="s">
        <v>722</v>
      </c>
      <c r="C9" s="46" t="s">
        <v>180</v>
      </c>
      <c r="D9" s="47">
        <v>85863</v>
      </c>
      <c r="E9" s="5">
        <v>676.21405649999997</v>
      </c>
      <c r="F9" s="5">
        <v>2.8314442293012401</v>
      </c>
    </row>
    <row r="10" spans="1:7" x14ac:dyDescent="0.2">
      <c r="A10" s="46" t="s">
        <v>124</v>
      </c>
      <c r="B10" s="46" t="s">
        <v>123</v>
      </c>
      <c r="C10" s="46" t="s">
        <v>125</v>
      </c>
      <c r="D10" s="47">
        <v>18306</v>
      </c>
      <c r="E10" s="5">
        <v>639.30043799999999</v>
      </c>
      <c r="F10" s="5">
        <v>2.6768794859632701</v>
      </c>
    </row>
    <row r="11" spans="1:7" x14ac:dyDescent="0.2">
      <c r="A11" s="46" t="s">
        <v>149</v>
      </c>
      <c r="B11" s="46" t="s">
        <v>148</v>
      </c>
      <c r="C11" s="46" t="s">
        <v>150</v>
      </c>
      <c r="D11" s="47">
        <v>287506</v>
      </c>
      <c r="E11" s="5">
        <v>579.89960199999996</v>
      </c>
      <c r="F11" s="5">
        <v>2.4281562411694502</v>
      </c>
    </row>
    <row r="12" spans="1:7" x14ac:dyDescent="0.2">
      <c r="A12" s="46" t="s">
        <v>176</v>
      </c>
      <c r="B12" s="46" t="s">
        <v>175</v>
      </c>
      <c r="C12" s="46" t="s">
        <v>177</v>
      </c>
      <c r="D12" s="47">
        <v>81715</v>
      </c>
      <c r="E12" s="5">
        <v>560.31975499999999</v>
      </c>
      <c r="F12" s="5">
        <v>2.3461714846180999</v>
      </c>
    </row>
    <row r="13" spans="1:7" x14ac:dyDescent="0.2">
      <c r="A13" s="46" t="s">
        <v>733</v>
      </c>
      <c r="B13" s="46" t="s">
        <v>732</v>
      </c>
      <c r="C13" s="46" t="s">
        <v>219</v>
      </c>
      <c r="D13" s="47">
        <v>32490</v>
      </c>
      <c r="E13" s="5">
        <v>531.99126000000001</v>
      </c>
      <c r="F13" s="5">
        <v>2.2275543796917501</v>
      </c>
    </row>
    <row r="14" spans="1:7" x14ac:dyDescent="0.2">
      <c r="A14" s="46" t="s">
        <v>359</v>
      </c>
      <c r="B14" s="46" t="s">
        <v>358</v>
      </c>
      <c r="C14" s="46" t="s">
        <v>205</v>
      </c>
      <c r="D14" s="47">
        <v>51251</v>
      </c>
      <c r="E14" s="5">
        <v>513.48376900000005</v>
      </c>
      <c r="F14" s="5">
        <v>2.1500597933443002</v>
      </c>
    </row>
    <row r="15" spans="1:7" x14ac:dyDescent="0.2">
      <c r="A15" s="46" t="s">
        <v>166</v>
      </c>
      <c r="B15" s="46" t="s">
        <v>165</v>
      </c>
      <c r="C15" s="46" t="s">
        <v>167</v>
      </c>
      <c r="D15" s="47">
        <v>63291</v>
      </c>
      <c r="E15" s="5">
        <v>426.86614950000001</v>
      </c>
      <c r="F15" s="5">
        <v>1.7873744032202299</v>
      </c>
    </row>
    <row r="16" spans="1:7" x14ac:dyDescent="0.2">
      <c r="A16" s="46" t="s">
        <v>127</v>
      </c>
      <c r="B16" s="46" t="s">
        <v>126</v>
      </c>
      <c r="C16" s="46" t="s">
        <v>128</v>
      </c>
      <c r="D16" s="47">
        <v>26515</v>
      </c>
      <c r="E16" s="5">
        <v>416.45784750000001</v>
      </c>
      <c r="F16" s="5">
        <v>1.7437927498200301</v>
      </c>
    </row>
    <row r="17" spans="1:9" x14ac:dyDescent="0.2">
      <c r="A17" s="46" t="s">
        <v>140</v>
      </c>
      <c r="B17" s="46" t="s">
        <v>139</v>
      </c>
      <c r="C17" s="46" t="s">
        <v>141</v>
      </c>
      <c r="D17" s="47">
        <v>27495</v>
      </c>
      <c r="E17" s="5">
        <v>385.28743500000002</v>
      </c>
      <c r="F17" s="5">
        <v>1.6132759648616199</v>
      </c>
    </row>
    <row r="18" spans="1:9" x14ac:dyDescent="0.2">
      <c r="A18" s="46" t="s">
        <v>430</v>
      </c>
      <c r="B18" s="46" t="s">
        <v>429</v>
      </c>
      <c r="C18" s="46" t="s">
        <v>158</v>
      </c>
      <c r="D18" s="47">
        <v>29670</v>
      </c>
      <c r="E18" s="5">
        <v>325.46506499999998</v>
      </c>
      <c r="F18" s="5">
        <v>1.36278767244674</v>
      </c>
    </row>
    <row r="19" spans="1:9" x14ac:dyDescent="0.2">
      <c r="A19" s="46" t="s">
        <v>818</v>
      </c>
      <c r="B19" s="46" t="s">
        <v>817</v>
      </c>
      <c r="C19" s="46" t="s">
        <v>155</v>
      </c>
      <c r="D19" s="47">
        <v>9805</v>
      </c>
      <c r="E19" s="5">
        <v>316.50049749999999</v>
      </c>
      <c r="F19" s="5">
        <v>1.3252512257076201</v>
      </c>
    </row>
    <row r="20" spans="1:9" x14ac:dyDescent="0.2">
      <c r="A20" s="46" t="s">
        <v>741</v>
      </c>
      <c r="B20" s="46" t="s">
        <v>740</v>
      </c>
      <c r="C20" s="46" t="s">
        <v>192</v>
      </c>
      <c r="D20" s="47">
        <v>14225</v>
      </c>
      <c r="E20" s="5">
        <v>279.99067500000001</v>
      </c>
      <c r="F20" s="5">
        <v>1.1723772574179101</v>
      </c>
    </row>
    <row r="21" spans="1:9" x14ac:dyDescent="0.2">
      <c r="A21" s="46" t="s">
        <v>261</v>
      </c>
      <c r="B21" s="46" t="s">
        <v>260</v>
      </c>
      <c r="C21" s="46" t="s">
        <v>144</v>
      </c>
      <c r="D21" s="47">
        <v>74015</v>
      </c>
      <c r="E21" s="5">
        <v>277.85230999999999</v>
      </c>
      <c r="F21" s="5">
        <v>1.16342349317537</v>
      </c>
    </row>
    <row r="22" spans="1:9" x14ac:dyDescent="0.2">
      <c r="A22" s="46" t="s">
        <v>157</v>
      </c>
      <c r="B22" s="46" t="s">
        <v>156</v>
      </c>
      <c r="C22" s="46" t="s">
        <v>158</v>
      </c>
      <c r="D22" s="47">
        <v>3748</v>
      </c>
      <c r="E22" s="5">
        <v>247.975176</v>
      </c>
      <c r="F22" s="5">
        <v>1.03832192535199</v>
      </c>
    </row>
    <row r="23" spans="1:9" x14ac:dyDescent="0.2">
      <c r="A23" s="46" t="s">
        <v>233</v>
      </c>
      <c r="B23" s="46" t="s">
        <v>232</v>
      </c>
      <c r="C23" s="46" t="s">
        <v>234</v>
      </c>
      <c r="D23" s="47">
        <v>21799</v>
      </c>
      <c r="E23" s="5">
        <v>205.48827349999999</v>
      </c>
      <c r="F23" s="5">
        <v>0.86042072121677404</v>
      </c>
    </row>
    <row r="24" spans="1:9" x14ac:dyDescent="0.2">
      <c r="A24" s="46" t="s">
        <v>297</v>
      </c>
      <c r="B24" s="46" t="s">
        <v>296</v>
      </c>
      <c r="C24" s="46" t="s">
        <v>298</v>
      </c>
      <c r="D24" s="47">
        <v>28035</v>
      </c>
      <c r="E24" s="5">
        <v>191.32485750000001</v>
      </c>
      <c r="F24" s="5">
        <v>0.80111565041129496</v>
      </c>
    </row>
    <row r="25" spans="1:9" x14ac:dyDescent="0.2">
      <c r="A25" s="46" t="s">
        <v>191</v>
      </c>
      <c r="B25" s="46" t="s">
        <v>190</v>
      </c>
      <c r="C25" s="46" t="s">
        <v>192</v>
      </c>
      <c r="D25" s="47">
        <v>5805</v>
      </c>
      <c r="E25" s="5">
        <v>160.76076749999999</v>
      </c>
      <c r="F25" s="5">
        <v>0.67313765968116002</v>
      </c>
    </row>
    <row r="26" spans="1:9" x14ac:dyDescent="0.2">
      <c r="A26" s="46" t="s">
        <v>253</v>
      </c>
      <c r="B26" s="46" t="s">
        <v>252</v>
      </c>
      <c r="C26" s="46" t="s">
        <v>120</v>
      </c>
      <c r="D26" s="47">
        <v>6621</v>
      </c>
      <c r="E26" s="5">
        <v>143.75515200000001</v>
      </c>
      <c r="F26" s="5">
        <v>0.60193172805292505</v>
      </c>
    </row>
    <row r="27" spans="1:9" x14ac:dyDescent="0.2">
      <c r="A27" s="45" t="s">
        <v>31</v>
      </c>
      <c r="B27" s="45"/>
      <c r="C27" s="45"/>
      <c r="D27" s="45"/>
      <c r="E27" s="6">
        <f>SUM(E7:E26)</f>
        <v>9233.9953304999981</v>
      </c>
      <c r="F27" s="6">
        <f>SUM(F7:F26)</f>
        <v>38.664595242614325</v>
      </c>
      <c r="G27" s="12"/>
      <c r="H27" s="12"/>
      <c r="I27" s="12"/>
    </row>
    <row r="28" spans="1:9" x14ac:dyDescent="0.2">
      <c r="A28" s="46"/>
      <c r="B28" s="46"/>
      <c r="C28" s="46"/>
      <c r="D28" s="46"/>
      <c r="E28" s="5"/>
      <c r="F28" s="5"/>
    </row>
    <row r="29" spans="1:9" x14ac:dyDescent="0.2">
      <c r="A29" s="45" t="s">
        <v>518</v>
      </c>
      <c r="B29" s="46"/>
      <c r="C29" s="46"/>
      <c r="D29" s="46"/>
      <c r="E29" s="5"/>
      <c r="F29" s="5"/>
    </row>
    <row r="30" spans="1:9" x14ac:dyDescent="0.2">
      <c r="A30" s="46" t="s">
        <v>840</v>
      </c>
      <c r="B30" s="46" t="s">
        <v>839</v>
      </c>
      <c r="C30" s="46" t="s">
        <v>521</v>
      </c>
      <c r="D30" s="47">
        <v>111000</v>
      </c>
      <c r="E30" s="5">
        <v>2595.1671470000001</v>
      </c>
      <c r="F30" s="5">
        <v>10.866486686890299</v>
      </c>
    </row>
    <row r="31" spans="1:9" x14ac:dyDescent="0.2">
      <c r="A31" s="46" t="s">
        <v>842</v>
      </c>
      <c r="B31" s="46" t="s">
        <v>841</v>
      </c>
      <c r="C31" s="46" t="s">
        <v>128</v>
      </c>
      <c r="D31" s="47">
        <v>25800</v>
      </c>
      <c r="E31" s="5">
        <v>1408.164239</v>
      </c>
      <c r="F31" s="5">
        <v>5.89626682571767</v>
      </c>
    </row>
    <row r="32" spans="1:9" x14ac:dyDescent="0.2">
      <c r="A32" s="46" t="s">
        <v>844</v>
      </c>
      <c r="B32" s="46" t="s">
        <v>843</v>
      </c>
      <c r="C32" s="46" t="s">
        <v>150</v>
      </c>
      <c r="D32" s="47">
        <v>65204</v>
      </c>
      <c r="E32" s="5">
        <v>916.56110709999996</v>
      </c>
      <c r="F32" s="5">
        <v>3.8378256597217799</v>
      </c>
    </row>
    <row r="33" spans="1:6" x14ac:dyDescent="0.2">
      <c r="A33" s="46" t="s">
        <v>846</v>
      </c>
      <c r="B33" s="46" t="s">
        <v>845</v>
      </c>
      <c r="C33" s="46" t="s">
        <v>521</v>
      </c>
      <c r="D33" s="47">
        <v>20922</v>
      </c>
      <c r="E33" s="5">
        <v>700.34811379999996</v>
      </c>
      <c r="F33" s="5">
        <v>2.9324983801501601</v>
      </c>
    </row>
    <row r="34" spans="1:6" x14ac:dyDescent="0.2">
      <c r="A34" s="46" t="s">
        <v>848</v>
      </c>
      <c r="B34" s="46" t="s">
        <v>847</v>
      </c>
      <c r="C34" s="46" t="s">
        <v>177</v>
      </c>
      <c r="D34" s="47">
        <v>95600</v>
      </c>
      <c r="E34" s="5">
        <v>615.22322870000005</v>
      </c>
      <c r="F34" s="5">
        <v>2.57606336912148</v>
      </c>
    </row>
    <row r="35" spans="1:6" x14ac:dyDescent="0.2">
      <c r="A35" s="46" t="s">
        <v>850</v>
      </c>
      <c r="B35" s="46" t="s">
        <v>849</v>
      </c>
      <c r="C35" s="46" t="s">
        <v>419</v>
      </c>
      <c r="D35" s="47">
        <v>13766</v>
      </c>
      <c r="E35" s="5">
        <v>612.21581219999996</v>
      </c>
      <c r="F35" s="5">
        <v>2.5634707114975002</v>
      </c>
    </row>
    <row r="36" spans="1:6" x14ac:dyDescent="0.2">
      <c r="A36" s="46" t="s">
        <v>520</v>
      </c>
      <c r="B36" s="46" t="s">
        <v>519</v>
      </c>
      <c r="C36" s="46" t="s">
        <v>521</v>
      </c>
      <c r="D36" s="47">
        <v>17000</v>
      </c>
      <c r="E36" s="5">
        <v>607.10622409999996</v>
      </c>
      <c r="F36" s="5">
        <v>2.5420758386746298</v>
      </c>
    </row>
    <row r="37" spans="1:6" x14ac:dyDescent="0.2">
      <c r="A37" s="46" t="s">
        <v>852</v>
      </c>
      <c r="B37" s="46" t="s">
        <v>851</v>
      </c>
      <c r="C37" s="46" t="s">
        <v>150</v>
      </c>
      <c r="D37" s="47">
        <v>35290</v>
      </c>
      <c r="E37" s="5">
        <v>603.80447579999998</v>
      </c>
      <c r="F37" s="5">
        <v>2.5282507546191102</v>
      </c>
    </row>
    <row r="38" spans="1:6" x14ac:dyDescent="0.2">
      <c r="A38" s="46" t="s">
        <v>854</v>
      </c>
      <c r="B38" s="46" t="s">
        <v>853</v>
      </c>
      <c r="C38" s="46" t="s">
        <v>192</v>
      </c>
      <c r="D38" s="47">
        <v>16700</v>
      </c>
      <c r="E38" s="5">
        <v>497.5078522</v>
      </c>
      <c r="F38" s="5">
        <v>2.08316541722724</v>
      </c>
    </row>
    <row r="39" spans="1:6" x14ac:dyDescent="0.2">
      <c r="A39" s="46" t="s">
        <v>856</v>
      </c>
      <c r="B39" s="46" t="s">
        <v>855</v>
      </c>
      <c r="C39" s="46" t="s">
        <v>521</v>
      </c>
      <c r="D39" s="47">
        <v>4247</v>
      </c>
      <c r="E39" s="5">
        <v>469.0464801</v>
      </c>
      <c r="F39" s="5">
        <v>1.9639919291639301</v>
      </c>
    </row>
    <row r="40" spans="1:6" x14ac:dyDescent="0.2">
      <c r="A40" s="46" t="s">
        <v>536</v>
      </c>
      <c r="B40" s="46" t="s">
        <v>535</v>
      </c>
      <c r="C40" s="46" t="s">
        <v>167</v>
      </c>
      <c r="D40" s="47">
        <v>4104</v>
      </c>
      <c r="E40" s="5">
        <v>468.70241349999998</v>
      </c>
      <c r="F40" s="5">
        <v>1.9625512531239999</v>
      </c>
    </row>
    <row r="41" spans="1:6" x14ac:dyDescent="0.2">
      <c r="A41" s="46" t="s">
        <v>858</v>
      </c>
      <c r="B41" s="46" t="s">
        <v>857</v>
      </c>
      <c r="C41" s="46" t="s">
        <v>120</v>
      </c>
      <c r="D41" s="47">
        <v>14140</v>
      </c>
      <c r="E41" s="5">
        <v>418.16620180000001</v>
      </c>
      <c r="F41" s="5">
        <v>1.7509459727940899</v>
      </c>
    </row>
    <row r="42" spans="1:6" x14ac:dyDescent="0.2">
      <c r="A42" s="46" t="s">
        <v>860</v>
      </c>
      <c r="B42" s="46" t="s">
        <v>859</v>
      </c>
      <c r="C42" s="46" t="s">
        <v>141</v>
      </c>
      <c r="D42" s="47">
        <v>372200</v>
      </c>
      <c r="E42" s="5">
        <v>383.40380920000001</v>
      </c>
      <c r="F42" s="5">
        <v>1.60538884487305</v>
      </c>
    </row>
    <row r="43" spans="1:6" x14ac:dyDescent="0.2">
      <c r="A43" s="46" t="s">
        <v>862</v>
      </c>
      <c r="B43" s="46" t="s">
        <v>861</v>
      </c>
      <c r="C43" s="46" t="s">
        <v>226</v>
      </c>
      <c r="D43" s="47">
        <v>210000</v>
      </c>
      <c r="E43" s="5">
        <v>377.75516270000003</v>
      </c>
      <c r="F43" s="5">
        <v>1.5817368261342399</v>
      </c>
    </row>
    <row r="44" spans="1:6" x14ac:dyDescent="0.2">
      <c r="A44" s="46" t="s">
        <v>864</v>
      </c>
      <c r="B44" s="46" t="s">
        <v>863</v>
      </c>
      <c r="C44" s="46" t="s">
        <v>120</v>
      </c>
      <c r="D44" s="47">
        <v>72000</v>
      </c>
      <c r="E44" s="5">
        <v>362.92960679999999</v>
      </c>
      <c r="F44" s="5">
        <v>1.5196592424227899</v>
      </c>
    </row>
    <row r="45" spans="1:6" x14ac:dyDescent="0.2">
      <c r="A45" s="46" t="s">
        <v>866</v>
      </c>
      <c r="B45" s="46" t="s">
        <v>865</v>
      </c>
      <c r="C45" s="46" t="s">
        <v>120</v>
      </c>
      <c r="D45" s="47">
        <v>152560</v>
      </c>
      <c r="E45" s="5">
        <v>349.11674049999999</v>
      </c>
      <c r="F45" s="5">
        <v>1.4618219937005801</v>
      </c>
    </row>
    <row r="46" spans="1:6" x14ac:dyDescent="0.2">
      <c r="A46" s="46" t="s">
        <v>868</v>
      </c>
      <c r="B46" s="46" t="s">
        <v>867</v>
      </c>
      <c r="C46" s="46" t="s">
        <v>120</v>
      </c>
      <c r="D46" s="47">
        <v>793900</v>
      </c>
      <c r="E46" s="5">
        <v>348.11040819999999</v>
      </c>
      <c r="F46" s="5">
        <v>1.4576082780047801</v>
      </c>
    </row>
    <row r="47" spans="1:6" x14ac:dyDescent="0.2">
      <c r="A47" s="46" t="s">
        <v>870</v>
      </c>
      <c r="B47" s="46" t="s">
        <v>869</v>
      </c>
      <c r="C47" s="46" t="s">
        <v>150</v>
      </c>
      <c r="D47" s="47">
        <v>2845800</v>
      </c>
      <c r="E47" s="5">
        <v>300.94734549999998</v>
      </c>
      <c r="F47" s="5">
        <v>1.2601270508187099</v>
      </c>
    </row>
    <row r="48" spans="1:6" x14ac:dyDescent="0.2">
      <c r="A48" s="46" t="s">
        <v>872</v>
      </c>
      <c r="B48" s="46" t="s">
        <v>871</v>
      </c>
      <c r="C48" s="46" t="s">
        <v>174</v>
      </c>
      <c r="D48" s="47">
        <v>31300</v>
      </c>
      <c r="E48" s="5">
        <v>289.38762029999998</v>
      </c>
      <c r="F48" s="5">
        <v>1.2117241569491899</v>
      </c>
    </row>
    <row r="49" spans="1:9" x14ac:dyDescent="0.2">
      <c r="A49" s="46" t="s">
        <v>874</v>
      </c>
      <c r="B49" s="46" t="s">
        <v>873</v>
      </c>
      <c r="C49" s="46" t="s">
        <v>424</v>
      </c>
      <c r="D49" s="47">
        <v>55400</v>
      </c>
      <c r="E49" s="5">
        <v>281.35489230000002</v>
      </c>
      <c r="F49" s="5">
        <v>1.1780895095730799</v>
      </c>
    </row>
    <row r="50" spans="1:9" x14ac:dyDescent="0.2">
      <c r="A50" s="46" t="s">
        <v>876</v>
      </c>
      <c r="B50" s="46" t="s">
        <v>875</v>
      </c>
      <c r="C50" s="46" t="s">
        <v>180</v>
      </c>
      <c r="D50" s="47">
        <v>3022</v>
      </c>
      <c r="E50" s="5">
        <v>252.96988949999999</v>
      </c>
      <c r="F50" s="5">
        <v>1.0592357951253999</v>
      </c>
    </row>
    <row r="51" spans="1:9" x14ac:dyDescent="0.2">
      <c r="A51" s="46" t="s">
        <v>878</v>
      </c>
      <c r="B51" s="46" t="s">
        <v>877</v>
      </c>
      <c r="C51" s="46" t="s">
        <v>180</v>
      </c>
      <c r="D51" s="47">
        <v>4000</v>
      </c>
      <c r="E51" s="5">
        <v>217.09006500000001</v>
      </c>
      <c r="F51" s="5">
        <v>0.90899975514318698</v>
      </c>
    </row>
    <row r="52" spans="1:9" x14ac:dyDescent="0.2">
      <c r="A52" s="46" t="s">
        <v>880</v>
      </c>
      <c r="B52" s="46" t="s">
        <v>879</v>
      </c>
      <c r="C52" s="46" t="s">
        <v>180</v>
      </c>
      <c r="D52" s="47">
        <v>305387</v>
      </c>
      <c r="E52" s="5">
        <v>201.8908438</v>
      </c>
      <c r="F52" s="5">
        <v>0.84535755968312798</v>
      </c>
    </row>
    <row r="53" spans="1:9" x14ac:dyDescent="0.2">
      <c r="A53" s="46" t="s">
        <v>527</v>
      </c>
      <c r="B53" s="46" t="s">
        <v>526</v>
      </c>
      <c r="C53" s="46" t="s">
        <v>528</v>
      </c>
      <c r="D53" s="47">
        <v>53000</v>
      </c>
      <c r="E53" s="5">
        <v>198.80609229999999</v>
      </c>
      <c r="F53" s="5">
        <v>0.83244108486343604</v>
      </c>
    </row>
    <row r="54" spans="1:9" x14ac:dyDescent="0.2">
      <c r="A54" s="46" t="s">
        <v>882</v>
      </c>
      <c r="B54" s="46" t="s">
        <v>881</v>
      </c>
      <c r="C54" s="46" t="s">
        <v>158</v>
      </c>
      <c r="D54" s="47">
        <v>313200</v>
      </c>
      <c r="E54" s="5">
        <v>171.95508240000001</v>
      </c>
      <c r="F54" s="5">
        <v>0.72001050714700698</v>
      </c>
    </row>
    <row r="55" spans="1:9" x14ac:dyDescent="0.2">
      <c r="A55" s="46" t="s">
        <v>884</v>
      </c>
      <c r="B55" s="46" t="s">
        <v>883</v>
      </c>
      <c r="C55" s="46" t="s">
        <v>229</v>
      </c>
      <c r="D55" s="47">
        <v>29600</v>
      </c>
      <c r="E55" s="5">
        <v>160.29745679999999</v>
      </c>
      <c r="F55" s="5">
        <v>0.67119768461663898</v>
      </c>
    </row>
    <row r="56" spans="1:9" x14ac:dyDescent="0.2">
      <c r="A56" s="46" t="s">
        <v>886</v>
      </c>
      <c r="B56" s="46" t="s">
        <v>885</v>
      </c>
      <c r="C56" s="46" t="s">
        <v>167</v>
      </c>
      <c r="D56" s="47">
        <v>2804</v>
      </c>
      <c r="E56" s="5">
        <v>149.88654099999999</v>
      </c>
      <c r="F56" s="5">
        <v>0.62760508671025195</v>
      </c>
    </row>
    <row r="57" spans="1:9" x14ac:dyDescent="0.2">
      <c r="A57" s="46" t="s">
        <v>888</v>
      </c>
      <c r="B57" s="46" t="s">
        <v>887</v>
      </c>
      <c r="C57" s="46" t="s">
        <v>889</v>
      </c>
      <c r="D57" s="47">
        <v>14000</v>
      </c>
      <c r="E57" s="5">
        <v>56.1943476</v>
      </c>
      <c r="F57" s="5">
        <v>0.23529703309468</v>
      </c>
    </row>
    <row r="58" spans="1:9" x14ac:dyDescent="0.2">
      <c r="A58" s="46" t="s">
        <v>891</v>
      </c>
      <c r="B58" s="46" t="s">
        <v>890</v>
      </c>
      <c r="C58" s="46" t="s">
        <v>150</v>
      </c>
      <c r="D58" s="47">
        <v>4500</v>
      </c>
      <c r="E58" s="5">
        <v>46.082769399999997</v>
      </c>
      <c r="F58" s="5">
        <v>0.19295782191101199</v>
      </c>
    </row>
    <row r="59" spans="1:9" x14ac:dyDescent="0.2">
      <c r="A59" s="46" t="s">
        <v>892</v>
      </c>
      <c r="B59" s="46" t="s">
        <v>873</v>
      </c>
      <c r="C59" s="46" t="s">
        <v>424</v>
      </c>
      <c r="D59" s="47">
        <v>9600</v>
      </c>
      <c r="E59" s="5">
        <v>40.536364200000001</v>
      </c>
      <c r="F59" s="5">
        <v>0.169733908054222</v>
      </c>
    </row>
    <row r="60" spans="1:9" x14ac:dyDescent="0.2">
      <c r="A60" s="45" t="s">
        <v>31</v>
      </c>
      <c r="B60" s="45"/>
      <c r="C60" s="45"/>
      <c r="D60" s="45"/>
      <c r="E60" s="6">
        <f>SUM(E29:E59)</f>
        <v>14100.728332799998</v>
      </c>
      <c r="F60" s="6">
        <f>SUM(F29:F59)</f>
        <v>59.042584937527273</v>
      </c>
      <c r="G60" s="12"/>
      <c r="H60" s="12"/>
      <c r="I60" s="12"/>
    </row>
    <row r="61" spans="1:9" x14ac:dyDescent="0.2">
      <c r="A61" s="46"/>
      <c r="B61" s="46"/>
      <c r="C61" s="46"/>
      <c r="D61" s="46"/>
      <c r="E61" s="5"/>
      <c r="F61" s="5"/>
    </row>
    <row r="62" spans="1:9" x14ac:dyDescent="0.2">
      <c r="A62" s="45" t="s">
        <v>44</v>
      </c>
      <c r="B62" s="45"/>
      <c r="C62" s="45"/>
      <c r="D62" s="45"/>
      <c r="E62" s="6">
        <f>E27+E60</f>
        <v>23334.723663299996</v>
      </c>
      <c r="F62" s="6">
        <f>F27+F60</f>
        <v>97.707180180141592</v>
      </c>
      <c r="G62" s="12"/>
      <c r="H62" s="12"/>
      <c r="I62" s="12"/>
    </row>
    <row r="63" spans="1:9" x14ac:dyDescent="0.2">
      <c r="A63" s="45"/>
      <c r="B63" s="45"/>
      <c r="C63" s="45"/>
      <c r="D63" s="45"/>
      <c r="E63" s="6"/>
      <c r="F63" s="6"/>
      <c r="G63" s="12"/>
      <c r="H63" s="12"/>
      <c r="I63" s="12"/>
    </row>
    <row r="64" spans="1:9" x14ac:dyDescent="0.2">
      <c r="A64" s="45" t="s">
        <v>46</v>
      </c>
      <c r="B64" s="45"/>
      <c r="C64" s="45"/>
      <c r="D64" s="45"/>
      <c r="E64" s="6">
        <f>E66-(E27+E60)</f>
        <v>547.57814940000389</v>
      </c>
      <c r="F64" s="6">
        <f>F66-(F27+F60)</f>
        <v>2.2928198198584084</v>
      </c>
      <c r="G64" s="12"/>
      <c r="H64" s="12"/>
      <c r="I64" s="12"/>
    </row>
    <row r="65" spans="1:9" x14ac:dyDescent="0.2">
      <c r="A65" s="45"/>
      <c r="B65" s="45"/>
      <c r="C65" s="45"/>
      <c r="D65" s="45"/>
      <c r="E65" s="6"/>
      <c r="F65" s="6"/>
      <c r="G65" s="12"/>
      <c r="H65" s="12"/>
      <c r="I65" s="12"/>
    </row>
    <row r="66" spans="1:9" x14ac:dyDescent="0.2">
      <c r="A66" s="48" t="s">
        <v>45</v>
      </c>
      <c r="B66" s="48"/>
      <c r="C66" s="48"/>
      <c r="D66" s="48"/>
      <c r="E66" s="7">
        <v>23882.3018127</v>
      </c>
      <c r="F66" s="7">
        <v>100</v>
      </c>
      <c r="G66" s="12"/>
      <c r="H66" s="12"/>
      <c r="I66" s="12"/>
    </row>
    <row r="68" spans="1:9" x14ac:dyDescent="0.2">
      <c r="A68" s="12" t="s">
        <v>48</v>
      </c>
    </row>
    <row r="69" spans="1:9" x14ac:dyDescent="0.2">
      <c r="A69" s="12" t="s">
        <v>49</v>
      </c>
    </row>
    <row r="70" spans="1:9" x14ac:dyDescent="0.2">
      <c r="A70" s="12" t="s">
        <v>50</v>
      </c>
      <c r="B70" s="12"/>
      <c r="C70" s="30" t="s">
        <v>52</v>
      </c>
      <c r="D70" s="12" t="s">
        <v>1150</v>
      </c>
    </row>
    <row r="71" spans="1:9" x14ac:dyDescent="0.2">
      <c r="A71" s="14" t="s">
        <v>53</v>
      </c>
      <c r="C71" s="49">
        <v>30.019600000000001</v>
      </c>
      <c r="D71" s="61">
        <v>28.014700000000001</v>
      </c>
      <c r="E71" s="62"/>
    </row>
    <row r="72" spans="1:9" x14ac:dyDescent="0.2">
      <c r="A72" s="14" t="s">
        <v>54</v>
      </c>
      <c r="C72" s="49">
        <v>14.1699</v>
      </c>
      <c r="D72" s="61">
        <v>13.2235</v>
      </c>
      <c r="E72" s="62"/>
    </row>
    <row r="73" spans="1:9" x14ac:dyDescent="0.2">
      <c r="A73" s="14" t="s">
        <v>55</v>
      </c>
      <c r="C73" s="49">
        <v>32.6</v>
      </c>
      <c r="D73" s="61">
        <v>30.555900000000001</v>
      </c>
      <c r="E73" s="62"/>
    </row>
    <row r="74" spans="1:9" x14ac:dyDescent="0.2">
      <c r="A74" s="14" t="s">
        <v>56</v>
      </c>
      <c r="C74" s="49">
        <v>14.9299</v>
      </c>
      <c r="D74" s="61">
        <v>13.992900000000001</v>
      </c>
      <c r="E74" s="62"/>
    </row>
    <row r="76" spans="1:9" x14ac:dyDescent="0.2">
      <c r="A76" s="14" t="s">
        <v>57</v>
      </c>
    </row>
    <row r="78" spans="1:9" x14ac:dyDescent="0.2">
      <c r="A78" s="14" t="s">
        <v>937</v>
      </c>
    </row>
    <row r="80" spans="1:9" x14ac:dyDescent="0.2">
      <c r="A80" s="12" t="s">
        <v>58</v>
      </c>
      <c r="D80" s="30" t="s">
        <v>59</v>
      </c>
    </row>
    <row r="82" spans="1:4" x14ac:dyDescent="0.2">
      <c r="A82" s="12" t="s">
        <v>331</v>
      </c>
      <c r="D82" s="32">
        <v>0.1086</v>
      </c>
    </row>
    <row r="84" spans="1:4" x14ac:dyDescent="0.2">
      <c r="A84" s="12" t="s">
        <v>61</v>
      </c>
      <c r="D84" s="30" t="s">
        <v>59</v>
      </c>
    </row>
    <row r="86" spans="1:4" x14ac:dyDescent="0.2">
      <c r="A86" s="12" t="s">
        <v>947</v>
      </c>
    </row>
    <row r="87" spans="1:4" x14ac:dyDescent="0.2">
      <c r="A87" s="13"/>
    </row>
    <row r="88" spans="1:4" x14ac:dyDescent="0.2">
      <c r="A88" s="12" t="s">
        <v>941</v>
      </c>
    </row>
    <row r="89" spans="1:4" x14ac:dyDescent="0.2">
      <c r="A89" s="13"/>
    </row>
    <row r="106" spans="1:1" x14ac:dyDescent="0.2">
      <c r="A106" s="12" t="s">
        <v>961</v>
      </c>
    </row>
    <row r="108" spans="1:1" x14ac:dyDescent="0.2">
      <c r="A108" s="12" t="s">
        <v>942</v>
      </c>
    </row>
    <row r="125" spans="1:1" x14ac:dyDescent="0.2">
      <c r="A125" s="14" t="s">
        <v>940</v>
      </c>
    </row>
  </sheetData>
  <mergeCells count="1">
    <mergeCell ref="A1:F1"/>
  </mergeCells>
  <conditionalFormatting sqref="F2:F3">
    <cfRule type="cellIs" dxfId="39" priority="3" stopIfTrue="1" operator="between">
      <formula>0.009</formula>
      <formula>-0.009</formula>
    </cfRule>
  </conditionalFormatting>
  <conditionalFormatting sqref="F5:F122">
    <cfRule type="cellIs" dxfId="38" priority="1" stopIfTrue="1" operator="between">
      <formula>0.009</formula>
      <formula>-0.009</formula>
    </cfRule>
  </conditionalFormatting>
  <conditionalFormatting sqref="F223:F65536">
    <cfRule type="cellIs" dxfId="37" priority="2" stopIfTrue="1" operator="between">
      <formula>0.009</formula>
      <formula>-0.009</formula>
    </cfRule>
  </conditionalFormatting>
  <hyperlinks>
    <hyperlink ref="A89" r:id="rId1" tooltip="https://www.franklintempletonindia.com/downloadsServlet/pdf/product-labels-jg9o5k7l" display="https://www.franklintempletonindia.com/downloadsServlet/pdf/product-labels-jg9o5k7l" xr:uid="{00000000-0004-0000-1D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25"/>
  <sheetViews>
    <sheetView workbookViewId="0">
      <selection sqref="A1:F1"/>
    </sheetView>
  </sheetViews>
  <sheetFormatPr defaultColWidth="9.109375" defaultRowHeight="10.5" x14ac:dyDescent="0.2"/>
  <cols>
    <col min="1" max="1" width="38.6640625" style="14" bestFit="1" customWidth="1"/>
    <col min="2" max="2" width="31.6640625" style="14" bestFit="1" customWidth="1"/>
    <col min="3" max="3" width="25.5546875" style="14" bestFit="1" customWidth="1"/>
    <col min="4" max="4" width="15.44140625" style="14" bestFit="1" customWidth="1"/>
    <col min="5" max="5" width="30.44140625" style="2" customWidth="1"/>
    <col min="6" max="6" width="13.5546875" style="2" bestFit="1" customWidth="1"/>
    <col min="7" max="16384" width="9.109375" style="14"/>
  </cols>
  <sheetData>
    <row r="1" spans="1:7" s="34" customFormat="1" ht="14.4" x14ac:dyDescent="0.2">
      <c r="A1" s="99" t="s">
        <v>923</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119</v>
      </c>
      <c r="B7" s="46" t="s">
        <v>118</v>
      </c>
      <c r="C7" s="46" t="s">
        <v>120</v>
      </c>
      <c r="D7" s="47">
        <v>494550</v>
      </c>
      <c r="E7" s="5">
        <v>9041.3631000000005</v>
      </c>
      <c r="F7" s="5">
        <v>12.9017159232049</v>
      </c>
    </row>
    <row r="8" spans="1:7" x14ac:dyDescent="0.2">
      <c r="A8" s="46" t="s">
        <v>122</v>
      </c>
      <c r="B8" s="46" t="s">
        <v>121</v>
      </c>
      <c r="C8" s="46" t="s">
        <v>120</v>
      </c>
      <c r="D8" s="47">
        <v>458423</v>
      </c>
      <c r="E8" s="5">
        <v>6181.1465209999997</v>
      </c>
      <c r="F8" s="5">
        <v>8.8202846862380806</v>
      </c>
    </row>
    <row r="9" spans="1:7" x14ac:dyDescent="0.2">
      <c r="A9" s="46" t="s">
        <v>135</v>
      </c>
      <c r="B9" s="46" t="s">
        <v>134</v>
      </c>
      <c r="C9" s="46" t="s">
        <v>136</v>
      </c>
      <c r="D9" s="47">
        <v>440243</v>
      </c>
      <c r="E9" s="5">
        <v>5613.538493</v>
      </c>
      <c r="F9" s="5">
        <v>8.0103274428455897</v>
      </c>
    </row>
    <row r="10" spans="1:7" x14ac:dyDescent="0.2">
      <c r="A10" s="46" t="s">
        <v>127</v>
      </c>
      <c r="B10" s="46" t="s">
        <v>126</v>
      </c>
      <c r="C10" s="46" t="s">
        <v>128</v>
      </c>
      <c r="D10" s="47">
        <v>233543</v>
      </c>
      <c r="E10" s="5">
        <v>3668.1431299999999</v>
      </c>
      <c r="F10" s="5">
        <v>5.2343147936305696</v>
      </c>
    </row>
    <row r="11" spans="1:7" x14ac:dyDescent="0.2">
      <c r="A11" s="46" t="s">
        <v>130</v>
      </c>
      <c r="B11" s="46" t="s">
        <v>129</v>
      </c>
      <c r="C11" s="46" t="s">
        <v>131</v>
      </c>
      <c r="D11" s="47">
        <v>174044</v>
      </c>
      <c r="E11" s="5">
        <v>3016.8786960000002</v>
      </c>
      <c r="F11" s="5">
        <v>4.3049827199795496</v>
      </c>
    </row>
    <row r="12" spans="1:7" x14ac:dyDescent="0.2">
      <c r="A12" s="46" t="s">
        <v>124</v>
      </c>
      <c r="B12" s="46" t="s">
        <v>123</v>
      </c>
      <c r="C12" s="46" t="s">
        <v>125</v>
      </c>
      <c r="D12" s="47">
        <v>76158</v>
      </c>
      <c r="E12" s="5">
        <v>2659.6658339999999</v>
      </c>
      <c r="F12" s="5">
        <v>3.7952521828176198</v>
      </c>
    </row>
    <row r="13" spans="1:7" x14ac:dyDescent="0.2">
      <c r="A13" s="46" t="s">
        <v>346</v>
      </c>
      <c r="B13" s="46" t="s">
        <v>345</v>
      </c>
      <c r="C13" s="46" t="s">
        <v>185</v>
      </c>
      <c r="D13" s="47">
        <v>603901</v>
      </c>
      <c r="E13" s="5">
        <v>2474.484348</v>
      </c>
      <c r="F13" s="5">
        <v>3.5310045356228201</v>
      </c>
    </row>
    <row r="14" spans="1:7" x14ac:dyDescent="0.2">
      <c r="A14" s="46" t="s">
        <v>395</v>
      </c>
      <c r="B14" s="46" t="s">
        <v>394</v>
      </c>
      <c r="C14" s="46" t="s">
        <v>128</v>
      </c>
      <c r="D14" s="47">
        <v>66258</v>
      </c>
      <c r="E14" s="5">
        <v>2389.3628669999998</v>
      </c>
      <c r="F14" s="5">
        <v>3.4095390934458001</v>
      </c>
    </row>
    <row r="15" spans="1:7" x14ac:dyDescent="0.2">
      <c r="A15" s="46" t="s">
        <v>253</v>
      </c>
      <c r="B15" s="46" t="s">
        <v>252</v>
      </c>
      <c r="C15" s="46" t="s">
        <v>120</v>
      </c>
      <c r="D15" s="47">
        <v>95391</v>
      </c>
      <c r="E15" s="5">
        <v>2071.1293919999998</v>
      </c>
      <c r="F15" s="5">
        <v>2.95543080841251</v>
      </c>
    </row>
    <row r="16" spans="1:7" x14ac:dyDescent="0.2">
      <c r="A16" s="46" t="s">
        <v>133</v>
      </c>
      <c r="B16" s="46" t="s">
        <v>132</v>
      </c>
      <c r="C16" s="46" t="s">
        <v>120</v>
      </c>
      <c r="D16" s="47">
        <v>185383</v>
      </c>
      <c r="E16" s="5">
        <v>2042.92066</v>
      </c>
      <c r="F16" s="5">
        <v>2.91517791260548</v>
      </c>
    </row>
    <row r="17" spans="1:6" x14ac:dyDescent="0.2">
      <c r="A17" s="46" t="s">
        <v>152</v>
      </c>
      <c r="B17" s="46" t="s">
        <v>151</v>
      </c>
      <c r="C17" s="46" t="s">
        <v>120</v>
      </c>
      <c r="D17" s="47">
        <v>249246</v>
      </c>
      <c r="E17" s="5">
        <v>1922.93289</v>
      </c>
      <c r="F17" s="5">
        <v>2.74395946847521</v>
      </c>
    </row>
    <row r="18" spans="1:6" x14ac:dyDescent="0.2">
      <c r="A18" s="46" t="s">
        <v>255</v>
      </c>
      <c r="B18" s="46" t="s">
        <v>254</v>
      </c>
      <c r="C18" s="46" t="s">
        <v>167</v>
      </c>
      <c r="D18" s="47">
        <v>57488</v>
      </c>
      <c r="E18" s="5">
        <v>1532.5151040000001</v>
      </c>
      <c r="F18" s="5">
        <v>2.1868466403952702</v>
      </c>
    </row>
    <row r="19" spans="1:6" x14ac:dyDescent="0.2">
      <c r="A19" s="46" t="s">
        <v>894</v>
      </c>
      <c r="B19" s="46" t="s">
        <v>893</v>
      </c>
      <c r="C19" s="46" t="s">
        <v>216</v>
      </c>
      <c r="D19" s="47">
        <v>16965</v>
      </c>
      <c r="E19" s="5">
        <v>1517.62104</v>
      </c>
      <c r="F19" s="5">
        <v>2.1655933204539402</v>
      </c>
    </row>
    <row r="20" spans="1:6" x14ac:dyDescent="0.2">
      <c r="A20" s="46" t="s">
        <v>184</v>
      </c>
      <c r="B20" s="46" t="s">
        <v>183</v>
      </c>
      <c r="C20" s="46" t="s">
        <v>185</v>
      </c>
      <c r="D20" s="47">
        <v>57577</v>
      </c>
      <c r="E20" s="5">
        <v>1300.5780649999999</v>
      </c>
      <c r="F20" s="5">
        <v>1.8558804181397699</v>
      </c>
    </row>
    <row r="21" spans="1:6" x14ac:dyDescent="0.2">
      <c r="A21" s="46" t="s">
        <v>154</v>
      </c>
      <c r="B21" s="46" t="s">
        <v>153</v>
      </c>
      <c r="C21" s="46" t="s">
        <v>155</v>
      </c>
      <c r="D21" s="47">
        <v>69945</v>
      </c>
      <c r="E21" s="5">
        <v>1213.3359150000001</v>
      </c>
      <c r="F21" s="5">
        <v>1.73138885382801</v>
      </c>
    </row>
    <row r="22" spans="1:6" x14ac:dyDescent="0.2">
      <c r="A22" s="46" t="s">
        <v>143</v>
      </c>
      <c r="B22" s="46" t="s">
        <v>142</v>
      </c>
      <c r="C22" s="46" t="s">
        <v>144</v>
      </c>
      <c r="D22" s="47">
        <v>307619</v>
      </c>
      <c r="E22" s="5">
        <v>1100.0455440000001</v>
      </c>
      <c r="F22" s="5">
        <v>1.5697273690153399</v>
      </c>
    </row>
    <row r="23" spans="1:6" x14ac:dyDescent="0.2">
      <c r="A23" s="46" t="s">
        <v>138</v>
      </c>
      <c r="B23" s="46" t="s">
        <v>137</v>
      </c>
      <c r="C23" s="46" t="s">
        <v>128</v>
      </c>
      <c r="D23" s="47">
        <v>68812</v>
      </c>
      <c r="E23" s="5">
        <v>1095.8311000000001</v>
      </c>
      <c r="F23" s="5">
        <v>1.56371350156406</v>
      </c>
    </row>
    <row r="24" spans="1:6" x14ac:dyDescent="0.2">
      <c r="A24" s="46" t="s">
        <v>169</v>
      </c>
      <c r="B24" s="46" t="s">
        <v>168</v>
      </c>
      <c r="C24" s="46" t="s">
        <v>167</v>
      </c>
      <c r="D24" s="47">
        <v>8514</v>
      </c>
      <c r="E24" s="5">
        <v>980.99585100000002</v>
      </c>
      <c r="F24" s="5">
        <v>1.39984752868122</v>
      </c>
    </row>
    <row r="25" spans="1:6" x14ac:dyDescent="0.2">
      <c r="A25" s="46" t="s">
        <v>166</v>
      </c>
      <c r="B25" s="46" t="s">
        <v>165</v>
      </c>
      <c r="C25" s="46" t="s">
        <v>167</v>
      </c>
      <c r="D25" s="47">
        <v>135387</v>
      </c>
      <c r="E25" s="5">
        <v>913.11762150000004</v>
      </c>
      <c r="F25" s="5">
        <v>1.30298761666429</v>
      </c>
    </row>
    <row r="26" spans="1:6" x14ac:dyDescent="0.2">
      <c r="A26" s="46" t="s">
        <v>149</v>
      </c>
      <c r="B26" s="46" t="s">
        <v>148</v>
      </c>
      <c r="C26" s="46" t="s">
        <v>150</v>
      </c>
      <c r="D26" s="47">
        <v>450714</v>
      </c>
      <c r="E26" s="5">
        <v>909.09013800000002</v>
      </c>
      <c r="F26" s="5">
        <v>1.29724053545235</v>
      </c>
    </row>
    <row r="27" spans="1:6" x14ac:dyDescent="0.2">
      <c r="A27" s="46" t="s">
        <v>146</v>
      </c>
      <c r="B27" s="46" t="s">
        <v>145</v>
      </c>
      <c r="C27" s="46" t="s">
        <v>147</v>
      </c>
      <c r="D27" s="47">
        <v>7547</v>
      </c>
      <c r="E27" s="5">
        <v>868.62573850000001</v>
      </c>
      <c r="F27" s="5">
        <v>1.2394992212746101</v>
      </c>
    </row>
    <row r="28" spans="1:6" x14ac:dyDescent="0.2">
      <c r="A28" s="46" t="s">
        <v>279</v>
      </c>
      <c r="B28" s="46" t="s">
        <v>278</v>
      </c>
      <c r="C28" s="46" t="s">
        <v>144</v>
      </c>
      <c r="D28" s="47">
        <v>294032</v>
      </c>
      <c r="E28" s="5">
        <v>853.72191199999997</v>
      </c>
      <c r="F28" s="5">
        <v>1.21823197057967</v>
      </c>
    </row>
    <row r="29" spans="1:6" x14ac:dyDescent="0.2">
      <c r="A29" s="46" t="s">
        <v>212</v>
      </c>
      <c r="B29" s="46" t="s">
        <v>211</v>
      </c>
      <c r="C29" s="46" t="s">
        <v>213</v>
      </c>
      <c r="D29" s="47">
        <v>536457</v>
      </c>
      <c r="E29" s="5">
        <v>827.43127679999998</v>
      </c>
      <c r="F29" s="5">
        <v>1.1807161333060801</v>
      </c>
    </row>
    <row r="30" spans="1:6" x14ac:dyDescent="0.2">
      <c r="A30" s="46" t="s">
        <v>263</v>
      </c>
      <c r="B30" s="46" t="s">
        <v>262</v>
      </c>
      <c r="C30" s="46" t="s">
        <v>174</v>
      </c>
      <c r="D30" s="47">
        <v>26757</v>
      </c>
      <c r="E30" s="5">
        <v>819.66055949999998</v>
      </c>
      <c r="F30" s="5">
        <v>1.16962758548256</v>
      </c>
    </row>
    <row r="31" spans="1:6" x14ac:dyDescent="0.2">
      <c r="A31" s="46" t="s">
        <v>735</v>
      </c>
      <c r="B31" s="46" t="s">
        <v>734</v>
      </c>
      <c r="C31" s="46" t="s">
        <v>150</v>
      </c>
      <c r="D31" s="47">
        <v>14417</v>
      </c>
      <c r="E31" s="5">
        <v>767.72687550000001</v>
      </c>
      <c r="F31" s="5">
        <v>1.09551999458032</v>
      </c>
    </row>
    <row r="32" spans="1:6" x14ac:dyDescent="0.2">
      <c r="A32" s="46" t="s">
        <v>283</v>
      </c>
      <c r="B32" s="46" t="s">
        <v>282</v>
      </c>
      <c r="C32" s="46" t="s">
        <v>216</v>
      </c>
      <c r="D32" s="47">
        <v>35295</v>
      </c>
      <c r="E32" s="5">
        <v>708.49418249999997</v>
      </c>
      <c r="F32" s="5">
        <v>1.01099696746592</v>
      </c>
    </row>
    <row r="33" spans="1:6" x14ac:dyDescent="0.2">
      <c r="A33" s="46" t="s">
        <v>196</v>
      </c>
      <c r="B33" s="46" t="s">
        <v>195</v>
      </c>
      <c r="C33" s="46" t="s">
        <v>197</v>
      </c>
      <c r="D33" s="47">
        <v>232349</v>
      </c>
      <c r="E33" s="5">
        <v>700.11400679999997</v>
      </c>
      <c r="F33" s="5">
        <v>0.99903874334947496</v>
      </c>
    </row>
    <row r="34" spans="1:6" x14ac:dyDescent="0.2">
      <c r="A34" s="46" t="s">
        <v>896</v>
      </c>
      <c r="B34" s="46" t="s">
        <v>895</v>
      </c>
      <c r="C34" s="46" t="s">
        <v>174</v>
      </c>
      <c r="D34" s="47">
        <v>29345</v>
      </c>
      <c r="E34" s="5">
        <v>686.86374249999994</v>
      </c>
      <c r="F34" s="5">
        <v>0.98013106936102701</v>
      </c>
    </row>
    <row r="35" spans="1:6" x14ac:dyDescent="0.2">
      <c r="A35" s="46" t="s">
        <v>305</v>
      </c>
      <c r="B35" s="46" t="s">
        <v>304</v>
      </c>
      <c r="C35" s="46" t="s">
        <v>213</v>
      </c>
      <c r="D35" s="47">
        <v>61551</v>
      </c>
      <c r="E35" s="5">
        <v>654.41023199999995</v>
      </c>
      <c r="F35" s="5">
        <v>0.93382101980868204</v>
      </c>
    </row>
    <row r="36" spans="1:6" x14ac:dyDescent="0.2">
      <c r="A36" s="46" t="s">
        <v>466</v>
      </c>
      <c r="B36" s="46" t="s">
        <v>465</v>
      </c>
      <c r="C36" s="46" t="s">
        <v>147</v>
      </c>
      <c r="D36" s="47">
        <v>24901</v>
      </c>
      <c r="E36" s="5">
        <v>650.20246150000003</v>
      </c>
      <c r="F36" s="5">
        <v>0.92781667521366795</v>
      </c>
    </row>
    <row r="37" spans="1:6" x14ac:dyDescent="0.2">
      <c r="A37" s="46" t="s">
        <v>297</v>
      </c>
      <c r="B37" s="46" t="s">
        <v>296</v>
      </c>
      <c r="C37" s="46" t="s">
        <v>298</v>
      </c>
      <c r="D37" s="47">
        <v>93928</v>
      </c>
      <c r="E37" s="5">
        <v>641.01163599999995</v>
      </c>
      <c r="F37" s="5">
        <v>0.91470168155737497</v>
      </c>
    </row>
    <row r="38" spans="1:6" x14ac:dyDescent="0.2">
      <c r="A38" s="46" t="s">
        <v>201</v>
      </c>
      <c r="B38" s="46" t="s">
        <v>200</v>
      </c>
      <c r="C38" s="46" t="s">
        <v>202</v>
      </c>
      <c r="D38" s="47">
        <v>251987</v>
      </c>
      <c r="E38" s="5">
        <v>620.84557059999997</v>
      </c>
      <c r="F38" s="5">
        <v>0.88592539592412001</v>
      </c>
    </row>
    <row r="39" spans="1:6" x14ac:dyDescent="0.2">
      <c r="A39" s="46" t="s">
        <v>898</v>
      </c>
      <c r="B39" s="46" t="s">
        <v>897</v>
      </c>
      <c r="C39" s="46" t="s">
        <v>216</v>
      </c>
      <c r="D39" s="47">
        <v>90800</v>
      </c>
      <c r="E39" s="5">
        <v>595.64800000000002</v>
      </c>
      <c r="F39" s="5">
        <v>0.84996932445121298</v>
      </c>
    </row>
    <row r="40" spans="1:6" x14ac:dyDescent="0.2">
      <c r="A40" s="46" t="s">
        <v>504</v>
      </c>
      <c r="B40" s="46" t="s">
        <v>503</v>
      </c>
      <c r="C40" s="46" t="s">
        <v>505</v>
      </c>
      <c r="D40" s="47">
        <v>147354</v>
      </c>
      <c r="E40" s="5">
        <v>586.76362800000004</v>
      </c>
      <c r="F40" s="5">
        <v>0.83729162945851099</v>
      </c>
    </row>
    <row r="41" spans="1:6" x14ac:dyDescent="0.2">
      <c r="A41" s="46" t="s">
        <v>182</v>
      </c>
      <c r="B41" s="46" t="s">
        <v>181</v>
      </c>
      <c r="C41" s="46" t="s">
        <v>128</v>
      </c>
      <c r="D41" s="47">
        <v>41149</v>
      </c>
      <c r="E41" s="5">
        <v>583.59569250000004</v>
      </c>
      <c r="F41" s="5">
        <v>0.83277109384546399</v>
      </c>
    </row>
    <row r="42" spans="1:6" x14ac:dyDescent="0.2">
      <c r="A42" s="46" t="s">
        <v>383</v>
      </c>
      <c r="B42" s="46" t="s">
        <v>382</v>
      </c>
      <c r="C42" s="46" t="s">
        <v>167</v>
      </c>
      <c r="D42" s="47">
        <v>7194</v>
      </c>
      <c r="E42" s="5">
        <v>566.80446900000004</v>
      </c>
      <c r="F42" s="5">
        <v>0.80881059218172202</v>
      </c>
    </row>
    <row r="43" spans="1:6" x14ac:dyDescent="0.2">
      <c r="A43" s="46" t="s">
        <v>302</v>
      </c>
      <c r="B43" s="46" t="s">
        <v>301</v>
      </c>
      <c r="C43" s="46" t="s">
        <v>303</v>
      </c>
      <c r="D43" s="47">
        <v>47875</v>
      </c>
      <c r="E43" s="5">
        <v>566.33731250000005</v>
      </c>
      <c r="F43" s="5">
        <v>0.80814397583327802</v>
      </c>
    </row>
    <row r="44" spans="1:6" x14ac:dyDescent="0.2">
      <c r="A44" s="46" t="s">
        <v>273</v>
      </c>
      <c r="B44" s="46" t="s">
        <v>272</v>
      </c>
      <c r="C44" s="46" t="s">
        <v>155</v>
      </c>
      <c r="D44" s="47">
        <v>36496</v>
      </c>
      <c r="E44" s="5">
        <v>526.34531200000004</v>
      </c>
      <c r="F44" s="5">
        <v>0.75107675887219105</v>
      </c>
    </row>
    <row r="45" spans="1:6" x14ac:dyDescent="0.2">
      <c r="A45" s="46" t="s">
        <v>418</v>
      </c>
      <c r="B45" s="46" t="s">
        <v>417</v>
      </c>
      <c r="C45" s="46" t="s">
        <v>419</v>
      </c>
      <c r="D45" s="47">
        <v>23261</v>
      </c>
      <c r="E45" s="5">
        <v>523.54695749999996</v>
      </c>
      <c r="F45" s="5">
        <v>0.74708360270623397</v>
      </c>
    </row>
    <row r="46" spans="1:6" x14ac:dyDescent="0.2">
      <c r="A46" s="46" t="s">
        <v>281</v>
      </c>
      <c r="B46" s="46" t="s">
        <v>280</v>
      </c>
      <c r="C46" s="46" t="s">
        <v>216</v>
      </c>
      <c r="D46" s="47">
        <v>212507</v>
      </c>
      <c r="E46" s="5">
        <v>483.47467569999998</v>
      </c>
      <c r="F46" s="5">
        <v>0.68990182707572001</v>
      </c>
    </row>
    <row r="47" spans="1:6" x14ac:dyDescent="0.2">
      <c r="A47" s="46" t="s">
        <v>900</v>
      </c>
      <c r="B47" s="46" t="s">
        <v>899</v>
      </c>
      <c r="C47" s="46" t="s">
        <v>128</v>
      </c>
      <c r="D47" s="47">
        <v>184270</v>
      </c>
      <c r="E47" s="5">
        <v>483.24807499999997</v>
      </c>
      <c r="F47" s="5">
        <v>0.68957847562671104</v>
      </c>
    </row>
    <row r="48" spans="1:6" x14ac:dyDescent="0.2">
      <c r="A48" s="46" t="s">
        <v>438</v>
      </c>
      <c r="B48" s="46" t="s">
        <v>437</v>
      </c>
      <c r="C48" s="46" t="s">
        <v>167</v>
      </c>
      <c r="D48" s="47">
        <v>8915</v>
      </c>
      <c r="E48" s="5">
        <v>476.747455</v>
      </c>
      <c r="F48" s="5">
        <v>0.68030231321214096</v>
      </c>
    </row>
    <row r="49" spans="1:9" x14ac:dyDescent="0.2">
      <c r="A49" s="46" t="s">
        <v>176</v>
      </c>
      <c r="B49" s="46" t="s">
        <v>175</v>
      </c>
      <c r="C49" s="46" t="s">
        <v>177</v>
      </c>
      <c r="D49" s="47">
        <v>69454</v>
      </c>
      <c r="E49" s="5">
        <v>476.24607800000001</v>
      </c>
      <c r="F49" s="5">
        <v>0.67958686538056001</v>
      </c>
    </row>
    <row r="50" spans="1:9" x14ac:dyDescent="0.2">
      <c r="A50" s="46" t="s">
        <v>464</v>
      </c>
      <c r="B50" s="46" t="s">
        <v>463</v>
      </c>
      <c r="C50" s="46" t="s">
        <v>155</v>
      </c>
      <c r="D50" s="47">
        <v>39574</v>
      </c>
      <c r="E50" s="5">
        <v>452.80570799999998</v>
      </c>
      <c r="F50" s="5">
        <v>0.64613825906645095</v>
      </c>
    </row>
    <row r="51" spans="1:9" x14ac:dyDescent="0.2">
      <c r="A51" s="46" t="s">
        <v>361</v>
      </c>
      <c r="B51" s="46" t="s">
        <v>360</v>
      </c>
      <c r="C51" s="46" t="s">
        <v>177</v>
      </c>
      <c r="D51" s="47">
        <v>29076</v>
      </c>
      <c r="E51" s="5">
        <v>450.05286599999999</v>
      </c>
      <c r="F51" s="5">
        <v>0.64221004768143697</v>
      </c>
    </row>
    <row r="52" spans="1:9" x14ac:dyDescent="0.2">
      <c r="A52" s="46" t="s">
        <v>157</v>
      </c>
      <c r="B52" s="46" t="s">
        <v>156</v>
      </c>
      <c r="C52" s="46" t="s">
        <v>158</v>
      </c>
      <c r="D52" s="47">
        <v>6554</v>
      </c>
      <c r="E52" s="5">
        <v>433.62574799999999</v>
      </c>
      <c r="F52" s="5">
        <v>0.61876911211355001</v>
      </c>
    </row>
    <row r="53" spans="1:9" x14ac:dyDescent="0.2">
      <c r="A53" s="46" t="s">
        <v>359</v>
      </c>
      <c r="B53" s="46" t="s">
        <v>358</v>
      </c>
      <c r="C53" s="46" t="s">
        <v>205</v>
      </c>
      <c r="D53" s="47">
        <v>42246</v>
      </c>
      <c r="E53" s="5">
        <v>423.262674</v>
      </c>
      <c r="F53" s="5">
        <v>0.60398135993941704</v>
      </c>
    </row>
    <row r="54" spans="1:9" x14ac:dyDescent="0.2">
      <c r="A54" s="46" t="s">
        <v>902</v>
      </c>
      <c r="B54" s="46" t="s">
        <v>901</v>
      </c>
      <c r="C54" s="46" t="s">
        <v>903</v>
      </c>
      <c r="D54" s="47">
        <v>16897</v>
      </c>
      <c r="E54" s="5">
        <v>391.300726</v>
      </c>
      <c r="F54" s="5">
        <v>0.55837275326281499</v>
      </c>
    </row>
    <row r="55" spans="1:9" x14ac:dyDescent="0.2">
      <c r="A55" s="46" t="s">
        <v>271</v>
      </c>
      <c r="B55" s="46" t="s">
        <v>270</v>
      </c>
      <c r="C55" s="46" t="s">
        <v>167</v>
      </c>
      <c r="D55" s="47">
        <v>8421</v>
      </c>
      <c r="E55" s="5">
        <v>313.50961949999999</v>
      </c>
      <c r="F55" s="5">
        <v>0.447367504793724</v>
      </c>
    </row>
    <row r="56" spans="1:9" x14ac:dyDescent="0.2">
      <c r="A56" s="46" t="s">
        <v>242</v>
      </c>
      <c r="B56" s="46" t="s">
        <v>241</v>
      </c>
      <c r="C56" s="46" t="s">
        <v>120</v>
      </c>
      <c r="D56" s="47">
        <v>42723</v>
      </c>
      <c r="E56" s="5">
        <v>277.63541550000002</v>
      </c>
      <c r="F56" s="5">
        <v>0.39617624260681999</v>
      </c>
    </row>
    <row r="57" spans="1:9" x14ac:dyDescent="0.2">
      <c r="A57" s="45" t="s">
        <v>31</v>
      </c>
      <c r="B57" s="45"/>
      <c r="C57" s="45"/>
      <c r="D57" s="45"/>
      <c r="E57" s="6">
        <f>SUM(E7:E56)</f>
        <v>69054.754915900019</v>
      </c>
      <c r="F57" s="6">
        <f>SUM(F7:F56)</f>
        <v>98.538773547483785</v>
      </c>
      <c r="G57" s="12"/>
      <c r="H57" s="12"/>
      <c r="I57" s="12"/>
    </row>
    <row r="58" spans="1:9" x14ac:dyDescent="0.2">
      <c r="A58" s="46"/>
      <c r="B58" s="46"/>
      <c r="C58" s="46"/>
      <c r="D58" s="46"/>
      <c r="E58" s="5"/>
      <c r="F58" s="5"/>
    </row>
    <row r="59" spans="1:9" x14ac:dyDescent="0.2">
      <c r="A59" s="45" t="s">
        <v>44</v>
      </c>
      <c r="B59" s="45"/>
      <c r="C59" s="45"/>
      <c r="D59" s="45"/>
      <c r="E59" s="6">
        <f>E57</f>
        <v>69054.754915900019</v>
      </c>
      <c r="F59" s="6">
        <f>F57</f>
        <v>98.538773547483785</v>
      </c>
      <c r="G59" s="12"/>
      <c r="H59" s="12"/>
      <c r="I59" s="12"/>
    </row>
    <row r="60" spans="1:9" x14ac:dyDescent="0.2">
      <c r="A60" s="45"/>
      <c r="B60" s="45"/>
      <c r="C60" s="45"/>
      <c r="D60" s="45"/>
      <c r="E60" s="6"/>
      <c r="F60" s="6"/>
      <c r="G60" s="12"/>
      <c r="H60" s="12"/>
      <c r="I60" s="12"/>
    </row>
    <row r="61" spans="1:9" x14ac:dyDescent="0.2">
      <c r="A61" s="45" t="s">
        <v>46</v>
      </c>
      <c r="B61" s="45"/>
      <c r="C61" s="45"/>
      <c r="D61" s="45"/>
      <c r="E61" s="6">
        <f>E63-(E57)</f>
        <v>1024.0094423999835</v>
      </c>
      <c r="F61" s="6">
        <f>F63-(F57)</f>
        <v>1.4612264525162146</v>
      </c>
      <c r="G61" s="12"/>
      <c r="H61" s="12"/>
      <c r="I61" s="12"/>
    </row>
    <row r="62" spans="1:9" x14ac:dyDescent="0.2">
      <c r="A62" s="45"/>
      <c r="B62" s="45"/>
      <c r="C62" s="45"/>
      <c r="D62" s="45"/>
      <c r="E62" s="6"/>
      <c r="F62" s="6"/>
      <c r="G62" s="12"/>
      <c r="H62" s="12"/>
      <c r="I62" s="12"/>
    </row>
    <row r="63" spans="1:9" x14ac:dyDescent="0.2">
      <c r="A63" s="48" t="s">
        <v>45</v>
      </c>
      <c r="B63" s="48"/>
      <c r="C63" s="48"/>
      <c r="D63" s="48"/>
      <c r="E63" s="7">
        <v>70078.764358300003</v>
      </c>
      <c r="F63" s="7">
        <v>100</v>
      </c>
      <c r="G63" s="12"/>
      <c r="H63" s="12"/>
      <c r="I63" s="12"/>
    </row>
    <row r="65" spans="1:5" x14ac:dyDescent="0.2">
      <c r="A65" s="12" t="s">
        <v>48</v>
      </c>
    </row>
    <row r="66" spans="1:5" x14ac:dyDescent="0.2">
      <c r="A66" s="12" t="s">
        <v>49</v>
      </c>
    </row>
    <row r="67" spans="1:5" x14ac:dyDescent="0.2">
      <c r="A67" s="12" t="s">
        <v>50</v>
      </c>
      <c r="B67" s="12"/>
      <c r="C67" s="30" t="s">
        <v>52</v>
      </c>
      <c r="D67" s="12" t="s">
        <v>1150</v>
      </c>
    </row>
    <row r="68" spans="1:5" x14ac:dyDescent="0.2">
      <c r="A68" s="14" t="s">
        <v>53</v>
      </c>
      <c r="C68" s="49">
        <v>206.85740000000001</v>
      </c>
      <c r="D68" s="61">
        <v>188.76249999999999</v>
      </c>
      <c r="E68" s="62"/>
    </row>
    <row r="69" spans="1:5" x14ac:dyDescent="0.2">
      <c r="A69" s="14" t="s">
        <v>54</v>
      </c>
      <c r="C69" s="49">
        <v>196.68819999999999</v>
      </c>
      <c r="D69" s="61">
        <v>179.4828</v>
      </c>
      <c r="E69" s="62"/>
    </row>
    <row r="70" spans="1:5" x14ac:dyDescent="0.2">
      <c r="A70" s="14" t="s">
        <v>55</v>
      </c>
      <c r="C70" s="49">
        <v>216.65729999999999</v>
      </c>
      <c r="D70" s="61">
        <v>198.07130000000001</v>
      </c>
      <c r="E70" s="62"/>
    </row>
    <row r="71" spans="1:5" x14ac:dyDescent="0.2">
      <c r="A71" s="14" t="s">
        <v>56</v>
      </c>
      <c r="C71" s="49">
        <v>206.4744</v>
      </c>
      <c r="D71" s="61">
        <v>188.76089999999999</v>
      </c>
      <c r="E71" s="62"/>
    </row>
    <row r="73" spans="1:5" x14ac:dyDescent="0.2">
      <c r="A73" s="14" t="s">
        <v>57</v>
      </c>
    </row>
    <row r="75" spans="1:5" x14ac:dyDescent="0.2">
      <c r="A75" s="14" t="s">
        <v>937</v>
      </c>
    </row>
    <row r="77" spans="1:5" x14ac:dyDescent="0.2">
      <c r="A77" s="12" t="s">
        <v>58</v>
      </c>
      <c r="D77" s="30" t="s">
        <v>59</v>
      </c>
    </row>
    <row r="79" spans="1:5" x14ac:dyDescent="0.2">
      <c r="A79" s="12" t="s">
        <v>331</v>
      </c>
      <c r="D79" s="32">
        <v>3.9300000000000002E-2</v>
      </c>
    </row>
    <row r="81" spans="1:4" x14ac:dyDescent="0.2">
      <c r="A81" s="12" t="s">
        <v>61</v>
      </c>
      <c r="D81" s="30" t="s">
        <v>59</v>
      </c>
    </row>
    <row r="83" spans="1:4" x14ac:dyDescent="0.2">
      <c r="A83" s="12" t="s">
        <v>947</v>
      </c>
    </row>
    <row r="84" spans="1:4" x14ac:dyDescent="0.2">
      <c r="A84" s="12"/>
    </row>
    <row r="85" spans="1:4" x14ac:dyDescent="0.2">
      <c r="A85" s="12" t="s">
        <v>941</v>
      </c>
    </row>
    <row r="86" spans="1:4" x14ac:dyDescent="0.2">
      <c r="A86" s="13"/>
    </row>
    <row r="103" spans="1:1" x14ac:dyDescent="0.2">
      <c r="A103" s="12" t="s">
        <v>962</v>
      </c>
    </row>
    <row r="105" spans="1:1" x14ac:dyDescent="0.2">
      <c r="A105" s="12" t="s">
        <v>1090</v>
      </c>
    </row>
    <row r="123" spans="1:1" x14ac:dyDescent="0.2">
      <c r="A123" s="12" t="s">
        <v>963</v>
      </c>
    </row>
    <row r="125" spans="1:1" x14ac:dyDescent="0.2">
      <c r="A125" s="14" t="s">
        <v>940</v>
      </c>
    </row>
  </sheetData>
  <mergeCells count="1">
    <mergeCell ref="A1:F1"/>
  </mergeCells>
  <conditionalFormatting sqref="F2:F3">
    <cfRule type="cellIs" dxfId="36" priority="3" stopIfTrue="1" operator="between">
      <formula>0.009</formula>
      <formula>-0.009</formula>
    </cfRule>
  </conditionalFormatting>
  <conditionalFormatting sqref="F5:F122">
    <cfRule type="cellIs" dxfId="35" priority="1" stopIfTrue="1" operator="between">
      <formula>0.009</formula>
      <formula>-0.009</formula>
    </cfRule>
  </conditionalFormatting>
  <conditionalFormatting sqref="F223:F65536">
    <cfRule type="cellIs" dxfId="34" priority="2" stopIfTrue="1" operator="between">
      <formula>0.009</formula>
      <formula>-0.009</formula>
    </cfRule>
  </conditionalFormatting>
  <hyperlinks>
    <hyperlink ref="A86" r:id="rId1" tooltip="https://www.franklintempletonindia.com/downloadsServlet/pdf/product-labels-jg9o5k7l" display="https://www.franklintempletonindia.com/downloadsServlet/pdf/product-labels-jg9o5k7l" xr:uid="{00000000-0004-0000-1E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144"/>
  <sheetViews>
    <sheetView workbookViewId="0">
      <selection sqref="A1:F1"/>
    </sheetView>
  </sheetViews>
  <sheetFormatPr defaultColWidth="9.109375" defaultRowHeight="10.5" x14ac:dyDescent="0.2"/>
  <cols>
    <col min="1" max="1" width="38.6640625" style="14" bestFit="1" customWidth="1"/>
    <col min="2" max="2" width="34.109375" style="14" bestFit="1" customWidth="1"/>
    <col min="3" max="3" width="25.5546875" style="14" bestFit="1" customWidth="1"/>
    <col min="4" max="4" width="15.44140625" style="14" bestFit="1" customWidth="1"/>
    <col min="5" max="5" width="30.44140625" style="2" customWidth="1"/>
    <col min="6" max="6" width="14.6640625" style="2" bestFit="1" customWidth="1"/>
    <col min="7" max="16384" width="9.109375" style="14"/>
  </cols>
  <sheetData>
    <row r="1" spans="1:7" s="34" customFormat="1" ht="14.4" x14ac:dyDescent="0.2">
      <c r="A1" s="99" t="s">
        <v>924</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500</v>
      </c>
      <c r="D4" s="40" t="s">
        <v>1</v>
      </c>
      <c r="E4" s="41" t="s">
        <v>6</v>
      </c>
      <c r="F4" s="42" t="s">
        <v>3</v>
      </c>
    </row>
    <row r="5" spans="1:7" x14ac:dyDescent="0.2">
      <c r="A5" s="43" t="s">
        <v>117</v>
      </c>
      <c r="B5" s="44"/>
      <c r="C5" s="44"/>
      <c r="D5" s="44"/>
      <c r="E5" s="4"/>
      <c r="F5" s="4"/>
    </row>
    <row r="6" spans="1:7" x14ac:dyDescent="0.2">
      <c r="A6" s="45" t="s">
        <v>26</v>
      </c>
      <c r="B6" s="46"/>
      <c r="C6" s="46"/>
      <c r="D6" s="46"/>
      <c r="E6" s="5"/>
      <c r="F6" s="5"/>
    </row>
    <row r="7" spans="1:7" x14ac:dyDescent="0.2">
      <c r="A7" s="46" t="s">
        <v>122</v>
      </c>
      <c r="B7" s="46" t="s">
        <v>121</v>
      </c>
      <c r="C7" s="46" t="s">
        <v>120</v>
      </c>
      <c r="D7" s="47">
        <v>4546914</v>
      </c>
      <c r="E7" s="5">
        <v>61308.314919999997</v>
      </c>
      <c r="F7" s="5">
        <v>9.64181639199637</v>
      </c>
    </row>
    <row r="8" spans="1:7" x14ac:dyDescent="0.2">
      <c r="A8" s="46" t="s">
        <v>119</v>
      </c>
      <c r="B8" s="46" t="s">
        <v>118</v>
      </c>
      <c r="C8" s="46" t="s">
        <v>120</v>
      </c>
      <c r="D8" s="47">
        <v>3260417</v>
      </c>
      <c r="E8" s="5">
        <v>59606.943590000003</v>
      </c>
      <c r="F8" s="5">
        <v>9.3742456717788496</v>
      </c>
    </row>
    <row r="9" spans="1:7" x14ac:dyDescent="0.2">
      <c r="A9" s="46" t="s">
        <v>130</v>
      </c>
      <c r="B9" s="46" t="s">
        <v>129</v>
      </c>
      <c r="C9" s="46" t="s">
        <v>131</v>
      </c>
      <c r="D9" s="47">
        <v>1786745</v>
      </c>
      <c r="E9" s="5">
        <v>30971.437829999999</v>
      </c>
      <c r="F9" s="5">
        <v>4.8708061433861802</v>
      </c>
    </row>
    <row r="10" spans="1:7" x14ac:dyDescent="0.2">
      <c r="A10" s="46" t="s">
        <v>124</v>
      </c>
      <c r="B10" s="46" t="s">
        <v>123</v>
      </c>
      <c r="C10" s="46" t="s">
        <v>125</v>
      </c>
      <c r="D10" s="47">
        <v>883853</v>
      </c>
      <c r="E10" s="5">
        <v>30866.798320000002</v>
      </c>
      <c r="F10" s="5">
        <v>4.8543497305148602</v>
      </c>
    </row>
    <row r="11" spans="1:7" x14ac:dyDescent="0.2">
      <c r="A11" s="46" t="s">
        <v>127</v>
      </c>
      <c r="B11" s="46" t="s">
        <v>126</v>
      </c>
      <c r="C11" s="46" t="s">
        <v>128</v>
      </c>
      <c r="D11" s="47">
        <v>1922741</v>
      </c>
      <c r="E11" s="5">
        <v>30199.53152</v>
      </c>
      <c r="F11" s="5">
        <v>4.7494102295928302</v>
      </c>
    </row>
    <row r="12" spans="1:7" x14ac:dyDescent="0.2">
      <c r="A12" s="46" t="s">
        <v>133</v>
      </c>
      <c r="B12" s="46" t="s">
        <v>132</v>
      </c>
      <c r="C12" s="46" t="s">
        <v>120</v>
      </c>
      <c r="D12" s="47">
        <v>2252948</v>
      </c>
      <c r="E12" s="5">
        <v>24827.486959999998</v>
      </c>
      <c r="F12" s="5">
        <v>3.9045612500583098</v>
      </c>
    </row>
    <row r="13" spans="1:7" x14ac:dyDescent="0.2">
      <c r="A13" s="46" t="s">
        <v>138</v>
      </c>
      <c r="B13" s="46" t="s">
        <v>137</v>
      </c>
      <c r="C13" s="46" t="s">
        <v>128</v>
      </c>
      <c r="D13" s="47">
        <v>1462587</v>
      </c>
      <c r="E13" s="5">
        <v>23291.697980000001</v>
      </c>
      <c r="F13" s="5">
        <v>3.6630312817117101</v>
      </c>
    </row>
    <row r="14" spans="1:7" x14ac:dyDescent="0.2">
      <c r="A14" s="46" t="s">
        <v>253</v>
      </c>
      <c r="B14" s="46" t="s">
        <v>252</v>
      </c>
      <c r="C14" s="46" t="s">
        <v>120</v>
      </c>
      <c r="D14" s="47">
        <v>843530</v>
      </c>
      <c r="E14" s="5">
        <v>18314.72336</v>
      </c>
      <c r="F14" s="5">
        <v>2.8803140346909202</v>
      </c>
    </row>
    <row r="15" spans="1:7" x14ac:dyDescent="0.2">
      <c r="A15" s="46" t="s">
        <v>140</v>
      </c>
      <c r="B15" s="46" t="s">
        <v>139</v>
      </c>
      <c r="C15" s="46" t="s">
        <v>141</v>
      </c>
      <c r="D15" s="47">
        <v>1276457</v>
      </c>
      <c r="E15" s="5">
        <v>17886.99194</v>
      </c>
      <c r="F15" s="5">
        <v>2.8130457070242798</v>
      </c>
    </row>
    <row r="16" spans="1:7" x14ac:dyDescent="0.2">
      <c r="A16" s="46" t="s">
        <v>466</v>
      </c>
      <c r="B16" s="46" t="s">
        <v>465</v>
      </c>
      <c r="C16" s="46" t="s">
        <v>147</v>
      </c>
      <c r="D16" s="47">
        <v>685013</v>
      </c>
      <c r="E16" s="5">
        <v>17886.716950000002</v>
      </c>
      <c r="F16" s="5">
        <v>2.8130024599852299</v>
      </c>
    </row>
    <row r="17" spans="1:6" x14ac:dyDescent="0.2">
      <c r="A17" s="46" t="s">
        <v>135</v>
      </c>
      <c r="B17" s="46" t="s">
        <v>134</v>
      </c>
      <c r="C17" s="46" t="s">
        <v>136</v>
      </c>
      <c r="D17" s="47">
        <v>1324806</v>
      </c>
      <c r="E17" s="5">
        <v>16892.601309999998</v>
      </c>
      <c r="F17" s="5">
        <v>2.6566602006065598</v>
      </c>
    </row>
    <row r="18" spans="1:6" x14ac:dyDescent="0.2">
      <c r="A18" s="46" t="s">
        <v>149</v>
      </c>
      <c r="B18" s="46" t="s">
        <v>148</v>
      </c>
      <c r="C18" s="46" t="s">
        <v>150</v>
      </c>
      <c r="D18" s="47">
        <v>7500000</v>
      </c>
      <c r="E18" s="5">
        <v>15127.5</v>
      </c>
      <c r="F18" s="5">
        <v>2.3790668143505602</v>
      </c>
    </row>
    <row r="19" spans="1:6" x14ac:dyDescent="0.2">
      <c r="A19" s="46" t="s">
        <v>166</v>
      </c>
      <c r="B19" s="46" t="s">
        <v>165</v>
      </c>
      <c r="C19" s="46" t="s">
        <v>167</v>
      </c>
      <c r="D19" s="47">
        <v>2061397</v>
      </c>
      <c r="E19" s="5">
        <v>13903.092070000001</v>
      </c>
      <c r="F19" s="5">
        <v>2.1865070210277602</v>
      </c>
    </row>
    <row r="20" spans="1:6" x14ac:dyDescent="0.2">
      <c r="A20" s="46" t="s">
        <v>157</v>
      </c>
      <c r="B20" s="46" t="s">
        <v>156</v>
      </c>
      <c r="C20" s="46" t="s">
        <v>158</v>
      </c>
      <c r="D20" s="47">
        <v>194847</v>
      </c>
      <c r="E20" s="5">
        <v>12891.467210000001</v>
      </c>
      <c r="F20" s="5">
        <v>2.0274111272582598</v>
      </c>
    </row>
    <row r="21" spans="1:6" x14ac:dyDescent="0.2">
      <c r="A21" s="46" t="s">
        <v>143</v>
      </c>
      <c r="B21" s="46" t="s">
        <v>142</v>
      </c>
      <c r="C21" s="46" t="s">
        <v>144</v>
      </c>
      <c r="D21" s="47">
        <v>3581067</v>
      </c>
      <c r="E21" s="5">
        <v>12805.89559</v>
      </c>
      <c r="F21" s="5">
        <v>2.0139534771910199</v>
      </c>
    </row>
    <row r="22" spans="1:6" x14ac:dyDescent="0.2">
      <c r="A22" s="46" t="s">
        <v>196</v>
      </c>
      <c r="B22" s="46" t="s">
        <v>195</v>
      </c>
      <c r="C22" s="46" t="s">
        <v>197</v>
      </c>
      <c r="D22" s="47">
        <v>4232579</v>
      </c>
      <c r="E22" s="5">
        <v>12753.607040000001</v>
      </c>
      <c r="F22" s="5">
        <v>2.0057301782932799</v>
      </c>
    </row>
    <row r="23" spans="1:6" x14ac:dyDescent="0.2">
      <c r="A23" s="46" t="s">
        <v>204</v>
      </c>
      <c r="B23" s="46" t="s">
        <v>203</v>
      </c>
      <c r="C23" s="46" t="s">
        <v>205</v>
      </c>
      <c r="D23" s="47">
        <v>1633734</v>
      </c>
      <c r="E23" s="5">
        <v>10646.22761</v>
      </c>
      <c r="F23" s="5">
        <v>1.6743075065260999</v>
      </c>
    </row>
    <row r="24" spans="1:6" x14ac:dyDescent="0.2">
      <c r="A24" s="46" t="s">
        <v>261</v>
      </c>
      <c r="B24" s="46" t="s">
        <v>260</v>
      </c>
      <c r="C24" s="46" t="s">
        <v>144</v>
      </c>
      <c r="D24" s="47">
        <v>2727126</v>
      </c>
      <c r="E24" s="5">
        <v>10237.630999999999</v>
      </c>
      <c r="F24" s="5">
        <v>1.6100484660166201</v>
      </c>
    </row>
    <row r="25" spans="1:6" x14ac:dyDescent="0.2">
      <c r="A25" s="46" t="s">
        <v>152</v>
      </c>
      <c r="B25" s="46" t="s">
        <v>151</v>
      </c>
      <c r="C25" s="46" t="s">
        <v>120</v>
      </c>
      <c r="D25" s="47">
        <v>1310706</v>
      </c>
      <c r="E25" s="5">
        <v>10112.09679</v>
      </c>
      <c r="F25" s="5">
        <v>1.59030599217252</v>
      </c>
    </row>
    <row r="26" spans="1:6" x14ac:dyDescent="0.2">
      <c r="A26" s="46" t="s">
        <v>163</v>
      </c>
      <c r="B26" s="46" t="s">
        <v>162</v>
      </c>
      <c r="C26" s="46" t="s">
        <v>164</v>
      </c>
      <c r="D26" s="47">
        <v>550412</v>
      </c>
      <c r="E26" s="5">
        <v>8750.1747699999996</v>
      </c>
      <c r="F26" s="5">
        <v>1.3761196770830899</v>
      </c>
    </row>
    <row r="27" spans="1:6" x14ac:dyDescent="0.2">
      <c r="A27" s="46" t="s">
        <v>771</v>
      </c>
      <c r="B27" s="46" t="s">
        <v>770</v>
      </c>
      <c r="C27" s="46" t="s">
        <v>155</v>
      </c>
      <c r="D27" s="47">
        <v>429940</v>
      </c>
      <c r="E27" s="5">
        <v>8718.9682300000004</v>
      </c>
      <c r="F27" s="5">
        <v>1.3712118969671001</v>
      </c>
    </row>
    <row r="28" spans="1:6" x14ac:dyDescent="0.2">
      <c r="A28" s="46" t="s">
        <v>255</v>
      </c>
      <c r="B28" s="46" t="s">
        <v>254</v>
      </c>
      <c r="C28" s="46" t="s">
        <v>167</v>
      </c>
      <c r="D28" s="47">
        <v>321590</v>
      </c>
      <c r="E28" s="5">
        <v>8572.9462199999998</v>
      </c>
      <c r="F28" s="5">
        <v>1.3482473543688001</v>
      </c>
    </row>
    <row r="29" spans="1:6" x14ac:dyDescent="0.2">
      <c r="A29" s="46" t="s">
        <v>160</v>
      </c>
      <c r="B29" s="46" t="s">
        <v>159</v>
      </c>
      <c r="C29" s="46" t="s">
        <v>161</v>
      </c>
      <c r="D29" s="47">
        <v>4478497</v>
      </c>
      <c r="E29" s="5">
        <v>8197.4409090000008</v>
      </c>
      <c r="F29" s="5">
        <v>1.2891925056487601</v>
      </c>
    </row>
    <row r="30" spans="1:6" x14ac:dyDescent="0.2">
      <c r="A30" s="46" t="s">
        <v>244</v>
      </c>
      <c r="B30" s="46" t="s">
        <v>243</v>
      </c>
      <c r="C30" s="46" t="s">
        <v>216</v>
      </c>
      <c r="D30" s="47">
        <v>534037</v>
      </c>
      <c r="E30" s="5">
        <v>8117.0953820000004</v>
      </c>
      <c r="F30" s="5">
        <v>1.2765567510979601</v>
      </c>
    </row>
    <row r="31" spans="1:6" x14ac:dyDescent="0.2">
      <c r="A31" s="46" t="s">
        <v>179</v>
      </c>
      <c r="B31" s="46" t="s">
        <v>178</v>
      </c>
      <c r="C31" s="46" t="s">
        <v>180</v>
      </c>
      <c r="D31" s="47">
        <v>1180000</v>
      </c>
      <c r="E31" s="5">
        <v>7839.33</v>
      </c>
      <c r="F31" s="5">
        <v>1.2328732341591599</v>
      </c>
    </row>
    <row r="32" spans="1:6" x14ac:dyDescent="0.2">
      <c r="A32" s="46" t="s">
        <v>154</v>
      </c>
      <c r="B32" s="46" t="s">
        <v>153</v>
      </c>
      <c r="C32" s="46" t="s">
        <v>155</v>
      </c>
      <c r="D32" s="47">
        <v>447035</v>
      </c>
      <c r="E32" s="5">
        <v>7754.7161450000003</v>
      </c>
      <c r="F32" s="5">
        <v>1.21956620957052</v>
      </c>
    </row>
    <row r="33" spans="1:6" x14ac:dyDescent="0.2">
      <c r="A33" s="46" t="s">
        <v>225</v>
      </c>
      <c r="B33" s="46" t="s">
        <v>224</v>
      </c>
      <c r="C33" s="46" t="s">
        <v>226</v>
      </c>
      <c r="D33" s="47">
        <v>1012130</v>
      </c>
      <c r="E33" s="5">
        <v>7284.8056749999996</v>
      </c>
      <c r="F33" s="5">
        <v>1.1456644806071801</v>
      </c>
    </row>
    <row r="34" spans="1:6" x14ac:dyDescent="0.2">
      <c r="A34" s="46" t="s">
        <v>182</v>
      </c>
      <c r="B34" s="46" t="s">
        <v>181</v>
      </c>
      <c r="C34" s="46" t="s">
        <v>128</v>
      </c>
      <c r="D34" s="47">
        <v>507911</v>
      </c>
      <c r="E34" s="5">
        <v>7203.4477580000002</v>
      </c>
      <c r="F34" s="5">
        <v>1.1328695098308199</v>
      </c>
    </row>
    <row r="35" spans="1:6" x14ac:dyDescent="0.2">
      <c r="A35" s="46" t="s">
        <v>729</v>
      </c>
      <c r="B35" s="46" t="s">
        <v>728</v>
      </c>
      <c r="C35" s="46" t="s">
        <v>210</v>
      </c>
      <c r="D35" s="47">
        <v>16250</v>
      </c>
      <c r="E35" s="5">
        <v>6937.734375</v>
      </c>
      <c r="F35" s="5">
        <v>1.0910813828022901</v>
      </c>
    </row>
    <row r="36" spans="1:6" x14ac:dyDescent="0.2">
      <c r="A36" s="46" t="s">
        <v>591</v>
      </c>
      <c r="B36" s="46" t="s">
        <v>590</v>
      </c>
      <c r="C36" s="46" t="s">
        <v>174</v>
      </c>
      <c r="D36" s="47">
        <v>1436020</v>
      </c>
      <c r="E36" s="5">
        <v>6709.8034500000003</v>
      </c>
      <c r="F36" s="5">
        <v>1.05523521525102</v>
      </c>
    </row>
    <row r="37" spans="1:6" x14ac:dyDescent="0.2">
      <c r="A37" s="46" t="s">
        <v>191</v>
      </c>
      <c r="B37" s="46" t="s">
        <v>190</v>
      </c>
      <c r="C37" s="46" t="s">
        <v>192</v>
      </c>
      <c r="D37" s="47">
        <v>241214</v>
      </c>
      <c r="E37" s="5">
        <v>6680.0599089999996</v>
      </c>
      <c r="F37" s="5">
        <v>1.05055751759217</v>
      </c>
    </row>
    <row r="38" spans="1:6" x14ac:dyDescent="0.2">
      <c r="A38" s="46" t="s">
        <v>212</v>
      </c>
      <c r="B38" s="46" t="s">
        <v>211</v>
      </c>
      <c r="C38" s="46" t="s">
        <v>213</v>
      </c>
      <c r="D38" s="47">
        <v>4228993</v>
      </c>
      <c r="E38" s="5">
        <v>6522.7988029999997</v>
      </c>
      <c r="F38" s="5">
        <v>1.0258254284516799</v>
      </c>
    </row>
    <row r="39" spans="1:6" x14ac:dyDescent="0.2">
      <c r="A39" s="46" t="s">
        <v>711</v>
      </c>
      <c r="B39" s="46" t="s">
        <v>710</v>
      </c>
      <c r="C39" s="46" t="s">
        <v>174</v>
      </c>
      <c r="D39" s="47">
        <v>440868</v>
      </c>
      <c r="E39" s="5">
        <v>6430.9415159999999</v>
      </c>
      <c r="F39" s="5">
        <v>1.0113792461242701</v>
      </c>
    </row>
    <row r="40" spans="1:6" x14ac:dyDescent="0.2">
      <c r="A40" s="46" t="s">
        <v>171</v>
      </c>
      <c r="B40" s="46" t="s">
        <v>170</v>
      </c>
      <c r="C40" s="46" t="s">
        <v>155</v>
      </c>
      <c r="D40" s="47">
        <v>443906</v>
      </c>
      <c r="E40" s="5">
        <v>6291.7016910000002</v>
      </c>
      <c r="F40" s="5">
        <v>0.98948132201959205</v>
      </c>
    </row>
    <row r="41" spans="1:6" x14ac:dyDescent="0.2">
      <c r="A41" s="46" t="s">
        <v>685</v>
      </c>
      <c r="B41" s="46" t="s">
        <v>684</v>
      </c>
      <c r="C41" s="46" t="s">
        <v>180</v>
      </c>
      <c r="D41" s="47">
        <v>4200152</v>
      </c>
      <c r="E41" s="5">
        <v>6264.1066929999997</v>
      </c>
      <c r="F41" s="5">
        <v>0.98514152073161498</v>
      </c>
    </row>
    <row r="42" spans="1:6" x14ac:dyDescent="0.2">
      <c r="A42" s="46" t="s">
        <v>273</v>
      </c>
      <c r="B42" s="46" t="s">
        <v>272</v>
      </c>
      <c r="C42" s="46" t="s">
        <v>155</v>
      </c>
      <c r="D42" s="47">
        <v>425000</v>
      </c>
      <c r="E42" s="5">
        <v>6129.35</v>
      </c>
      <c r="F42" s="5">
        <v>0.963948648391312</v>
      </c>
    </row>
    <row r="43" spans="1:6" x14ac:dyDescent="0.2">
      <c r="A43" s="46" t="s">
        <v>642</v>
      </c>
      <c r="B43" s="46" t="s">
        <v>641</v>
      </c>
      <c r="C43" s="46" t="s">
        <v>643</v>
      </c>
      <c r="D43" s="47">
        <v>1723096</v>
      </c>
      <c r="E43" s="5">
        <v>5663.8165520000002</v>
      </c>
      <c r="F43" s="5">
        <v>0.89073528351892794</v>
      </c>
    </row>
    <row r="44" spans="1:6" x14ac:dyDescent="0.2">
      <c r="A44" s="46" t="s">
        <v>343</v>
      </c>
      <c r="B44" s="46" t="s">
        <v>342</v>
      </c>
      <c r="C44" s="46" t="s">
        <v>219</v>
      </c>
      <c r="D44" s="47">
        <v>262365</v>
      </c>
      <c r="E44" s="5">
        <v>5587.3250399999997</v>
      </c>
      <c r="F44" s="5">
        <v>0.87870564096208204</v>
      </c>
    </row>
    <row r="45" spans="1:6" x14ac:dyDescent="0.2">
      <c r="A45" s="46" t="s">
        <v>218</v>
      </c>
      <c r="B45" s="46" t="s">
        <v>217</v>
      </c>
      <c r="C45" s="46" t="s">
        <v>219</v>
      </c>
      <c r="D45" s="47">
        <v>416138</v>
      </c>
      <c r="E45" s="5">
        <v>4928.738472</v>
      </c>
      <c r="F45" s="5">
        <v>0.77513125998004095</v>
      </c>
    </row>
    <row r="46" spans="1:6" x14ac:dyDescent="0.2">
      <c r="A46" s="46" t="s">
        <v>194</v>
      </c>
      <c r="B46" s="46" t="s">
        <v>193</v>
      </c>
      <c r="C46" s="46" t="s">
        <v>180</v>
      </c>
      <c r="D46" s="47">
        <v>3645399</v>
      </c>
      <c r="E46" s="5">
        <v>4681.0568560000002</v>
      </c>
      <c r="F46" s="5">
        <v>0.73617894709619902</v>
      </c>
    </row>
    <row r="47" spans="1:6" x14ac:dyDescent="0.2">
      <c r="A47" s="46" t="s">
        <v>221</v>
      </c>
      <c r="B47" s="46" t="s">
        <v>220</v>
      </c>
      <c r="C47" s="46" t="s">
        <v>128</v>
      </c>
      <c r="D47" s="47">
        <v>663201</v>
      </c>
      <c r="E47" s="5">
        <v>4593.9933270000001</v>
      </c>
      <c r="F47" s="5">
        <v>0.72248666796321903</v>
      </c>
    </row>
    <row r="48" spans="1:6" x14ac:dyDescent="0.2">
      <c r="A48" s="46" t="s">
        <v>199</v>
      </c>
      <c r="B48" s="46" t="s">
        <v>198</v>
      </c>
      <c r="C48" s="46" t="s">
        <v>192</v>
      </c>
      <c r="D48" s="47">
        <v>374730</v>
      </c>
      <c r="E48" s="5">
        <v>3759.6660900000002</v>
      </c>
      <c r="F48" s="5">
        <v>0.59127395985841102</v>
      </c>
    </row>
    <row r="49" spans="1:9" x14ac:dyDescent="0.2">
      <c r="A49" s="46" t="s">
        <v>207</v>
      </c>
      <c r="B49" s="46" t="s">
        <v>206</v>
      </c>
      <c r="C49" s="46" t="s">
        <v>147</v>
      </c>
      <c r="D49" s="47">
        <v>435188</v>
      </c>
      <c r="E49" s="5">
        <v>3368.7903080000001</v>
      </c>
      <c r="F49" s="5">
        <v>0.52980183283877602</v>
      </c>
    </row>
    <row r="50" spans="1:9" x14ac:dyDescent="0.2">
      <c r="A50" s="46" t="s">
        <v>607</v>
      </c>
      <c r="B50" s="46" t="s">
        <v>606</v>
      </c>
      <c r="C50" s="46" t="s">
        <v>147</v>
      </c>
      <c r="D50" s="47">
        <v>357700</v>
      </c>
      <c r="E50" s="5">
        <v>3207.6747500000001</v>
      </c>
      <c r="F50" s="5">
        <v>0.50446356297836503</v>
      </c>
    </row>
    <row r="51" spans="1:9" x14ac:dyDescent="0.2">
      <c r="A51" s="46" t="s">
        <v>242</v>
      </c>
      <c r="B51" s="46" t="s">
        <v>241</v>
      </c>
      <c r="C51" s="46" t="s">
        <v>120</v>
      </c>
      <c r="D51" s="47">
        <v>490288</v>
      </c>
      <c r="E51" s="5">
        <v>3186.1365679999999</v>
      </c>
      <c r="F51" s="5">
        <v>0.50107630308494899</v>
      </c>
    </row>
    <row r="52" spans="1:9" x14ac:dyDescent="0.2">
      <c r="A52" s="46" t="s">
        <v>458</v>
      </c>
      <c r="B52" s="46" t="s">
        <v>457</v>
      </c>
      <c r="C52" s="46" t="s">
        <v>167</v>
      </c>
      <c r="D52" s="47">
        <v>174054</v>
      </c>
      <c r="E52" s="5">
        <v>2972.233131</v>
      </c>
      <c r="F52" s="5">
        <v>0.46743620601390501</v>
      </c>
    </row>
    <row r="53" spans="1:9" x14ac:dyDescent="0.2">
      <c r="A53" s="46" t="s">
        <v>753</v>
      </c>
      <c r="B53" s="46" t="s">
        <v>752</v>
      </c>
      <c r="C53" s="46" t="s">
        <v>226</v>
      </c>
      <c r="D53" s="47">
        <v>76241</v>
      </c>
      <c r="E53" s="5">
        <v>2935.6978260000001</v>
      </c>
      <c r="F53" s="5">
        <v>0.461690383394326</v>
      </c>
    </row>
    <row r="54" spans="1:9" x14ac:dyDescent="0.2">
      <c r="A54" s="46" t="s">
        <v>233</v>
      </c>
      <c r="B54" s="46" t="s">
        <v>232</v>
      </c>
      <c r="C54" s="46" t="s">
        <v>234</v>
      </c>
      <c r="D54" s="47">
        <v>299715</v>
      </c>
      <c r="E54" s="5">
        <v>2825.2634480000002</v>
      </c>
      <c r="F54" s="5">
        <v>0.44432262508242798</v>
      </c>
    </row>
    <row r="55" spans="1:9" x14ac:dyDescent="0.2">
      <c r="A55" s="46" t="s">
        <v>223</v>
      </c>
      <c r="B55" s="46" t="s">
        <v>222</v>
      </c>
      <c r="C55" s="46" t="s">
        <v>131</v>
      </c>
      <c r="D55" s="47">
        <v>808586</v>
      </c>
      <c r="E55" s="5">
        <v>2703.1029979999998</v>
      </c>
      <c r="F55" s="5">
        <v>0.42511073464308702</v>
      </c>
    </row>
    <row r="56" spans="1:9" x14ac:dyDescent="0.2">
      <c r="A56" s="46" t="s">
        <v>236</v>
      </c>
      <c r="B56" s="46" t="s">
        <v>235</v>
      </c>
      <c r="C56" s="46" t="s">
        <v>237</v>
      </c>
      <c r="D56" s="47">
        <v>110000</v>
      </c>
      <c r="E56" s="5">
        <v>1991.2750000000001</v>
      </c>
      <c r="F56" s="5">
        <v>0.31316319753732602</v>
      </c>
    </row>
    <row r="57" spans="1:9" x14ac:dyDescent="0.2">
      <c r="A57" s="46" t="s">
        <v>287</v>
      </c>
      <c r="B57" s="46" t="s">
        <v>286</v>
      </c>
      <c r="C57" s="46" t="s">
        <v>136</v>
      </c>
      <c r="D57" s="47">
        <v>859795</v>
      </c>
      <c r="E57" s="5">
        <v>1097.9582150000001</v>
      </c>
      <c r="F57" s="5">
        <v>0.172673340132214</v>
      </c>
    </row>
    <row r="58" spans="1:9" x14ac:dyDescent="0.2">
      <c r="A58" s="46" t="s">
        <v>595</v>
      </c>
      <c r="B58" s="46" t="s">
        <v>594</v>
      </c>
      <c r="C58" s="46" t="s">
        <v>150</v>
      </c>
      <c r="D58" s="47">
        <v>118944</v>
      </c>
      <c r="E58" s="5">
        <v>903.97439999999995</v>
      </c>
      <c r="F58" s="5">
        <v>0.14216595578003299</v>
      </c>
    </row>
    <row r="59" spans="1:9" x14ac:dyDescent="0.2">
      <c r="A59" s="45" t="s">
        <v>31</v>
      </c>
      <c r="B59" s="45"/>
      <c r="C59" s="45"/>
      <c r="D59" s="45"/>
      <c r="E59" s="6">
        <f>SUM(E7:E58)</f>
        <v>609342.88649699965</v>
      </c>
      <c r="F59" s="6">
        <f>SUM(F7:F58)</f>
        <v>95.829941485743774</v>
      </c>
      <c r="G59" s="12"/>
      <c r="H59" s="12"/>
      <c r="I59" s="12"/>
    </row>
    <row r="60" spans="1:9" x14ac:dyDescent="0.2">
      <c r="A60" s="46"/>
      <c r="B60" s="46"/>
      <c r="C60" s="46"/>
      <c r="D60" s="46"/>
      <c r="E60" s="5"/>
      <c r="F60" s="5"/>
    </row>
    <row r="61" spans="1:9" x14ac:dyDescent="0.2">
      <c r="A61" s="45" t="s">
        <v>1420</v>
      </c>
      <c r="B61" s="46"/>
      <c r="C61" s="46"/>
      <c r="D61" s="46"/>
      <c r="E61" s="5"/>
      <c r="F61" s="5"/>
    </row>
    <row r="62" spans="1:9" x14ac:dyDescent="0.2">
      <c r="A62" s="46" t="s">
        <v>319</v>
      </c>
      <c r="B62" s="46" t="s">
        <v>318</v>
      </c>
      <c r="C62" s="46" t="s">
        <v>320</v>
      </c>
      <c r="D62" s="47">
        <v>3000</v>
      </c>
      <c r="E62" s="5">
        <v>2.9999999999999997E-4</v>
      </c>
      <c r="F62" s="5">
        <v>4.71803037055142E-8</v>
      </c>
    </row>
    <row r="63" spans="1:9" x14ac:dyDescent="0.2">
      <c r="A63" s="46"/>
      <c r="B63" s="46" t="s">
        <v>317</v>
      </c>
      <c r="C63" s="46" t="s">
        <v>216</v>
      </c>
      <c r="D63" s="47">
        <v>2900</v>
      </c>
      <c r="E63" s="5">
        <v>2.9E-4</v>
      </c>
      <c r="F63" s="5">
        <v>4.5607626915330399E-8</v>
      </c>
    </row>
    <row r="64" spans="1:9" x14ac:dyDescent="0.2">
      <c r="A64" s="45" t="s">
        <v>31</v>
      </c>
      <c r="B64" s="45"/>
      <c r="C64" s="45"/>
      <c r="D64" s="45"/>
      <c r="E64" s="6">
        <f>SUM(E61:E63)</f>
        <v>5.9000000000000003E-4</v>
      </c>
      <c r="F64" s="6">
        <f>SUM(F61:F63)</f>
        <v>9.2787930620844599E-8</v>
      </c>
      <c r="G64" s="12"/>
      <c r="H64" s="12"/>
      <c r="I64" s="12"/>
    </row>
    <row r="65" spans="1:9" x14ac:dyDescent="0.2">
      <c r="A65" s="46"/>
      <c r="B65" s="46"/>
      <c r="C65" s="46"/>
      <c r="D65" s="46"/>
      <c r="E65" s="5"/>
      <c r="F65" s="5"/>
    </row>
    <row r="66" spans="1:9" x14ac:dyDescent="0.2">
      <c r="A66" s="45" t="s">
        <v>44</v>
      </c>
      <c r="B66" s="45"/>
      <c r="C66" s="45"/>
      <c r="D66" s="45"/>
      <c r="E66" s="6">
        <f>E59+E64</f>
        <v>609342.8870869996</v>
      </c>
      <c r="F66" s="6">
        <f>F59+F64</f>
        <v>95.829941578531702</v>
      </c>
      <c r="G66" s="12"/>
      <c r="H66" s="12"/>
      <c r="I66" s="12"/>
    </row>
    <row r="67" spans="1:9" x14ac:dyDescent="0.2">
      <c r="A67" s="45"/>
      <c r="B67" s="45"/>
      <c r="C67" s="45"/>
      <c r="D67" s="45"/>
      <c r="E67" s="6"/>
      <c r="F67" s="6"/>
      <c r="G67" s="12"/>
      <c r="H67" s="12"/>
      <c r="I67" s="12"/>
    </row>
    <row r="68" spans="1:9" x14ac:dyDescent="0.2">
      <c r="A68" s="45" t="s">
        <v>46</v>
      </c>
      <c r="B68" s="45"/>
      <c r="C68" s="45"/>
      <c r="D68" s="45"/>
      <c r="E68" s="6">
        <f>E70-(E59+E64)</f>
        <v>26515.67345240037</v>
      </c>
      <c r="F68" s="6">
        <f>F70-(F59+F64)</f>
        <v>4.1700584214682976</v>
      </c>
      <c r="G68" s="12"/>
      <c r="H68" s="12"/>
      <c r="I68" s="12"/>
    </row>
    <row r="69" spans="1:9" x14ac:dyDescent="0.2">
      <c r="A69" s="45"/>
      <c r="B69" s="45"/>
      <c r="C69" s="45"/>
      <c r="D69" s="45"/>
      <c r="E69" s="6"/>
      <c r="F69" s="6"/>
      <c r="G69" s="12"/>
      <c r="H69" s="12"/>
      <c r="I69" s="12"/>
    </row>
    <row r="70" spans="1:9" x14ac:dyDescent="0.2">
      <c r="A70" s="48" t="s">
        <v>45</v>
      </c>
      <c r="B70" s="48"/>
      <c r="C70" s="48"/>
      <c r="D70" s="48"/>
      <c r="E70" s="7">
        <v>635858.56053939997</v>
      </c>
      <c r="F70" s="7">
        <v>100</v>
      </c>
      <c r="G70" s="12"/>
      <c r="H70" s="12"/>
      <c r="I70" s="12"/>
    </row>
    <row r="71" spans="1:9" x14ac:dyDescent="0.2">
      <c r="F71" s="3" t="s">
        <v>776</v>
      </c>
    </row>
    <row r="72" spans="1:9" x14ac:dyDescent="0.2">
      <c r="A72" s="12" t="s">
        <v>47</v>
      </c>
    </row>
    <row r="73" spans="1:9" x14ac:dyDescent="0.2">
      <c r="A73" s="12" t="s">
        <v>330</v>
      </c>
    </row>
    <row r="75" spans="1:9" x14ac:dyDescent="0.2">
      <c r="A75" s="12" t="s">
        <v>48</v>
      </c>
    </row>
    <row r="76" spans="1:9" x14ac:dyDescent="0.2">
      <c r="A76" s="12" t="s">
        <v>49</v>
      </c>
    </row>
    <row r="77" spans="1:9" x14ac:dyDescent="0.2">
      <c r="A77" s="12" t="s">
        <v>50</v>
      </c>
      <c r="B77" s="12"/>
      <c r="C77" s="30" t="s">
        <v>52</v>
      </c>
      <c r="D77" s="12" t="s">
        <v>1150</v>
      </c>
    </row>
    <row r="78" spans="1:9" x14ac:dyDescent="0.2">
      <c r="A78" s="14" t="s">
        <v>53</v>
      </c>
      <c r="C78" s="49">
        <v>1535.5875000000001</v>
      </c>
      <c r="D78" s="61">
        <v>1375.4390000000001</v>
      </c>
      <c r="E78" s="62"/>
    </row>
    <row r="79" spans="1:9" x14ac:dyDescent="0.2">
      <c r="A79" s="14" t="s">
        <v>54</v>
      </c>
      <c r="C79" s="49">
        <v>74.723399999999998</v>
      </c>
      <c r="D79" s="61">
        <v>62.343400000000003</v>
      </c>
      <c r="E79" s="62"/>
    </row>
    <row r="80" spans="1:9" x14ac:dyDescent="0.2">
      <c r="A80" s="14" t="s">
        <v>55</v>
      </c>
      <c r="C80" s="49">
        <v>1701.3541</v>
      </c>
      <c r="D80" s="61">
        <v>1529.9149</v>
      </c>
      <c r="E80" s="62"/>
    </row>
    <row r="81" spans="1:5" x14ac:dyDescent="0.2">
      <c r="A81" s="14" t="s">
        <v>56</v>
      </c>
      <c r="C81" s="49">
        <v>86.150300000000001</v>
      </c>
      <c r="D81" s="61">
        <v>72.1053</v>
      </c>
      <c r="E81" s="62"/>
    </row>
    <row r="83" spans="1:5" x14ac:dyDescent="0.2">
      <c r="A83" s="14" t="s">
        <v>937</v>
      </c>
    </row>
    <row r="85" spans="1:5" x14ac:dyDescent="0.2">
      <c r="A85" s="12" t="s">
        <v>58</v>
      </c>
    </row>
    <row r="86" spans="1:5" x14ac:dyDescent="0.2">
      <c r="A86" s="101" t="s">
        <v>62</v>
      </c>
      <c r="B86" s="102"/>
      <c r="C86" s="51" t="s">
        <v>63</v>
      </c>
    </row>
    <row r="87" spans="1:5" x14ac:dyDescent="0.2">
      <c r="A87" s="97" t="s">
        <v>54</v>
      </c>
      <c r="B87" s="98"/>
      <c r="C87" s="52">
        <v>4.5</v>
      </c>
    </row>
    <row r="88" spans="1:5" x14ac:dyDescent="0.2">
      <c r="A88" s="97" t="s">
        <v>56</v>
      </c>
      <c r="B88" s="98"/>
      <c r="C88" s="52">
        <v>5.25</v>
      </c>
    </row>
    <row r="89" spans="1:5" x14ac:dyDescent="0.2">
      <c r="A89" s="14" t="s">
        <v>64</v>
      </c>
    </row>
    <row r="90" spans="1:5" x14ac:dyDescent="0.2">
      <c r="A90" s="14" t="s">
        <v>57</v>
      </c>
    </row>
    <row r="92" spans="1:5" x14ac:dyDescent="0.2">
      <c r="A92" s="12" t="s">
        <v>331</v>
      </c>
      <c r="D92" s="32">
        <v>6.7500000000000004E-2</v>
      </c>
    </row>
    <row r="94" spans="1:5" x14ac:dyDescent="0.2">
      <c r="A94" s="12" t="s">
        <v>61</v>
      </c>
      <c r="D94" s="30" t="s">
        <v>59</v>
      </c>
    </row>
    <row r="95" spans="1:5" x14ac:dyDescent="0.2">
      <c r="A95" s="29" t="s">
        <v>1363</v>
      </c>
      <c r="D95" s="30"/>
    </row>
    <row r="96" spans="1:5" ht="15.05" x14ac:dyDescent="0.3">
      <c r="A96" s="31" t="s">
        <v>1364</v>
      </c>
      <c r="D96" s="30"/>
    </row>
    <row r="97" spans="1:4" ht="15.05" x14ac:dyDescent="0.3">
      <c r="A97" s="31"/>
      <c r="D97" s="30"/>
    </row>
    <row r="98" spans="1:4" x14ac:dyDescent="0.2">
      <c r="A98" s="12" t="s">
        <v>1365</v>
      </c>
      <c r="D98" s="30"/>
    </row>
    <row r="100" spans="1:4" x14ac:dyDescent="0.2">
      <c r="A100" s="12" t="s">
        <v>943</v>
      </c>
    </row>
    <row r="101" spans="1:4" x14ac:dyDescent="0.2">
      <c r="A101" s="13"/>
    </row>
    <row r="102" spans="1:4" x14ac:dyDescent="0.2">
      <c r="A102" s="12" t="s">
        <v>941</v>
      </c>
    </row>
    <row r="103" spans="1:4" x14ac:dyDescent="0.2">
      <c r="A103" s="13"/>
    </row>
    <row r="121" spans="1:1" x14ac:dyDescent="0.2">
      <c r="A121" s="12" t="s">
        <v>955</v>
      </c>
    </row>
    <row r="123" spans="1:1" x14ac:dyDescent="0.2">
      <c r="A123" s="12" t="s">
        <v>1090</v>
      </c>
    </row>
    <row r="142" spans="1:1" x14ac:dyDescent="0.2">
      <c r="A142" s="12" t="s">
        <v>964</v>
      </c>
    </row>
    <row r="144" spans="1:1" x14ac:dyDescent="0.2">
      <c r="A144" s="14" t="s">
        <v>940</v>
      </c>
    </row>
  </sheetData>
  <mergeCells count="4">
    <mergeCell ref="A1:F1"/>
    <mergeCell ref="A86:B86"/>
    <mergeCell ref="A87:B87"/>
    <mergeCell ref="A88:B88"/>
  </mergeCells>
  <conditionalFormatting sqref="F2:F3">
    <cfRule type="cellIs" dxfId="33" priority="3" stopIfTrue="1" operator="between">
      <formula>0.009</formula>
      <formula>-0.009</formula>
    </cfRule>
  </conditionalFormatting>
  <conditionalFormatting sqref="F5:F137">
    <cfRule type="cellIs" dxfId="32" priority="1" stopIfTrue="1" operator="between">
      <formula>0.009</formula>
      <formula>-0.009</formula>
    </cfRule>
  </conditionalFormatting>
  <conditionalFormatting sqref="F238:F65540">
    <cfRule type="cellIs" dxfId="31"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69"/>
  <sheetViews>
    <sheetView workbookViewId="0">
      <selection sqref="A1:F1"/>
    </sheetView>
  </sheetViews>
  <sheetFormatPr defaultColWidth="9.109375" defaultRowHeight="10.5" x14ac:dyDescent="0.2"/>
  <cols>
    <col min="1" max="1" width="33.44140625" style="14" bestFit="1" customWidth="1"/>
    <col min="2" max="2" width="33.5546875" style="14" bestFit="1" customWidth="1"/>
    <col min="3" max="3" width="18.88671875" style="14" bestFit="1" customWidth="1"/>
    <col min="4" max="4" width="27.44140625" style="14" customWidth="1"/>
    <col min="5" max="5" width="30.44140625" style="2" customWidth="1"/>
    <col min="6" max="6" width="13.5546875" style="2" bestFit="1" customWidth="1"/>
    <col min="7" max="16384" width="9.109375" style="14"/>
  </cols>
  <sheetData>
    <row r="1" spans="1:8" s="34" customFormat="1" ht="14.4" x14ac:dyDescent="0.2">
      <c r="A1" s="99" t="s">
        <v>24</v>
      </c>
      <c r="B1" s="100"/>
      <c r="C1" s="100"/>
      <c r="D1" s="100"/>
      <c r="E1" s="100"/>
      <c r="F1" s="100"/>
      <c r="G1" s="93"/>
    </row>
    <row r="2" spans="1:8" s="34" customFormat="1" ht="11.8" x14ac:dyDescent="0.2">
      <c r="E2" s="35"/>
      <c r="F2" s="1"/>
    </row>
    <row r="3" spans="1:8" s="34" customFormat="1" ht="11.8" x14ac:dyDescent="0.2">
      <c r="A3" s="36" t="s">
        <v>7</v>
      </c>
      <c r="B3" s="37"/>
      <c r="C3" s="38"/>
      <c r="D3" s="38"/>
      <c r="E3" s="39"/>
      <c r="F3" s="1"/>
    </row>
    <row r="4" spans="1:8" s="34" customFormat="1" ht="23.25" customHeight="1" x14ac:dyDescent="0.2">
      <c r="A4" s="19" t="s">
        <v>2</v>
      </c>
      <c r="B4" s="19" t="s">
        <v>0</v>
      </c>
      <c r="C4" s="40" t="s">
        <v>1</v>
      </c>
      <c r="D4" s="41" t="s">
        <v>6</v>
      </c>
      <c r="E4" s="42" t="s">
        <v>3</v>
      </c>
    </row>
    <row r="5" spans="1:8" x14ac:dyDescent="0.2">
      <c r="A5" s="43" t="s">
        <v>545</v>
      </c>
      <c r="B5" s="44"/>
      <c r="C5" s="44"/>
      <c r="D5" s="4"/>
      <c r="E5" s="4"/>
      <c r="F5" s="14"/>
    </row>
    <row r="6" spans="1:8" x14ac:dyDescent="0.2">
      <c r="A6" s="46" t="s">
        <v>905</v>
      </c>
      <c r="B6" s="46" t="s">
        <v>904</v>
      </c>
      <c r="C6" s="47">
        <v>4604839.4440000001</v>
      </c>
      <c r="D6" s="5">
        <v>341528.45001999999</v>
      </c>
      <c r="E6" s="5">
        <v>98.948184532213901</v>
      </c>
      <c r="F6" s="14"/>
    </row>
    <row r="7" spans="1:8" x14ac:dyDescent="0.2">
      <c r="A7" s="45" t="s">
        <v>31</v>
      </c>
      <c r="B7" s="45"/>
      <c r="C7" s="45"/>
      <c r="D7" s="6">
        <f>SUM(D6:D6)</f>
        <v>341528.45001999999</v>
      </c>
      <c r="E7" s="6">
        <f>SUM(E6:E6)</f>
        <v>98.948184532213901</v>
      </c>
      <c r="F7" s="12"/>
      <c r="G7" s="12"/>
      <c r="H7" s="12"/>
    </row>
    <row r="8" spans="1:8" x14ac:dyDescent="0.2">
      <c r="A8" s="46"/>
      <c r="B8" s="46"/>
      <c r="C8" s="46"/>
      <c r="D8" s="5"/>
      <c r="E8" s="5"/>
      <c r="F8" s="14"/>
    </row>
    <row r="9" spans="1:8" x14ac:dyDescent="0.2">
      <c r="A9" s="45" t="s">
        <v>44</v>
      </c>
      <c r="B9" s="45"/>
      <c r="C9" s="45"/>
      <c r="D9" s="6">
        <f>D7</f>
        <v>341528.45001999999</v>
      </c>
      <c r="E9" s="6">
        <f>E7</f>
        <v>98.948184532213901</v>
      </c>
      <c r="F9" s="12"/>
      <c r="G9" s="12"/>
      <c r="H9" s="12"/>
    </row>
    <row r="10" spans="1:8" x14ac:dyDescent="0.2">
      <c r="A10" s="45"/>
      <c r="B10" s="45"/>
      <c r="C10" s="45"/>
      <c r="D10" s="6"/>
      <c r="E10" s="6"/>
      <c r="F10" s="12"/>
      <c r="G10" s="12"/>
      <c r="H10" s="12"/>
    </row>
    <row r="11" spans="1:8" x14ac:dyDescent="0.2">
      <c r="A11" s="45" t="s">
        <v>46</v>
      </c>
      <c r="B11" s="45"/>
      <c r="C11" s="45"/>
      <c r="D11" s="6">
        <f>D13-(D7)</f>
        <v>3630.4345362000167</v>
      </c>
      <c r="E11" s="6">
        <f>E13-(E7)</f>
        <v>1.0518154677860991</v>
      </c>
      <c r="F11" s="12"/>
      <c r="G11" s="12"/>
      <c r="H11" s="12"/>
    </row>
    <row r="12" spans="1:8" x14ac:dyDescent="0.2">
      <c r="A12" s="45"/>
      <c r="B12" s="45"/>
      <c r="C12" s="45"/>
      <c r="D12" s="6"/>
      <c r="E12" s="6"/>
      <c r="F12" s="12"/>
      <c r="G12" s="12"/>
      <c r="H12" s="12"/>
    </row>
    <row r="13" spans="1:8" x14ac:dyDescent="0.2">
      <c r="A13" s="48" t="s">
        <v>45</v>
      </c>
      <c r="B13" s="48"/>
      <c r="C13" s="48"/>
      <c r="D13" s="7">
        <v>345158.88455620001</v>
      </c>
      <c r="E13" s="7">
        <v>100</v>
      </c>
      <c r="F13" s="12"/>
      <c r="G13" s="12"/>
      <c r="H13" s="12"/>
    </row>
    <row r="15" spans="1:8" x14ac:dyDescent="0.2">
      <c r="A15" s="12" t="s">
        <v>48</v>
      </c>
    </row>
    <row r="16" spans="1:8" x14ac:dyDescent="0.2">
      <c r="A16" s="12" t="s">
        <v>49</v>
      </c>
    </row>
    <row r="17" spans="1:5" x14ac:dyDescent="0.2">
      <c r="A17" s="12" t="s">
        <v>50</v>
      </c>
      <c r="B17" s="12"/>
      <c r="C17" s="30" t="s">
        <v>52</v>
      </c>
      <c r="D17" s="30" t="s">
        <v>1150</v>
      </c>
    </row>
    <row r="18" spans="1:5" x14ac:dyDescent="0.2">
      <c r="A18" s="14" t="s">
        <v>53</v>
      </c>
      <c r="C18" s="49">
        <v>69.913200000000003</v>
      </c>
      <c r="D18" s="61">
        <v>65.124099999999999</v>
      </c>
      <c r="E18" s="62"/>
    </row>
    <row r="19" spans="1:5" x14ac:dyDescent="0.2">
      <c r="A19" s="14" t="s">
        <v>54</v>
      </c>
      <c r="C19" s="49">
        <v>69.913200000000003</v>
      </c>
      <c r="D19" s="61">
        <v>65.124099999999999</v>
      </c>
      <c r="E19" s="62"/>
    </row>
    <row r="20" spans="1:5" x14ac:dyDescent="0.2">
      <c r="A20" s="14" t="s">
        <v>55</v>
      </c>
      <c r="C20" s="49">
        <v>78.4208</v>
      </c>
      <c r="D20" s="61">
        <v>73.383799999999994</v>
      </c>
      <c r="E20" s="62"/>
    </row>
    <row r="21" spans="1:5" x14ac:dyDescent="0.2">
      <c r="A21" s="14" t="s">
        <v>56</v>
      </c>
      <c r="C21" s="49">
        <v>78.4208</v>
      </c>
      <c r="D21" s="61">
        <v>73.383799999999994</v>
      </c>
      <c r="E21" s="62"/>
    </row>
    <row r="23" spans="1:5" x14ac:dyDescent="0.2">
      <c r="A23" s="14" t="s">
        <v>57</v>
      </c>
    </row>
    <row r="25" spans="1:5" x14ac:dyDescent="0.2">
      <c r="A25" s="14" t="s">
        <v>937</v>
      </c>
    </row>
    <row r="27" spans="1:5" x14ac:dyDescent="0.2">
      <c r="A27" s="12" t="s">
        <v>58</v>
      </c>
      <c r="D27" s="30" t="s">
        <v>59</v>
      </c>
    </row>
    <row r="29" spans="1:5" x14ac:dyDescent="0.2">
      <c r="A29" s="12" t="s">
        <v>331</v>
      </c>
      <c r="D29" s="32">
        <v>8.3000000000000001E-3</v>
      </c>
    </row>
    <row r="31" spans="1:5" x14ac:dyDescent="0.2">
      <c r="A31" s="12" t="s">
        <v>61</v>
      </c>
      <c r="D31" s="30" t="s">
        <v>59</v>
      </c>
    </row>
    <row r="33" spans="1:6" x14ac:dyDescent="0.2">
      <c r="A33" s="12" t="s">
        <v>947</v>
      </c>
      <c r="F33" s="14"/>
    </row>
    <row r="34" spans="1:6" x14ac:dyDescent="0.2">
      <c r="A34" s="13"/>
      <c r="F34" s="14"/>
    </row>
    <row r="35" spans="1:6" x14ac:dyDescent="0.2">
      <c r="A35" s="12" t="s">
        <v>941</v>
      </c>
      <c r="F35" s="14"/>
    </row>
    <row r="36" spans="1:6" x14ac:dyDescent="0.2">
      <c r="A36" s="13"/>
      <c r="F36" s="14"/>
    </row>
    <row r="37" spans="1:6" x14ac:dyDescent="0.2">
      <c r="F37" s="14"/>
    </row>
    <row r="38" spans="1:6" x14ac:dyDescent="0.2">
      <c r="F38" s="14"/>
    </row>
    <row r="39" spans="1:6" x14ac:dyDescent="0.2">
      <c r="F39" s="14"/>
    </row>
    <row r="40" spans="1:6" x14ac:dyDescent="0.2">
      <c r="F40" s="14"/>
    </row>
    <row r="41" spans="1:6" x14ac:dyDescent="0.2">
      <c r="F41" s="14"/>
    </row>
    <row r="42" spans="1:6" x14ac:dyDescent="0.2">
      <c r="F42" s="14"/>
    </row>
    <row r="43" spans="1:6" x14ac:dyDescent="0.2">
      <c r="F43" s="14"/>
    </row>
    <row r="44" spans="1:6" x14ac:dyDescent="0.2">
      <c r="F44" s="14"/>
    </row>
    <row r="45" spans="1:6" x14ac:dyDescent="0.2">
      <c r="F45" s="14"/>
    </row>
    <row r="46" spans="1:6" x14ac:dyDescent="0.2">
      <c r="F46" s="14"/>
    </row>
    <row r="47" spans="1:6" x14ac:dyDescent="0.2">
      <c r="F47" s="14"/>
    </row>
    <row r="48" spans="1:6" x14ac:dyDescent="0.2">
      <c r="F48" s="14"/>
    </row>
    <row r="49" spans="1:6" x14ac:dyDescent="0.2">
      <c r="F49" s="14"/>
    </row>
    <row r="50" spans="1:6" x14ac:dyDescent="0.2">
      <c r="F50" s="14"/>
    </row>
    <row r="51" spans="1:6" x14ac:dyDescent="0.2">
      <c r="F51" s="14"/>
    </row>
    <row r="52" spans="1:6" x14ac:dyDescent="0.2">
      <c r="F52" s="14"/>
    </row>
    <row r="53" spans="1:6" x14ac:dyDescent="0.2">
      <c r="A53" s="12" t="s">
        <v>965</v>
      </c>
      <c r="F53" s="14"/>
    </row>
    <row r="54" spans="1:6" x14ac:dyDescent="0.2">
      <c r="F54" s="14"/>
    </row>
    <row r="55" spans="1:6" x14ac:dyDescent="0.2">
      <c r="A55" s="12" t="s">
        <v>942</v>
      </c>
      <c r="F55" s="14"/>
    </row>
    <row r="56" spans="1:6" x14ac:dyDescent="0.2">
      <c r="F56" s="14"/>
    </row>
    <row r="57" spans="1:6" x14ac:dyDescent="0.2">
      <c r="F57" s="14"/>
    </row>
    <row r="58" spans="1:6" x14ac:dyDescent="0.2">
      <c r="F58" s="14"/>
    </row>
    <row r="59" spans="1:6" x14ac:dyDescent="0.2">
      <c r="F59" s="14"/>
    </row>
    <row r="60" spans="1:6" x14ac:dyDescent="0.2">
      <c r="F60" s="14"/>
    </row>
    <row r="61" spans="1:6" x14ac:dyDescent="0.2">
      <c r="F61" s="14"/>
    </row>
    <row r="62" spans="1:6" x14ac:dyDescent="0.2">
      <c r="F62" s="14"/>
    </row>
    <row r="63" spans="1:6" x14ac:dyDescent="0.2">
      <c r="F63" s="14"/>
    </row>
    <row r="64" spans="1:6" x14ac:dyDescent="0.2">
      <c r="F64" s="14"/>
    </row>
    <row r="65" spans="1:6" x14ac:dyDescent="0.2">
      <c r="F65" s="14"/>
    </row>
    <row r="66" spans="1:6" x14ac:dyDescent="0.2">
      <c r="F66" s="14"/>
    </row>
    <row r="67" spans="1:6" x14ac:dyDescent="0.2">
      <c r="F67" s="14"/>
    </row>
    <row r="68" spans="1:6" x14ac:dyDescent="0.2">
      <c r="F68" s="14"/>
    </row>
    <row r="69" spans="1:6" x14ac:dyDescent="0.2">
      <c r="F69" s="14"/>
    </row>
    <row r="70" spans="1:6" x14ac:dyDescent="0.2">
      <c r="F70" s="14"/>
    </row>
    <row r="71" spans="1:6" x14ac:dyDescent="0.2">
      <c r="F71" s="14"/>
    </row>
    <row r="72" spans="1:6" x14ac:dyDescent="0.2">
      <c r="F72" s="14"/>
    </row>
    <row r="73" spans="1:6" x14ac:dyDescent="0.2">
      <c r="F73" s="14"/>
    </row>
    <row r="74" spans="1:6" x14ac:dyDescent="0.2">
      <c r="A74" s="14" t="s">
        <v>940</v>
      </c>
      <c r="F74" s="14"/>
    </row>
    <row r="75" spans="1:6" x14ac:dyDescent="0.2">
      <c r="F75" s="14"/>
    </row>
    <row r="76" spans="1:6" x14ac:dyDescent="0.2">
      <c r="F76" s="14"/>
    </row>
    <row r="77" spans="1:6" x14ac:dyDescent="0.2">
      <c r="F77" s="14"/>
    </row>
    <row r="78" spans="1:6" x14ac:dyDescent="0.2">
      <c r="F78" s="14"/>
    </row>
    <row r="79" spans="1:6" x14ac:dyDescent="0.2">
      <c r="F79" s="14"/>
    </row>
    <row r="80" spans="1:6" x14ac:dyDescent="0.2">
      <c r="F80" s="14"/>
    </row>
    <row r="81" spans="6:6" x14ac:dyDescent="0.2">
      <c r="F81" s="14"/>
    </row>
    <row r="82" spans="6:6" x14ac:dyDescent="0.2">
      <c r="F82" s="14"/>
    </row>
    <row r="83" spans="6:6" x14ac:dyDescent="0.2">
      <c r="F83" s="14"/>
    </row>
    <row r="84" spans="6:6" x14ac:dyDescent="0.2">
      <c r="F84" s="14"/>
    </row>
    <row r="85" spans="6:6" x14ac:dyDescent="0.2">
      <c r="F85" s="14"/>
    </row>
    <row r="86" spans="6:6" x14ac:dyDescent="0.2">
      <c r="F86" s="14"/>
    </row>
    <row r="87" spans="6:6" x14ac:dyDescent="0.2">
      <c r="F87" s="14"/>
    </row>
    <row r="88" spans="6:6" x14ac:dyDescent="0.2">
      <c r="F88" s="14"/>
    </row>
    <row r="89" spans="6:6" x14ac:dyDescent="0.2">
      <c r="F89" s="14"/>
    </row>
    <row r="90" spans="6:6" x14ac:dyDescent="0.2">
      <c r="F90" s="14"/>
    </row>
    <row r="91" spans="6:6" x14ac:dyDescent="0.2">
      <c r="F91" s="14"/>
    </row>
    <row r="92" spans="6:6" x14ac:dyDescent="0.2">
      <c r="F92" s="14"/>
    </row>
    <row r="93" spans="6:6" x14ac:dyDescent="0.2">
      <c r="F93" s="14"/>
    </row>
    <row r="94" spans="6:6" x14ac:dyDescent="0.2">
      <c r="F94" s="14"/>
    </row>
    <row r="95" spans="6:6" x14ac:dyDescent="0.2">
      <c r="F95" s="14"/>
    </row>
    <row r="96" spans="6:6" x14ac:dyDescent="0.2">
      <c r="F96" s="14"/>
    </row>
    <row r="97" spans="6:6" x14ac:dyDescent="0.2">
      <c r="F97" s="14"/>
    </row>
    <row r="98" spans="6:6" x14ac:dyDescent="0.2">
      <c r="F98" s="14"/>
    </row>
    <row r="99" spans="6:6" x14ac:dyDescent="0.2">
      <c r="F99" s="14"/>
    </row>
    <row r="100" spans="6:6" x14ac:dyDescent="0.2">
      <c r="F100" s="14"/>
    </row>
    <row r="101" spans="6:6" x14ac:dyDescent="0.2">
      <c r="F101" s="14"/>
    </row>
    <row r="102" spans="6:6" x14ac:dyDescent="0.2">
      <c r="F102" s="14"/>
    </row>
    <row r="103" spans="6:6" x14ac:dyDescent="0.2">
      <c r="F103" s="14"/>
    </row>
    <row r="104" spans="6:6" x14ac:dyDescent="0.2">
      <c r="F104" s="14"/>
    </row>
    <row r="105" spans="6:6" x14ac:dyDescent="0.2">
      <c r="F105" s="14"/>
    </row>
    <row r="106" spans="6:6" x14ac:dyDescent="0.2">
      <c r="F106" s="14"/>
    </row>
    <row r="107" spans="6:6" x14ac:dyDescent="0.2">
      <c r="F107" s="14"/>
    </row>
    <row r="108" spans="6:6" x14ac:dyDescent="0.2">
      <c r="F108" s="14"/>
    </row>
    <row r="109" spans="6:6" x14ac:dyDescent="0.2">
      <c r="F109" s="14"/>
    </row>
    <row r="110" spans="6:6" x14ac:dyDescent="0.2">
      <c r="F110" s="14"/>
    </row>
    <row r="111" spans="6:6" x14ac:dyDescent="0.2">
      <c r="F111" s="14"/>
    </row>
    <row r="112" spans="6:6" x14ac:dyDescent="0.2">
      <c r="F112" s="14"/>
    </row>
    <row r="113" spans="6:6" x14ac:dyDescent="0.2">
      <c r="F113" s="14"/>
    </row>
    <row r="114" spans="6:6" x14ac:dyDescent="0.2">
      <c r="F114" s="14"/>
    </row>
    <row r="115" spans="6:6" x14ac:dyDescent="0.2">
      <c r="F115" s="14"/>
    </row>
    <row r="116" spans="6:6" x14ac:dyDescent="0.2">
      <c r="F116" s="14"/>
    </row>
    <row r="117" spans="6:6" x14ac:dyDescent="0.2">
      <c r="F117" s="14"/>
    </row>
    <row r="118" spans="6:6" x14ac:dyDescent="0.2">
      <c r="F118" s="14"/>
    </row>
    <row r="119" spans="6:6" x14ac:dyDescent="0.2">
      <c r="F119" s="14"/>
    </row>
    <row r="120" spans="6:6" x14ac:dyDescent="0.2">
      <c r="F120" s="14"/>
    </row>
    <row r="121" spans="6:6" x14ac:dyDescent="0.2">
      <c r="F121" s="14"/>
    </row>
    <row r="122" spans="6:6" x14ac:dyDescent="0.2">
      <c r="F122" s="14"/>
    </row>
    <row r="123" spans="6:6" x14ac:dyDescent="0.2">
      <c r="F123" s="14"/>
    </row>
    <row r="124" spans="6:6" x14ac:dyDescent="0.2">
      <c r="F124" s="14"/>
    </row>
    <row r="125" spans="6:6" x14ac:dyDescent="0.2">
      <c r="F125" s="14"/>
    </row>
    <row r="126" spans="6:6" x14ac:dyDescent="0.2">
      <c r="F126" s="14"/>
    </row>
    <row r="127" spans="6:6" x14ac:dyDescent="0.2">
      <c r="F127" s="14"/>
    </row>
    <row r="128" spans="6:6" x14ac:dyDescent="0.2">
      <c r="F128" s="14"/>
    </row>
    <row r="129" spans="6:6" x14ac:dyDescent="0.2">
      <c r="F129" s="14"/>
    </row>
    <row r="130" spans="6:6" x14ac:dyDescent="0.2">
      <c r="F130" s="14"/>
    </row>
    <row r="131" spans="6:6" x14ac:dyDescent="0.2">
      <c r="F131" s="14"/>
    </row>
    <row r="132" spans="6:6" x14ac:dyDescent="0.2">
      <c r="F132" s="14"/>
    </row>
    <row r="133" spans="6:6" x14ac:dyDescent="0.2">
      <c r="F133" s="14"/>
    </row>
    <row r="134" spans="6:6" x14ac:dyDescent="0.2">
      <c r="F134" s="14"/>
    </row>
    <row r="135" spans="6:6" x14ac:dyDescent="0.2">
      <c r="F135" s="14"/>
    </row>
    <row r="136" spans="6:6" x14ac:dyDescent="0.2">
      <c r="F136" s="14"/>
    </row>
    <row r="137" spans="6:6" x14ac:dyDescent="0.2">
      <c r="F137" s="14"/>
    </row>
    <row r="138" spans="6:6" x14ac:dyDescent="0.2">
      <c r="F138" s="14"/>
    </row>
    <row r="139" spans="6:6" x14ac:dyDescent="0.2">
      <c r="F139" s="14"/>
    </row>
    <row r="140" spans="6:6" x14ac:dyDescent="0.2">
      <c r="F140" s="14"/>
    </row>
    <row r="141" spans="6:6" x14ac:dyDescent="0.2">
      <c r="F141" s="14"/>
    </row>
    <row r="142" spans="6:6" x14ac:dyDescent="0.2">
      <c r="F142" s="14"/>
    </row>
    <row r="143" spans="6:6" x14ac:dyDescent="0.2">
      <c r="F143" s="14"/>
    </row>
    <row r="144" spans="6:6" x14ac:dyDescent="0.2">
      <c r="F144" s="14"/>
    </row>
    <row r="145" spans="6:6" x14ac:dyDescent="0.2">
      <c r="F145" s="14"/>
    </row>
    <row r="146" spans="6:6" x14ac:dyDescent="0.2">
      <c r="F146" s="14"/>
    </row>
    <row r="147" spans="6:6" x14ac:dyDescent="0.2">
      <c r="F147" s="14"/>
    </row>
    <row r="148" spans="6:6" x14ac:dyDescent="0.2">
      <c r="F148" s="14"/>
    </row>
    <row r="149" spans="6:6" x14ac:dyDescent="0.2">
      <c r="F149" s="14"/>
    </row>
    <row r="150" spans="6:6" x14ac:dyDescent="0.2">
      <c r="F150" s="14"/>
    </row>
    <row r="151" spans="6:6" x14ac:dyDescent="0.2">
      <c r="F151" s="14"/>
    </row>
    <row r="152" spans="6:6" x14ac:dyDescent="0.2">
      <c r="F152" s="14"/>
    </row>
    <row r="153" spans="6:6" x14ac:dyDescent="0.2">
      <c r="F153" s="14"/>
    </row>
    <row r="154" spans="6:6" x14ac:dyDescent="0.2">
      <c r="F154" s="14"/>
    </row>
    <row r="155" spans="6:6" x14ac:dyDescent="0.2">
      <c r="F155" s="14"/>
    </row>
    <row r="156" spans="6:6" x14ac:dyDescent="0.2">
      <c r="F156" s="14"/>
    </row>
    <row r="157" spans="6:6" x14ac:dyDescent="0.2">
      <c r="F157" s="14"/>
    </row>
    <row r="158" spans="6:6" x14ac:dyDescent="0.2">
      <c r="F158" s="14"/>
    </row>
    <row r="159" spans="6:6" x14ac:dyDescent="0.2">
      <c r="F159" s="14"/>
    </row>
    <row r="160" spans="6:6" x14ac:dyDescent="0.2">
      <c r="F160" s="14"/>
    </row>
    <row r="161" spans="6:6" x14ac:dyDescent="0.2">
      <c r="F161" s="14"/>
    </row>
    <row r="162" spans="6:6" x14ac:dyDescent="0.2">
      <c r="F162" s="14"/>
    </row>
    <row r="163" spans="6:6" x14ac:dyDescent="0.2">
      <c r="F163" s="14"/>
    </row>
    <row r="164" spans="6:6" x14ac:dyDescent="0.2">
      <c r="F164" s="14"/>
    </row>
    <row r="165" spans="6:6" x14ac:dyDescent="0.2">
      <c r="F165" s="14"/>
    </row>
    <row r="166" spans="6:6" x14ac:dyDescent="0.2">
      <c r="F166" s="14"/>
    </row>
    <row r="167" spans="6:6" x14ac:dyDescent="0.2">
      <c r="F167" s="14"/>
    </row>
    <row r="168" spans="6:6" x14ac:dyDescent="0.2">
      <c r="F168" s="14"/>
    </row>
    <row r="169" spans="6:6" x14ac:dyDescent="0.2">
      <c r="F169" s="14"/>
    </row>
  </sheetData>
  <mergeCells count="1">
    <mergeCell ref="A1:F1"/>
  </mergeCells>
  <conditionalFormatting sqref="F2:F3 E5:E13 F14:F32">
    <cfRule type="cellIs" dxfId="30" priority="2" stopIfTrue="1" operator="between">
      <formula>0.009</formula>
      <formula>-0.009</formula>
    </cfRule>
  </conditionalFormatting>
  <conditionalFormatting sqref="F170:F65536">
    <cfRule type="cellIs" dxfId="29" priority="1" stopIfTrue="1" operator="between">
      <formula>0.009</formula>
      <formula>-0.009</formula>
    </cfRule>
  </conditionalFormatting>
  <hyperlinks>
    <hyperlink ref="A36" r:id="rId1" tooltip="https://www.franklintempletonindia.com/downloadsServlet/pdf/product-labels-jg9o5k7l" display="https://www.franklintempletonindia.com/downloadsServlet/pdf/product-labels-jg9o5k7l" xr:uid="{00000000-0004-0000-20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68"/>
  <sheetViews>
    <sheetView workbookViewId="0">
      <selection sqref="A1:F1"/>
    </sheetView>
  </sheetViews>
  <sheetFormatPr defaultColWidth="9.109375" defaultRowHeight="10.5" x14ac:dyDescent="0.2"/>
  <cols>
    <col min="1" max="1" width="33.44140625" style="14" bestFit="1" customWidth="1"/>
    <col min="2" max="2" width="39.33203125" style="14" bestFit="1" customWidth="1"/>
    <col min="3" max="3" width="18.88671875" style="14" bestFit="1" customWidth="1"/>
    <col min="4" max="4" width="26.6640625" style="14" customWidth="1"/>
    <col min="5" max="5" width="30.44140625" style="2" customWidth="1"/>
    <col min="6" max="6" width="13.5546875" style="2" bestFit="1" customWidth="1"/>
    <col min="7" max="16384" width="9.109375" style="14"/>
  </cols>
  <sheetData>
    <row r="1" spans="1:8" s="34" customFormat="1" ht="14.4" x14ac:dyDescent="0.2">
      <c r="A1" s="99" t="s">
        <v>925</v>
      </c>
      <c r="B1" s="100"/>
      <c r="C1" s="100"/>
      <c r="D1" s="100"/>
      <c r="E1" s="100"/>
      <c r="F1" s="100"/>
      <c r="G1" s="93"/>
    </row>
    <row r="2" spans="1:8" s="34" customFormat="1" ht="11.8" x14ac:dyDescent="0.2">
      <c r="E2" s="35"/>
      <c r="F2" s="1"/>
    </row>
    <row r="3" spans="1:8" s="34" customFormat="1" ht="11.8" x14ac:dyDescent="0.2">
      <c r="A3" s="36" t="s">
        <v>7</v>
      </c>
      <c r="B3" s="37"/>
      <c r="C3" s="38"/>
      <c r="D3" s="38"/>
      <c r="E3" s="39"/>
      <c r="F3" s="1"/>
    </row>
    <row r="4" spans="1:8" s="34" customFormat="1" ht="23.25" customHeight="1" x14ac:dyDescent="0.2">
      <c r="A4" s="19" t="s">
        <v>2</v>
      </c>
      <c r="B4" s="19" t="s">
        <v>0</v>
      </c>
      <c r="C4" s="40" t="s">
        <v>1</v>
      </c>
      <c r="D4" s="41" t="s">
        <v>6</v>
      </c>
      <c r="E4" s="42" t="s">
        <v>3</v>
      </c>
    </row>
    <row r="5" spans="1:8" x14ac:dyDescent="0.2">
      <c r="A5" s="43" t="s">
        <v>545</v>
      </c>
      <c r="B5" s="44"/>
      <c r="C5" s="44"/>
      <c r="D5" s="4"/>
      <c r="E5" s="4"/>
      <c r="F5" s="14"/>
    </row>
    <row r="6" spans="1:8" x14ac:dyDescent="0.2">
      <c r="A6" s="46" t="s">
        <v>907</v>
      </c>
      <c r="B6" s="46" t="s">
        <v>906</v>
      </c>
      <c r="C6" s="47">
        <v>54321.648999999998</v>
      </c>
      <c r="D6" s="5">
        <v>1601.1164490000001</v>
      </c>
      <c r="E6" s="5">
        <v>98.485847571077201</v>
      </c>
      <c r="F6" s="14"/>
    </row>
    <row r="7" spans="1:8" x14ac:dyDescent="0.2">
      <c r="A7" s="45" t="s">
        <v>31</v>
      </c>
      <c r="B7" s="45"/>
      <c r="C7" s="45"/>
      <c r="D7" s="6">
        <f>SUM(D6:D6)</f>
        <v>1601.1164490000001</v>
      </c>
      <c r="E7" s="6">
        <f>SUM(E6:E6)</f>
        <v>98.485847571077201</v>
      </c>
      <c r="F7" s="12"/>
      <c r="G7" s="12"/>
      <c r="H7" s="12"/>
    </row>
    <row r="8" spans="1:8" x14ac:dyDescent="0.2">
      <c r="A8" s="46"/>
      <c r="B8" s="46"/>
      <c r="C8" s="46"/>
      <c r="D8" s="5"/>
      <c r="E8" s="5"/>
      <c r="F8" s="14"/>
    </row>
    <row r="9" spans="1:8" x14ac:dyDescent="0.2">
      <c r="A9" s="45" t="s">
        <v>44</v>
      </c>
      <c r="B9" s="45"/>
      <c r="C9" s="45"/>
      <c r="D9" s="6">
        <f>D7</f>
        <v>1601.1164490000001</v>
      </c>
      <c r="E9" s="6">
        <f>E7</f>
        <v>98.485847571077201</v>
      </c>
      <c r="F9" s="12"/>
      <c r="G9" s="12"/>
      <c r="H9" s="12"/>
    </row>
    <row r="10" spans="1:8" x14ac:dyDescent="0.2">
      <c r="A10" s="45"/>
      <c r="B10" s="45"/>
      <c r="C10" s="45"/>
      <c r="D10" s="6"/>
      <c r="E10" s="6"/>
      <c r="F10" s="12"/>
      <c r="G10" s="12"/>
      <c r="H10" s="12"/>
    </row>
    <row r="11" spans="1:8" x14ac:dyDescent="0.2">
      <c r="A11" s="45" t="s">
        <v>46</v>
      </c>
      <c r="B11" s="45"/>
      <c r="C11" s="45"/>
      <c r="D11" s="6">
        <f>D13-(D7)</f>
        <v>24.616068399999904</v>
      </c>
      <c r="E11" s="6">
        <f>E13-(E7)</f>
        <v>1.5141524289227988</v>
      </c>
      <c r="F11" s="12"/>
      <c r="G11" s="12"/>
      <c r="H11" s="12"/>
    </row>
    <row r="12" spans="1:8" x14ac:dyDescent="0.2">
      <c r="A12" s="45"/>
      <c r="B12" s="45"/>
      <c r="C12" s="45"/>
      <c r="D12" s="6"/>
      <c r="E12" s="6"/>
      <c r="F12" s="12"/>
      <c r="G12" s="12"/>
      <c r="H12" s="12"/>
    </row>
    <row r="13" spans="1:8" x14ac:dyDescent="0.2">
      <c r="A13" s="48" t="s">
        <v>45</v>
      </c>
      <c r="B13" s="48"/>
      <c r="C13" s="48"/>
      <c r="D13" s="7">
        <v>1625.7325174</v>
      </c>
      <c r="E13" s="7">
        <v>100</v>
      </c>
      <c r="F13" s="12"/>
      <c r="G13" s="12"/>
      <c r="H13" s="12"/>
    </row>
    <row r="15" spans="1:8" x14ac:dyDescent="0.2">
      <c r="A15" s="12" t="s">
        <v>48</v>
      </c>
    </row>
    <row r="16" spans="1:8" x14ac:dyDescent="0.2">
      <c r="A16" s="12" t="s">
        <v>49</v>
      </c>
    </row>
    <row r="17" spans="1:5" x14ac:dyDescent="0.2">
      <c r="A17" s="12" t="s">
        <v>50</v>
      </c>
      <c r="B17" s="12"/>
      <c r="C17" s="30" t="s">
        <v>52</v>
      </c>
      <c r="D17" s="30" t="s">
        <v>1150</v>
      </c>
    </row>
    <row r="18" spans="1:5" x14ac:dyDescent="0.2">
      <c r="A18" s="14" t="s">
        <v>53</v>
      </c>
      <c r="C18" s="49">
        <v>11.0672</v>
      </c>
      <c r="D18" s="61">
        <v>10.5182</v>
      </c>
      <c r="E18" s="62"/>
    </row>
    <row r="19" spans="1:5" x14ac:dyDescent="0.2">
      <c r="A19" s="14" t="s">
        <v>54</v>
      </c>
      <c r="C19" s="49">
        <v>11.0672</v>
      </c>
      <c r="D19" s="61">
        <v>10.5182</v>
      </c>
      <c r="E19" s="62"/>
    </row>
    <row r="20" spans="1:5" x14ac:dyDescent="0.2">
      <c r="A20" s="14" t="s">
        <v>55</v>
      </c>
      <c r="C20" s="49">
        <v>12.387</v>
      </c>
      <c r="D20" s="61">
        <v>11.8233</v>
      </c>
      <c r="E20" s="62"/>
    </row>
    <row r="21" spans="1:5" x14ac:dyDescent="0.2">
      <c r="A21" s="14" t="s">
        <v>56</v>
      </c>
      <c r="C21" s="49">
        <v>12.387</v>
      </c>
      <c r="D21" s="61">
        <v>11.8233</v>
      </c>
      <c r="E21" s="62"/>
    </row>
    <row r="23" spans="1:5" x14ac:dyDescent="0.2">
      <c r="A23" s="14" t="s">
        <v>57</v>
      </c>
    </row>
    <row r="25" spans="1:5" x14ac:dyDescent="0.2">
      <c r="A25" s="14" t="s">
        <v>937</v>
      </c>
    </row>
    <row r="27" spans="1:5" x14ac:dyDescent="0.2">
      <c r="A27" s="12" t="s">
        <v>58</v>
      </c>
      <c r="D27" s="30" t="s">
        <v>59</v>
      </c>
    </row>
    <row r="29" spans="1:5" x14ac:dyDescent="0.2">
      <c r="A29" s="12" t="s">
        <v>331</v>
      </c>
      <c r="D29" s="32">
        <v>4.9799999999999997E-2</v>
      </c>
    </row>
    <row r="31" spans="1:5" x14ac:dyDescent="0.2">
      <c r="A31" s="12" t="s">
        <v>61</v>
      </c>
      <c r="D31" s="30" t="s">
        <v>59</v>
      </c>
    </row>
    <row r="33" spans="1:6" x14ac:dyDescent="0.2">
      <c r="A33" s="12" t="s">
        <v>947</v>
      </c>
      <c r="F33" s="14"/>
    </row>
    <row r="34" spans="1:6" x14ac:dyDescent="0.2">
      <c r="A34" s="13"/>
      <c r="F34" s="14"/>
    </row>
    <row r="35" spans="1:6" x14ac:dyDescent="0.2">
      <c r="A35" s="12" t="s">
        <v>941</v>
      </c>
      <c r="F35" s="14"/>
    </row>
    <row r="36" spans="1:6" x14ac:dyDescent="0.2">
      <c r="A36" s="13"/>
      <c r="F36" s="14"/>
    </row>
    <row r="37" spans="1:6" x14ac:dyDescent="0.2">
      <c r="F37" s="14"/>
    </row>
    <row r="38" spans="1:6" x14ac:dyDescent="0.2">
      <c r="F38" s="14"/>
    </row>
    <row r="39" spans="1:6" x14ac:dyDescent="0.2">
      <c r="F39" s="14"/>
    </row>
    <row r="40" spans="1:6" x14ac:dyDescent="0.2">
      <c r="F40" s="14"/>
    </row>
    <row r="41" spans="1:6" x14ac:dyDescent="0.2">
      <c r="F41" s="14"/>
    </row>
    <row r="42" spans="1:6" x14ac:dyDescent="0.2">
      <c r="F42" s="14"/>
    </row>
    <row r="43" spans="1:6" x14ac:dyDescent="0.2">
      <c r="F43" s="14"/>
    </row>
    <row r="44" spans="1:6" x14ac:dyDescent="0.2">
      <c r="F44" s="14"/>
    </row>
    <row r="45" spans="1:6" x14ac:dyDescent="0.2">
      <c r="F45" s="14"/>
    </row>
    <row r="46" spans="1:6" x14ac:dyDescent="0.2">
      <c r="F46" s="14"/>
    </row>
    <row r="47" spans="1:6" x14ac:dyDescent="0.2">
      <c r="F47" s="14"/>
    </row>
    <row r="48" spans="1:6" x14ac:dyDescent="0.2">
      <c r="F48" s="14"/>
    </row>
    <row r="49" spans="1:6" x14ac:dyDescent="0.2">
      <c r="F49" s="14"/>
    </row>
    <row r="50" spans="1:6" x14ac:dyDescent="0.2">
      <c r="F50" s="14"/>
    </row>
    <row r="51" spans="1:6" x14ac:dyDescent="0.2">
      <c r="F51" s="14"/>
    </row>
    <row r="52" spans="1:6" x14ac:dyDescent="0.2">
      <c r="A52" s="12" t="s">
        <v>966</v>
      </c>
      <c r="F52" s="14"/>
    </row>
    <row r="53" spans="1:6" x14ac:dyDescent="0.2">
      <c r="F53" s="14"/>
    </row>
    <row r="54" spans="1:6" x14ac:dyDescent="0.2">
      <c r="A54" s="12" t="s">
        <v>942</v>
      </c>
      <c r="F54" s="14"/>
    </row>
    <row r="55" spans="1:6" x14ac:dyDescent="0.2">
      <c r="F55" s="14"/>
    </row>
    <row r="56" spans="1:6" x14ac:dyDescent="0.2">
      <c r="F56" s="14"/>
    </row>
    <row r="57" spans="1:6" x14ac:dyDescent="0.2">
      <c r="F57" s="14"/>
    </row>
    <row r="58" spans="1:6" x14ac:dyDescent="0.2">
      <c r="F58" s="14"/>
    </row>
    <row r="59" spans="1:6" x14ac:dyDescent="0.2">
      <c r="F59" s="14"/>
    </row>
    <row r="60" spans="1:6" x14ac:dyDescent="0.2">
      <c r="F60" s="14"/>
    </row>
    <row r="61" spans="1:6" x14ac:dyDescent="0.2">
      <c r="F61" s="14"/>
    </row>
    <row r="62" spans="1:6" x14ac:dyDescent="0.2">
      <c r="F62" s="14"/>
    </row>
    <row r="63" spans="1:6" x14ac:dyDescent="0.2">
      <c r="F63" s="14"/>
    </row>
    <row r="64" spans="1:6" x14ac:dyDescent="0.2">
      <c r="F64" s="14"/>
    </row>
    <row r="65" spans="1:6" x14ac:dyDescent="0.2">
      <c r="F65" s="14"/>
    </row>
    <row r="66" spans="1:6" x14ac:dyDescent="0.2">
      <c r="F66" s="14"/>
    </row>
    <row r="67" spans="1:6" x14ac:dyDescent="0.2">
      <c r="F67" s="14"/>
    </row>
    <row r="68" spans="1:6" x14ac:dyDescent="0.2">
      <c r="F68" s="14"/>
    </row>
    <row r="69" spans="1:6" x14ac:dyDescent="0.2">
      <c r="F69" s="14"/>
    </row>
    <row r="70" spans="1:6" x14ac:dyDescent="0.2">
      <c r="F70" s="14"/>
    </row>
    <row r="71" spans="1:6" x14ac:dyDescent="0.2">
      <c r="F71" s="14"/>
    </row>
    <row r="72" spans="1:6" x14ac:dyDescent="0.2">
      <c r="F72" s="14"/>
    </row>
    <row r="73" spans="1:6" x14ac:dyDescent="0.2">
      <c r="A73" s="14" t="s">
        <v>940</v>
      </c>
      <c r="F73" s="14"/>
    </row>
    <row r="74" spans="1:6" x14ac:dyDescent="0.2">
      <c r="F74" s="14"/>
    </row>
    <row r="75" spans="1:6" x14ac:dyDescent="0.2">
      <c r="F75" s="14"/>
    </row>
    <row r="76" spans="1:6" x14ac:dyDescent="0.2">
      <c r="F76" s="14"/>
    </row>
    <row r="77" spans="1:6" x14ac:dyDescent="0.2">
      <c r="F77" s="14"/>
    </row>
    <row r="78" spans="1:6" x14ac:dyDescent="0.2">
      <c r="F78" s="14"/>
    </row>
    <row r="79" spans="1:6" x14ac:dyDescent="0.2">
      <c r="F79" s="14"/>
    </row>
    <row r="80" spans="1:6" x14ac:dyDescent="0.2">
      <c r="F80" s="14"/>
    </row>
    <row r="81" spans="6:6" x14ac:dyDescent="0.2">
      <c r="F81" s="14"/>
    </row>
    <row r="82" spans="6:6" x14ac:dyDescent="0.2">
      <c r="F82" s="14"/>
    </row>
    <row r="83" spans="6:6" x14ac:dyDescent="0.2">
      <c r="F83" s="14"/>
    </row>
    <row r="84" spans="6:6" x14ac:dyDescent="0.2">
      <c r="F84" s="14"/>
    </row>
    <row r="85" spans="6:6" x14ac:dyDescent="0.2">
      <c r="F85" s="14"/>
    </row>
    <row r="86" spans="6:6" x14ac:dyDescent="0.2">
      <c r="F86" s="14"/>
    </row>
    <row r="87" spans="6:6" x14ac:dyDescent="0.2">
      <c r="F87" s="14"/>
    </row>
    <row r="88" spans="6:6" x14ac:dyDescent="0.2">
      <c r="F88" s="14"/>
    </row>
    <row r="89" spans="6:6" x14ac:dyDescent="0.2">
      <c r="F89" s="14"/>
    </row>
    <row r="90" spans="6:6" x14ac:dyDescent="0.2">
      <c r="F90" s="14"/>
    </row>
    <row r="91" spans="6:6" x14ac:dyDescent="0.2">
      <c r="F91" s="14"/>
    </row>
    <row r="92" spans="6:6" x14ac:dyDescent="0.2">
      <c r="F92" s="14"/>
    </row>
    <row r="93" spans="6:6" x14ac:dyDescent="0.2">
      <c r="F93" s="14"/>
    </row>
    <row r="94" spans="6:6" x14ac:dyDescent="0.2">
      <c r="F94" s="14"/>
    </row>
    <row r="95" spans="6:6" x14ac:dyDescent="0.2">
      <c r="F95" s="14"/>
    </row>
    <row r="96" spans="6:6" x14ac:dyDescent="0.2">
      <c r="F96" s="14"/>
    </row>
    <row r="97" spans="6:6" x14ac:dyDescent="0.2">
      <c r="F97" s="14"/>
    </row>
    <row r="98" spans="6:6" x14ac:dyDescent="0.2">
      <c r="F98" s="14"/>
    </row>
    <row r="99" spans="6:6" x14ac:dyDescent="0.2">
      <c r="F99" s="14"/>
    </row>
    <row r="100" spans="6:6" x14ac:dyDescent="0.2">
      <c r="F100" s="14"/>
    </row>
    <row r="101" spans="6:6" x14ac:dyDescent="0.2">
      <c r="F101" s="14"/>
    </row>
    <row r="102" spans="6:6" x14ac:dyDescent="0.2">
      <c r="F102" s="14"/>
    </row>
    <row r="103" spans="6:6" x14ac:dyDescent="0.2">
      <c r="F103" s="14"/>
    </row>
    <row r="104" spans="6:6" x14ac:dyDescent="0.2">
      <c r="F104" s="14"/>
    </row>
    <row r="105" spans="6:6" x14ac:dyDescent="0.2">
      <c r="F105" s="14"/>
    </row>
    <row r="106" spans="6:6" x14ac:dyDescent="0.2">
      <c r="F106" s="14"/>
    </row>
    <row r="107" spans="6:6" x14ac:dyDescent="0.2">
      <c r="F107" s="14"/>
    </row>
    <row r="108" spans="6:6" x14ac:dyDescent="0.2">
      <c r="F108" s="14"/>
    </row>
    <row r="109" spans="6:6" x14ac:dyDescent="0.2">
      <c r="F109" s="14"/>
    </row>
    <row r="110" spans="6:6" x14ac:dyDescent="0.2">
      <c r="F110" s="14"/>
    </row>
    <row r="111" spans="6:6" x14ac:dyDescent="0.2">
      <c r="F111" s="14"/>
    </row>
    <row r="112" spans="6:6" x14ac:dyDescent="0.2">
      <c r="F112" s="14"/>
    </row>
    <row r="113" spans="6:6" x14ac:dyDescent="0.2">
      <c r="F113" s="14"/>
    </row>
    <row r="114" spans="6:6" x14ac:dyDescent="0.2">
      <c r="F114" s="14"/>
    </row>
    <row r="115" spans="6:6" x14ac:dyDescent="0.2">
      <c r="F115" s="14"/>
    </row>
    <row r="116" spans="6:6" x14ac:dyDescent="0.2">
      <c r="F116" s="14"/>
    </row>
    <row r="117" spans="6:6" x14ac:dyDescent="0.2">
      <c r="F117" s="14"/>
    </row>
    <row r="118" spans="6:6" x14ac:dyDescent="0.2">
      <c r="F118" s="14"/>
    </row>
    <row r="119" spans="6:6" x14ac:dyDescent="0.2">
      <c r="F119" s="14"/>
    </row>
    <row r="120" spans="6:6" x14ac:dyDescent="0.2">
      <c r="F120" s="14"/>
    </row>
    <row r="121" spans="6:6" x14ac:dyDescent="0.2">
      <c r="F121" s="14"/>
    </row>
    <row r="122" spans="6:6" x14ac:dyDescent="0.2">
      <c r="F122" s="14"/>
    </row>
    <row r="123" spans="6:6" x14ac:dyDescent="0.2">
      <c r="F123" s="14"/>
    </row>
    <row r="124" spans="6:6" x14ac:dyDescent="0.2">
      <c r="F124" s="14"/>
    </row>
    <row r="125" spans="6:6" x14ac:dyDescent="0.2">
      <c r="F125" s="14"/>
    </row>
    <row r="126" spans="6:6" x14ac:dyDescent="0.2">
      <c r="F126" s="14"/>
    </row>
    <row r="127" spans="6:6" x14ac:dyDescent="0.2">
      <c r="F127" s="14"/>
    </row>
    <row r="128" spans="6:6" x14ac:dyDescent="0.2">
      <c r="F128" s="14"/>
    </row>
    <row r="129" spans="6:6" x14ac:dyDescent="0.2">
      <c r="F129" s="14"/>
    </row>
    <row r="130" spans="6:6" x14ac:dyDescent="0.2">
      <c r="F130" s="14"/>
    </row>
    <row r="131" spans="6:6" x14ac:dyDescent="0.2">
      <c r="F131" s="14"/>
    </row>
    <row r="132" spans="6:6" x14ac:dyDescent="0.2">
      <c r="F132" s="14"/>
    </row>
    <row r="133" spans="6:6" x14ac:dyDescent="0.2">
      <c r="F133" s="14"/>
    </row>
    <row r="134" spans="6:6" x14ac:dyDescent="0.2">
      <c r="F134" s="14"/>
    </row>
    <row r="135" spans="6:6" x14ac:dyDescent="0.2">
      <c r="F135" s="14"/>
    </row>
    <row r="136" spans="6:6" x14ac:dyDescent="0.2">
      <c r="F136" s="14"/>
    </row>
    <row r="137" spans="6:6" x14ac:dyDescent="0.2">
      <c r="F137" s="14"/>
    </row>
    <row r="138" spans="6:6" x14ac:dyDescent="0.2">
      <c r="F138" s="14"/>
    </row>
    <row r="139" spans="6:6" x14ac:dyDescent="0.2">
      <c r="F139" s="14"/>
    </row>
    <row r="140" spans="6:6" x14ac:dyDescent="0.2">
      <c r="F140" s="14"/>
    </row>
    <row r="141" spans="6:6" x14ac:dyDescent="0.2">
      <c r="F141" s="14"/>
    </row>
    <row r="142" spans="6:6" x14ac:dyDescent="0.2">
      <c r="F142" s="14"/>
    </row>
    <row r="143" spans="6:6" x14ac:dyDescent="0.2">
      <c r="F143" s="14"/>
    </row>
    <row r="144" spans="6:6" x14ac:dyDescent="0.2">
      <c r="F144" s="14"/>
    </row>
    <row r="145" spans="6:6" x14ac:dyDescent="0.2">
      <c r="F145" s="14"/>
    </row>
    <row r="146" spans="6:6" x14ac:dyDescent="0.2">
      <c r="F146" s="14"/>
    </row>
    <row r="147" spans="6:6" x14ac:dyDescent="0.2">
      <c r="F147" s="14"/>
    </row>
    <row r="148" spans="6:6" x14ac:dyDescent="0.2">
      <c r="F148" s="14"/>
    </row>
    <row r="149" spans="6:6" x14ac:dyDescent="0.2">
      <c r="F149" s="14"/>
    </row>
    <row r="150" spans="6:6" x14ac:dyDescent="0.2">
      <c r="F150" s="14"/>
    </row>
    <row r="151" spans="6:6" x14ac:dyDescent="0.2">
      <c r="F151" s="14"/>
    </row>
    <row r="152" spans="6:6" x14ac:dyDescent="0.2">
      <c r="F152" s="14"/>
    </row>
    <row r="153" spans="6:6" x14ac:dyDescent="0.2">
      <c r="F153" s="14"/>
    </row>
    <row r="154" spans="6:6" x14ac:dyDescent="0.2">
      <c r="F154" s="14"/>
    </row>
    <row r="155" spans="6:6" x14ac:dyDescent="0.2">
      <c r="F155" s="14"/>
    </row>
    <row r="156" spans="6:6" x14ac:dyDescent="0.2">
      <c r="F156" s="14"/>
    </row>
    <row r="157" spans="6:6" x14ac:dyDescent="0.2">
      <c r="F157" s="14"/>
    </row>
    <row r="158" spans="6:6" x14ac:dyDescent="0.2">
      <c r="F158" s="14"/>
    </row>
    <row r="159" spans="6:6" x14ac:dyDescent="0.2">
      <c r="F159" s="14"/>
    </row>
    <row r="160" spans="6:6" x14ac:dyDescent="0.2">
      <c r="F160" s="14"/>
    </row>
    <row r="161" spans="6:6" x14ac:dyDescent="0.2">
      <c r="F161" s="14"/>
    </row>
    <row r="162" spans="6:6" x14ac:dyDescent="0.2">
      <c r="F162" s="14"/>
    </row>
    <row r="163" spans="6:6" x14ac:dyDescent="0.2">
      <c r="F163" s="14"/>
    </row>
    <row r="164" spans="6:6" x14ac:dyDescent="0.2">
      <c r="F164" s="14"/>
    </row>
    <row r="165" spans="6:6" x14ac:dyDescent="0.2">
      <c r="F165" s="14"/>
    </row>
    <row r="166" spans="6:6" x14ac:dyDescent="0.2">
      <c r="F166" s="14"/>
    </row>
    <row r="167" spans="6:6" x14ac:dyDescent="0.2">
      <c r="F167" s="14"/>
    </row>
    <row r="168" spans="6:6" x14ac:dyDescent="0.2">
      <c r="F168" s="14"/>
    </row>
  </sheetData>
  <mergeCells count="1">
    <mergeCell ref="A1:F1"/>
  </mergeCells>
  <conditionalFormatting sqref="F2:F3 E5:E13 F14:F32">
    <cfRule type="cellIs" dxfId="28" priority="2" stopIfTrue="1" operator="between">
      <formula>0.009</formula>
      <formula>-0.009</formula>
    </cfRule>
  </conditionalFormatting>
  <conditionalFormatting sqref="F169:F65536">
    <cfRule type="cellIs" dxfId="27"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184"/>
  <sheetViews>
    <sheetView workbookViewId="0">
      <selection sqref="A1:F1"/>
    </sheetView>
  </sheetViews>
  <sheetFormatPr defaultColWidth="9.109375" defaultRowHeight="10.5" x14ac:dyDescent="0.2"/>
  <cols>
    <col min="1" max="1" width="33.44140625" style="14" bestFit="1" customWidth="1"/>
    <col min="2" max="2" width="68.88671875" style="14" customWidth="1"/>
    <col min="3" max="3" width="15.44140625" style="14" bestFit="1" customWidth="1"/>
    <col min="4" max="4" width="27" style="14" customWidth="1"/>
    <col min="5" max="5" width="30.44140625" style="2" customWidth="1"/>
    <col min="6" max="6" width="14.6640625" style="2" bestFit="1" customWidth="1"/>
    <col min="7" max="16384" width="9.109375" style="14"/>
  </cols>
  <sheetData>
    <row r="1" spans="1:7" s="34" customFormat="1" ht="14.4" x14ac:dyDescent="0.2">
      <c r="A1" s="99" t="s">
        <v>926</v>
      </c>
      <c r="B1" s="100"/>
      <c r="C1" s="100"/>
      <c r="D1" s="100"/>
      <c r="E1" s="100"/>
      <c r="F1" s="100"/>
      <c r="G1" s="93"/>
    </row>
    <row r="2" spans="1:7" s="34" customFormat="1" ht="11.8" x14ac:dyDescent="0.2">
      <c r="E2" s="35"/>
      <c r="F2" s="1"/>
    </row>
    <row r="3" spans="1:7" s="34" customFormat="1" ht="11.8" x14ac:dyDescent="0.2">
      <c r="A3" s="36" t="s">
        <v>7</v>
      </c>
      <c r="B3" s="37"/>
      <c r="C3" s="38"/>
      <c r="D3" s="38"/>
      <c r="E3" s="39"/>
      <c r="F3" s="1"/>
    </row>
    <row r="4" spans="1:7" s="34" customFormat="1" ht="23.25" customHeight="1" x14ac:dyDescent="0.2">
      <c r="A4" s="19" t="s">
        <v>2</v>
      </c>
      <c r="B4" s="19" t="s">
        <v>0</v>
      </c>
      <c r="C4" s="40" t="s">
        <v>1</v>
      </c>
      <c r="D4" s="41" t="s">
        <v>6</v>
      </c>
      <c r="E4" s="42" t="s">
        <v>3</v>
      </c>
    </row>
    <row r="5" spans="1:7" x14ac:dyDescent="0.2">
      <c r="A5" s="43" t="s">
        <v>932</v>
      </c>
      <c r="B5" s="44"/>
      <c r="C5" s="44"/>
      <c r="D5" s="4"/>
      <c r="E5" s="4"/>
      <c r="F5" s="14"/>
    </row>
    <row r="6" spans="1:7" x14ac:dyDescent="0.2">
      <c r="A6" s="46" t="s">
        <v>911</v>
      </c>
      <c r="B6" s="46" t="s">
        <v>910</v>
      </c>
      <c r="C6" s="47">
        <v>2248566</v>
      </c>
      <c r="D6" s="5">
        <v>1667.536546</v>
      </c>
      <c r="E6" s="5">
        <v>26.226052395039002</v>
      </c>
      <c r="F6" s="14"/>
    </row>
    <row r="7" spans="1:7" x14ac:dyDescent="0.2">
      <c r="A7" s="46" t="s">
        <v>44</v>
      </c>
      <c r="B7" s="65"/>
      <c r="C7" s="46"/>
      <c r="D7" s="6">
        <f>SUM(D6)</f>
        <v>1667.536546</v>
      </c>
      <c r="E7" s="6">
        <f>SUM(E6)</f>
        <v>26.226052395039002</v>
      </c>
      <c r="F7" s="14"/>
    </row>
    <row r="8" spans="1:7" x14ac:dyDescent="0.2">
      <c r="A8" s="45"/>
      <c r="B8" s="46"/>
      <c r="C8" s="46"/>
      <c r="D8" s="5"/>
      <c r="E8" s="5"/>
      <c r="F8" s="14"/>
    </row>
    <row r="9" spans="1:7" x14ac:dyDescent="0.2">
      <c r="A9" s="45"/>
      <c r="B9" s="46"/>
      <c r="C9" s="46"/>
      <c r="D9" s="5"/>
      <c r="E9" s="5"/>
      <c r="F9" s="14"/>
    </row>
    <row r="10" spans="1:7" x14ac:dyDescent="0.2">
      <c r="A10" s="45" t="s">
        <v>43</v>
      </c>
      <c r="B10" s="46"/>
      <c r="C10" s="46"/>
      <c r="D10" s="5"/>
      <c r="E10" s="5"/>
      <c r="F10" s="14"/>
    </row>
    <row r="11" spans="1:7" x14ac:dyDescent="0.2">
      <c r="A11" s="46" t="s">
        <v>909</v>
      </c>
      <c r="B11" s="53" t="s">
        <v>908</v>
      </c>
      <c r="C11" s="47">
        <v>167171.552</v>
      </c>
      <c r="D11" s="5">
        <v>1757.869385</v>
      </c>
      <c r="E11" s="5">
        <v>27.6467551522226</v>
      </c>
      <c r="F11" s="14"/>
    </row>
    <row r="12" spans="1:7" x14ac:dyDescent="0.2">
      <c r="A12" s="46" t="s">
        <v>912</v>
      </c>
      <c r="B12" s="53" t="s">
        <v>930</v>
      </c>
      <c r="C12" s="47">
        <v>2161947.8760000002</v>
      </c>
      <c r="D12" s="5">
        <v>1384.9611050000001</v>
      </c>
      <c r="E12" s="5">
        <v>21.7818689443111</v>
      </c>
      <c r="F12" s="14"/>
    </row>
    <row r="13" spans="1:7" x14ac:dyDescent="0.2">
      <c r="A13" s="46" t="s">
        <v>913</v>
      </c>
      <c r="B13" s="53" t="s">
        <v>931</v>
      </c>
      <c r="C13" s="47">
        <v>4152615.3160000001</v>
      </c>
      <c r="D13" s="5">
        <v>1383.281841</v>
      </c>
      <c r="E13" s="5">
        <v>21.7554584492879</v>
      </c>
      <c r="F13" s="14"/>
    </row>
    <row r="14" spans="1:7" ht="20.95" x14ac:dyDescent="0.2">
      <c r="A14" s="46" t="s">
        <v>915</v>
      </c>
      <c r="B14" s="53" t="s">
        <v>914</v>
      </c>
      <c r="C14" s="47">
        <v>48.798999999999999</v>
      </c>
      <c r="D14" s="5">
        <v>1.5766642</v>
      </c>
      <c r="E14" s="5">
        <v>2.4796864583130001E-2</v>
      </c>
      <c r="F14" s="14"/>
    </row>
    <row r="15" spans="1:7" x14ac:dyDescent="0.2">
      <c r="A15" s="46" t="s">
        <v>453</v>
      </c>
      <c r="B15" s="53" t="s">
        <v>452</v>
      </c>
      <c r="C15" s="47">
        <v>13.571999999999999</v>
      </c>
      <c r="D15" s="5">
        <v>0.52885839999999995</v>
      </c>
      <c r="E15" s="5">
        <v>8.3175796903682906E-3</v>
      </c>
      <c r="F15" s="14"/>
    </row>
    <row r="16" spans="1:7" ht="20.95" x14ac:dyDescent="0.2">
      <c r="A16" s="46" t="s">
        <v>917</v>
      </c>
      <c r="B16" s="53" t="s">
        <v>916</v>
      </c>
      <c r="C16" s="47">
        <v>23973.544999999998</v>
      </c>
      <c r="D16" s="5">
        <v>2.3973545E-5</v>
      </c>
      <c r="E16" s="5">
        <v>3.7704207969114301E-7</v>
      </c>
      <c r="F16" s="14"/>
    </row>
    <row r="17" spans="1:8" x14ac:dyDescent="0.2">
      <c r="A17" s="45" t="s">
        <v>31</v>
      </c>
      <c r="B17" s="45"/>
      <c r="C17" s="45"/>
      <c r="D17" s="6">
        <f>SUM(D11:D16)</f>
        <v>4528.2178775735447</v>
      </c>
      <c r="E17" s="6">
        <f>SUM(E11:E16)</f>
        <v>71.217197367137175</v>
      </c>
      <c r="F17" s="12"/>
      <c r="G17" s="12"/>
      <c r="H17" s="12"/>
    </row>
    <row r="18" spans="1:8" x14ac:dyDescent="0.2">
      <c r="A18" s="46"/>
      <c r="B18" s="46"/>
      <c r="C18" s="46"/>
      <c r="D18" s="5"/>
      <c r="E18" s="5"/>
      <c r="F18" s="14"/>
    </row>
    <row r="19" spans="1:8" x14ac:dyDescent="0.2">
      <c r="A19" s="45" t="s">
        <v>44</v>
      </c>
      <c r="B19" s="45"/>
      <c r="C19" s="45"/>
      <c r="D19" s="6">
        <f>D17+D7</f>
        <v>6195.754423573545</v>
      </c>
      <c r="E19" s="6">
        <f>E17+E7</f>
        <v>97.44324976217618</v>
      </c>
      <c r="F19" s="12"/>
      <c r="G19" s="12"/>
      <c r="H19" s="12"/>
    </row>
    <row r="20" spans="1:8" x14ac:dyDescent="0.2">
      <c r="A20" s="45"/>
      <c r="B20" s="45"/>
      <c r="C20" s="45"/>
      <c r="D20" s="6"/>
      <c r="E20" s="6"/>
      <c r="F20" s="12"/>
      <c r="G20" s="12"/>
      <c r="H20" s="12"/>
    </row>
    <row r="21" spans="1:8" x14ac:dyDescent="0.2">
      <c r="A21" s="45" t="s">
        <v>46</v>
      </c>
      <c r="B21" s="45"/>
      <c r="C21" s="45"/>
      <c r="D21" s="6">
        <f>D23-(D19)</f>
        <v>162.56638232645491</v>
      </c>
      <c r="E21" s="6">
        <f>E23-(E19)</f>
        <v>2.5567502378238203</v>
      </c>
      <c r="F21" s="12"/>
      <c r="G21" s="12"/>
      <c r="H21" s="12"/>
    </row>
    <row r="22" spans="1:8" x14ac:dyDescent="0.2">
      <c r="A22" s="45"/>
      <c r="B22" s="45"/>
      <c r="C22" s="45"/>
      <c r="D22" s="6"/>
      <c r="E22" s="6"/>
      <c r="F22" s="12"/>
      <c r="G22" s="12"/>
      <c r="H22" s="12"/>
    </row>
    <row r="23" spans="1:8" x14ac:dyDescent="0.2">
      <c r="A23" s="48" t="s">
        <v>45</v>
      </c>
      <c r="B23" s="48"/>
      <c r="C23" s="48"/>
      <c r="D23" s="7">
        <v>6358.3208058999999</v>
      </c>
      <c r="E23" s="7">
        <v>100</v>
      </c>
      <c r="F23" s="12"/>
      <c r="G23" s="12"/>
      <c r="H23" s="12"/>
    </row>
    <row r="24" spans="1:8" x14ac:dyDescent="0.2">
      <c r="E24" s="27" t="s">
        <v>776</v>
      </c>
      <c r="F24" s="3"/>
    </row>
    <row r="25" spans="1:8" x14ac:dyDescent="0.2">
      <c r="A25" s="12" t="s">
        <v>330</v>
      </c>
    </row>
    <row r="27" spans="1:8" ht="34.200000000000003" customHeight="1" x14ac:dyDescent="0.2">
      <c r="A27" s="106" t="s">
        <v>1294</v>
      </c>
      <c r="B27" s="106"/>
      <c r="C27" s="106"/>
      <c r="D27" s="106"/>
      <c r="E27" s="106"/>
    </row>
    <row r="29" spans="1:8" x14ac:dyDescent="0.2">
      <c r="A29" s="12" t="s">
        <v>48</v>
      </c>
    </row>
    <row r="30" spans="1:8" x14ac:dyDescent="0.2">
      <c r="A30" s="12" t="s">
        <v>49</v>
      </c>
    </row>
    <row r="31" spans="1:8" x14ac:dyDescent="0.2">
      <c r="A31" s="12" t="s">
        <v>50</v>
      </c>
      <c r="B31" s="12"/>
      <c r="C31" s="30" t="s">
        <v>52</v>
      </c>
      <c r="D31" s="30" t="s">
        <v>1150</v>
      </c>
    </row>
    <row r="32" spans="1:8" x14ac:dyDescent="0.2">
      <c r="A32" s="14" t="s">
        <v>53</v>
      </c>
      <c r="C32" s="49">
        <v>19.306699999999999</v>
      </c>
      <c r="D32" s="61">
        <v>19.683199999999999</v>
      </c>
      <c r="E32" s="62"/>
    </row>
    <row r="33" spans="1:5" x14ac:dyDescent="0.2">
      <c r="A33" s="14" t="s">
        <v>54</v>
      </c>
      <c r="C33" s="49">
        <v>19.306699999999999</v>
      </c>
      <c r="D33" s="61">
        <v>19.683199999999999</v>
      </c>
      <c r="E33" s="62"/>
    </row>
    <row r="34" spans="1:5" x14ac:dyDescent="0.2">
      <c r="A34" s="14" t="s">
        <v>55</v>
      </c>
      <c r="C34" s="49">
        <v>21.613800000000001</v>
      </c>
      <c r="D34" s="61">
        <v>22.141200000000001</v>
      </c>
      <c r="E34" s="62"/>
    </row>
    <row r="35" spans="1:5" x14ac:dyDescent="0.2">
      <c r="A35" s="14" t="s">
        <v>56</v>
      </c>
      <c r="C35" s="49">
        <v>21.613800000000001</v>
      </c>
      <c r="D35" s="61">
        <v>22.141200000000001</v>
      </c>
      <c r="E35" s="62"/>
    </row>
    <row r="37" spans="1:5" x14ac:dyDescent="0.2">
      <c r="A37" s="14" t="s">
        <v>57</v>
      </c>
    </row>
    <row r="39" spans="1:5" x14ac:dyDescent="0.2">
      <c r="A39" s="14" t="s">
        <v>937</v>
      </c>
    </row>
    <row r="41" spans="1:5" x14ac:dyDescent="0.2">
      <c r="A41" s="12" t="s">
        <v>58</v>
      </c>
      <c r="D41" s="30" t="s">
        <v>59</v>
      </c>
    </row>
    <row r="43" spans="1:5" x14ac:dyDescent="0.2">
      <c r="A43" s="12" t="s">
        <v>331</v>
      </c>
      <c r="D43" s="32">
        <v>0.19520000000000001</v>
      </c>
    </row>
    <row r="45" spans="1:5" x14ac:dyDescent="0.2">
      <c r="A45" s="12" t="s">
        <v>61</v>
      </c>
      <c r="D45" s="30" t="s">
        <v>59</v>
      </c>
    </row>
    <row r="46" spans="1:5" x14ac:dyDescent="0.2">
      <c r="A46" s="29" t="s">
        <v>1363</v>
      </c>
      <c r="D46" s="30"/>
    </row>
    <row r="47" spans="1:5" ht="15.05" x14ac:dyDescent="0.3">
      <c r="A47" s="31" t="s">
        <v>1364</v>
      </c>
      <c r="D47" s="30"/>
    </row>
    <row r="48" spans="1:5" x14ac:dyDescent="0.2">
      <c r="A48" s="12"/>
      <c r="D48" s="30"/>
    </row>
    <row r="49" spans="1:6" x14ac:dyDescent="0.2">
      <c r="A49" s="12" t="s">
        <v>947</v>
      </c>
      <c r="F49" s="14"/>
    </row>
    <row r="50" spans="1:6" x14ac:dyDescent="0.2">
      <c r="A50" s="12"/>
      <c r="F50" s="14"/>
    </row>
    <row r="51" spans="1:6" x14ac:dyDescent="0.2">
      <c r="A51" s="12" t="s">
        <v>941</v>
      </c>
      <c r="F51" s="14"/>
    </row>
    <row r="52" spans="1:6" x14ac:dyDescent="0.2">
      <c r="A52" s="13"/>
      <c r="F52" s="14"/>
    </row>
    <row r="53" spans="1:6" x14ac:dyDescent="0.2">
      <c r="F53" s="14"/>
    </row>
    <row r="54" spans="1:6" x14ac:dyDescent="0.2">
      <c r="F54" s="14"/>
    </row>
    <row r="55" spans="1:6" x14ac:dyDescent="0.2">
      <c r="F55" s="14"/>
    </row>
    <row r="56" spans="1:6" x14ac:dyDescent="0.2">
      <c r="F56" s="14"/>
    </row>
    <row r="57" spans="1:6" x14ac:dyDescent="0.2">
      <c r="F57" s="14"/>
    </row>
    <row r="58" spans="1:6" x14ac:dyDescent="0.2">
      <c r="F58" s="14"/>
    </row>
    <row r="59" spans="1:6" x14ac:dyDescent="0.2">
      <c r="F59" s="14"/>
    </row>
    <row r="60" spans="1:6" x14ac:dyDescent="0.2">
      <c r="F60" s="14"/>
    </row>
    <row r="61" spans="1:6" x14ac:dyDescent="0.2">
      <c r="F61" s="14"/>
    </row>
    <row r="62" spans="1:6" x14ac:dyDescent="0.2">
      <c r="F62" s="14"/>
    </row>
    <row r="63" spans="1:6" x14ac:dyDescent="0.2">
      <c r="B63" s="15"/>
      <c r="C63" s="15"/>
      <c r="D63" s="15"/>
      <c r="E63" s="15"/>
      <c r="F63" s="14"/>
    </row>
    <row r="64" spans="1:6" x14ac:dyDescent="0.2">
      <c r="F64" s="14"/>
    </row>
    <row r="65" spans="1:6" x14ac:dyDescent="0.2">
      <c r="F65" s="14"/>
    </row>
    <row r="66" spans="1:6" x14ac:dyDescent="0.2">
      <c r="F66" s="14"/>
    </row>
    <row r="67" spans="1:6" x14ac:dyDescent="0.2">
      <c r="F67" s="14"/>
    </row>
    <row r="68" spans="1:6" x14ac:dyDescent="0.2">
      <c r="A68" s="16" t="s">
        <v>967</v>
      </c>
      <c r="F68" s="14"/>
    </row>
    <row r="69" spans="1:6" x14ac:dyDescent="0.2">
      <c r="F69" s="14"/>
    </row>
    <row r="70" spans="1:6" x14ac:dyDescent="0.2">
      <c r="A70" s="12" t="s">
        <v>942</v>
      </c>
      <c r="F70" s="14"/>
    </row>
    <row r="71" spans="1:6" x14ac:dyDescent="0.2">
      <c r="F71" s="14"/>
    </row>
    <row r="72" spans="1:6" x14ac:dyDescent="0.2">
      <c r="F72" s="14"/>
    </row>
    <row r="73" spans="1:6" x14ac:dyDescent="0.2">
      <c r="F73" s="14"/>
    </row>
    <row r="74" spans="1:6" x14ac:dyDescent="0.2">
      <c r="F74" s="14"/>
    </row>
    <row r="75" spans="1:6" x14ac:dyDescent="0.2">
      <c r="F75" s="14"/>
    </row>
    <row r="76" spans="1:6" x14ac:dyDescent="0.2">
      <c r="F76" s="14"/>
    </row>
    <row r="77" spans="1:6" x14ac:dyDescent="0.2">
      <c r="F77" s="14"/>
    </row>
    <row r="78" spans="1:6" x14ac:dyDescent="0.2">
      <c r="F78" s="14"/>
    </row>
    <row r="79" spans="1:6" x14ac:dyDescent="0.2">
      <c r="F79" s="14"/>
    </row>
    <row r="80" spans="1:6" x14ac:dyDescent="0.2">
      <c r="F80" s="14"/>
    </row>
    <row r="81" spans="1:6" x14ac:dyDescent="0.2">
      <c r="F81" s="14"/>
    </row>
    <row r="82" spans="1:6" x14ac:dyDescent="0.2">
      <c r="F82" s="14"/>
    </row>
    <row r="83" spans="1:6" x14ac:dyDescent="0.2">
      <c r="F83" s="14"/>
    </row>
    <row r="84" spans="1:6" x14ac:dyDescent="0.2">
      <c r="F84" s="14"/>
    </row>
    <row r="85" spans="1:6" x14ac:dyDescent="0.2">
      <c r="F85" s="14"/>
    </row>
    <row r="86" spans="1:6" x14ac:dyDescent="0.2">
      <c r="F86" s="14"/>
    </row>
    <row r="87" spans="1:6" x14ac:dyDescent="0.2">
      <c r="A87" s="12" t="s">
        <v>968</v>
      </c>
      <c r="F87" s="14"/>
    </row>
    <row r="88" spans="1:6" x14ac:dyDescent="0.2">
      <c r="F88" s="14"/>
    </row>
    <row r="89" spans="1:6" x14ac:dyDescent="0.2">
      <c r="A89" s="14" t="s">
        <v>940</v>
      </c>
      <c r="F89" s="14"/>
    </row>
    <row r="90" spans="1:6" x14ac:dyDescent="0.2">
      <c r="F90" s="14"/>
    </row>
    <row r="91" spans="1:6" x14ac:dyDescent="0.2">
      <c r="F91" s="14"/>
    </row>
    <row r="92" spans="1:6" x14ac:dyDescent="0.2">
      <c r="F92" s="14"/>
    </row>
    <row r="93" spans="1:6" x14ac:dyDescent="0.2">
      <c r="F93" s="14"/>
    </row>
    <row r="94" spans="1:6" x14ac:dyDescent="0.2">
      <c r="F94" s="14"/>
    </row>
    <row r="95" spans="1:6" x14ac:dyDescent="0.2">
      <c r="F95" s="14"/>
    </row>
    <row r="96" spans="1:6" x14ac:dyDescent="0.2">
      <c r="F96" s="14"/>
    </row>
    <row r="97" spans="6:6" x14ac:dyDescent="0.2">
      <c r="F97" s="14"/>
    </row>
    <row r="98" spans="6:6" x14ac:dyDescent="0.2">
      <c r="F98" s="14"/>
    </row>
    <row r="99" spans="6:6" x14ac:dyDescent="0.2">
      <c r="F99" s="14"/>
    </row>
    <row r="100" spans="6:6" x14ac:dyDescent="0.2">
      <c r="F100" s="14"/>
    </row>
    <row r="101" spans="6:6" x14ac:dyDescent="0.2">
      <c r="F101" s="14"/>
    </row>
    <row r="102" spans="6:6" x14ac:dyDescent="0.2">
      <c r="F102" s="14"/>
    </row>
    <row r="103" spans="6:6" x14ac:dyDescent="0.2">
      <c r="F103" s="14"/>
    </row>
    <row r="104" spans="6:6" x14ac:dyDescent="0.2">
      <c r="F104" s="14"/>
    </row>
    <row r="105" spans="6:6" x14ac:dyDescent="0.2">
      <c r="F105" s="14"/>
    </row>
    <row r="106" spans="6:6" x14ac:dyDescent="0.2">
      <c r="F106" s="14"/>
    </row>
    <row r="107" spans="6:6" x14ac:dyDescent="0.2">
      <c r="F107" s="14"/>
    </row>
    <row r="108" spans="6:6" x14ac:dyDescent="0.2">
      <c r="F108" s="14"/>
    </row>
    <row r="109" spans="6:6" x14ac:dyDescent="0.2">
      <c r="F109" s="14"/>
    </row>
    <row r="110" spans="6:6" x14ac:dyDescent="0.2">
      <c r="F110" s="14"/>
    </row>
    <row r="111" spans="6:6" x14ac:dyDescent="0.2">
      <c r="F111" s="14"/>
    </row>
    <row r="112" spans="6:6" x14ac:dyDescent="0.2">
      <c r="F112" s="14"/>
    </row>
    <row r="113" spans="6:6" x14ac:dyDescent="0.2">
      <c r="F113" s="14"/>
    </row>
    <row r="114" spans="6:6" x14ac:dyDescent="0.2">
      <c r="F114" s="14"/>
    </row>
    <row r="115" spans="6:6" x14ac:dyDescent="0.2">
      <c r="F115" s="14"/>
    </row>
    <row r="116" spans="6:6" x14ac:dyDescent="0.2">
      <c r="F116" s="14"/>
    </row>
    <row r="117" spans="6:6" x14ac:dyDescent="0.2">
      <c r="F117" s="14"/>
    </row>
    <row r="118" spans="6:6" x14ac:dyDescent="0.2">
      <c r="F118" s="14"/>
    </row>
    <row r="119" spans="6:6" x14ac:dyDescent="0.2">
      <c r="F119" s="14"/>
    </row>
    <row r="120" spans="6:6" x14ac:dyDescent="0.2">
      <c r="F120" s="14"/>
    </row>
    <row r="121" spans="6:6" x14ac:dyDescent="0.2">
      <c r="F121" s="14"/>
    </row>
    <row r="122" spans="6:6" x14ac:dyDescent="0.2">
      <c r="F122" s="14"/>
    </row>
    <row r="123" spans="6:6" x14ac:dyDescent="0.2">
      <c r="F123" s="14"/>
    </row>
    <row r="124" spans="6:6" x14ac:dyDescent="0.2">
      <c r="F124" s="14"/>
    </row>
    <row r="125" spans="6:6" x14ac:dyDescent="0.2">
      <c r="F125" s="14"/>
    </row>
    <row r="126" spans="6:6" x14ac:dyDescent="0.2">
      <c r="F126" s="14"/>
    </row>
    <row r="127" spans="6:6" x14ac:dyDescent="0.2">
      <c r="F127" s="14"/>
    </row>
    <row r="128" spans="6:6" x14ac:dyDescent="0.2">
      <c r="F128" s="14"/>
    </row>
    <row r="129" spans="6:6" x14ac:dyDescent="0.2">
      <c r="F129" s="14"/>
    </row>
    <row r="130" spans="6:6" x14ac:dyDescent="0.2">
      <c r="F130" s="14"/>
    </row>
    <row r="131" spans="6:6" x14ac:dyDescent="0.2">
      <c r="F131" s="14"/>
    </row>
    <row r="132" spans="6:6" x14ac:dyDescent="0.2">
      <c r="F132" s="14"/>
    </row>
    <row r="133" spans="6:6" x14ac:dyDescent="0.2">
      <c r="F133" s="14"/>
    </row>
    <row r="134" spans="6:6" x14ac:dyDescent="0.2">
      <c r="F134" s="14"/>
    </row>
    <row r="135" spans="6:6" x14ac:dyDescent="0.2">
      <c r="F135" s="14"/>
    </row>
    <row r="136" spans="6:6" x14ac:dyDescent="0.2">
      <c r="F136" s="14"/>
    </row>
    <row r="137" spans="6:6" x14ac:dyDescent="0.2">
      <c r="F137" s="14"/>
    </row>
    <row r="138" spans="6:6" x14ac:dyDescent="0.2">
      <c r="F138" s="14"/>
    </row>
    <row r="139" spans="6:6" x14ac:dyDescent="0.2">
      <c r="F139" s="14"/>
    </row>
    <row r="140" spans="6:6" x14ac:dyDescent="0.2">
      <c r="F140" s="14"/>
    </row>
    <row r="141" spans="6:6" x14ac:dyDescent="0.2">
      <c r="F141" s="14"/>
    </row>
    <row r="142" spans="6:6" x14ac:dyDescent="0.2">
      <c r="F142" s="14"/>
    </row>
    <row r="143" spans="6:6" x14ac:dyDescent="0.2">
      <c r="F143" s="14"/>
    </row>
    <row r="144" spans="6:6" x14ac:dyDescent="0.2">
      <c r="F144" s="14"/>
    </row>
    <row r="145" spans="6:6" x14ac:dyDescent="0.2">
      <c r="F145" s="14"/>
    </row>
    <row r="146" spans="6:6" x14ac:dyDescent="0.2">
      <c r="F146" s="14"/>
    </row>
    <row r="147" spans="6:6" x14ac:dyDescent="0.2">
      <c r="F147" s="14"/>
    </row>
    <row r="148" spans="6:6" x14ac:dyDescent="0.2">
      <c r="F148" s="14"/>
    </row>
    <row r="149" spans="6:6" x14ac:dyDescent="0.2">
      <c r="F149" s="14"/>
    </row>
    <row r="150" spans="6:6" x14ac:dyDescent="0.2">
      <c r="F150" s="14"/>
    </row>
    <row r="151" spans="6:6" x14ac:dyDescent="0.2">
      <c r="F151" s="14"/>
    </row>
    <row r="152" spans="6:6" x14ac:dyDescent="0.2">
      <c r="F152" s="14"/>
    </row>
    <row r="153" spans="6:6" x14ac:dyDescent="0.2">
      <c r="F153" s="14"/>
    </row>
    <row r="154" spans="6:6" x14ac:dyDescent="0.2">
      <c r="F154" s="14"/>
    </row>
    <row r="155" spans="6:6" x14ac:dyDescent="0.2">
      <c r="F155" s="14"/>
    </row>
    <row r="156" spans="6:6" x14ac:dyDescent="0.2">
      <c r="F156" s="14"/>
    </row>
    <row r="157" spans="6:6" x14ac:dyDescent="0.2">
      <c r="F157" s="14"/>
    </row>
    <row r="158" spans="6:6" x14ac:dyDescent="0.2">
      <c r="F158" s="14"/>
    </row>
    <row r="159" spans="6:6" x14ac:dyDescent="0.2">
      <c r="F159" s="14"/>
    </row>
    <row r="160" spans="6:6" x14ac:dyDescent="0.2">
      <c r="F160" s="14"/>
    </row>
    <row r="161" spans="6:6" x14ac:dyDescent="0.2">
      <c r="F161" s="14"/>
    </row>
    <row r="162" spans="6:6" x14ac:dyDescent="0.2">
      <c r="F162" s="14"/>
    </row>
    <row r="163" spans="6:6" x14ac:dyDescent="0.2">
      <c r="F163" s="14"/>
    </row>
    <row r="164" spans="6:6" x14ac:dyDescent="0.2">
      <c r="F164" s="14"/>
    </row>
    <row r="165" spans="6:6" x14ac:dyDescent="0.2">
      <c r="F165" s="14"/>
    </row>
    <row r="166" spans="6:6" x14ac:dyDescent="0.2">
      <c r="F166" s="14"/>
    </row>
    <row r="167" spans="6:6" x14ac:dyDescent="0.2">
      <c r="F167" s="14"/>
    </row>
    <row r="168" spans="6:6" x14ac:dyDescent="0.2">
      <c r="F168" s="14"/>
    </row>
    <row r="169" spans="6:6" x14ac:dyDescent="0.2">
      <c r="F169" s="14"/>
    </row>
    <row r="170" spans="6:6" x14ac:dyDescent="0.2">
      <c r="F170" s="14"/>
    </row>
    <row r="171" spans="6:6" x14ac:dyDescent="0.2">
      <c r="F171" s="14"/>
    </row>
    <row r="172" spans="6:6" x14ac:dyDescent="0.2">
      <c r="F172" s="14"/>
    </row>
    <row r="173" spans="6:6" x14ac:dyDescent="0.2">
      <c r="F173" s="14"/>
    </row>
    <row r="174" spans="6:6" x14ac:dyDescent="0.2">
      <c r="F174" s="14"/>
    </row>
    <row r="175" spans="6:6" x14ac:dyDescent="0.2">
      <c r="F175" s="14"/>
    </row>
    <row r="176" spans="6:6" x14ac:dyDescent="0.2">
      <c r="F176" s="14"/>
    </row>
    <row r="177" spans="6:6" x14ac:dyDescent="0.2">
      <c r="F177" s="14"/>
    </row>
    <row r="178" spans="6:6" x14ac:dyDescent="0.2">
      <c r="F178" s="14"/>
    </row>
    <row r="179" spans="6:6" x14ac:dyDescent="0.2">
      <c r="F179" s="14"/>
    </row>
    <row r="180" spans="6:6" x14ac:dyDescent="0.2">
      <c r="F180" s="14"/>
    </row>
    <row r="181" spans="6:6" x14ac:dyDescent="0.2">
      <c r="F181" s="14"/>
    </row>
    <row r="182" spans="6:6" x14ac:dyDescent="0.2">
      <c r="F182" s="14"/>
    </row>
    <row r="183" spans="6:6" x14ac:dyDescent="0.2">
      <c r="F183" s="14"/>
    </row>
    <row r="184" spans="6:6" x14ac:dyDescent="0.2">
      <c r="F184" s="14"/>
    </row>
  </sheetData>
  <mergeCells count="2">
    <mergeCell ref="A1:F1"/>
    <mergeCell ref="A27:E27"/>
  </mergeCells>
  <conditionalFormatting sqref="D19">
    <cfRule type="cellIs" dxfId="26" priority="4" stopIfTrue="1" operator="between">
      <formula>0.009</formula>
      <formula>-0.009</formula>
    </cfRule>
  </conditionalFormatting>
  <conditionalFormatting sqref="E5:E6">
    <cfRule type="cellIs" dxfId="25" priority="6" stopIfTrue="1" operator="between">
      <formula>0.009</formula>
      <formula>-0.009</formula>
    </cfRule>
  </conditionalFormatting>
  <conditionalFormatting sqref="E8:E20">
    <cfRule type="cellIs" dxfId="24" priority="5" stopIfTrue="1" operator="between">
      <formula>0.009</formula>
      <formula>-0.009</formula>
    </cfRule>
  </conditionalFormatting>
  <conditionalFormatting sqref="E22:E24">
    <cfRule type="cellIs" dxfId="23" priority="1" stopIfTrue="1" operator="between">
      <formula>0.009</formula>
      <formula>-0.009</formula>
    </cfRule>
  </conditionalFormatting>
  <conditionalFormatting sqref="F2:F3">
    <cfRule type="cellIs" dxfId="22" priority="7" stopIfTrue="1" operator="between">
      <formula>0.009</formula>
      <formula>-0.009</formula>
    </cfRule>
  </conditionalFormatting>
  <conditionalFormatting sqref="F24:F48">
    <cfRule type="cellIs" dxfId="21" priority="2" stopIfTrue="1" operator="between">
      <formula>0.009</formula>
      <formula>-0.009</formula>
    </cfRule>
  </conditionalFormatting>
  <conditionalFormatting sqref="F185:F65540">
    <cfRule type="cellIs" dxfId="20"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183"/>
  <sheetViews>
    <sheetView workbookViewId="0">
      <selection sqref="A1:F1"/>
    </sheetView>
  </sheetViews>
  <sheetFormatPr defaultColWidth="9.109375" defaultRowHeight="10.5" x14ac:dyDescent="0.2"/>
  <cols>
    <col min="1" max="1" width="33.44140625" style="14" bestFit="1" customWidth="1"/>
    <col min="2" max="2" width="72.6640625" style="14" customWidth="1"/>
    <col min="3" max="3" width="24.6640625" style="14" bestFit="1" customWidth="1"/>
    <col min="4" max="4" width="27.33203125" style="14" customWidth="1"/>
    <col min="5" max="5" width="30.44140625" style="2" customWidth="1"/>
    <col min="6" max="6" width="14.6640625" style="2" bestFit="1" customWidth="1"/>
    <col min="7" max="16384" width="9.109375" style="14"/>
  </cols>
  <sheetData>
    <row r="1" spans="1:8" s="34" customFormat="1" ht="14.4" x14ac:dyDescent="0.2">
      <c r="A1" s="99" t="s">
        <v>927</v>
      </c>
      <c r="B1" s="100"/>
      <c r="C1" s="100"/>
      <c r="D1" s="100"/>
      <c r="E1" s="100"/>
      <c r="F1" s="100"/>
      <c r="G1" s="93"/>
    </row>
    <row r="2" spans="1:8" s="34" customFormat="1" ht="11.8" x14ac:dyDescent="0.2">
      <c r="E2" s="35"/>
      <c r="F2" s="1"/>
    </row>
    <row r="3" spans="1:8" s="34" customFormat="1" ht="11.8" x14ac:dyDescent="0.2">
      <c r="A3" s="36" t="s">
        <v>7</v>
      </c>
      <c r="B3" s="37"/>
      <c r="C3" s="38"/>
      <c r="D3" s="38"/>
      <c r="E3" s="39"/>
      <c r="F3" s="1"/>
    </row>
    <row r="4" spans="1:8" s="34" customFormat="1" ht="23.25" customHeight="1" x14ac:dyDescent="0.2">
      <c r="A4" s="19" t="s">
        <v>2</v>
      </c>
      <c r="B4" s="19" t="s">
        <v>0</v>
      </c>
      <c r="C4" s="40" t="s">
        <v>1</v>
      </c>
      <c r="D4" s="41" t="s">
        <v>6</v>
      </c>
      <c r="E4" s="42" t="s">
        <v>3</v>
      </c>
    </row>
    <row r="5" spans="1:8" x14ac:dyDescent="0.2">
      <c r="A5" s="43" t="s">
        <v>43</v>
      </c>
      <c r="B5" s="44"/>
      <c r="C5" s="44"/>
      <c r="D5" s="4"/>
      <c r="E5" s="4"/>
      <c r="F5" s="14"/>
    </row>
    <row r="6" spans="1:8" x14ac:dyDescent="0.2">
      <c r="A6" s="46" t="s">
        <v>919</v>
      </c>
      <c r="B6" s="53" t="s">
        <v>918</v>
      </c>
      <c r="C6" s="47">
        <v>3891232.82</v>
      </c>
      <c r="D6" s="5">
        <v>65712.318719999996</v>
      </c>
      <c r="E6" s="5">
        <v>51.641329539664198</v>
      </c>
      <c r="F6" s="14"/>
    </row>
    <row r="7" spans="1:8" x14ac:dyDescent="0.2">
      <c r="A7" s="46" t="s">
        <v>912</v>
      </c>
      <c r="B7" s="53" t="s">
        <v>930</v>
      </c>
      <c r="C7" s="47">
        <v>45966037.005000003</v>
      </c>
      <c r="D7" s="5">
        <v>29446.211029999999</v>
      </c>
      <c r="E7" s="5">
        <v>23.1408892140023</v>
      </c>
      <c r="F7" s="14"/>
    </row>
    <row r="8" spans="1:8" x14ac:dyDescent="0.2">
      <c r="A8" s="46" t="s">
        <v>913</v>
      </c>
      <c r="B8" s="53" t="s">
        <v>931</v>
      </c>
      <c r="C8" s="47">
        <v>88171177.535999998</v>
      </c>
      <c r="D8" s="5">
        <v>29370.789120000001</v>
      </c>
      <c r="E8" s="5">
        <v>23.081617409496101</v>
      </c>
      <c r="F8" s="14"/>
    </row>
    <row r="9" spans="1:8" ht="20.95" x14ac:dyDescent="0.2">
      <c r="A9" s="46" t="s">
        <v>915</v>
      </c>
      <c r="B9" s="53" t="s">
        <v>914</v>
      </c>
      <c r="C9" s="47">
        <v>1210.933</v>
      </c>
      <c r="D9" s="5">
        <v>39.124464199999998</v>
      </c>
      <c r="E9" s="5">
        <v>3.07467365049784E-2</v>
      </c>
      <c r="F9" s="14"/>
    </row>
    <row r="10" spans="1:8" ht="20.95" x14ac:dyDescent="0.2">
      <c r="A10" s="46" t="s">
        <v>921</v>
      </c>
      <c r="B10" s="53" t="s">
        <v>920</v>
      </c>
      <c r="C10" s="47">
        <v>1483902.88</v>
      </c>
      <c r="D10" s="5">
        <v>1.48390288E-3</v>
      </c>
      <c r="E10" s="5">
        <v>1.1661545220685399E-6</v>
      </c>
      <c r="F10" s="14"/>
    </row>
    <row r="11" spans="1:8" ht="20.95" x14ac:dyDescent="0.2">
      <c r="A11" s="46" t="s">
        <v>917</v>
      </c>
      <c r="B11" s="53" t="s">
        <v>916</v>
      </c>
      <c r="C11" s="47">
        <v>1370528.45</v>
      </c>
      <c r="D11" s="5">
        <v>1.3705284499999999E-3</v>
      </c>
      <c r="E11" s="5">
        <v>1.07705697666082E-6</v>
      </c>
      <c r="F11" s="14"/>
    </row>
    <row r="12" spans="1:8" x14ac:dyDescent="0.2">
      <c r="A12" s="45" t="s">
        <v>31</v>
      </c>
      <c r="B12" s="45"/>
      <c r="C12" s="45"/>
      <c r="D12" s="6">
        <f>SUM(D6:D11)</f>
        <v>124568.44618863131</v>
      </c>
      <c r="E12" s="6">
        <f>SUM(E6:E11)</f>
        <v>97.89458514287908</v>
      </c>
      <c r="F12" s="12"/>
      <c r="G12" s="12"/>
      <c r="H12" s="12"/>
    </row>
    <row r="13" spans="1:8" x14ac:dyDescent="0.2">
      <c r="A13" s="46"/>
      <c r="B13" s="46"/>
      <c r="C13" s="46"/>
      <c r="D13" s="5"/>
      <c r="E13" s="5"/>
      <c r="F13" s="14"/>
    </row>
    <row r="14" spans="1:8" x14ac:dyDescent="0.2">
      <c r="A14" s="45" t="s">
        <v>44</v>
      </c>
      <c r="B14" s="45"/>
      <c r="C14" s="45"/>
      <c r="D14" s="6">
        <f>D12</f>
        <v>124568.44618863131</v>
      </c>
      <c r="E14" s="6">
        <f>E12</f>
        <v>97.89458514287908</v>
      </c>
      <c r="F14" s="12"/>
      <c r="G14" s="12"/>
      <c r="H14" s="12"/>
    </row>
    <row r="15" spans="1:8" x14ac:dyDescent="0.2">
      <c r="A15" s="45"/>
      <c r="B15" s="45"/>
      <c r="C15" s="45"/>
      <c r="D15" s="6"/>
      <c r="E15" s="6"/>
      <c r="F15" s="12"/>
      <c r="G15" s="12"/>
      <c r="H15" s="12"/>
    </row>
    <row r="16" spans="1:8" x14ac:dyDescent="0.2">
      <c r="A16" s="45" t="s">
        <v>46</v>
      </c>
      <c r="B16" s="45"/>
      <c r="C16" s="45"/>
      <c r="D16" s="6">
        <f>D18-(D12)</f>
        <v>2679.0885006686876</v>
      </c>
      <c r="E16" s="6">
        <f>E18-(E12)</f>
        <v>2.1054148571209197</v>
      </c>
      <c r="F16" s="12"/>
      <c r="G16" s="12"/>
      <c r="H16" s="12"/>
    </row>
    <row r="17" spans="1:8" x14ac:dyDescent="0.2">
      <c r="A17" s="45"/>
      <c r="B17" s="45"/>
      <c r="C17" s="45"/>
      <c r="D17" s="6"/>
      <c r="E17" s="6"/>
      <c r="F17" s="12"/>
      <c r="G17" s="12"/>
      <c r="H17" s="12"/>
    </row>
    <row r="18" spans="1:8" x14ac:dyDescent="0.2">
      <c r="A18" s="48" t="s">
        <v>45</v>
      </c>
      <c r="B18" s="48"/>
      <c r="C18" s="48"/>
      <c r="D18" s="7">
        <v>127247.5346893</v>
      </c>
      <c r="E18" s="7">
        <v>100</v>
      </c>
      <c r="F18" s="12"/>
      <c r="G18" s="12"/>
      <c r="H18" s="12"/>
    </row>
    <row r="19" spans="1:8" x14ac:dyDescent="0.2">
      <c r="E19" s="27" t="s">
        <v>776</v>
      </c>
      <c r="F19" s="3"/>
    </row>
    <row r="20" spans="1:8" x14ac:dyDescent="0.2">
      <c r="A20" s="12" t="s">
        <v>330</v>
      </c>
    </row>
    <row r="21" spans="1:8" x14ac:dyDescent="0.2">
      <c r="A21" s="12"/>
    </row>
    <row r="22" spans="1:8" ht="34.200000000000003" customHeight="1" x14ac:dyDescent="0.2">
      <c r="A22" s="106" t="s">
        <v>1294</v>
      </c>
      <c r="B22" s="106"/>
      <c r="C22" s="106"/>
      <c r="D22" s="106"/>
      <c r="E22" s="106"/>
    </row>
    <row r="24" spans="1:8" x14ac:dyDescent="0.2">
      <c r="A24" s="12" t="s">
        <v>48</v>
      </c>
    </row>
    <row r="25" spans="1:8" x14ac:dyDescent="0.2">
      <c r="A25" s="12" t="s">
        <v>49</v>
      </c>
    </row>
    <row r="26" spans="1:8" x14ac:dyDescent="0.2">
      <c r="A26" s="12" t="s">
        <v>50</v>
      </c>
      <c r="B26" s="12"/>
      <c r="C26" s="30" t="s">
        <v>52</v>
      </c>
      <c r="D26" s="30" t="s">
        <v>1150</v>
      </c>
    </row>
    <row r="27" spans="1:8" x14ac:dyDescent="0.2">
      <c r="A27" s="14" t="s">
        <v>53</v>
      </c>
      <c r="C27" s="49">
        <v>161.52359999999999</v>
      </c>
      <c r="D27" s="61">
        <v>156.75</v>
      </c>
      <c r="E27" s="62"/>
    </row>
    <row r="28" spans="1:8" x14ac:dyDescent="0.2">
      <c r="A28" s="14" t="s">
        <v>54</v>
      </c>
      <c r="C28" s="49">
        <v>45.5291</v>
      </c>
      <c r="D28" s="61">
        <v>42.484000000000002</v>
      </c>
      <c r="E28" s="62"/>
    </row>
    <row r="29" spans="1:8" x14ac:dyDescent="0.2">
      <c r="A29" s="14" t="s">
        <v>55</v>
      </c>
      <c r="C29" s="49">
        <v>181.2687</v>
      </c>
      <c r="D29" s="61">
        <v>176.70419999999999</v>
      </c>
      <c r="E29" s="62"/>
    </row>
    <row r="30" spans="1:8" x14ac:dyDescent="0.2">
      <c r="A30" s="14" t="s">
        <v>56</v>
      </c>
      <c r="C30" s="49">
        <v>53.487000000000002</v>
      </c>
      <c r="D30" s="61">
        <v>50.1312</v>
      </c>
      <c r="E30" s="62"/>
    </row>
    <row r="32" spans="1:8" x14ac:dyDescent="0.2">
      <c r="A32" s="14" t="s">
        <v>937</v>
      </c>
    </row>
    <row r="34" spans="1:6" x14ac:dyDescent="0.2">
      <c r="A34" s="12" t="s">
        <v>58</v>
      </c>
    </row>
    <row r="35" spans="1:6" x14ac:dyDescent="0.2">
      <c r="A35" s="101" t="s">
        <v>62</v>
      </c>
      <c r="B35" s="102"/>
      <c r="C35" s="51" t="s">
        <v>63</v>
      </c>
    </row>
    <row r="36" spans="1:6" x14ac:dyDescent="0.2">
      <c r="A36" s="97" t="s">
        <v>54</v>
      </c>
      <c r="B36" s="98"/>
      <c r="C36" s="52">
        <v>1.7</v>
      </c>
    </row>
    <row r="37" spans="1:6" x14ac:dyDescent="0.2">
      <c r="A37" s="97" t="s">
        <v>56</v>
      </c>
      <c r="B37" s="98"/>
      <c r="C37" s="52">
        <v>2</v>
      </c>
    </row>
    <row r="38" spans="1:6" x14ac:dyDescent="0.2">
      <c r="A38" s="14" t="s">
        <v>64</v>
      </c>
    </row>
    <row r="39" spans="1:6" x14ac:dyDescent="0.2">
      <c r="A39" s="14" t="s">
        <v>57</v>
      </c>
    </row>
    <row r="41" spans="1:6" x14ac:dyDescent="0.2">
      <c r="A41" s="12" t="s">
        <v>331</v>
      </c>
      <c r="D41" s="32">
        <v>0.11700000000000001</v>
      </c>
    </row>
    <row r="43" spans="1:6" x14ac:dyDescent="0.2">
      <c r="A43" s="12" t="s">
        <v>61</v>
      </c>
      <c r="D43" s="30" t="s">
        <v>59</v>
      </c>
    </row>
    <row r="44" spans="1:6" x14ac:dyDescent="0.2">
      <c r="A44" s="29" t="s">
        <v>1363</v>
      </c>
      <c r="D44" s="30"/>
    </row>
    <row r="45" spans="1:6" ht="15.05" x14ac:dyDescent="0.3">
      <c r="A45" s="31" t="s">
        <v>1364</v>
      </c>
      <c r="D45" s="30"/>
    </row>
    <row r="47" spans="1:6" x14ac:dyDescent="0.2">
      <c r="A47" s="12" t="s">
        <v>947</v>
      </c>
      <c r="F47" s="14"/>
    </row>
    <row r="48" spans="1:6" x14ac:dyDescent="0.2">
      <c r="A48" s="13"/>
      <c r="F48" s="14"/>
    </row>
    <row r="49" spans="1:6" x14ac:dyDescent="0.2">
      <c r="A49" s="12" t="s">
        <v>941</v>
      </c>
      <c r="F49" s="14"/>
    </row>
    <row r="50" spans="1:6" x14ac:dyDescent="0.2">
      <c r="A50" s="13"/>
      <c r="F50" s="14"/>
    </row>
    <row r="51" spans="1:6" x14ac:dyDescent="0.2">
      <c r="F51" s="14"/>
    </row>
    <row r="52" spans="1:6" x14ac:dyDescent="0.2">
      <c r="F52" s="14"/>
    </row>
    <row r="53" spans="1:6" x14ac:dyDescent="0.2">
      <c r="F53" s="14"/>
    </row>
    <row r="54" spans="1:6" x14ac:dyDescent="0.2">
      <c r="F54" s="14"/>
    </row>
    <row r="55" spans="1:6" x14ac:dyDescent="0.2">
      <c r="F55" s="14"/>
    </row>
    <row r="56" spans="1:6" x14ac:dyDescent="0.2">
      <c r="F56" s="14"/>
    </row>
    <row r="57" spans="1:6" x14ac:dyDescent="0.2">
      <c r="F57" s="14"/>
    </row>
    <row r="58" spans="1:6" x14ac:dyDescent="0.2">
      <c r="F58" s="14"/>
    </row>
    <row r="59" spans="1:6" x14ac:dyDescent="0.2">
      <c r="F59" s="14"/>
    </row>
    <row r="60" spans="1:6" x14ac:dyDescent="0.2">
      <c r="F60" s="14"/>
    </row>
    <row r="61" spans="1:6" x14ac:dyDescent="0.2">
      <c r="F61" s="14"/>
    </row>
    <row r="62" spans="1:6" x14ac:dyDescent="0.2">
      <c r="F62" s="14"/>
    </row>
    <row r="63" spans="1:6" x14ac:dyDescent="0.2">
      <c r="F63" s="14"/>
    </row>
    <row r="64" spans="1:6" x14ac:dyDescent="0.2">
      <c r="F64" s="14"/>
    </row>
    <row r="65" spans="1:6" x14ac:dyDescent="0.2">
      <c r="F65" s="14"/>
    </row>
    <row r="66" spans="1:6" x14ac:dyDescent="0.2">
      <c r="F66" s="14"/>
    </row>
    <row r="67" spans="1:6" x14ac:dyDescent="0.2">
      <c r="A67" s="12" t="s">
        <v>969</v>
      </c>
      <c r="F67" s="14"/>
    </row>
    <row r="68" spans="1:6" x14ac:dyDescent="0.2">
      <c r="F68" s="14"/>
    </row>
    <row r="69" spans="1:6" x14ac:dyDescent="0.2">
      <c r="A69" s="12" t="s">
        <v>942</v>
      </c>
      <c r="F69" s="14"/>
    </row>
    <row r="70" spans="1:6" x14ac:dyDescent="0.2">
      <c r="F70" s="14"/>
    </row>
    <row r="71" spans="1:6" x14ac:dyDescent="0.2">
      <c r="F71" s="14"/>
    </row>
    <row r="72" spans="1:6" x14ac:dyDescent="0.2">
      <c r="F72" s="14"/>
    </row>
    <row r="73" spans="1:6" x14ac:dyDescent="0.2">
      <c r="F73" s="14"/>
    </row>
    <row r="74" spans="1:6" x14ac:dyDescent="0.2">
      <c r="F74" s="14"/>
    </row>
    <row r="75" spans="1:6" x14ac:dyDescent="0.2">
      <c r="F75" s="14"/>
    </row>
    <row r="76" spans="1:6" x14ac:dyDescent="0.2">
      <c r="F76" s="14"/>
    </row>
    <row r="77" spans="1:6" x14ac:dyDescent="0.2">
      <c r="F77" s="14"/>
    </row>
    <row r="78" spans="1:6" x14ac:dyDescent="0.2">
      <c r="F78" s="14"/>
    </row>
    <row r="79" spans="1:6" x14ac:dyDescent="0.2">
      <c r="F79" s="14"/>
    </row>
    <row r="80" spans="1:6" x14ac:dyDescent="0.2">
      <c r="F80" s="14"/>
    </row>
    <row r="81" spans="1:6" x14ac:dyDescent="0.2">
      <c r="B81" s="63"/>
      <c r="C81" s="63"/>
      <c r="D81" s="63"/>
      <c r="E81" s="63"/>
      <c r="F81" s="14"/>
    </row>
    <row r="82" spans="1:6" x14ac:dyDescent="0.2">
      <c r="F82" s="14"/>
    </row>
    <row r="83" spans="1:6" x14ac:dyDescent="0.2">
      <c r="F83" s="14"/>
    </row>
    <row r="84" spans="1:6" x14ac:dyDescent="0.2">
      <c r="F84" s="14"/>
    </row>
    <row r="85" spans="1:6" x14ac:dyDescent="0.2">
      <c r="F85" s="14"/>
    </row>
    <row r="86" spans="1:6" x14ac:dyDescent="0.2">
      <c r="A86" s="64" t="s">
        <v>970</v>
      </c>
      <c r="F86" s="14"/>
    </row>
    <row r="87" spans="1:6" x14ac:dyDescent="0.2">
      <c r="F87" s="14"/>
    </row>
    <row r="88" spans="1:6" x14ac:dyDescent="0.2">
      <c r="A88" s="14" t="s">
        <v>940</v>
      </c>
      <c r="F88" s="14"/>
    </row>
    <row r="89" spans="1:6" x14ac:dyDescent="0.2">
      <c r="F89" s="14"/>
    </row>
    <row r="90" spans="1:6" x14ac:dyDescent="0.2">
      <c r="F90" s="14"/>
    </row>
    <row r="91" spans="1:6" x14ac:dyDescent="0.2">
      <c r="F91" s="14"/>
    </row>
    <row r="92" spans="1:6" x14ac:dyDescent="0.2">
      <c r="F92" s="14"/>
    </row>
    <row r="93" spans="1:6" x14ac:dyDescent="0.2">
      <c r="F93" s="14"/>
    </row>
    <row r="94" spans="1:6" x14ac:dyDescent="0.2">
      <c r="F94" s="14"/>
    </row>
    <row r="95" spans="1:6" x14ac:dyDescent="0.2">
      <c r="F95" s="14"/>
    </row>
    <row r="96" spans="1:6" x14ac:dyDescent="0.2">
      <c r="F96" s="14"/>
    </row>
    <row r="97" spans="6:6" x14ac:dyDescent="0.2">
      <c r="F97" s="14"/>
    </row>
    <row r="98" spans="6:6" x14ac:dyDescent="0.2">
      <c r="F98" s="14"/>
    </row>
    <row r="99" spans="6:6" x14ac:dyDescent="0.2">
      <c r="F99" s="14"/>
    </row>
    <row r="100" spans="6:6" x14ac:dyDescent="0.2">
      <c r="F100" s="14"/>
    </row>
    <row r="101" spans="6:6" x14ac:dyDescent="0.2">
      <c r="F101" s="14"/>
    </row>
    <row r="102" spans="6:6" x14ac:dyDescent="0.2">
      <c r="F102" s="14"/>
    </row>
    <row r="103" spans="6:6" x14ac:dyDescent="0.2">
      <c r="F103" s="14"/>
    </row>
    <row r="104" spans="6:6" x14ac:dyDescent="0.2">
      <c r="F104" s="14"/>
    </row>
    <row r="105" spans="6:6" x14ac:dyDescent="0.2">
      <c r="F105" s="14"/>
    </row>
    <row r="106" spans="6:6" x14ac:dyDescent="0.2">
      <c r="F106" s="14"/>
    </row>
    <row r="107" spans="6:6" x14ac:dyDescent="0.2">
      <c r="F107" s="14"/>
    </row>
    <row r="108" spans="6:6" x14ac:dyDescent="0.2">
      <c r="F108" s="14"/>
    </row>
    <row r="109" spans="6:6" x14ac:dyDescent="0.2">
      <c r="F109" s="14"/>
    </row>
    <row r="110" spans="6:6" x14ac:dyDescent="0.2">
      <c r="F110" s="14"/>
    </row>
    <row r="111" spans="6:6" x14ac:dyDescent="0.2">
      <c r="F111" s="14"/>
    </row>
    <row r="112" spans="6:6" x14ac:dyDescent="0.2">
      <c r="F112" s="14"/>
    </row>
    <row r="113" spans="6:6" x14ac:dyDescent="0.2">
      <c r="F113" s="14"/>
    </row>
    <row r="114" spans="6:6" x14ac:dyDescent="0.2">
      <c r="F114" s="14"/>
    </row>
    <row r="115" spans="6:6" x14ac:dyDescent="0.2">
      <c r="F115" s="14"/>
    </row>
    <row r="116" spans="6:6" x14ac:dyDescent="0.2">
      <c r="F116" s="14"/>
    </row>
    <row r="117" spans="6:6" x14ac:dyDescent="0.2">
      <c r="F117" s="14"/>
    </row>
    <row r="118" spans="6:6" x14ac:dyDescent="0.2">
      <c r="F118" s="14"/>
    </row>
    <row r="119" spans="6:6" x14ac:dyDescent="0.2">
      <c r="F119" s="14"/>
    </row>
    <row r="120" spans="6:6" x14ac:dyDescent="0.2">
      <c r="F120" s="14"/>
    </row>
    <row r="121" spans="6:6" x14ac:dyDescent="0.2">
      <c r="F121" s="14"/>
    </row>
    <row r="122" spans="6:6" x14ac:dyDescent="0.2">
      <c r="F122" s="14"/>
    </row>
    <row r="123" spans="6:6" x14ac:dyDescent="0.2">
      <c r="F123" s="14"/>
    </row>
    <row r="124" spans="6:6" x14ac:dyDescent="0.2">
      <c r="F124" s="14"/>
    </row>
    <row r="125" spans="6:6" x14ac:dyDescent="0.2">
      <c r="F125" s="14"/>
    </row>
    <row r="126" spans="6:6" x14ac:dyDescent="0.2">
      <c r="F126" s="14"/>
    </row>
    <row r="127" spans="6:6" x14ac:dyDescent="0.2">
      <c r="F127" s="14"/>
    </row>
    <row r="128" spans="6:6" x14ac:dyDescent="0.2">
      <c r="F128" s="14"/>
    </row>
    <row r="129" spans="6:6" x14ac:dyDescent="0.2">
      <c r="F129" s="14"/>
    </row>
    <row r="130" spans="6:6" x14ac:dyDescent="0.2">
      <c r="F130" s="14"/>
    </row>
    <row r="131" spans="6:6" x14ac:dyDescent="0.2">
      <c r="F131" s="14"/>
    </row>
    <row r="132" spans="6:6" x14ac:dyDescent="0.2">
      <c r="F132" s="14"/>
    </row>
    <row r="133" spans="6:6" x14ac:dyDescent="0.2">
      <c r="F133" s="14"/>
    </row>
    <row r="134" spans="6:6" x14ac:dyDescent="0.2">
      <c r="F134" s="14"/>
    </row>
    <row r="135" spans="6:6" x14ac:dyDescent="0.2">
      <c r="F135" s="14"/>
    </row>
    <row r="136" spans="6:6" x14ac:dyDescent="0.2">
      <c r="F136" s="14"/>
    </row>
    <row r="137" spans="6:6" x14ac:dyDescent="0.2">
      <c r="F137" s="14"/>
    </row>
    <row r="138" spans="6:6" x14ac:dyDescent="0.2">
      <c r="F138" s="14"/>
    </row>
    <row r="139" spans="6:6" x14ac:dyDescent="0.2">
      <c r="F139" s="14"/>
    </row>
    <row r="140" spans="6:6" x14ac:dyDescent="0.2">
      <c r="F140" s="14"/>
    </row>
    <row r="141" spans="6:6" x14ac:dyDescent="0.2">
      <c r="F141" s="14"/>
    </row>
    <row r="142" spans="6:6" x14ac:dyDescent="0.2">
      <c r="F142" s="14"/>
    </row>
    <row r="143" spans="6:6" x14ac:dyDescent="0.2">
      <c r="F143" s="14"/>
    </row>
    <row r="144" spans="6:6" x14ac:dyDescent="0.2">
      <c r="F144" s="14"/>
    </row>
    <row r="145" spans="6:6" x14ac:dyDescent="0.2">
      <c r="F145" s="14"/>
    </row>
    <row r="146" spans="6:6" x14ac:dyDescent="0.2">
      <c r="F146" s="14"/>
    </row>
    <row r="147" spans="6:6" x14ac:dyDescent="0.2">
      <c r="F147" s="14"/>
    </row>
    <row r="148" spans="6:6" x14ac:dyDescent="0.2">
      <c r="F148" s="14"/>
    </row>
    <row r="149" spans="6:6" x14ac:dyDescent="0.2">
      <c r="F149" s="14"/>
    </row>
    <row r="150" spans="6:6" x14ac:dyDescent="0.2">
      <c r="F150" s="14"/>
    </row>
    <row r="151" spans="6:6" x14ac:dyDescent="0.2">
      <c r="F151" s="14"/>
    </row>
    <row r="152" spans="6:6" x14ac:dyDescent="0.2">
      <c r="F152" s="14"/>
    </row>
    <row r="153" spans="6:6" x14ac:dyDescent="0.2">
      <c r="F153" s="14"/>
    </row>
    <row r="154" spans="6:6" x14ac:dyDescent="0.2">
      <c r="F154" s="14"/>
    </row>
    <row r="155" spans="6:6" x14ac:dyDescent="0.2">
      <c r="F155" s="14"/>
    </row>
    <row r="156" spans="6:6" x14ac:dyDescent="0.2">
      <c r="F156" s="14"/>
    </row>
    <row r="157" spans="6:6" x14ac:dyDescent="0.2">
      <c r="F157" s="14"/>
    </row>
    <row r="158" spans="6:6" x14ac:dyDescent="0.2">
      <c r="F158" s="14"/>
    </row>
    <row r="159" spans="6:6" x14ac:dyDescent="0.2">
      <c r="F159" s="14"/>
    </row>
    <row r="160" spans="6:6" x14ac:dyDescent="0.2">
      <c r="F160" s="14"/>
    </row>
    <row r="161" spans="6:6" x14ac:dyDescent="0.2">
      <c r="F161" s="14"/>
    </row>
    <row r="162" spans="6:6" x14ac:dyDescent="0.2">
      <c r="F162" s="14"/>
    </row>
    <row r="163" spans="6:6" x14ac:dyDescent="0.2">
      <c r="F163" s="14"/>
    </row>
    <row r="164" spans="6:6" x14ac:dyDescent="0.2">
      <c r="F164" s="14"/>
    </row>
    <row r="165" spans="6:6" x14ac:dyDescent="0.2">
      <c r="F165" s="14"/>
    </row>
    <row r="166" spans="6:6" x14ac:dyDescent="0.2">
      <c r="F166" s="14"/>
    </row>
    <row r="167" spans="6:6" x14ac:dyDescent="0.2">
      <c r="F167" s="14"/>
    </row>
    <row r="168" spans="6:6" x14ac:dyDescent="0.2">
      <c r="F168" s="14"/>
    </row>
    <row r="169" spans="6:6" x14ac:dyDescent="0.2">
      <c r="F169" s="14"/>
    </row>
    <row r="170" spans="6:6" x14ac:dyDescent="0.2">
      <c r="F170" s="14"/>
    </row>
    <row r="171" spans="6:6" x14ac:dyDescent="0.2">
      <c r="F171" s="14"/>
    </row>
    <row r="172" spans="6:6" x14ac:dyDescent="0.2">
      <c r="F172" s="14"/>
    </row>
    <row r="173" spans="6:6" x14ac:dyDescent="0.2">
      <c r="F173" s="14"/>
    </row>
    <row r="174" spans="6:6" x14ac:dyDescent="0.2">
      <c r="F174" s="14"/>
    </row>
    <row r="175" spans="6:6" x14ac:dyDescent="0.2">
      <c r="F175" s="14"/>
    </row>
    <row r="176" spans="6:6" x14ac:dyDescent="0.2">
      <c r="F176" s="14"/>
    </row>
    <row r="177" spans="6:6" x14ac:dyDescent="0.2">
      <c r="F177" s="14"/>
    </row>
    <row r="178" spans="6:6" x14ac:dyDescent="0.2">
      <c r="F178" s="14"/>
    </row>
    <row r="179" spans="6:6" x14ac:dyDescent="0.2">
      <c r="F179" s="14"/>
    </row>
    <row r="180" spans="6:6" x14ac:dyDescent="0.2">
      <c r="F180" s="14"/>
    </row>
    <row r="181" spans="6:6" x14ac:dyDescent="0.2">
      <c r="F181" s="14"/>
    </row>
    <row r="182" spans="6:6" x14ac:dyDescent="0.2">
      <c r="F182" s="14"/>
    </row>
    <row r="183" spans="6:6" x14ac:dyDescent="0.2">
      <c r="F183" s="14"/>
    </row>
  </sheetData>
  <mergeCells count="5">
    <mergeCell ref="A1:F1"/>
    <mergeCell ref="A35:B35"/>
    <mergeCell ref="A36:B36"/>
    <mergeCell ref="A37:B37"/>
    <mergeCell ref="A22:E22"/>
  </mergeCells>
  <conditionalFormatting sqref="E5:E19">
    <cfRule type="cellIs" dxfId="19" priority="1" stopIfTrue="1" operator="between">
      <formula>0.009</formula>
      <formula>-0.009</formula>
    </cfRule>
  </conditionalFormatting>
  <conditionalFormatting sqref="F2:F3">
    <cfRule type="cellIs" dxfId="18" priority="4" stopIfTrue="1" operator="between">
      <formula>0.009</formula>
      <formula>-0.009</formula>
    </cfRule>
  </conditionalFormatting>
  <conditionalFormatting sqref="F19:F46">
    <cfRule type="cellIs" dxfId="17" priority="2" stopIfTrue="1" operator="between">
      <formula>0.009</formula>
      <formula>-0.009</formula>
    </cfRule>
  </conditionalFormatting>
  <conditionalFormatting sqref="F184:F65540">
    <cfRule type="cellIs" dxfId="16"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73"/>
  <sheetViews>
    <sheetView zoomScaleNormal="100" workbookViewId="0">
      <selection sqref="A1:G1"/>
    </sheetView>
  </sheetViews>
  <sheetFormatPr defaultColWidth="9.44140625" defaultRowHeight="10.5" x14ac:dyDescent="0.2"/>
  <cols>
    <col min="1" max="1" width="38.5546875" style="14" bestFit="1" customWidth="1"/>
    <col min="2" max="2" width="60" style="14" customWidth="1"/>
    <col min="3" max="3" width="15.44140625" style="14" bestFit="1" customWidth="1"/>
    <col min="4" max="4" width="14.5546875" style="14" bestFit="1" customWidth="1"/>
    <col min="5" max="5" width="25.6640625" style="2" customWidth="1"/>
    <col min="6" max="6" width="13.5546875" style="2" bestFit="1" customWidth="1"/>
    <col min="7" max="7" width="11" style="2" customWidth="1"/>
    <col min="8" max="8" width="9.44140625" style="14"/>
    <col min="9" max="9" width="9.44140625" style="14" customWidth="1"/>
    <col min="10" max="10" width="9" style="14" customWidth="1"/>
    <col min="11" max="13" width="9.44140625" style="14" customWidth="1"/>
    <col min="14" max="16384" width="9.44140625" style="14"/>
  </cols>
  <sheetData>
    <row r="1" spans="1:7" s="34" customFormat="1" ht="15.05" customHeight="1" x14ac:dyDescent="0.2">
      <c r="A1" s="99" t="s">
        <v>1283</v>
      </c>
      <c r="B1" s="100"/>
      <c r="C1" s="100"/>
      <c r="D1" s="100"/>
      <c r="E1" s="100"/>
      <c r="F1" s="100"/>
      <c r="G1" s="100"/>
    </row>
    <row r="2" spans="1:7" s="34" customFormat="1" ht="11.8" x14ac:dyDescent="0.2">
      <c r="A2" s="36" t="s">
        <v>7</v>
      </c>
      <c r="B2" s="14"/>
      <c r="C2" s="14"/>
      <c r="D2" s="14"/>
      <c r="E2" s="2"/>
      <c r="F2" s="2"/>
      <c r="G2" s="2"/>
    </row>
    <row r="3" spans="1:7" s="34" customFormat="1" ht="20.95" x14ac:dyDescent="0.2">
      <c r="A3" s="19" t="s">
        <v>2</v>
      </c>
      <c r="B3" s="19" t="s">
        <v>0</v>
      </c>
      <c r="C3" s="40" t="s">
        <v>973</v>
      </c>
      <c r="D3" s="40" t="s">
        <v>1</v>
      </c>
      <c r="E3" s="41" t="s">
        <v>6</v>
      </c>
      <c r="F3" s="42" t="s">
        <v>3</v>
      </c>
      <c r="G3" s="42" t="s">
        <v>5</v>
      </c>
    </row>
    <row r="4" spans="1:7" s="34" customFormat="1" ht="39.799999999999997" customHeight="1" x14ac:dyDescent="0.2">
      <c r="A4" s="43" t="s">
        <v>25</v>
      </c>
      <c r="B4" s="44"/>
      <c r="C4" s="44"/>
      <c r="D4" s="44"/>
      <c r="E4" s="4"/>
      <c r="F4" s="4"/>
      <c r="G4" s="4"/>
    </row>
    <row r="5" spans="1:7" x14ac:dyDescent="0.2">
      <c r="A5" s="45" t="s">
        <v>26</v>
      </c>
      <c r="B5" s="46"/>
      <c r="C5" s="46"/>
      <c r="D5" s="46"/>
      <c r="E5" s="5"/>
      <c r="F5" s="5"/>
      <c r="G5" s="5"/>
    </row>
    <row r="6" spans="1:7" x14ac:dyDescent="0.2">
      <c r="A6" s="46" t="s">
        <v>1284</v>
      </c>
      <c r="B6" s="46" t="s">
        <v>1285</v>
      </c>
      <c r="C6" s="53" t="s">
        <v>1483</v>
      </c>
      <c r="D6" s="47">
        <v>682</v>
      </c>
      <c r="E6" s="5">
        <v>0</v>
      </c>
      <c r="F6" s="5">
        <v>100</v>
      </c>
      <c r="G6" s="5">
        <v>0</v>
      </c>
    </row>
    <row r="7" spans="1:7" x14ac:dyDescent="0.2">
      <c r="A7" s="45" t="s">
        <v>31</v>
      </c>
      <c r="B7" s="45"/>
      <c r="C7" s="45"/>
      <c r="D7" s="45"/>
      <c r="E7" s="6">
        <v>0</v>
      </c>
      <c r="F7" s="6">
        <v>100</v>
      </c>
      <c r="G7" s="6"/>
    </row>
    <row r="8" spans="1:7" x14ac:dyDescent="0.2">
      <c r="A8" s="46"/>
      <c r="B8" s="46"/>
      <c r="C8" s="46"/>
      <c r="D8" s="46"/>
      <c r="E8" s="5"/>
      <c r="F8" s="5"/>
      <c r="G8" s="5"/>
    </row>
    <row r="9" spans="1:7" x14ac:dyDescent="0.2">
      <c r="A9" s="45" t="s">
        <v>44</v>
      </c>
      <c r="B9" s="45"/>
      <c r="C9" s="45"/>
      <c r="D9" s="45"/>
      <c r="E9" s="6">
        <v>0</v>
      </c>
      <c r="F9" s="6">
        <v>100</v>
      </c>
      <c r="G9" s="6"/>
    </row>
    <row r="10" spans="1:7" x14ac:dyDescent="0.2">
      <c r="A10" s="45"/>
      <c r="B10" s="45"/>
      <c r="C10" s="45"/>
      <c r="D10" s="45"/>
      <c r="E10" s="6"/>
      <c r="F10" s="6"/>
      <c r="G10" s="6"/>
    </row>
    <row r="11" spans="1:7" x14ac:dyDescent="0.2">
      <c r="A11" s="45" t="s">
        <v>46</v>
      </c>
      <c r="B11" s="45"/>
      <c r="C11" s="45"/>
      <c r="D11" s="45"/>
      <c r="E11" s="54">
        <v>0</v>
      </c>
      <c r="F11" s="54">
        <v>0</v>
      </c>
      <c r="G11" s="6"/>
    </row>
    <row r="12" spans="1:7" x14ac:dyDescent="0.2">
      <c r="A12" s="45"/>
      <c r="B12" s="45"/>
      <c r="C12" s="45"/>
      <c r="D12" s="45"/>
      <c r="E12" s="6"/>
      <c r="F12" s="6"/>
      <c r="G12" s="6"/>
    </row>
    <row r="13" spans="1:7" x14ac:dyDescent="0.2">
      <c r="A13" s="48" t="s">
        <v>45</v>
      </c>
      <c r="B13" s="48"/>
      <c r="C13" s="48"/>
      <c r="D13" s="48"/>
      <c r="E13" s="7">
        <v>0</v>
      </c>
      <c r="F13" s="7">
        <v>100</v>
      </c>
      <c r="G13" s="7"/>
    </row>
    <row r="15" spans="1:7" x14ac:dyDescent="0.2">
      <c r="A15" s="12" t="s">
        <v>47</v>
      </c>
    </row>
    <row r="16" spans="1:7" x14ac:dyDescent="0.2">
      <c r="A16" s="12" t="s">
        <v>1286</v>
      </c>
    </row>
    <row r="17" spans="1:7" ht="23.25" customHeight="1" x14ac:dyDescent="0.2">
      <c r="A17" s="106" t="s">
        <v>1287</v>
      </c>
      <c r="B17" s="106"/>
      <c r="C17" s="106"/>
      <c r="D17" s="106"/>
      <c r="E17" s="106"/>
      <c r="F17" s="106"/>
      <c r="G17" s="106"/>
    </row>
    <row r="19" spans="1:7" x14ac:dyDescent="0.2">
      <c r="A19" s="12" t="s">
        <v>48</v>
      </c>
    </row>
    <row r="20" spans="1:7" x14ac:dyDescent="0.2">
      <c r="A20" s="12" t="s">
        <v>49</v>
      </c>
    </row>
    <row r="21" spans="1:7" x14ac:dyDescent="0.2">
      <c r="A21" s="12" t="s">
        <v>50</v>
      </c>
      <c r="B21" s="12"/>
      <c r="C21" s="30" t="s">
        <v>52</v>
      </c>
      <c r="D21" s="12" t="s">
        <v>1150</v>
      </c>
    </row>
    <row r="22" spans="1:7" x14ac:dyDescent="0.2">
      <c r="A22" s="14" t="s">
        <v>53</v>
      </c>
      <c r="C22" s="49">
        <v>0</v>
      </c>
      <c r="D22" s="49">
        <v>0</v>
      </c>
    </row>
    <row r="23" spans="1:7" x14ac:dyDescent="0.2">
      <c r="A23" s="14" t="s">
        <v>54</v>
      </c>
      <c r="C23" s="49">
        <v>0</v>
      </c>
      <c r="D23" s="49">
        <v>0</v>
      </c>
    </row>
    <row r="24" spans="1:7" x14ac:dyDescent="0.2">
      <c r="A24" s="14" t="s">
        <v>55</v>
      </c>
      <c r="C24" s="49">
        <v>0</v>
      </c>
      <c r="D24" s="49">
        <v>0</v>
      </c>
    </row>
    <row r="25" spans="1:7" ht="15.05" customHeight="1" x14ac:dyDescent="0.2">
      <c r="A25" s="14" t="s">
        <v>56</v>
      </c>
      <c r="C25" s="49">
        <v>0</v>
      </c>
      <c r="D25" s="49">
        <v>0</v>
      </c>
    </row>
    <row r="26" spans="1:7" x14ac:dyDescent="0.2">
      <c r="C26" s="49"/>
      <c r="D26" s="49"/>
    </row>
    <row r="27" spans="1:7" x14ac:dyDescent="0.2">
      <c r="A27" s="14" t="s">
        <v>937</v>
      </c>
    </row>
    <row r="29" spans="1:7" ht="12.6" customHeight="1" x14ac:dyDescent="0.2">
      <c r="A29" s="14" t="s">
        <v>57</v>
      </c>
    </row>
    <row r="31" spans="1:7" ht="15.05" x14ac:dyDescent="0.3">
      <c r="A31" s="104" t="s">
        <v>1288</v>
      </c>
      <c r="B31" s="107"/>
      <c r="C31" s="107"/>
      <c r="D31" s="30" t="s">
        <v>59</v>
      </c>
    </row>
    <row r="33" spans="1:7" ht="15.05" x14ac:dyDescent="0.3">
      <c r="A33" s="12" t="s">
        <v>1289</v>
      </c>
      <c r="B33" s="60"/>
      <c r="C33" s="60"/>
    </row>
    <row r="36" spans="1:7" ht="27" customHeight="1" x14ac:dyDescent="0.2"/>
    <row r="38" spans="1:7" ht="22.95" customHeight="1" x14ac:dyDescent="0.2"/>
    <row r="41" spans="1:7" ht="46.5" customHeight="1" x14ac:dyDescent="0.2"/>
    <row r="43" spans="1:7" ht="24.75" customHeight="1" x14ac:dyDescent="0.2"/>
    <row r="45" spans="1:7" s="34" customFormat="1" ht="11.8" x14ac:dyDescent="0.2">
      <c r="A45" s="14"/>
      <c r="B45" s="14"/>
      <c r="C45" s="14"/>
      <c r="D45" s="14"/>
      <c r="E45" s="2"/>
      <c r="F45" s="2"/>
      <c r="G45" s="2"/>
    </row>
    <row r="47" spans="1:7" s="34" customFormat="1" ht="11.8" x14ac:dyDescent="0.2">
      <c r="A47" s="14"/>
      <c r="B47" s="14"/>
      <c r="C47" s="14"/>
      <c r="D47" s="14"/>
      <c r="E47" s="2"/>
      <c r="F47" s="2"/>
      <c r="G47" s="2"/>
    </row>
    <row r="51" spans="8:9" x14ac:dyDescent="0.2">
      <c r="H51" s="12"/>
      <c r="I51" s="12"/>
    </row>
    <row r="53" spans="8:9" x14ac:dyDescent="0.2">
      <c r="H53" s="12"/>
      <c r="I53" s="12"/>
    </row>
    <row r="54" spans="8:9" x14ac:dyDescent="0.2">
      <c r="H54" s="12"/>
      <c r="I54" s="12"/>
    </row>
    <row r="55" spans="8:9" x14ac:dyDescent="0.2">
      <c r="H55" s="12"/>
      <c r="I55" s="12"/>
    </row>
    <row r="56" spans="8:9" x14ac:dyDescent="0.2">
      <c r="H56" s="12"/>
      <c r="I56" s="12"/>
    </row>
    <row r="57" spans="8:9" x14ac:dyDescent="0.2">
      <c r="H57" s="12"/>
      <c r="I57" s="12"/>
    </row>
    <row r="61" spans="8:9" ht="25.55" customHeight="1" x14ac:dyDescent="0.2"/>
    <row r="73" spans="1:9" s="2" customFormat="1" ht="15.75" customHeight="1" x14ac:dyDescent="0.2">
      <c r="A73" s="14"/>
      <c r="B73" s="14"/>
      <c r="C73" s="14"/>
      <c r="D73" s="14"/>
      <c r="H73" s="14"/>
      <c r="I73" s="14"/>
    </row>
  </sheetData>
  <mergeCells count="3">
    <mergeCell ref="A1:G1"/>
    <mergeCell ref="A17:G17"/>
    <mergeCell ref="A31:C31"/>
  </mergeCells>
  <conditionalFormatting sqref="F2">
    <cfRule type="cellIs" dxfId="15" priority="4" stopIfTrue="1" operator="between">
      <formula>0.009</formula>
      <formula>-0.009</formula>
    </cfRule>
  </conditionalFormatting>
  <conditionalFormatting sqref="F4:F10">
    <cfRule type="cellIs" dxfId="14" priority="3" stopIfTrue="1" operator="between">
      <formula>0.009</formula>
      <formula>-0.009</formula>
    </cfRule>
  </conditionalFormatting>
  <conditionalFormatting sqref="F12:F16">
    <cfRule type="cellIs" dxfId="13" priority="2" stopIfTrue="1" operator="between">
      <formula>0.009</formula>
      <formula>-0.009</formula>
    </cfRule>
  </conditionalFormatting>
  <conditionalFormatting sqref="F18:F65443">
    <cfRule type="cellIs" dxfId="12"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146"/>
  <sheetViews>
    <sheetView zoomScaleNormal="100" workbookViewId="0">
      <selection sqref="A1:G1"/>
    </sheetView>
  </sheetViews>
  <sheetFormatPr defaultColWidth="9.33203125" defaultRowHeight="10.5" x14ac:dyDescent="0.2"/>
  <cols>
    <col min="1" max="1" width="38.5546875" style="14" bestFit="1" customWidth="1"/>
    <col min="2" max="2" width="48.5546875" style="14" bestFit="1" customWidth="1"/>
    <col min="3" max="4" width="15.44140625" style="14" bestFit="1" customWidth="1"/>
    <col min="5" max="5" width="23" style="2" customWidth="1"/>
    <col min="6" max="6" width="14.5546875" style="2" bestFit="1" customWidth="1"/>
    <col min="7" max="7" width="8.5546875" style="2" customWidth="1"/>
    <col min="8" max="16384" width="9.33203125" style="14"/>
  </cols>
  <sheetData>
    <row r="1" spans="1:9" s="34" customFormat="1" ht="14.4" x14ac:dyDescent="0.2">
      <c r="A1" s="99" t="s">
        <v>1290</v>
      </c>
      <c r="B1" s="100"/>
      <c r="C1" s="100"/>
      <c r="D1" s="100"/>
      <c r="E1" s="100"/>
      <c r="F1" s="100"/>
      <c r="G1" s="100"/>
    </row>
    <row r="2" spans="1:9" s="34" customFormat="1" ht="11.8" x14ac:dyDescent="0.2">
      <c r="A2" s="55"/>
      <c r="E2" s="35"/>
      <c r="F2" s="1"/>
      <c r="G2" s="2"/>
    </row>
    <row r="3" spans="1:9" s="34" customFormat="1" ht="11.8" x14ac:dyDescent="0.2">
      <c r="A3" s="36" t="s">
        <v>7</v>
      </c>
      <c r="B3" s="37"/>
      <c r="C3" s="38"/>
      <c r="D3" s="38"/>
      <c r="E3" s="39"/>
      <c r="F3" s="1"/>
      <c r="G3" s="2"/>
    </row>
    <row r="4" spans="1:9" s="34" customFormat="1" ht="20.95" x14ac:dyDescent="0.2">
      <c r="A4" s="19" t="s">
        <v>2</v>
      </c>
      <c r="B4" s="19" t="s">
        <v>0</v>
      </c>
      <c r="C4" s="40" t="s">
        <v>973</v>
      </c>
      <c r="D4" s="40" t="s">
        <v>1</v>
      </c>
      <c r="E4" s="41" t="s">
        <v>6</v>
      </c>
      <c r="F4" s="42" t="s">
        <v>3</v>
      </c>
      <c r="G4" s="42" t="s">
        <v>5</v>
      </c>
    </row>
    <row r="5" spans="1:9" x14ac:dyDescent="0.2">
      <c r="A5" s="45" t="s">
        <v>46</v>
      </c>
      <c r="B5" s="45"/>
      <c r="C5" s="45"/>
      <c r="D5" s="45"/>
      <c r="E5" s="6">
        <v>1250.9374829999999</v>
      </c>
      <c r="F5" s="6">
        <v>100</v>
      </c>
      <c r="G5" s="6"/>
      <c r="H5" s="12"/>
      <c r="I5" s="12"/>
    </row>
    <row r="6" spans="1:9" x14ac:dyDescent="0.2">
      <c r="A6" s="45"/>
      <c r="B6" s="45"/>
      <c r="C6" s="45"/>
      <c r="D6" s="45"/>
      <c r="E6" s="6"/>
      <c r="F6" s="6"/>
      <c r="G6" s="6"/>
      <c r="H6" s="12"/>
      <c r="I6" s="12"/>
    </row>
    <row r="7" spans="1:9" x14ac:dyDescent="0.2">
      <c r="A7" s="48" t="s">
        <v>45</v>
      </c>
      <c r="B7" s="48"/>
      <c r="C7" s="48"/>
      <c r="D7" s="48"/>
      <c r="E7" s="7">
        <v>1250.9374829999999</v>
      </c>
      <c r="F7" s="7">
        <v>100</v>
      </c>
      <c r="G7" s="7"/>
      <c r="H7" s="12"/>
      <c r="I7" s="12"/>
    </row>
    <row r="8" spans="1:9" x14ac:dyDescent="0.2">
      <c r="F8" s="3"/>
    </row>
    <row r="9" spans="1:9" x14ac:dyDescent="0.2">
      <c r="A9" s="12" t="s">
        <v>48</v>
      </c>
    </row>
    <row r="10" spans="1:9" x14ac:dyDescent="0.2">
      <c r="A10" s="12" t="s">
        <v>49</v>
      </c>
    </row>
    <row r="11" spans="1:9" x14ac:dyDescent="0.2">
      <c r="A11" s="12" t="s">
        <v>50</v>
      </c>
      <c r="B11" s="12"/>
      <c r="C11" s="30" t="s">
        <v>52</v>
      </c>
      <c r="D11" s="12" t="s">
        <v>1150</v>
      </c>
    </row>
    <row r="12" spans="1:9" x14ac:dyDescent="0.2">
      <c r="A12" s="14" t="s">
        <v>1151</v>
      </c>
      <c r="C12" s="49">
        <v>5149.4098999999997</v>
      </c>
      <c r="D12" s="49">
        <v>5149.4098999999997</v>
      </c>
    </row>
    <row r="13" spans="1:9" x14ac:dyDescent="0.2">
      <c r="A13" s="14" t="s">
        <v>1153</v>
      </c>
      <c r="C13" s="49">
        <v>1301.4838999999999</v>
      </c>
      <c r="D13" s="49">
        <v>1301.4838999999999</v>
      </c>
    </row>
    <row r="14" spans="1:9" x14ac:dyDescent="0.2">
      <c r="A14" s="14" t="s">
        <v>1154</v>
      </c>
      <c r="C14" s="49">
        <v>1436.9029</v>
      </c>
      <c r="D14" s="49">
        <v>1436.9029</v>
      </c>
    </row>
    <row r="15" spans="1:9" x14ac:dyDescent="0.2">
      <c r="A15" s="14" t="s">
        <v>1155</v>
      </c>
      <c r="C15" s="49">
        <v>1494.8231000000001</v>
      </c>
      <c r="D15" s="49">
        <v>1494.8231000000001</v>
      </c>
    </row>
    <row r="16" spans="1:9" x14ac:dyDescent="0.2">
      <c r="A16" s="14" t="s">
        <v>1291</v>
      </c>
      <c r="C16" s="49">
        <v>4256.4772999999996</v>
      </c>
      <c r="D16" s="49">
        <v>4256.4772999999996</v>
      </c>
    </row>
    <row r="17" spans="1:5" x14ac:dyDescent="0.2">
      <c r="A17" s="14" t="s">
        <v>1156</v>
      </c>
      <c r="C17" s="49">
        <v>5168.6697999999997</v>
      </c>
      <c r="D17" s="49">
        <v>5168.6697999999997</v>
      </c>
    </row>
    <row r="18" spans="1:5" x14ac:dyDescent="0.2">
      <c r="A18" s="14" t="s">
        <v>1158</v>
      </c>
      <c r="C18" s="49">
        <v>1240.3343</v>
      </c>
      <c r="D18" s="49">
        <v>1240.3343</v>
      </c>
    </row>
    <row r="19" spans="1:5" x14ac:dyDescent="0.2">
      <c r="A19" s="14" t="s">
        <v>1159</v>
      </c>
      <c r="C19" s="49">
        <v>1465.75</v>
      </c>
      <c r="D19" s="49">
        <v>1465.75</v>
      </c>
    </row>
    <row r="20" spans="1:5" x14ac:dyDescent="0.2">
      <c r="A20" s="14" t="s">
        <v>1160</v>
      </c>
      <c r="C20" s="49">
        <v>1526.9039</v>
      </c>
      <c r="D20" s="49">
        <v>1526.9039</v>
      </c>
    </row>
    <row r="22" spans="1:5" x14ac:dyDescent="0.2">
      <c r="A22" s="14" t="s">
        <v>57</v>
      </c>
    </row>
    <row r="23" spans="1:5" x14ac:dyDescent="0.2">
      <c r="A23" s="14" t="s">
        <v>937</v>
      </c>
    </row>
    <row r="25" spans="1:5" x14ac:dyDescent="0.2">
      <c r="A25" s="12" t="s">
        <v>58</v>
      </c>
      <c r="D25" s="30" t="s">
        <v>59</v>
      </c>
    </row>
    <row r="27" spans="1:5" x14ac:dyDescent="0.2">
      <c r="A27" s="12" t="s">
        <v>1067</v>
      </c>
      <c r="D27" s="1">
        <v>4.3683085271177498E-11</v>
      </c>
      <c r="E27" s="2" t="s">
        <v>60</v>
      </c>
    </row>
    <row r="28" spans="1:5" x14ac:dyDescent="0.2">
      <c r="A28" s="12"/>
      <c r="D28" s="1"/>
    </row>
    <row r="29" spans="1:5" ht="15.05" x14ac:dyDescent="0.3">
      <c r="A29" s="104" t="s">
        <v>61</v>
      </c>
      <c r="B29" s="107"/>
      <c r="C29" s="107"/>
      <c r="D29" s="30" t="s">
        <v>59</v>
      </c>
    </row>
    <row r="30" spans="1:5" x14ac:dyDescent="0.2">
      <c r="A30" s="12"/>
      <c r="D30" s="1"/>
    </row>
    <row r="31" spans="1:5" x14ac:dyDescent="0.2">
      <c r="A31" s="12" t="s">
        <v>1349</v>
      </c>
    </row>
    <row r="33" spans="1:5" x14ac:dyDescent="0.2">
      <c r="A33" s="14" t="s">
        <v>1408</v>
      </c>
    </row>
    <row r="35" spans="1:5" ht="52.4" x14ac:dyDescent="0.2">
      <c r="A35" s="19" t="s">
        <v>2</v>
      </c>
      <c r="B35" s="20" t="s">
        <v>1409</v>
      </c>
      <c r="C35" s="21" t="s">
        <v>1355</v>
      </c>
      <c r="D35" s="21" t="s">
        <v>1410</v>
      </c>
      <c r="E35" s="21" t="s">
        <v>1411</v>
      </c>
    </row>
    <row r="36" spans="1:5" x14ac:dyDescent="0.2">
      <c r="A36" s="22" t="s">
        <v>1370</v>
      </c>
      <c r="B36" s="22" t="s">
        <v>1371</v>
      </c>
      <c r="C36" s="23">
        <v>0</v>
      </c>
      <c r="D36" s="24">
        <v>0</v>
      </c>
      <c r="E36" s="23">
        <v>3990.6652338569625</v>
      </c>
    </row>
    <row r="37" spans="1:5" x14ac:dyDescent="0.2">
      <c r="A37" s="22" t="s">
        <v>1372</v>
      </c>
      <c r="B37" s="22" t="s">
        <v>1373</v>
      </c>
      <c r="C37" s="23">
        <v>0</v>
      </c>
      <c r="D37" s="24">
        <v>0</v>
      </c>
      <c r="E37" s="23">
        <v>10435.050403625937</v>
      </c>
    </row>
    <row r="38" spans="1:5" x14ac:dyDescent="0.2">
      <c r="A38" s="22" t="s">
        <v>1350</v>
      </c>
      <c r="B38" s="22" t="s">
        <v>1374</v>
      </c>
      <c r="C38" s="23">
        <v>937.99399999999991</v>
      </c>
      <c r="D38" s="24">
        <f>C38/E7</f>
        <v>0.7498328355710483</v>
      </c>
      <c r="E38" s="23">
        <v>4938.5145213999995</v>
      </c>
    </row>
    <row r="39" spans="1:5" x14ac:dyDescent="0.2">
      <c r="A39" s="56" t="s">
        <v>1375</v>
      </c>
      <c r="B39" s="56" t="s">
        <v>1376</v>
      </c>
      <c r="C39" s="57">
        <v>0</v>
      </c>
      <c r="D39" s="58">
        <v>0</v>
      </c>
      <c r="E39" s="57">
        <v>715.0610175999999</v>
      </c>
    </row>
    <row r="40" spans="1:5" x14ac:dyDescent="0.2">
      <c r="A40" s="56" t="s">
        <v>1377</v>
      </c>
      <c r="B40" s="56" t="s">
        <v>1378</v>
      </c>
      <c r="C40" s="57">
        <v>0</v>
      </c>
      <c r="D40" s="58">
        <v>0</v>
      </c>
      <c r="E40" s="57">
        <v>876.76911569999993</v>
      </c>
    </row>
    <row r="41" spans="1:5" x14ac:dyDescent="0.2">
      <c r="A41" s="56" t="s">
        <v>1379</v>
      </c>
      <c r="B41" s="56" t="s">
        <v>1380</v>
      </c>
      <c r="C41" s="57">
        <v>0</v>
      </c>
      <c r="D41" s="58">
        <v>0</v>
      </c>
      <c r="E41" s="57">
        <v>2684.5444369000002</v>
      </c>
    </row>
    <row r="42" spans="1:5" x14ac:dyDescent="0.2">
      <c r="A42" s="56" t="s">
        <v>1381</v>
      </c>
      <c r="B42" s="56" t="s">
        <v>1382</v>
      </c>
      <c r="C42" s="57">
        <v>0</v>
      </c>
      <c r="D42" s="58">
        <v>0</v>
      </c>
      <c r="E42" s="57">
        <v>4558.6568792999997</v>
      </c>
    </row>
    <row r="43" spans="1:5" x14ac:dyDescent="0.2">
      <c r="A43" s="56" t="s">
        <v>1383</v>
      </c>
      <c r="B43" s="56" t="s">
        <v>1384</v>
      </c>
      <c r="C43" s="57">
        <v>0</v>
      </c>
      <c r="D43" s="58">
        <v>0</v>
      </c>
      <c r="E43" s="57">
        <v>1408.0150019</v>
      </c>
    </row>
    <row r="44" spans="1:5" x14ac:dyDescent="0.2">
      <c r="A44" s="56" t="s">
        <v>1385</v>
      </c>
      <c r="B44" s="56" t="s">
        <v>1386</v>
      </c>
      <c r="C44" s="57">
        <v>0</v>
      </c>
      <c r="D44" s="58">
        <v>0</v>
      </c>
      <c r="E44" s="57">
        <v>2854.4794756000001</v>
      </c>
    </row>
    <row r="45" spans="1:5" x14ac:dyDescent="0.2">
      <c r="A45" s="56" t="s">
        <v>1387</v>
      </c>
      <c r="B45" s="56" t="s">
        <v>1388</v>
      </c>
      <c r="C45" s="57">
        <v>0</v>
      </c>
      <c r="D45" s="58">
        <v>0</v>
      </c>
      <c r="E45" s="57">
        <v>4835.1793173000005</v>
      </c>
    </row>
    <row r="46" spans="1:5" x14ac:dyDescent="0.2">
      <c r="A46" s="56" t="s">
        <v>1389</v>
      </c>
      <c r="B46" s="56" t="s">
        <v>1390</v>
      </c>
      <c r="C46" s="57">
        <v>0</v>
      </c>
      <c r="D46" s="58">
        <v>0</v>
      </c>
      <c r="E46" s="57">
        <v>6449.7187221000004</v>
      </c>
    </row>
    <row r="47" spans="1:5" x14ac:dyDescent="0.2">
      <c r="A47" s="56" t="s">
        <v>1391</v>
      </c>
      <c r="B47" s="56" t="s">
        <v>1392</v>
      </c>
      <c r="C47" s="57">
        <v>0</v>
      </c>
      <c r="D47" s="58">
        <v>0</v>
      </c>
      <c r="E47" s="57">
        <v>2838.3193988999997</v>
      </c>
    </row>
    <row r="48" spans="1:5" x14ac:dyDescent="0.2">
      <c r="A48" s="56" t="s">
        <v>1393</v>
      </c>
      <c r="B48" s="56" t="s">
        <v>1394</v>
      </c>
      <c r="C48" s="57">
        <v>0</v>
      </c>
      <c r="D48" s="58">
        <v>0</v>
      </c>
      <c r="E48" s="57">
        <v>7204.2281070000008</v>
      </c>
    </row>
    <row r="49" spans="1:7" x14ac:dyDescent="0.2">
      <c r="A49" s="56" t="s">
        <v>1395</v>
      </c>
      <c r="B49" s="56" t="s">
        <v>1396</v>
      </c>
      <c r="C49" s="57">
        <v>0</v>
      </c>
      <c r="D49" s="58">
        <v>0</v>
      </c>
      <c r="E49" s="57">
        <v>10776.370836400001</v>
      </c>
    </row>
    <row r="50" spans="1:7" x14ac:dyDescent="0.2">
      <c r="A50" s="56" t="s">
        <v>1397</v>
      </c>
      <c r="B50" s="56" t="s">
        <v>1398</v>
      </c>
      <c r="C50" s="57">
        <v>0</v>
      </c>
      <c r="D50" s="58">
        <v>0</v>
      </c>
      <c r="E50" s="57">
        <v>5055.3340029000001</v>
      </c>
    </row>
    <row r="51" spans="1:7" x14ac:dyDescent="0.2">
      <c r="A51" s="56" t="s">
        <v>1399</v>
      </c>
      <c r="B51" s="56" t="s">
        <v>1400</v>
      </c>
      <c r="C51" s="57">
        <v>0</v>
      </c>
      <c r="D51" s="58">
        <v>0</v>
      </c>
      <c r="E51" s="57">
        <v>16003.5210253</v>
      </c>
    </row>
    <row r="52" spans="1:7" x14ac:dyDescent="0.2">
      <c r="A52" s="22" t="s">
        <v>1401</v>
      </c>
      <c r="B52" s="22" t="s">
        <v>1402</v>
      </c>
      <c r="C52" s="23">
        <v>0</v>
      </c>
      <c r="D52" s="24">
        <v>0</v>
      </c>
      <c r="E52" s="23">
        <v>280.2008966658845</v>
      </c>
    </row>
    <row r="53" spans="1:7" x14ac:dyDescent="0.2">
      <c r="A53" s="22" t="s">
        <v>1403</v>
      </c>
      <c r="B53" s="22" t="s">
        <v>1404</v>
      </c>
      <c r="C53" s="23">
        <v>0</v>
      </c>
      <c r="D53" s="24">
        <v>0</v>
      </c>
      <c r="E53" s="23">
        <v>7863.8510520922628</v>
      </c>
    </row>
    <row r="54" spans="1:7" ht="20.95" x14ac:dyDescent="0.2">
      <c r="A54" s="22" t="s">
        <v>1405</v>
      </c>
      <c r="B54" s="59" t="s">
        <v>1406</v>
      </c>
      <c r="C54" s="23">
        <v>0</v>
      </c>
      <c r="D54" s="24">
        <v>0</v>
      </c>
      <c r="E54" s="23">
        <v>16319.108903949174</v>
      </c>
    </row>
    <row r="55" spans="1:7" ht="15.05" x14ac:dyDescent="0.3">
      <c r="A55" s="31"/>
    </row>
    <row r="56" spans="1:7" x14ac:dyDescent="0.2">
      <c r="A56" s="14" t="s">
        <v>1407</v>
      </c>
    </row>
    <row r="57" spans="1:7" x14ac:dyDescent="0.2">
      <c r="A57" s="25" t="s">
        <v>1352</v>
      </c>
    </row>
    <row r="58" spans="1:7" x14ac:dyDescent="0.2">
      <c r="A58" s="12"/>
      <c r="D58" s="1"/>
    </row>
    <row r="59" spans="1:7" ht="25.55" customHeight="1" x14ac:dyDescent="0.3">
      <c r="A59" s="108" t="s">
        <v>1412</v>
      </c>
      <c r="B59" s="109"/>
      <c r="C59" s="109"/>
      <c r="D59" s="109"/>
      <c r="E59" s="109"/>
      <c r="F59" s="109"/>
      <c r="G59" s="109"/>
    </row>
    <row r="61" spans="1:7" ht="32.25" customHeight="1" x14ac:dyDescent="0.2">
      <c r="A61" s="106" t="s">
        <v>1413</v>
      </c>
      <c r="B61" s="106"/>
      <c r="C61" s="106"/>
      <c r="D61" s="106"/>
      <c r="E61" s="106"/>
      <c r="F61" s="106"/>
      <c r="G61" s="106"/>
    </row>
    <row r="62" spans="1:7" x14ac:dyDescent="0.2">
      <c r="A62" s="13" t="s">
        <v>1195</v>
      </c>
    </row>
    <row r="64" spans="1:7" ht="69.05" customHeight="1" x14ac:dyDescent="0.3">
      <c r="A64" s="108" t="s">
        <v>1414</v>
      </c>
      <c r="B64" s="109"/>
      <c r="C64" s="109"/>
      <c r="D64" s="109"/>
      <c r="E64" s="109"/>
      <c r="F64" s="109"/>
      <c r="G64" s="109"/>
    </row>
    <row r="66" spans="1:7" ht="46.15" customHeight="1" x14ac:dyDescent="0.3">
      <c r="A66" s="108" t="s">
        <v>1415</v>
      </c>
      <c r="B66" s="109"/>
      <c r="C66" s="109"/>
      <c r="D66" s="109"/>
      <c r="E66" s="109"/>
      <c r="F66" s="109"/>
      <c r="G66" s="109"/>
    </row>
    <row r="67" spans="1:7" x14ac:dyDescent="0.2">
      <c r="A67" s="13" t="s">
        <v>1292</v>
      </c>
    </row>
    <row r="69" spans="1:7" ht="25.55" customHeight="1" x14ac:dyDescent="0.3">
      <c r="A69" s="108" t="s">
        <v>1416</v>
      </c>
      <c r="B69" s="109"/>
      <c r="C69" s="109"/>
      <c r="D69" s="109"/>
      <c r="E69" s="109"/>
      <c r="F69" s="109"/>
      <c r="G69" s="109"/>
    </row>
    <row r="71" spans="1:7" ht="33.75" customHeight="1" x14ac:dyDescent="0.3">
      <c r="A71" s="108" t="s">
        <v>1417</v>
      </c>
      <c r="B71" s="109"/>
      <c r="C71" s="109"/>
      <c r="D71" s="109"/>
      <c r="E71" s="109"/>
      <c r="F71" s="109"/>
      <c r="G71" s="109"/>
    </row>
    <row r="72" spans="1:7" x14ac:dyDescent="0.2">
      <c r="A72" s="12"/>
    </row>
    <row r="73" spans="1:7" x14ac:dyDescent="0.2">
      <c r="A73" s="12" t="s">
        <v>1418</v>
      </c>
    </row>
    <row r="74" spans="1:7" x14ac:dyDescent="0.2">
      <c r="A74" s="12"/>
    </row>
    <row r="75" spans="1:7" x14ac:dyDescent="0.2">
      <c r="A75" s="12" t="s">
        <v>941</v>
      </c>
    </row>
    <row r="76" spans="1:7" x14ac:dyDescent="0.2">
      <c r="A76" s="13"/>
    </row>
    <row r="89" spans="1:1" x14ac:dyDescent="0.2">
      <c r="A89" s="12" t="s">
        <v>1293</v>
      </c>
    </row>
    <row r="91" spans="1:1" x14ac:dyDescent="0.2">
      <c r="A91" s="12" t="s">
        <v>942</v>
      </c>
    </row>
    <row r="105" spans="1:7" x14ac:dyDescent="0.2">
      <c r="A105" s="14" t="s">
        <v>940</v>
      </c>
    </row>
    <row r="108" spans="1:7" x14ac:dyDescent="0.2">
      <c r="A108" s="13"/>
    </row>
    <row r="109" spans="1:7" x14ac:dyDescent="0.2">
      <c r="A109" s="13"/>
    </row>
    <row r="110" spans="1:7" ht="37.5" customHeight="1" x14ac:dyDescent="0.2">
      <c r="A110" s="110" t="s">
        <v>1294</v>
      </c>
      <c r="B110" s="110"/>
      <c r="C110" s="110"/>
      <c r="D110" s="110"/>
      <c r="E110" s="110"/>
      <c r="F110" s="110"/>
      <c r="G110" s="110"/>
    </row>
    <row r="111" spans="1:7" x14ac:dyDescent="0.2">
      <c r="A111" s="12"/>
    </row>
    <row r="112" spans="1:7" s="34" customFormat="1" ht="14.4" x14ac:dyDescent="0.2">
      <c r="A112" s="111" t="s">
        <v>1295</v>
      </c>
      <c r="B112" s="112"/>
      <c r="C112" s="112"/>
      <c r="D112" s="112"/>
      <c r="E112" s="112"/>
      <c r="F112" s="112"/>
      <c r="G112" s="112"/>
    </row>
    <row r="113" spans="1:9" x14ac:dyDescent="0.2">
      <c r="A113" s="36" t="s">
        <v>7</v>
      </c>
    </row>
    <row r="114" spans="1:9" s="34" customFormat="1" ht="20.95" x14ac:dyDescent="0.2">
      <c r="A114" s="19" t="s">
        <v>2</v>
      </c>
      <c r="B114" s="19" t="s">
        <v>0</v>
      </c>
      <c r="C114" s="40" t="s">
        <v>973</v>
      </c>
      <c r="D114" s="40" t="s">
        <v>1</v>
      </c>
      <c r="E114" s="41" t="s">
        <v>6</v>
      </c>
      <c r="F114" s="42" t="s">
        <v>3</v>
      </c>
      <c r="G114" s="42" t="s">
        <v>5</v>
      </c>
    </row>
    <row r="115" spans="1:9" x14ac:dyDescent="0.2">
      <c r="A115" s="43" t="s">
        <v>25</v>
      </c>
      <c r="B115" s="44"/>
      <c r="C115" s="44"/>
      <c r="D115" s="44"/>
      <c r="E115" s="4"/>
      <c r="F115" s="4"/>
      <c r="G115" s="4"/>
    </row>
    <row r="116" spans="1:9" x14ac:dyDescent="0.2">
      <c r="A116" s="45" t="s">
        <v>26</v>
      </c>
      <c r="B116" s="46"/>
      <c r="C116" s="46"/>
      <c r="D116" s="46"/>
      <c r="E116" s="5"/>
      <c r="F116" s="5"/>
      <c r="G116" s="5"/>
    </row>
    <row r="117" spans="1:9" x14ac:dyDescent="0.2">
      <c r="A117" s="46" t="s">
        <v>1284</v>
      </c>
      <c r="B117" s="46" t="s">
        <v>1285</v>
      </c>
      <c r="C117" s="53" t="s">
        <v>1483</v>
      </c>
      <c r="D117" s="47">
        <v>3523</v>
      </c>
      <c r="E117" s="5">
        <v>0</v>
      </c>
      <c r="F117" s="5">
        <v>100</v>
      </c>
      <c r="G117" s="5"/>
    </row>
    <row r="118" spans="1:9" x14ac:dyDescent="0.2">
      <c r="A118" s="45" t="s">
        <v>31</v>
      </c>
      <c r="B118" s="45"/>
      <c r="C118" s="45"/>
      <c r="D118" s="45"/>
      <c r="E118" s="6">
        <f>SUM(E116:E117)</f>
        <v>0</v>
      </c>
      <c r="F118" s="6">
        <f>SUM(F116:F117)</f>
        <v>100</v>
      </c>
      <c r="G118" s="6"/>
      <c r="H118" s="12"/>
      <c r="I118" s="12"/>
    </row>
    <row r="119" spans="1:9" x14ac:dyDescent="0.2">
      <c r="A119" s="46"/>
      <c r="B119" s="46"/>
      <c r="C119" s="46"/>
      <c r="D119" s="46"/>
      <c r="E119" s="5"/>
      <c r="F119" s="5"/>
      <c r="G119" s="5"/>
    </row>
    <row r="120" spans="1:9" x14ac:dyDescent="0.2">
      <c r="A120" s="45" t="s">
        <v>44</v>
      </c>
      <c r="B120" s="45"/>
      <c r="C120" s="45"/>
      <c r="D120" s="45"/>
      <c r="E120" s="6">
        <f>E118</f>
        <v>0</v>
      </c>
      <c r="F120" s="6">
        <f>F118</f>
        <v>100</v>
      </c>
      <c r="G120" s="6"/>
      <c r="H120" s="12"/>
      <c r="I120" s="12"/>
    </row>
    <row r="121" spans="1:9" x14ac:dyDescent="0.2">
      <c r="A121" s="45"/>
      <c r="B121" s="45"/>
      <c r="C121" s="45"/>
      <c r="D121" s="45"/>
      <c r="E121" s="6"/>
      <c r="F121" s="6"/>
      <c r="G121" s="6"/>
      <c r="H121" s="12"/>
      <c r="I121" s="12"/>
    </row>
    <row r="122" spans="1:9" x14ac:dyDescent="0.2">
      <c r="A122" s="45" t="s">
        <v>46</v>
      </c>
      <c r="B122" s="45"/>
      <c r="C122" s="45"/>
      <c r="D122" s="45"/>
      <c r="E122" s="54">
        <v>0</v>
      </c>
      <c r="F122" s="54">
        <v>0</v>
      </c>
      <c r="G122" s="6"/>
      <c r="H122" s="12"/>
      <c r="I122" s="12"/>
    </row>
    <row r="123" spans="1:9" x14ac:dyDescent="0.2">
      <c r="A123" s="45"/>
      <c r="B123" s="45"/>
      <c r="C123" s="45"/>
      <c r="D123" s="45"/>
      <c r="E123" s="6"/>
      <c r="F123" s="6"/>
      <c r="G123" s="6"/>
      <c r="H123" s="12"/>
      <c r="I123" s="12"/>
    </row>
    <row r="124" spans="1:9" x14ac:dyDescent="0.2">
      <c r="A124" s="48" t="s">
        <v>45</v>
      </c>
      <c r="B124" s="48"/>
      <c r="C124" s="48"/>
      <c r="D124" s="48"/>
      <c r="E124" s="7">
        <v>8.9999999999999996E-7</v>
      </c>
      <c r="F124" s="7">
        <v>100</v>
      </c>
      <c r="G124" s="7"/>
      <c r="H124" s="12"/>
      <c r="I124" s="12"/>
    </row>
    <row r="126" spans="1:9" x14ac:dyDescent="0.2">
      <c r="A126" s="12" t="s">
        <v>47</v>
      </c>
    </row>
    <row r="127" spans="1:9" x14ac:dyDescent="0.2">
      <c r="A127" s="12" t="s">
        <v>1286</v>
      </c>
    </row>
    <row r="128" spans="1:9" ht="25.55" customHeight="1" x14ac:dyDescent="0.3">
      <c r="A128" s="104" t="s">
        <v>1287</v>
      </c>
      <c r="B128" s="107"/>
      <c r="C128" s="107"/>
      <c r="D128" s="107"/>
      <c r="E128" s="107"/>
      <c r="F128" s="107"/>
      <c r="G128" s="107"/>
    </row>
    <row r="130" spans="1:9" x14ac:dyDescent="0.2">
      <c r="A130" s="12" t="s">
        <v>48</v>
      </c>
    </row>
    <row r="131" spans="1:9" x14ac:dyDescent="0.2">
      <c r="A131" s="12" t="s">
        <v>49</v>
      </c>
    </row>
    <row r="132" spans="1:9" x14ac:dyDescent="0.2">
      <c r="A132" s="12" t="s">
        <v>50</v>
      </c>
      <c r="B132" s="12"/>
      <c r="C132" s="30" t="s">
        <v>1296</v>
      </c>
      <c r="D132" s="12" t="s">
        <v>1150</v>
      </c>
    </row>
    <row r="133" spans="1:9" x14ac:dyDescent="0.2">
      <c r="A133" s="14" t="s">
        <v>1151</v>
      </c>
      <c r="C133" s="49">
        <v>0</v>
      </c>
      <c r="D133" s="49">
        <v>0</v>
      </c>
    </row>
    <row r="134" spans="1:9" x14ac:dyDescent="0.2">
      <c r="A134" s="14" t="s">
        <v>1153</v>
      </c>
      <c r="C134" s="49">
        <v>0</v>
      </c>
      <c r="D134" s="49">
        <v>0</v>
      </c>
    </row>
    <row r="135" spans="1:9" x14ac:dyDescent="0.2">
      <c r="A135" s="14" t="s">
        <v>1154</v>
      </c>
      <c r="C135" s="49">
        <v>0</v>
      </c>
      <c r="D135" s="49">
        <v>0</v>
      </c>
    </row>
    <row r="136" spans="1:9" s="2" customFormat="1" x14ac:dyDescent="0.2">
      <c r="A136" s="14" t="s">
        <v>1155</v>
      </c>
      <c r="B136" s="14"/>
      <c r="C136" s="49">
        <v>0</v>
      </c>
      <c r="D136" s="49">
        <v>0</v>
      </c>
      <c r="H136" s="14"/>
      <c r="I136" s="14"/>
    </row>
    <row r="137" spans="1:9" s="2" customFormat="1" x14ac:dyDescent="0.2">
      <c r="A137" s="14" t="s">
        <v>1291</v>
      </c>
      <c r="B137" s="14"/>
      <c r="C137" s="49">
        <v>0</v>
      </c>
      <c r="D137" s="49">
        <v>0</v>
      </c>
      <c r="H137" s="14"/>
      <c r="I137" s="14"/>
    </row>
    <row r="138" spans="1:9" s="2" customFormat="1" x14ac:dyDescent="0.2">
      <c r="A138" s="14" t="s">
        <v>1156</v>
      </c>
      <c r="B138" s="14"/>
      <c r="C138" s="49">
        <v>0</v>
      </c>
      <c r="D138" s="49">
        <v>0</v>
      </c>
      <c r="H138" s="14"/>
      <c r="I138" s="14"/>
    </row>
    <row r="139" spans="1:9" s="2" customFormat="1" x14ac:dyDescent="0.2">
      <c r="A139" s="14" t="s">
        <v>1158</v>
      </c>
      <c r="B139" s="14"/>
      <c r="C139" s="49">
        <v>0</v>
      </c>
      <c r="D139" s="49">
        <v>0</v>
      </c>
      <c r="H139" s="14"/>
      <c r="I139" s="14"/>
    </row>
    <row r="140" spans="1:9" s="2" customFormat="1" x14ac:dyDescent="0.2">
      <c r="A140" s="14" t="s">
        <v>1159</v>
      </c>
      <c r="B140" s="14"/>
      <c r="C140" s="49">
        <v>0</v>
      </c>
      <c r="D140" s="49">
        <v>0</v>
      </c>
      <c r="H140" s="14"/>
      <c r="I140" s="14"/>
    </row>
    <row r="141" spans="1:9" s="2" customFormat="1" x14ac:dyDescent="0.2">
      <c r="A141" s="14" t="s">
        <v>1160</v>
      </c>
      <c r="B141" s="14"/>
      <c r="C141" s="49">
        <v>0</v>
      </c>
      <c r="D141" s="49">
        <v>0</v>
      </c>
      <c r="H141" s="14"/>
      <c r="I141" s="14"/>
    </row>
    <row r="143" spans="1:9" s="2" customFormat="1" x14ac:dyDescent="0.2">
      <c r="A143" s="14" t="s">
        <v>57</v>
      </c>
      <c r="B143" s="14"/>
      <c r="C143" s="14"/>
      <c r="D143" s="14"/>
      <c r="H143" s="14"/>
      <c r="I143" s="14"/>
    </row>
    <row r="144" spans="1:9" x14ac:dyDescent="0.2">
      <c r="A144" s="14" t="s">
        <v>937</v>
      </c>
    </row>
    <row r="146" spans="1:9" s="2" customFormat="1" ht="15.05" customHeight="1" x14ac:dyDescent="0.3">
      <c r="A146" s="104" t="s">
        <v>1297</v>
      </c>
      <c r="B146" s="107"/>
      <c r="C146" s="107"/>
      <c r="D146" s="30" t="s">
        <v>59</v>
      </c>
      <c r="H146" s="14"/>
      <c r="I146" s="14"/>
    </row>
  </sheetData>
  <mergeCells count="12">
    <mergeCell ref="A146:C146"/>
    <mergeCell ref="A1:G1"/>
    <mergeCell ref="A59:G59"/>
    <mergeCell ref="A61:G61"/>
    <mergeCell ref="A64:G64"/>
    <mergeCell ref="A66:G66"/>
    <mergeCell ref="A69:G69"/>
    <mergeCell ref="A71:G71"/>
    <mergeCell ref="A110:G110"/>
    <mergeCell ref="A112:G112"/>
    <mergeCell ref="A128:G128"/>
    <mergeCell ref="A29:C29"/>
  </mergeCells>
  <conditionalFormatting sqref="F2:F3 F5:F58 F72:F109 F111 F113">
    <cfRule type="cellIs" dxfId="11" priority="9" stopIfTrue="1" operator="between">
      <formula>0.009</formula>
      <formula>-0.009</formula>
    </cfRule>
  </conditionalFormatting>
  <conditionalFormatting sqref="F60 F65">
    <cfRule type="cellIs" dxfId="10" priority="7" stopIfTrue="1" operator="between">
      <formula>0.009</formula>
      <formula>-0.009</formula>
    </cfRule>
  </conditionalFormatting>
  <conditionalFormatting sqref="F62:F63">
    <cfRule type="cellIs" dxfId="9" priority="6" stopIfTrue="1" operator="between">
      <formula>0.009</formula>
      <formula>-0.009</formula>
    </cfRule>
  </conditionalFormatting>
  <conditionalFormatting sqref="F67:F68">
    <cfRule type="cellIs" dxfId="8" priority="5" stopIfTrue="1" operator="between">
      <formula>0.009</formula>
      <formula>-0.009</formula>
    </cfRule>
  </conditionalFormatting>
  <conditionalFormatting sqref="F70">
    <cfRule type="cellIs" dxfId="7" priority="8" stopIfTrue="1" operator="between">
      <formula>0.009</formula>
      <formula>-0.009</formula>
    </cfRule>
  </conditionalFormatting>
  <conditionalFormatting sqref="F115:F121">
    <cfRule type="cellIs" dxfId="6" priority="4" stopIfTrue="1" operator="between">
      <formula>0.009</formula>
      <formula>-0.009</formula>
    </cfRule>
  </conditionalFormatting>
  <conditionalFormatting sqref="F123:F127">
    <cfRule type="cellIs" dxfId="5" priority="3" stopIfTrue="1" operator="between">
      <formula>0.009</formula>
      <formula>-0.009</formula>
    </cfRule>
  </conditionalFormatting>
  <conditionalFormatting sqref="F129:F65565">
    <cfRule type="cellIs" dxfId="4" priority="1" stopIfTrue="1" operator="between">
      <formula>0.009</formula>
      <formula>-0.009</formula>
    </cfRule>
  </conditionalFormatting>
  <hyperlinks>
    <hyperlink ref="A62" r:id="rId1" tooltip="https://www.franklintempletonindia.com/download/en-in/latest%20updates/189ea834-ae3f-48eb-9d73-a9cc9cd9317e/franklin-templeton-update-on-reliance-broadcast-july-23-2020-kcg9m1gq-en-in.pdf" xr:uid="{00000000-0004-0000-2500-000000000000}"/>
    <hyperlink ref="A67" r:id="rId2" tooltip="https://www.franklintempletonindia.com/download/en-in/valuation-policy/a0e293eb-f28b-4edc-9535-c7d9e7321ddc/fair_valuation_reliance_big_reliance_infra_november_4_2020-kgox4tdb-en-in.pdf" xr:uid="{00000000-0004-0000-2500-000001000000}"/>
  </hyperlinks>
  <pageMargins left="0.7" right="0.7" top="0.75" bottom="0.75" header="0.3" footer="0.3"/>
  <pageSetup orientation="portrait" horizontalDpi="90" verticalDpi="90" r:id="rId3"/>
  <headerFooter>
    <oddFooter>&amp;C&amp;1#&amp;"Calibri"&amp;10&amp;K000000PUBLIC</oddFooter>
  </headerFooter>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73"/>
  <sheetViews>
    <sheetView zoomScaleNormal="100" workbookViewId="0">
      <selection sqref="A1:G1"/>
    </sheetView>
  </sheetViews>
  <sheetFormatPr defaultColWidth="9.33203125" defaultRowHeight="10.5" x14ac:dyDescent="0.2"/>
  <cols>
    <col min="1" max="1" width="38.5546875" style="14" bestFit="1" customWidth="1"/>
    <col min="2" max="2" width="58" style="14" bestFit="1" customWidth="1"/>
    <col min="3" max="3" width="15.44140625" style="14" bestFit="1" customWidth="1"/>
    <col min="4" max="4" width="15.5546875" style="14" bestFit="1" customWidth="1"/>
    <col min="5" max="5" width="25.6640625" style="2" customWidth="1"/>
    <col min="6" max="6" width="13.5546875" style="2" bestFit="1" customWidth="1"/>
    <col min="7" max="7" width="11" style="2" customWidth="1"/>
    <col min="8" max="16384" width="9.33203125" style="14"/>
  </cols>
  <sheetData>
    <row r="1" spans="1:7" s="34" customFormat="1" ht="14.4" x14ac:dyDescent="0.2">
      <c r="A1" s="99" t="s">
        <v>1298</v>
      </c>
      <c r="B1" s="100"/>
      <c r="C1" s="100"/>
      <c r="D1" s="100"/>
      <c r="E1" s="100"/>
      <c r="F1" s="100"/>
      <c r="G1" s="100"/>
    </row>
    <row r="2" spans="1:7" s="34" customFormat="1" ht="11.8" x14ac:dyDescent="0.2">
      <c r="A2" s="36" t="s">
        <v>7</v>
      </c>
      <c r="B2" s="14"/>
      <c r="C2" s="14"/>
      <c r="D2" s="14"/>
      <c r="E2" s="2"/>
      <c r="F2" s="2"/>
      <c r="G2" s="2"/>
    </row>
    <row r="3" spans="1:7" s="34" customFormat="1" ht="20.95" x14ac:dyDescent="0.2">
      <c r="A3" s="19" t="s">
        <v>2</v>
      </c>
      <c r="B3" s="19" t="s">
        <v>0</v>
      </c>
      <c r="C3" s="40" t="s">
        <v>973</v>
      </c>
      <c r="D3" s="40" t="s">
        <v>1</v>
      </c>
      <c r="E3" s="21" t="s">
        <v>6</v>
      </c>
      <c r="F3" s="42" t="s">
        <v>3</v>
      </c>
      <c r="G3" s="42" t="s">
        <v>5</v>
      </c>
    </row>
    <row r="4" spans="1:7" s="34" customFormat="1" ht="39.799999999999997" customHeight="1" x14ac:dyDescent="0.2">
      <c r="A4" s="43" t="s">
        <v>25</v>
      </c>
      <c r="B4" s="44"/>
      <c r="C4" s="44"/>
      <c r="D4" s="44"/>
      <c r="E4" s="4"/>
      <c r="F4" s="4"/>
      <c r="G4" s="4"/>
    </row>
    <row r="5" spans="1:7" s="34" customFormat="1" ht="13.95" customHeight="1" x14ac:dyDescent="0.2">
      <c r="A5" s="45" t="s">
        <v>26</v>
      </c>
      <c r="B5" s="46"/>
      <c r="C5" s="46"/>
      <c r="D5" s="46"/>
      <c r="E5" s="5"/>
      <c r="F5" s="5"/>
      <c r="G5" s="5"/>
    </row>
    <row r="6" spans="1:7" s="34" customFormat="1" ht="11.8" x14ac:dyDescent="0.2">
      <c r="A6" s="46" t="s">
        <v>1284</v>
      </c>
      <c r="B6" s="46" t="s">
        <v>1285</v>
      </c>
      <c r="C6" s="53" t="s">
        <v>1483</v>
      </c>
      <c r="D6" s="47">
        <v>1695</v>
      </c>
      <c r="E6" s="5">
        <v>0</v>
      </c>
      <c r="F6" s="5">
        <v>100</v>
      </c>
      <c r="G6" s="5">
        <v>0</v>
      </c>
    </row>
    <row r="7" spans="1:7" x14ac:dyDescent="0.2">
      <c r="A7" s="45" t="s">
        <v>31</v>
      </c>
      <c r="B7" s="45"/>
      <c r="C7" s="45"/>
      <c r="D7" s="45"/>
      <c r="E7" s="6">
        <f>SUM(E5:E6)</f>
        <v>0</v>
      </c>
      <c r="F7" s="6">
        <f>SUM(F5:F6)</f>
        <v>100</v>
      </c>
      <c r="G7" s="6"/>
    </row>
    <row r="8" spans="1:7" x14ac:dyDescent="0.2">
      <c r="A8" s="46"/>
      <c r="B8" s="46"/>
      <c r="C8" s="46"/>
      <c r="D8" s="46"/>
      <c r="E8" s="5"/>
      <c r="F8" s="5"/>
      <c r="G8" s="5"/>
    </row>
    <row r="9" spans="1:7" x14ac:dyDescent="0.2">
      <c r="A9" s="45" t="s">
        <v>44</v>
      </c>
      <c r="B9" s="45"/>
      <c r="C9" s="45"/>
      <c r="D9" s="45"/>
      <c r="E9" s="6">
        <f>E7</f>
        <v>0</v>
      </c>
      <c r="F9" s="6">
        <f>F7</f>
        <v>100</v>
      </c>
      <c r="G9" s="6"/>
    </row>
    <row r="10" spans="1:7" x14ac:dyDescent="0.2">
      <c r="A10" s="45"/>
      <c r="B10" s="45"/>
      <c r="C10" s="45"/>
      <c r="D10" s="45"/>
      <c r="E10" s="6"/>
      <c r="F10" s="6"/>
      <c r="G10" s="6"/>
    </row>
    <row r="11" spans="1:7" x14ac:dyDescent="0.2">
      <c r="A11" s="45" t="s">
        <v>46</v>
      </c>
      <c r="B11" s="45"/>
      <c r="C11" s="45"/>
      <c r="D11" s="45"/>
      <c r="E11" s="54">
        <v>0</v>
      </c>
      <c r="F11" s="54">
        <v>0</v>
      </c>
      <c r="G11" s="6"/>
    </row>
    <row r="12" spans="1:7" x14ac:dyDescent="0.2">
      <c r="A12" s="45"/>
      <c r="B12" s="45"/>
      <c r="C12" s="45"/>
      <c r="D12" s="45"/>
      <c r="E12" s="6"/>
      <c r="F12" s="6"/>
      <c r="G12" s="6"/>
    </row>
    <row r="13" spans="1:7" x14ac:dyDescent="0.2">
      <c r="A13" s="48" t="s">
        <v>45</v>
      </c>
      <c r="B13" s="48"/>
      <c r="C13" s="48"/>
      <c r="D13" s="48"/>
      <c r="E13" s="7">
        <v>3.9999999999999998E-7</v>
      </c>
      <c r="F13" s="7">
        <v>100</v>
      </c>
      <c r="G13" s="7"/>
    </row>
    <row r="15" spans="1:7" x14ac:dyDescent="0.2">
      <c r="A15" s="12" t="s">
        <v>47</v>
      </c>
    </row>
    <row r="16" spans="1:7" x14ac:dyDescent="0.2">
      <c r="A16" s="12" t="s">
        <v>1286</v>
      </c>
    </row>
    <row r="17" spans="1:7" x14ac:dyDescent="0.2">
      <c r="A17" s="113" t="s">
        <v>1287</v>
      </c>
      <c r="B17" s="113"/>
      <c r="C17" s="113"/>
      <c r="D17" s="113"/>
      <c r="E17" s="113"/>
      <c r="F17" s="113"/>
      <c r="G17" s="113"/>
    </row>
    <row r="18" spans="1:7" x14ac:dyDescent="0.2">
      <c r="A18" s="18"/>
      <c r="B18" s="18"/>
      <c r="C18" s="18"/>
      <c r="D18" s="18"/>
      <c r="E18" s="18"/>
      <c r="F18" s="18"/>
      <c r="G18" s="18"/>
    </row>
    <row r="19" spans="1:7" x14ac:dyDescent="0.2">
      <c r="A19" s="12" t="s">
        <v>48</v>
      </c>
    </row>
    <row r="20" spans="1:7" x14ac:dyDescent="0.2">
      <c r="A20" s="12" t="s">
        <v>49</v>
      </c>
    </row>
    <row r="21" spans="1:7" x14ac:dyDescent="0.2">
      <c r="A21" s="12" t="s">
        <v>50</v>
      </c>
      <c r="B21" s="12"/>
      <c r="C21" s="30" t="s">
        <v>52</v>
      </c>
      <c r="D21" s="12" t="s">
        <v>1150</v>
      </c>
    </row>
    <row r="22" spans="1:7" x14ac:dyDescent="0.2">
      <c r="A22" s="14" t="s">
        <v>53</v>
      </c>
      <c r="C22" s="49">
        <v>0</v>
      </c>
      <c r="D22" s="49">
        <v>0</v>
      </c>
    </row>
    <row r="23" spans="1:7" x14ac:dyDescent="0.2">
      <c r="A23" s="14" t="s">
        <v>54</v>
      </c>
      <c r="C23" s="49">
        <v>0</v>
      </c>
      <c r="D23" s="49">
        <v>0</v>
      </c>
    </row>
    <row r="24" spans="1:7" x14ac:dyDescent="0.2">
      <c r="A24" s="14" t="s">
        <v>55</v>
      </c>
      <c r="C24" s="49">
        <v>0</v>
      </c>
      <c r="D24" s="49">
        <v>0</v>
      </c>
    </row>
    <row r="25" spans="1:7" ht="15.05" customHeight="1" x14ac:dyDescent="0.2">
      <c r="A25" s="14" t="s">
        <v>56</v>
      </c>
      <c r="C25" s="49">
        <v>0</v>
      </c>
      <c r="D25" s="49">
        <v>0</v>
      </c>
    </row>
    <row r="27" spans="1:7" ht="24.75" customHeight="1" x14ac:dyDescent="0.2">
      <c r="A27" s="14" t="s">
        <v>57</v>
      </c>
    </row>
    <row r="28" spans="1:7" x14ac:dyDescent="0.2">
      <c r="A28" s="14" t="s">
        <v>937</v>
      </c>
    </row>
    <row r="30" spans="1:7" ht="15.05" x14ac:dyDescent="0.3">
      <c r="A30" s="104" t="s">
        <v>1297</v>
      </c>
      <c r="B30" s="107"/>
      <c r="C30" s="107"/>
      <c r="D30" s="30" t="s">
        <v>59</v>
      </c>
    </row>
    <row r="32" spans="1:7" x14ac:dyDescent="0.2">
      <c r="A32" s="12" t="s">
        <v>1299</v>
      </c>
    </row>
    <row r="35" spans="1:7" ht="24.05" customHeight="1" x14ac:dyDescent="0.2"/>
    <row r="37" spans="1:7" ht="28.15" customHeight="1" x14ac:dyDescent="0.2"/>
    <row r="39" spans="1:7" ht="13.95" customHeight="1" x14ac:dyDescent="0.2"/>
    <row r="40" spans="1:7" ht="10.5" customHeight="1" x14ac:dyDescent="0.2"/>
    <row r="41" spans="1:7" ht="26.2" customHeight="1" x14ac:dyDescent="0.2"/>
    <row r="43" spans="1:7" ht="29.15" customHeight="1" x14ac:dyDescent="0.2"/>
    <row r="45" spans="1:7" s="34" customFormat="1" ht="11.8" x14ac:dyDescent="0.2">
      <c r="A45" s="14"/>
      <c r="B45" s="14"/>
      <c r="C45" s="14"/>
      <c r="D45" s="14"/>
      <c r="E45" s="2"/>
      <c r="F45" s="2"/>
      <c r="G45" s="2"/>
    </row>
    <row r="47" spans="1:7" s="34" customFormat="1" ht="38.299999999999997" customHeight="1" x14ac:dyDescent="0.2">
      <c r="A47" s="14"/>
      <c r="B47" s="14"/>
      <c r="C47" s="14"/>
      <c r="D47" s="14"/>
      <c r="E47" s="2"/>
      <c r="F47" s="2"/>
      <c r="G47" s="2"/>
    </row>
    <row r="51" spans="1:9" x14ac:dyDescent="0.2">
      <c r="H51" s="12"/>
      <c r="I51" s="12"/>
    </row>
    <row r="53" spans="1:9" x14ac:dyDescent="0.2">
      <c r="H53" s="12"/>
      <c r="I53" s="12"/>
    </row>
    <row r="54" spans="1:9" x14ac:dyDescent="0.2">
      <c r="H54" s="12"/>
      <c r="I54" s="12"/>
    </row>
    <row r="55" spans="1:9" x14ac:dyDescent="0.2">
      <c r="H55" s="12"/>
      <c r="I55" s="12"/>
    </row>
    <row r="56" spans="1:9" x14ac:dyDescent="0.2">
      <c r="H56" s="12"/>
      <c r="I56" s="12"/>
    </row>
    <row r="57" spans="1:9" x14ac:dyDescent="0.2">
      <c r="H57" s="12"/>
      <c r="I57" s="12"/>
    </row>
    <row r="64" spans="1:9" s="2" customFormat="1" x14ac:dyDescent="0.2">
      <c r="A64" s="14"/>
      <c r="B64" s="14"/>
      <c r="C64" s="14"/>
      <c r="D64" s="14"/>
      <c r="H64" s="14"/>
      <c r="I64" s="14"/>
    </row>
    <row r="65" spans="1:9" s="2" customFormat="1" x14ac:dyDescent="0.2">
      <c r="A65" s="14"/>
      <c r="B65" s="14"/>
      <c r="C65" s="14"/>
      <c r="D65" s="14"/>
      <c r="H65" s="14"/>
      <c r="I65" s="14"/>
    </row>
    <row r="66" spans="1:9" s="2" customFormat="1" x14ac:dyDescent="0.2">
      <c r="A66" s="14"/>
      <c r="B66" s="14"/>
      <c r="C66" s="14"/>
      <c r="D66" s="14"/>
      <c r="H66" s="14"/>
      <c r="I66" s="14"/>
    </row>
    <row r="67" spans="1:9" s="2" customFormat="1" x14ac:dyDescent="0.2">
      <c r="A67" s="14"/>
      <c r="B67" s="14"/>
      <c r="C67" s="14"/>
      <c r="D67" s="14"/>
      <c r="H67" s="14"/>
      <c r="I67" s="14"/>
    </row>
    <row r="68" spans="1:9" s="2" customFormat="1" x14ac:dyDescent="0.2">
      <c r="A68" s="14"/>
      <c r="B68" s="14"/>
      <c r="C68" s="14"/>
      <c r="D68" s="14"/>
      <c r="H68" s="14"/>
      <c r="I68" s="14"/>
    </row>
    <row r="69" spans="1:9" s="2" customFormat="1" x14ac:dyDescent="0.2">
      <c r="A69" s="14"/>
      <c r="B69" s="14"/>
      <c r="C69" s="14"/>
      <c r="D69" s="14"/>
      <c r="H69" s="14"/>
      <c r="I69" s="14"/>
    </row>
    <row r="71" spans="1:9" s="2" customFormat="1" x14ac:dyDescent="0.2">
      <c r="A71" s="14"/>
      <c r="B71" s="14"/>
      <c r="C71" s="14"/>
      <c r="D71" s="14"/>
      <c r="H71" s="14"/>
      <c r="I71" s="14"/>
    </row>
    <row r="73" spans="1:9" s="2" customFormat="1" ht="15.05" customHeight="1" x14ac:dyDescent="0.2">
      <c r="A73" s="14"/>
      <c r="B73" s="14"/>
      <c r="C73" s="14"/>
      <c r="D73" s="14"/>
      <c r="H73" s="14"/>
      <c r="I73" s="14"/>
    </row>
  </sheetData>
  <mergeCells count="3">
    <mergeCell ref="A1:G1"/>
    <mergeCell ref="A17:G17"/>
    <mergeCell ref="A30:C30"/>
  </mergeCells>
  <conditionalFormatting sqref="F2">
    <cfRule type="cellIs" dxfId="3" priority="4" stopIfTrue="1" operator="between">
      <formula>0.009</formula>
      <formula>-0.009</formula>
    </cfRule>
  </conditionalFormatting>
  <conditionalFormatting sqref="F4:F10">
    <cfRule type="cellIs" dxfId="2" priority="3" stopIfTrue="1" operator="between">
      <formula>0.009</formula>
      <formula>-0.009</formula>
    </cfRule>
  </conditionalFormatting>
  <conditionalFormatting sqref="F12:F16">
    <cfRule type="cellIs" dxfId="1" priority="2" stopIfTrue="1" operator="between">
      <formula>0.009</formula>
      <formula>-0.009</formula>
    </cfRule>
  </conditionalFormatting>
  <conditionalFormatting sqref="F19:F65443">
    <cfRule type="cellIs" dxfId="0"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6"/>
  <sheetViews>
    <sheetView workbookViewId="0">
      <selection sqref="A1:G1"/>
    </sheetView>
  </sheetViews>
  <sheetFormatPr defaultColWidth="9.109375" defaultRowHeight="10.5" x14ac:dyDescent="0.2"/>
  <cols>
    <col min="1" max="1" width="38.6640625" style="14" bestFit="1" customWidth="1"/>
    <col min="2" max="2" width="54.109375"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9" s="34" customFormat="1" ht="14.4" x14ac:dyDescent="0.2">
      <c r="A1" s="99" t="s">
        <v>1163</v>
      </c>
      <c r="B1" s="100"/>
      <c r="C1" s="100"/>
      <c r="D1" s="100"/>
      <c r="E1" s="100"/>
      <c r="F1" s="100"/>
      <c r="G1" s="100"/>
    </row>
    <row r="2" spans="1:9" s="34" customFormat="1" ht="11.8" x14ac:dyDescent="0.2">
      <c r="E2" s="35"/>
      <c r="F2" s="1"/>
      <c r="G2" s="2"/>
    </row>
    <row r="3" spans="1:9" s="34" customFormat="1" ht="11.8" x14ac:dyDescent="0.2">
      <c r="A3" s="36" t="s">
        <v>7</v>
      </c>
      <c r="B3" s="37"/>
      <c r="C3" s="38"/>
      <c r="D3" s="38"/>
      <c r="E3" s="39"/>
      <c r="F3" s="1"/>
      <c r="G3" s="2"/>
    </row>
    <row r="4" spans="1:9" s="34" customFormat="1" ht="25.55" customHeight="1" x14ac:dyDescent="0.2">
      <c r="A4" s="19" t="s">
        <v>2</v>
      </c>
      <c r="B4" s="19" t="s">
        <v>0</v>
      </c>
      <c r="C4" s="40" t="s">
        <v>973</v>
      </c>
      <c r="D4" s="40" t="s">
        <v>1</v>
      </c>
      <c r="E4" s="41" t="s">
        <v>6</v>
      </c>
      <c r="F4" s="42" t="s">
        <v>3</v>
      </c>
      <c r="G4" s="42" t="s">
        <v>5</v>
      </c>
    </row>
    <row r="5" spans="1:9" x14ac:dyDescent="0.2">
      <c r="A5" s="43" t="s">
        <v>25</v>
      </c>
      <c r="B5" s="44"/>
      <c r="C5" s="44"/>
      <c r="D5" s="44"/>
      <c r="E5" s="4"/>
      <c r="F5" s="4"/>
      <c r="G5" s="4"/>
    </row>
    <row r="6" spans="1:9" x14ac:dyDescent="0.2">
      <c r="A6" s="45" t="s">
        <v>26</v>
      </c>
      <c r="B6" s="46"/>
      <c r="C6" s="46"/>
      <c r="D6" s="46"/>
      <c r="E6" s="5"/>
      <c r="F6" s="5"/>
      <c r="G6" s="5"/>
    </row>
    <row r="7" spans="1:9" x14ac:dyDescent="0.2">
      <c r="A7" s="46" t="s">
        <v>85</v>
      </c>
      <c r="B7" s="46" t="s">
        <v>1442</v>
      </c>
      <c r="C7" s="46" t="s">
        <v>29</v>
      </c>
      <c r="D7" s="47">
        <v>2000</v>
      </c>
      <c r="E7" s="5">
        <v>2121.2314520999998</v>
      </c>
      <c r="F7" s="5">
        <v>6.7626566584244703</v>
      </c>
      <c r="G7" s="5">
        <v>8.0460999999999991</v>
      </c>
    </row>
    <row r="8" spans="1:9" x14ac:dyDescent="0.2">
      <c r="A8" s="46" t="s">
        <v>66</v>
      </c>
      <c r="B8" s="46" t="s">
        <v>65</v>
      </c>
      <c r="C8" s="46" t="s">
        <v>29</v>
      </c>
      <c r="D8" s="47">
        <v>2000</v>
      </c>
      <c r="E8" s="5">
        <v>2089.7309589000001</v>
      </c>
      <c r="F8" s="5">
        <v>6.6622305498676901</v>
      </c>
      <c r="G8" s="5">
        <v>7.7568000000000001</v>
      </c>
    </row>
    <row r="9" spans="1:9" x14ac:dyDescent="0.2">
      <c r="A9" s="46" t="s">
        <v>86</v>
      </c>
      <c r="B9" s="46" t="s">
        <v>1443</v>
      </c>
      <c r="C9" s="46" t="s">
        <v>87</v>
      </c>
      <c r="D9" s="47">
        <v>2000</v>
      </c>
      <c r="E9" s="5">
        <v>2044.0996438</v>
      </c>
      <c r="F9" s="5">
        <v>6.5167542433627199</v>
      </c>
      <c r="G9" s="5">
        <v>7.4029999999999996</v>
      </c>
    </row>
    <row r="10" spans="1:9" x14ac:dyDescent="0.2">
      <c r="A10" s="46" t="s">
        <v>89</v>
      </c>
      <c r="B10" s="46" t="s">
        <v>88</v>
      </c>
      <c r="C10" s="46" t="s">
        <v>90</v>
      </c>
      <c r="D10" s="47">
        <v>1500</v>
      </c>
      <c r="E10" s="5">
        <v>1534.7240753000001</v>
      </c>
      <c r="F10" s="5">
        <v>4.8928239190480296</v>
      </c>
      <c r="G10" s="5">
        <v>7.79</v>
      </c>
    </row>
    <row r="11" spans="1:9" x14ac:dyDescent="0.2">
      <c r="A11" s="46" t="s">
        <v>1164</v>
      </c>
      <c r="B11" s="46" t="s">
        <v>1444</v>
      </c>
      <c r="C11" s="46" t="s">
        <v>87</v>
      </c>
      <c r="D11" s="47">
        <v>1000</v>
      </c>
      <c r="E11" s="5">
        <v>1006.8191781</v>
      </c>
      <c r="F11" s="5">
        <v>3.2098206029647498</v>
      </c>
      <c r="G11" s="5">
        <v>7.3514999999999997</v>
      </c>
    </row>
    <row r="12" spans="1:9" x14ac:dyDescent="0.2">
      <c r="A12" s="45" t="s">
        <v>31</v>
      </c>
      <c r="B12" s="45"/>
      <c r="C12" s="45"/>
      <c r="D12" s="45"/>
      <c r="E12" s="6">
        <f>SUM(E6:E11)</f>
        <v>8796.6053082000017</v>
      </c>
      <c r="F12" s="6">
        <f>SUM(F6:F11)</f>
        <v>28.044285973667662</v>
      </c>
      <c r="G12" s="6"/>
      <c r="H12" s="12"/>
      <c r="I12" s="12"/>
    </row>
    <row r="13" spans="1:9" x14ac:dyDescent="0.2">
      <c r="A13" s="46"/>
      <c r="B13" s="46"/>
      <c r="C13" s="46"/>
      <c r="D13" s="46"/>
      <c r="E13" s="5"/>
      <c r="F13" s="5"/>
      <c r="G13" s="5"/>
    </row>
    <row r="14" spans="1:9" x14ac:dyDescent="0.2">
      <c r="A14" s="45" t="s">
        <v>41</v>
      </c>
      <c r="B14" s="46"/>
      <c r="C14" s="46"/>
      <c r="D14" s="46"/>
      <c r="E14" s="5"/>
      <c r="F14" s="5"/>
      <c r="G14" s="5"/>
    </row>
    <row r="15" spans="1:9" x14ac:dyDescent="0.2">
      <c r="A15" s="46" t="s">
        <v>1165</v>
      </c>
      <c r="B15" s="46" t="s">
        <v>1454</v>
      </c>
      <c r="C15" s="46" t="s">
        <v>42</v>
      </c>
      <c r="D15" s="47">
        <v>7500000</v>
      </c>
      <c r="E15" s="5">
        <v>7731.7162500000004</v>
      </c>
      <c r="F15" s="5">
        <v>24.6493339174976</v>
      </c>
      <c r="G15" s="5">
        <v>7.5759376192834296</v>
      </c>
    </row>
    <row r="16" spans="1:9" x14ac:dyDescent="0.2">
      <c r="A16" s="46" t="s">
        <v>1166</v>
      </c>
      <c r="B16" s="46" t="s">
        <v>1462</v>
      </c>
      <c r="C16" s="46" t="s">
        <v>42</v>
      </c>
      <c r="D16" s="47">
        <v>2500000</v>
      </c>
      <c r="E16" s="5">
        <v>2511.1745833</v>
      </c>
      <c r="F16" s="5">
        <v>8.0058267566265808</v>
      </c>
      <c r="G16" s="5">
        <v>7.0369376064500102</v>
      </c>
    </row>
    <row r="17" spans="1:9" x14ac:dyDescent="0.2">
      <c r="A17" s="46" t="s">
        <v>1167</v>
      </c>
      <c r="B17" s="46" t="s">
        <v>1168</v>
      </c>
      <c r="C17" s="46" t="s">
        <v>42</v>
      </c>
      <c r="D17" s="47">
        <v>2000000</v>
      </c>
      <c r="E17" s="5">
        <v>2079.578</v>
      </c>
      <c r="F17" s="5">
        <v>6.6298620994377204</v>
      </c>
      <c r="G17" s="5">
        <v>7.2995578910721299</v>
      </c>
    </row>
    <row r="18" spans="1:9" x14ac:dyDescent="0.2">
      <c r="A18" s="46" t="s">
        <v>1169</v>
      </c>
      <c r="B18" s="46" t="s">
        <v>1170</v>
      </c>
      <c r="C18" s="46" t="s">
        <v>42</v>
      </c>
      <c r="D18" s="47">
        <v>1500000</v>
      </c>
      <c r="E18" s="5">
        <v>1561.6247499999999</v>
      </c>
      <c r="F18" s="5">
        <v>4.9785854358763704</v>
      </c>
      <c r="G18" s="5">
        <v>7.2328515541265599</v>
      </c>
    </row>
    <row r="19" spans="1:9" x14ac:dyDescent="0.2">
      <c r="A19" s="46" t="s">
        <v>67</v>
      </c>
      <c r="B19" s="46" t="s">
        <v>1463</v>
      </c>
      <c r="C19" s="46" t="s">
        <v>42</v>
      </c>
      <c r="D19" s="47">
        <v>1000000</v>
      </c>
      <c r="E19" s="5">
        <v>1011.1171111</v>
      </c>
      <c r="F19" s="5">
        <v>3.2235227594131399</v>
      </c>
      <c r="G19" s="5">
        <v>7.1224733775124998</v>
      </c>
    </row>
    <row r="20" spans="1:9" x14ac:dyDescent="0.2">
      <c r="A20" s="46" t="s">
        <v>68</v>
      </c>
      <c r="B20" s="46" t="s">
        <v>1464</v>
      </c>
      <c r="C20" s="46" t="s">
        <v>42</v>
      </c>
      <c r="D20" s="47">
        <v>1000000</v>
      </c>
      <c r="E20" s="5">
        <v>1009.5041111</v>
      </c>
      <c r="F20" s="5">
        <v>3.21838038554383</v>
      </c>
      <c r="G20" s="5">
        <v>7.1431482500125103</v>
      </c>
    </row>
    <row r="21" spans="1:9" x14ac:dyDescent="0.2">
      <c r="A21" s="46" t="s">
        <v>81</v>
      </c>
      <c r="B21" s="46" t="s">
        <v>1465</v>
      </c>
      <c r="C21" s="46" t="s">
        <v>42</v>
      </c>
      <c r="D21" s="47">
        <v>1000000</v>
      </c>
      <c r="E21" s="5">
        <v>1009.1171111</v>
      </c>
      <c r="F21" s="5">
        <v>3.2171465983848502</v>
      </c>
      <c r="G21" s="5">
        <v>7.1427347060124902</v>
      </c>
    </row>
    <row r="22" spans="1:9" x14ac:dyDescent="0.2">
      <c r="A22" s="46" t="s">
        <v>79</v>
      </c>
      <c r="B22" s="46" t="s">
        <v>1466</v>
      </c>
      <c r="C22" s="46" t="s">
        <v>42</v>
      </c>
      <c r="D22" s="47">
        <v>1000000</v>
      </c>
      <c r="E22" s="5">
        <v>1008.0371110999999</v>
      </c>
      <c r="F22" s="5">
        <v>3.21370347142958</v>
      </c>
      <c r="G22" s="5">
        <v>7.1463303199999997</v>
      </c>
    </row>
    <row r="23" spans="1:9" x14ac:dyDescent="0.2">
      <c r="A23" s="46" t="s">
        <v>69</v>
      </c>
      <c r="B23" s="46" t="s">
        <v>1467</v>
      </c>
      <c r="C23" s="46" t="s">
        <v>42</v>
      </c>
      <c r="D23" s="47">
        <v>1000000</v>
      </c>
      <c r="E23" s="5">
        <v>1007.4771111</v>
      </c>
      <c r="F23" s="5">
        <v>3.21191814634166</v>
      </c>
      <c r="G23" s="5">
        <v>7.1654259580125101</v>
      </c>
    </row>
    <row r="24" spans="1:9" x14ac:dyDescent="0.2">
      <c r="A24" s="46" t="s">
        <v>70</v>
      </c>
      <c r="B24" s="46" t="s">
        <v>1468</v>
      </c>
      <c r="C24" s="46" t="s">
        <v>42</v>
      </c>
      <c r="D24" s="47">
        <v>1000000</v>
      </c>
      <c r="E24" s="5">
        <v>1006.4061111</v>
      </c>
      <c r="F24" s="5">
        <v>3.20850371211101</v>
      </c>
      <c r="G24" s="5">
        <v>7.1742519999999903</v>
      </c>
    </row>
    <row r="25" spans="1:9" x14ac:dyDescent="0.2">
      <c r="A25" s="46" t="s">
        <v>76</v>
      </c>
      <c r="B25" s="46" t="s">
        <v>1469</v>
      </c>
      <c r="C25" s="46" t="s">
        <v>42</v>
      </c>
      <c r="D25" s="47">
        <v>950000</v>
      </c>
      <c r="E25" s="5">
        <v>962.86333890000003</v>
      </c>
      <c r="F25" s="5">
        <v>3.0696858485284801</v>
      </c>
      <c r="G25" s="5">
        <v>7.0743889528125097</v>
      </c>
    </row>
    <row r="26" spans="1:9" x14ac:dyDescent="0.2">
      <c r="A26" s="46" t="s">
        <v>83</v>
      </c>
      <c r="B26" s="46" t="s">
        <v>1470</v>
      </c>
      <c r="C26" s="46" t="s">
        <v>42</v>
      </c>
      <c r="D26" s="47">
        <v>454700</v>
      </c>
      <c r="E26" s="5">
        <v>459.01207169999998</v>
      </c>
      <c r="F26" s="5">
        <v>1.4633674415425699</v>
      </c>
      <c r="G26" s="5">
        <v>7.0955958449999903</v>
      </c>
    </row>
    <row r="27" spans="1:9" x14ac:dyDescent="0.2">
      <c r="A27" s="46" t="s">
        <v>71</v>
      </c>
      <c r="B27" s="46" t="s">
        <v>1471</v>
      </c>
      <c r="C27" s="46" t="s">
        <v>42</v>
      </c>
      <c r="D27" s="47">
        <v>419150</v>
      </c>
      <c r="E27" s="5">
        <v>422.91871739999999</v>
      </c>
      <c r="F27" s="5">
        <v>1.34829892200873</v>
      </c>
      <c r="G27" s="5">
        <v>7.1149962878124997</v>
      </c>
    </row>
    <row r="28" spans="1:9" x14ac:dyDescent="0.2">
      <c r="A28" s="46" t="s">
        <v>82</v>
      </c>
      <c r="B28" s="46" t="s">
        <v>1472</v>
      </c>
      <c r="C28" s="46" t="s">
        <v>42</v>
      </c>
      <c r="D28" s="47">
        <v>208600</v>
      </c>
      <c r="E28" s="5">
        <v>211.2709839</v>
      </c>
      <c r="F28" s="5">
        <v>0.67354890697513004</v>
      </c>
      <c r="G28" s="5">
        <v>7.0670013541124996</v>
      </c>
    </row>
    <row r="29" spans="1:9" x14ac:dyDescent="0.2">
      <c r="A29" s="45" t="s">
        <v>31</v>
      </c>
      <c r="B29" s="45"/>
      <c r="C29" s="45"/>
      <c r="D29" s="45"/>
      <c r="E29" s="6">
        <f>SUM(E15:E28)</f>
        <v>21991.8173618</v>
      </c>
      <c r="F29" s="6">
        <f>SUM(F15:F28)</f>
        <v>70.111684401717255</v>
      </c>
      <c r="G29" s="6"/>
      <c r="H29" s="12"/>
      <c r="I29" s="12"/>
    </row>
    <row r="30" spans="1:9" x14ac:dyDescent="0.2">
      <c r="A30" s="46"/>
      <c r="B30" s="46"/>
      <c r="C30" s="46"/>
      <c r="D30" s="46"/>
      <c r="E30" s="5"/>
      <c r="F30" s="5"/>
      <c r="G30" s="5"/>
    </row>
    <row r="31" spans="1:9" x14ac:dyDescent="0.2">
      <c r="A31" s="45" t="s">
        <v>1035</v>
      </c>
      <c r="B31" s="46"/>
      <c r="C31" s="46"/>
      <c r="D31" s="46"/>
      <c r="E31" s="5"/>
      <c r="F31" s="5"/>
      <c r="G31" s="5"/>
    </row>
    <row r="32" spans="1:9" x14ac:dyDescent="0.2">
      <c r="A32" s="46" t="s">
        <v>1036</v>
      </c>
      <c r="B32" s="46" t="s">
        <v>1037</v>
      </c>
      <c r="C32" s="46" t="s">
        <v>1038</v>
      </c>
      <c r="D32" s="47">
        <v>789.46100000000001</v>
      </c>
      <c r="E32" s="5">
        <v>87.114108999999999</v>
      </c>
      <c r="F32" s="5">
        <v>0.27772679340971401</v>
      </c>
      <c r="G32" s="5">
        <v>6.46</v>
      </c>
    </row>
    <row r="33" spans="1:9" x14ac:dyDescent="0.2">
      <c r="A33" s="45" t="s">
        <v>31</v>
      </c>
      <c r="B33" s="45"/>
      <c r="C33" s="45"/>
      <c r="D33" s="45"/>
      <c r="E33" s="6">
        <f>SUM(E32:E32)</f>
        <v>87.114108999999999</v>
      </c>
      <c r="F33" s="6">
        <f>SUM(F32:F32)</f>
        <v>0.27772679340971401</v>
      </c>
      <c r="G33" s="6"/>
      <c r="H33" s="12"/>
      <c r="I33" s="12"/>
    </row>
    <row r="34" spans="1:9" x14ac:dyDescent="0.2">
      <c r="A34" s="46"/>
      <c r="B34" s="46"/>
      <c r="C34" s="46"/>
      <c r="D34" s="46"/>
      <c r="E34" s="5"/>
      <c r="F34" s="5"/>
      <c r="G34" s="5"/>
    </row>
    <row r="35" spans="1:9" x14ac:dyDescent="0.2">
      <c r="A35" s="45" t="s">
        <v>44</v>
      </c>
      <c r="B35" s="45"/>
      <c r="C35" s="45"/>
      <c r="D35" s="45"/>
      <c r="E35" s="6">
        <f>E12+E29+E33</f>
        <v>30875.536778999998</v>
      </c>
      <c r="F35" s="6">
        <f>F12+F29+F33</f>
        <v>98.433697168794637</v>
      </c>
      <c r="G35" s="6"/>
      <c r="H35" s="12"/>
      <c r="I35" s="12"/>
    </row>
    <row r="36" spans="1:9" x14ac:dyDescent="0.2">
      <c r="A36" s="45"/>
      <c r="B36" s="45"/>
      <c r="C36" s="45"/>
      <c r="D36" s="45"/>
      <c r="E36" s="6"/>
      <c r="F36" s="6"/>
      <c r="G36" s="6"/>
      <c r="H36" s="12"/>
      <c r="I36" s="12"/>
    </row>
    <row r="37" spans="1:9" x14ac:dyDescent="0.2">
      <c r="A37" s="45" t="s">
        <v>310</v>
      </c>
      <c r="B37" s="45"/>
      <c r="C37" s="45"/>
      <c r="D37" s="45"/>
      <c r="E37" s="6">
        <v>2.0422849300000046</v>
      </c>
      <c r="F37" s="6">
        <f>E37/E41*100</f>
        <v>6.5109687896582162E-3</v>
      </c>
      <c r="G37" s="6"/>
      <c r="H37" s="12"/>
      <c r="I37" s="12"/>
    </row>
    <row r="38" spans="1:9" x14ac:dyDescent="0.2">
      <c r="A38" s="45"/>
      <c r="B38" s="45"/>
      <c r="C38" s="45"/>
      <c r="D38" s="45"/>
      <c r="E38" s="6"/>
      <c r="F38" s="6"/>
      <c r="G38" s="6"/>
      <c r="H38" s="12"/>
      <c r="I38" s="12"/>
    </row>
    <row r="39" spans="1:9" x14ac:dyDescent="0.2">
      <c r="A39" s="45" t="s">
        <v>46</v>
      </c>
      <c r="B39" s="45"/>
      <c r="C39" s="45"/>
      <c r="D39" s="45"/>
      <c r="E39" s="6">
        <f>E41-(E12+E29+E33+E37)</f>
        <v>489.25736207000227</v>
      </c>
      <c r="F39" s="6">
        <f>F41-(F12+F29+F33+F37)</f>
        <v>1.5597918624157074</v>
      </c>
      <c r="G39" s="6"/>
      <c r="H39" s="12"/>
      <c r="I39" s="12"/>
    </row>
    <row r="40" spans="1:9" x14ac:dyDescent="0.2">
      <c r="A40" s="45"/>
      <c r="B40" s="45"/>
      <c r="C40" s="45"/>
      <c r="D40" s="45"/>
      <c r="E40" s="6"/>
      <c r="F40" s="6"/>
      <c r="G40" s="6"/>
      <c r="H40" s="12"/>
      <c r="I40" s="12"/>
    </row>
    <row r="41" spans="1:9" x14ac:dyDescent="0.2">
      <c r="A41" s="48" t="s">
        <v>45</v>
      </c>
      <c r="B41" s="48"/>
      <c r="C41" s="48"/>
      <c r="D41" s="48"/>
      <c r="E41" s="7">
        <v>31366.836426000002</v>
      </c>
      <c r="F41" s="7">
        <v>100</v>
      </c>
      <c r="G41" s="7"/>
      <c r="H41" s="12"/>
      <c r="I41" s="12"/>
    </row>
    <row r="42" spans="1:9" x14ac:dyDescent="0.2">
      <c r="A42" s="45"/>
      <c r="B42" s="45"/>
      <c r="C42" s="45"/>
      <c r="D42" s="45"/>
      <c r="E42" s="6"/>
      <c r="F42" s="6"/>
      <c r="G42" s="6"/>
      <c r="H42" s="12"/>
      <c r="I42" s="12"/>
    </row>
    <row r="43" spans="1:9" x14ac:dyDescent="0.2">
      <c r="A43" s="43" t="s">
        <v>1173</v>
      </c>
      <c r="B43" s="43"/>
      <c r="C43" s="43"/>
      <c r="D43" s="43"/>
      <c r="E43" s="33"/>
      <c r="F43" s="33"/>
      <c r="G43" s="33"/>
      <c r="H43" s="12"/>
      <c r="I43" s="12"/>
    </row>
    <row r="44" spans="1:9" x14ac:dyDescent="0.2">
      <c r="A44" s="45"/>
      <c r="B44" s="45"/>
      <c r="C44" s="45"/>
      <c r="D44" s="45"/>
      <c r="E44" s="6"/>
      <c r="F44" s="6"/>
      <c r="G44" s="6"/>
      <c r="H44" s="12"/>
      <c r="I44" s="12"/>
    </row>
    <row r="45" spans="1:9" x14ac:dyDescent="0.2">
      <c r="A45" s="80" t="s">
        <v>1174</v>
      </c>
      <c r="B45" s="46"/>
      <c r="C45" s="46"/>
      <c r="D45" s="45"/>
      <c r="E45" s="79" t="s">
        <v>1175</v>
      </c>
      <c r="F45" s="80" t="s">
        <v>3</v>
      </c>
      <c r="G45" s="6"/>
      <c r="H45" s="12"/>
      <c r="I45" s="12"/>
    </row>
    <row r="46" spans="1:9" x14ac:dyDescent="0.2">
      <c r="A46" s="46" t="s">
        <v>1176</v>
      </c>
      <c r="B46" s="46"/>
      <c r="C46" s="46"/>
      <c r="D46" s="45"/>
      <c r="E46" s="81">
        <v>2500</v>
      </c>
      <c r="F46" s="95">
        <v>7.9702012853541948</v>
      </c>
      <c r="G46" s="6"/>
      <c r="H46" s="12"/>
      <c r="I46" s="12"/>
    </row>
    <row r="47" spans="1:9" x14ac:dyDescent="0.2">
      <c r="A47" s="46" t="s">
        <v>1176</v>
      </c>
      <c r="B47" s="46"/>
      <c r="C47" s="46"/>
      <c r="D47" s="45"/>
      <c r="E47" s="81">
        <v>3000</v>
      </c>
      <c r="F47" s="95">
        <v>9.5642415424250338</v>
      </c>
      <c r="G47" s="6"/>
      <c r="H47" s="12"/>
      <c r="I47" s="12"/>
    </row>
    <row r="48" spans="1:9" x14ac:dyDescent="0.2">
      <c r="A48" s="46" t="s">
        <v>1176</v>
      </c>
      <c r="B48" s="46"/>
      <c r="C48" s="46"/>
      <c r="D48" s="45"/>
      <c r="E48" s="81">
        <v>2500</v>
      </c>
      <c r="F48" s="95">
        <v>7.9702012853541948</v>
      </c>
      <c r="G48" s="6"/>
      <c r="H48" s="12"/>
      <c r="I48" s="12"/>
    </row>
    <row r="49" spans="1:9" x14ac:dyDescent="0.2">
      <c r="A49" s="48" t="s">
        <v>1177</v>
      </c>
      <c r="B49" s="82"/>
      <c r="C49" s="82"/>
      <c r="D49" s="48"/>
      <c r="E49" s="83">
        <v>8000</v>
      </c>
      <c r="F49" s="96">
        <f>SUM(F46:F48)</f>
        <v>25.504644113133423</v>
      </c>
      <c r="G49" s="7"/>
      <c r="H49" s="12"/>
      <c r="I49" s="12"/>
    </row>
    <row r="50" spans="1:9" x14ac:dyDescent="0.2">
      <c r="A50" s="12"/>
      <c r="B50" s="12"/>
      <c r="C50" s="12"/>
      <c r="D50" s="12"/>
      <c r="E50" s="3"/>
      <c r="F50" s="3"/>
      <c r="G50" s="3"/>
      <c r="H50" s="12"/>
      <c r="I50" s="12"/>
    </row>
    <row r="51" spans="1:9" x14ac:dyDescent="0.2">
      <c r="A51" s="14" t="s">
        <v>1301</v>
      </c>
    </row>
    <row r="53" spans="1:9" x14ac:dyDescent="0.2">
      <c r="A53" s="12" t="s">
        <v>47</v>
      </c>
    </row>
    <row r="54" spans="1:9" x14ac:dyDescent="0.2">
      <c r="A54" s="12" t="s">
        <v>1040</v>
      </c>
    </row>
    <row r="55" spans="1:9" x14ac:dyDescent="0.2">
      <c r="A55" s="12" t="s">
        <v>1171</v>
      </c>
    </row>
    <row r="56" spans="1:9" x14ac:dyDescent="0.2">
      <c r="A56" s="12"/>
    </row>
    <row r="57" spans="1:9" ht="33.75" customHeight="1" x14ac:dyDescent="0.2">
      <c r="A57" s="103" t="s">
        <v>1172</v>
      </c>
      <c r="B57" s="103"/>
      <c r="C57" s="103"/>
      <c r="D57" s="103"/>
      <c r="E57" s="103"/>
      <c r="F57" s="103"/>
      <c r="G57" s="103"/>
    </row>
    <row r="59" spans="1:9" x14ac:dyDescent="0.2">
      <c r="A59" s="12" t="s">
        <v>48</v>
      </c>
    </row>
    <row r="60" spans="1:9" x14ac:dyDescent="0.2">
      <c r="A60" s="12" t="s">
        <v>49</v>
      </c>
    </row>
    <row r="61" spans="1:9" x14ac:dyDescent="0.2">
      <c r="A61" s="12" t="s">
        <v>50</v>
      </c>
      <c r="B61" s="12"/>
      <c r="C61" s="30" t="s">
        <v>52</v>
      </c>
      <c r="D61" s="12" t="s">
        <v>1150</v>
      </c>
    </row>
    <row r="62" spans="1:9" x14ac:dyDescent="0.2">
      <c r="A62" s="14" t="s">
        <v>53</v>
      </c>
      <c r="C62" s="49">
        <v>38.351900000000001</v>
      </c>
      <c r="D62" s="49">
        <v>39.788800000000002</v>
      </c>
    </row>
    <row r="63" spans="1:9" x14ac:dyDescent="0.2">
      <c r="A63" s="14" t="s">
        <v>1076</v>
      </c>
      <c r="C63" s="49">
        <v>10.278499999999999</v>
      </c>
      <c r="D63" s="49">
        <v>10.2698</v>
      </c>
    </row>
    <row r="64" spans="1:9" x14ac:dyDescent="0.2">
      <c r="A64" s="14" t="s">
        <v>55</v>
      </c>
      <c r="C64" s="49">
        <v>41.639800000000001</v>
      </c>
      <c r="D64" s="49">
        <v>43.355499999999999</v>
      </c>
    </row>
    <row r="65" spans="1:4" x14ac:dyDescent="0.2">
      <c r="A65" s="14" t="s">
        <v>1080</v>
      </c>
      <c r="C65" s="49">
        <v>10.1753</v>
      </c>
      <c r="D65" s="49">
        <v>10.167</v>
      </c>
    </row>
    <row r="66" spans="1:4" x14ac:dyDescent="0.2">
      <c r="C66" s="49"/>
      <c r="D66" s="49"/>
    </row>
    <row r="67" spans="1:4" x14ac:dyDescent="0.2">
      <c r="A67" s="14" t="s">
        <v>937</v>
      </c>
    </row>
    <row r="69" spans="1:4" x14ac:dyDescent="0.2">
      <c r="A69" s="12" t="s">
        <v>58</v>
      </c>
    </row>
    <row r="70" spans="1:4" x14ac:dyDescent="0.2">
      <c r="A70" s="101" t="s">
        <v>62</v>
      </c>
      <c r="B70" s="102"/>
      <c r="C70" s="51" t="s">
        <v>63</v>
      </c>
    </row>
    <row r="71" spans="1:4" x14ac:dyDescent="0.2">
      <c r="A71" s="97" t="s">
        <v>1076</v>
      </c>
      <c r="B71" s="98"/>
      <c r="C71" s="52">
        <v>0.38617868999999999</v>
      </c>
    </row>
    <row r="72" spans="1:4" x14ac:dyDescent="0.2">
      <c r="A72" s="97" t="s">
        <v>1080</v>
      </c>
      <c r="B72" s="98"/>
      <c r="C72" s="52">
        <v>0.41046222999999998</v>
      </c>
    </row>
    <row r="73" spans="1:4" x14ac:dyDescent="0.2">
      <c r="A73" s="14" t="s">
        <v>64</v>
      </c>
    </row>
    <row r="74" spans="1:4" x14ac:dyDescent="0.2">
      <c r="A74" s="14" t="s">
        <v>57</v>
      </c>
    </row>
    <row r="77" spans="1:4" x14ac:dyDescent="0.2">
      <c r="A77" s="12" t="s">
        <v>1482</v>
      </c>
    </row>
    <row r="78" spans="1:4" x14ac:dyDescent="0.2">
      <c r="A78" s="12"/>
    </row>
    <row r="79" spans="1:4" x14ac:dyDescent="0.2">
      <c r="A79" s="14" t="s">
        <v>1480</v>
      </c>
    </row>
    <row r="80" spans="1:4" x14ac:dyDescent="0.2">
      <c r="A80" s="14" t="s">
        <v>1481</v>
      </c>
    </row>
    <row r="81" spans="1:5" x14ac:dyDescent="0.2">
      <c r="A81" s="12"/>
      <c r="B81" s="28"/>
      <c r="C81" s="91"/>
    </row>
    <row r="82" spans="1:5" x14ac:dyDescent="0.2">
      <c r="A82" s="12" t="s">
        <v>332</v>
      </c>
      <c r="D82" s="1">
        <v>9.3786419184933703</v>
      </c>
      <c r="E82" s="2" t="s">
        <v>60</v>
      </c>
    </row>
    <row r="84" spans="1:5" x14ac:dyDescent="0.2">
      <c r="A84" s="12" t="s">
        <v>1419</v>
      </c>
      <c r="D84" s="30" t="s">
        <v>59</v>
      </c>
    </row>
    <row r="86" spans="1:5" x14ac:dyDescent="0.2">
      <c r="A86" s="12" t="s">
        <v>1196</v>
      </c>
    </row>
    <row r="87" spans="1:5" ht="15.05" x14ac:dyDescent="0.3">
      <c r="A87" s="31"/>
    </row>
    <row r="88" spans="1:5" x14ac:dyDescent="0.2">
      <c r="A88" s="12" t="s">
        <v>941</v>
      </c>
    </row>
    <row r="104" spans="1:1" x14ac:dyDescent="0.2">
      <c r="A104" s="12" t="s">
        <v>1178</v>
      </c>
    </row>
    <row r="106" spans="1:1" x14ac:dyDescent="0.2">
      <c r="A106" s="12" t="s">
        <v>1090</v>
      </c>
    </row>
    <row r="121" spans="1:1" x14ac:dyDescent="0.2">
      <c r="A121" s="14" t="s">
        <v>940</v>
      </c>
    </row>
    <row r="122" spans="1:1" x14ac:dyDescent="0.2">
      <c r="A122" s="13"/>
    </row>
    <row r="124" spans="1:1" x14ac:dyDescent="0.2">
      <c r="A124" s="13"/>
    </row>
    <row r="126" spans="1:1" x14ac:dyDescent="0.2">
      <c r="A126" s="13"/>
    </row>
  </sheetData>
  <mergeCells count="5">
    <mergeCell ref="A1:G1"/>
    <mergeCell ref="A57:G57"/>
    <mergeCell ref="A70:B70"/>
    <mergeCell ref="A71:B71"/>
    <mergeCell ref="A72:B72"/>
  </mergeCells>
  <conditionalFormatting sqref="F2:F3 F58:F65556">
    <cfRule type="cellIs" dxfId="111" priority="4" stopIfTrue="1" operator="between">
      <formula>0.009</formula>
      <formula>-0.009</formula>
    </cfRule>
  </conditionalFormatting>
  <conditionalFormatting sqref="F5:F56">
    <cfRule type="cellIs" dxfId="110"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4"/>
  <sheetViews>
    <sheetView workbookViewId="0">
      <selection sqref="A1:G1"/>
    </sheetView>
  </sheetViews>
  <sheetFormatPr defaultColWidth="9.109375" defaultRowHeight="10.5" x14ac:dyDescent="0.2"/>
  <cols>
    <col min="1" max="1" width="38.6640625" style="14" bestFit="1" customWidth="1"/>
    <col min="2" max="2" width="54"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7" s="34" customFormat="1" ht="14.4" x14ac:dyDescent="0.2">
      <c r="A1" s="99" t="s">
        <v>1179</v>
      </c>
      <c r="B1" s="100"/>
      <c r="C1" s="100"/>
      <c r="D1" s="100"/>
      <c r="E1" s="100"/>
      <c r="F1" s="100"/>
      <c r="G1" s="100"/>
    </row>
    <row r="2" spans="1:7" s="34" customFormat="1" ht="11.8" x14ac:dyDescent="0.2">
      <c r="E2" s="35"/>
      <c r="F2" s="1"/>
      <c r="G2" s="2"/>
    </row>
    <row r="3" spans="1:7" s="34" customFormat="1" ht="11.8" x14ac:dyDescent="0.2">
      <c r="A3" s="36" t="s">
        <v>7</v>
      </c>
      <c r="B3" s="37"/>
      <c r="C3" s="38"/>
      <c r="D3" s="38"/>
      <c r="E3" s="39"/>
      <c r="F3" s="1"/>
      <c r="G3" s="2"/>
    </row>
    <row r="4" spans="1:7" s="34" customFormat="1" ht="25.55" customHeight="1" x14ac:dyDescent="0.2">
      <c r="A4" s="19" t="s">
        <v>2</v>
      </c>
      <c r="B4" s="19" t="s">
        <v>0</v>
      </c>
      <c r="C4" s="40" t="s">
        <v>973</v>
      </c>
      <c r="D4" s="40" t="s">
        <v>1</v>
      </c>
      <c r="E4" s="41" t="s">
        <v>6</v>
      </c>
      <c r="F4" s="42" t="s">
        <v>3</v>
      </c>
      <c r="G4" s="42" t="s">
        <v>5</v>
      </c>
    </row>
    <row r="5" spans="1:7" x14ac:dyDescent="0.2">
      <c r="A5" s="43" t="s">
        <v>25</v>
      </c>
      <c r="B5" s="44"/>
      <c r="C5" s="44"/>
      <c r="D5" s="44"/>
      <c r="E5" s="4"/>
      <c r="F5" s="4"/>
      <c r="G5" s="4"/>
    </row>
    <row r="6" spans="1:7" x14ac:dyDescent="0.2">
      <c r="A6" s="45" t="s">
        <v>26</v>
      </c>
      <c r="B6" s="46"/>
      <c r="C6" s="46"/>
      <c r="D6" s="46"/>
      <c r="E6" s="5"/>
      <c r="F6" s="5"/>
      <c r="G6" s="5"/>
    </row>
    <row r="7" spans="1:7" x14ac:dyDescent="0.2">
      <c r="A7" s="46" t="s">
        <v>1180</v>
      </c>
      <c r="B7" s="46" t="s">
        <v>1181</v>
      </c>
      <c r="C7" s="46" t="s">
        <v>30</v>
      </c>
      <c r="D7" s="47">
        <v>500</v>
      </c>
      <c r="E7" s="5">
        <v>5273.0421918000002</v>
      </c>
      <c r="F7" s="5">
        <v>6.9460395410998803</v>
      </c>
      <c r="G7" s="5">
        <v>7.6550000000000002</v>
      </c>
    </row>
    <row r="8" spans="1:7" x14ac:dyDescent="0.2">
      <c r="A8" s="46" t="s">
        <v>66</v>
      </c>
      <c r="B8" s="46" t="s">
        <v>65</v>
      </c>
      <c r="C8" s="46" t="s">
        <v>29</v>
      </c>
      <c r="D8" s="47">
        <v>5000</v>
      </c>
      <c r="E8" s="5">
        <v>5224.3273972999996</v>
      </c>
      <c r="F8" s="5">
        <v>6.8818688258797804</v>
      </c>
      <c r="G8" s="5">
        <v>7.7568000000000001</v>
      </c>
    </row>
    <row r="9" spans="1:7" x14ac:dyDescent="0.2">
      <c r="A9" s="46" t="s">
        <v>92</v>
      </c>
      <c r="B9" s="46" t="s">
        <v>91</v>
      </c>
      <c r="C9" s="46" t="s">
        <v>30</v>
      </c>
      <c r="D9" s="47">
        <v>5000</v>
      </c>
      <c r="E9" s="5">
        <v>5193.1873973000002</v>
      </c>
      <c r="F9" s="5">
        <v>6.8408489243803698</v>
      </c>
      <c r="G9" s="5">
        <v>7.6</v>
      </c>
    </row>
    <row r="10" spans="1:7" x14ac:dyDescent="0.2">
      <c r="A10" s="46" t="s">
        <v>94</v>
      </c>
      <c r="B10" s="46" t="s">
        <v>93</v>
      </c>
      <c r="C10" s="46" t="s">
        <v>30</v>
      </c>
      <c r="D10" s="47">
        <v>5000</v>
      </c>
      <c r="E10" s="5">
        <v>5115.3504110000003</v>
      </c>
      <c r="F10" s="5">
        <v>6.7383163132359698</v>
      </c>
      <c r="G10" s="5">
        <v>7.47</v>
      </c>
    </row>
    <row r="11" spans="1:7" x14ac:dyDescent="0.2">
      <c r="A11" s="46" t="s">
        <v>96</v>
      </c>
      <c r="B11" s="46" t="s">
        <v>95</v>
      </c>
      <c r="C11" s="46" t="s">
        <v>74</v>
      </c>
      <c r="D11" s="47">
        <v>5000</v>
      </c>
      <c r="E11" s="5">
        <v>5087.9878767</v>
      </c>
      <c r="F11" s="5">
        <v>6.7022723677716103</v>
      </c>
      <c r="G11" s="5">
        <v>7.1849999999999996</v>
      </c>
    </row>
    <row r="12" spans="1:7" x14ac:dyDescent="0.2">
      <c r="A12" s="46" t="s">
        <v>98</v>
      </c>
      <c r="B12" s="46" t="s">
        <v>97</v>
      </c>
      <c r="C12" s="46" t="s">
        <v>74</v>
      </c>
      <c r="D12" s="47">
        <v>5000</v>
      </c>
      <c r="E12" s="5">
        <v>5083.8793151</v>
      </c>
      <c r="F12" s="5">
        <v>6.6968602678314602</v>
      </c>
      <c r="G12" s="5">
        <v>7.4550000000000001</v>
      </c>
    </row>
    <row r="13" spans="1:7" x14ac:dyDescent="0.2">
      <c r="A13" s="46" t="s">
        <v>99</v>
      </c>
      <c r="B13" s="46" t="s">
        <v>1445</v>
      </c>
      <c r="C13" s="46" t="s">
        <v>30</v>
      </c>
      <c r="D13" s="47">
        <v>9000</v>
      </c>
      <c r="E13" s="5">
        <v>4904.433</v>
      </c>
      <c r="F13" s="5">
        <v>6.4604803651393201</v>
      </c>
      <c r="G13" s="5">
        <v>6.5338000000000003</v>
      </c>
    </row>
    <row r="14" spans="1:7" x14ac:dyDescent="0.2">
      <c r="A14" s="46" t="s">
        <v>1182</v>
      </c>
      <c r="B14" s="46" t="s">
        <v>1458</v>
      </c>
      <c r="C14" s="46" t="s">
        <v>30</v>
      </c>
      <c r="D14" s="47">
        <v>2500</v>
      </c>
      <c r="E14" s="5">
        <v>2729.0068836</v>
      </c>
      <c r="F14" s="5">
        <v>3.5948488618007102</v>
      </c>
      <c r="G14" s="5">
        <v>7.66</v>
      </c>
    </row>
    <row r="15" spans="1:7" x14ac:dyDescent="0.2">
      <c r="A15" s="46" t="s">
        <v>1183</v>
      </c>
      <c r="B15" s="46" t="s">
        <v>1459</v>
      </c>
      <c r="C15" s="46" t="s">
        <v>30</v>
      </c>
      <c r="D15" s="47">
        <v>2500</v>
      </c>
      <c r="E15" s="5">
        <v>2708.9722191999999</v>
      </c>
      <c r="F15" s="5">
        <v>3.5684577262752901</v>
      </c>
      <c r="G15" s="5">
        <v>7.8274999999999997</v>
      </c>
    </row>
    <row r="16" spans="1:7" x14ac:dyDescent="0.2">
      <c r="A16" s="46" t="s">
        <v>101</v>
      </c>
      <c r="B16" s="46" t="s">
        <v>100</v>
      </c>
      <c r="C16" s="46" t="s">
        <v>90</v>
      </c>
      <c r="D16" s="47">
        <v>2500</v>
      </c>
      <c r="E16" s="5">
        <v>2685.8347945</v>
      </c>
      <c r="F16" s="5">
        <v>3.5379794063605798</v>
      </c>
      <c r="G16" s="5">
        <v>7.835</v>
      </c>
    </row>
    <row r="17" spans="1:9" x14ac:dyDescent="0.2">
      <c r="A17" s="46" t="s">
        <v>86</v>
      </c>
      <c r="B17" s="46" t="s">
        <v>1443</v>
      </c>
      <c r="C17" s="46" t="s">
        <v>87</v>
      </c>
      <c r="D17" s="47">
        <v>2500</v>
      </c>
      <c r="E17" s="5">
        <v>2555.1245548000002</v>
      </c>
      <c r="F17" s="5">
        <v>3.3657982516573801</v>
      </c>
      <c r="G17" s="5">
        <v>7.4029999999999996</v>
      </c>
    </row>
    <row r="18" spans="1:9" x14ac:dyDescent="0.2">
      <c r="A18" s="46" t="s">
        <v>103</v>
      </c>
      <c r="B18" s="46" t="s">
        <v>102</v>
      </c>
      <c r="C18" s="46" t="s">
        <v>30</v>
      </c>
      <c r="D18" s="47">
        <v>250</v>
      </c>
      <c r="E18" s="5">
        <v>2536.7025342000002</v>
      </c>
      <c r="F18" s="5">
        <v>3.3415314093185202</v>
      </c>
      <c r="G18" s="5">
        <v>7.6449999999999996</v>
      </c>
    </row>
    <row r="19" spans="1:9" x14ac:dyDescent="0.2">
      <c r="A19" s="46" t="s">
        <v>1184</v>
      </c>
      <c r="B19" s="46" t="s">
        <v>1446</v>
      </c>
      <c r="C19" s="46" t="s">
        <v>87</v>
      </c>
      <c r="D19" s="47">
        <v>2500</v>
      </c>
      <c r="E19" s="5">
        <v>2533.0171918000001</v>
      </c>
      <c r="F19" s="5">
        <v>3.3366768048792301</v>
      </c>
      <c r="G19" s="5">
        <v>7.25</v>
      </c>
    </row>
    <row r="20" spans="1:9" x14ac:dyDescent="0.2">
      <c r="A20" s="46" t="s">
        <v>1185</v>
      </c>
      <c r="B20" s="46" t="s">
        <v>1186</v>
      </c>
      <c r="C20" s="46" t="s">
        <v>29</v>
      </c>
      <c r="D20" s="47">
        <v>2000</v>
      </c>
      <c r="E20" s="5">
        <v>2163.7156712000001</v>
      </c>
      <c r="F20" s="5">
        <v>2.85020564243244</v>
      </c>
      <c r="G20" s="5">
        <v>8.1766000000000005</v>
      </c>
    </row>
    <row r="21" spans="1:9" x14ac:dyDescent="0.2">
      <c r="A21" s="46" t="s">
        <v>1187</v>
      </c>
      <c r="B21" s="46" t="s">
        <v>1188</v>
      </c>
      <c r="C21" s="46" t="s">
        <v>29</v>
      </c>
      <c r="D21" s="47">
        <v>2000</v>
      </c>
      <c r="E21" s="5">
        <v>2107.5354520999999</v>
      </c>
      <c r="F21" s="5">
        <v>2.7762009200914899</v>
      </c>
      <c r="G21" s="5">
        <v>8.1082000000000001</v>
      </c>
    </row>
    <row r="22" spans="1:9" x14ac:dyDescent="0.2">
      <c r="A22" s="46" t="s">
        <v>89</v>
      </c>
      <c r="B22" s="46" t="s">
        <v>88</v>
      </c>
      <c r="C22" s="46" t="s">
        <v>90</v>
      </c>
      <c r="D22" s="47">
        <v>1500</v>
      </c>
      <c r="E22" s="5">
        <v>1534.7240753000001</v>
      </c>
      <c r="F22" s="5">
        <v>2.0216515863061502</v>
      </c>
      <c r="G22" s="5">
        <v>7.79</v>
      </c>
    </row>
    <row r="23" spans="1:9" x14ac:dyDescent="0.2">
      <c r="A23" s="46" t="s">
        <v>105</v>
      </c>
      <c r="B23" s="46" t="s">
        <v>104</v>
      </c>
      <c r="C23" s="46" t="s">
        <v>30</v>
      </c>
      <c r="D23" s="47">
        <v>1000</v>
      </c>
      <c r="E23" s="5">
        <v>1077.1120575</v>
      </c>
      <c r="F23" s="5">
        <v>1.4188513327704899</v>
      </c>
      <c r="G23" s="5">
        <v>7.7450000000000001</v>
      </c>
    </row>
    <row r="24" spans="1:9" x14ac:dyDescent="0.2">
      <c r="A24" s="46" t="s">
        <v>1189</v>
      </c>
      <c r="B24" s="46" t="s">
        <v>1190</v>
      </c>
      <c r="C24" s="46" t="s">
        <v>30</v>
      </c>
      <c r="D24" s="47">
        <v>50</v>
      </c>
      <c r="E24" s="5">
        <v>519.03463699999998</v>
      </c>
      <c r="F24" s="5">
        <v>0.68371065139756504</v>
      </c>
      <c r="G24" s="5">
        <v>7.6</v>
      </c>
    </row>
    <row r="25" spans="1:9" x14ac:dyDescent="0.2">
      <c r="A25" s="45" t="s">
        <v>31</v>
      </c>
      <c r="B25" s="45"/>
      <c r="C25" s="45"/>
      <c r="D25" s="45"/>
      <c r="E25" s="6">
        <f>SUM(E6:E24)</f>
        <v>59032.987660399987</v>
      </c>
      <c r="F25" s="6">
        <f>SUM(F6:F24)</f>
        <v>77.762599198628223</v>
      </c>
      <c r="G25" s="6"/>
      <c r="H25" s="12"/>
      <c r="I25" s="12"/>
    </row>
    <row r="26" spans="1:9" x14ac:dyDescent="0.2">
      <c r="A26" s="46"/>
      <c r="B26" s="46"/>
      <c r="C26" s="46"/>
      <c r="D26" s="46"/>
      <c r="E26" s="5"/>
      <c r="F26" s="5"/>
      <c r="G26" s="5"/>
    </row>
    <row r="27" spans="1:9" x14ac:dyDescent="0.2">
      <c r="A27" s="45" t="s">
        <v>41</v>
      </c>
      <c r="B27" s="46"/>
      <c r="C27" s="46"/>
      <c r="D27" s="46"/>
      <c r="E27" s="5"/>
      <c r="F27" s="5"/>
      <c r="G27" s="5"/>
    </row>
    <row r="28" spans="1:9" x14ac:dyDescent="0.2">
      <c r="A28" s="46" t="s">
        <v>1169</v>
      </c>
      <c r="B28" s="46" t="s">
        <v>1455</v>
      </c>
      <c r="C28" s="46" t="s">
        <v>42</v>
      </c>
      <c r="D28" s="47">
        <v>5500000</v>
      </c>
      <c r="E28" s="5">
        <v>5725.9574167000001</v>
      </c>
      <c r="F28" s="5">
        <v>7.5426528331030704</v>
      </c>
      <c r="G28" s="5">
        <v>7.2328515541265599</v>
      </c>
    </row>
    <row r="29" spans="1:9" x14ac:dyDescent="0.2">
      <c r="A29" s="46" t="s">
        <v>78</v>
      </c>
      <c r="B29" s="46" t="s">
        <v>77</v>
      </c>
      <c r="C29" s="46" t="s">
        <v>42</v>
      </c>
      <c r="D29" s="47">
        <v>2500000</v>
      </c>
      <c r="E29" s="5">
        <v>2618.2319444999998</v>
      </c>
      <c r="F29" s="5">
        <v>3.4489279533073001</v>
      </c>
      <c r="G29" s="5">
        <v>6.7975249020500002</v>
      </c>
    </row>
    <row r="30" spans="1:9" x14ac:dyDescent="0.2">
      <c r="A30" s="46" t="s">
        <v>67</v>
      </c>
      <c r="B30" s="46" t="s">
        <v>1463</v>
      </c>
      <c r="C30" s="46" t="s">
        <v>42</v>
      </c>
      <c r="D30" s="47">
        <v>600000</v>
      </c>
      <c r="E30" s="5">
        <v>606.67026669999996</v>
      </c>
      <c r="F30" s="5">
        <v>0.79915075731061802</v>
      </c>
      <c r="G30" s="5">
        <v>7.1224733775124998</v>
      </c>
    </row>
    <row r="31" spans="1:9" x14ac:dyDescent="0.2">
      <c r="A31" s="46" t="s">
        <v>80</v>
      </c>
      <c r="B31" s="46" t="s">
        <v>1473</v>
      </c>
      <c r="C31" s="46" t="s">
        <v>42</v>
      </c>
      <c r="D31" s="47">
        <v>552560</v>
      </c>
      <c r="E31" s="5">
        <v>571.01974029999997</v>
      </c>
      <c r="F31" s="5">
        <v>0.75218925823129901</v>
      </c>
      <c r="G31" s="5">
        <v>7.0894603815124997</v>
      </c>
    </row>
    <row r="32" spans="1:9" x14ac:dyDescent="0.2">
      <c r="A32" s="46" t="s">
        <v>68</v>
      </c>
      <c r="B32" s="46" t="s">
        <v>1464</v>
      </c>
      <c r="C32" s="46" t="s">
        <v>42</v>
      </c>
      <c r="D32" s="47">
        <v>500000</v>
      </c>
      <c r="E32" s="5">
        <v>504.75205560000001</v>
      </c>
      <c r="F32" s="5">
        <v>0.66489658324774903</v>
      </c>
      <c r="G32" s="5">
        <v>7.1431482500125103</v>
      </c>
    </row>
    <row r="33" spans="1:9" x14ac:dyDescent="0.2">
      <c r="A33" s="46" t="s">
        <v>81</v>
      </c>
      <c r="B33" s="46" t="s">
        <v>1465</v>
      </c>
      <c r="C33" s="46" t="s">
        <v>42</v>
      </c>
      <c r="D33" s="47">
        <v>500000</v>
      </c>
      <c r="E33" s="5">
        <v>504.55855559999998</v>
      </c>
      <c r="F33" s="5">
        <v>0.66464169079623603</v>
      </c>
      <c r="G33" s="5">
        <v>7.1427347060124902</v>
      </c>
    </row>
    <row r="34" spans="1:9" x14ac:dyDescent="0.2">
      <c r="A34" s="46" t="s">
        <v>79</v>
      </c>
      <c r="B34" s="46" t="s">
        <v>1466</v>
      </c>
      <c r="C34" s="46" t="s">
        <v>42</v>
      </c>
      <c r="D34" s="47">
        <v>500000</v>
      </c>
      <c r="E34" s="5">
        <v>504.01855560000001</v>
      </c>
      <c r="F34" s="5">
        <v>0.66393036302456998</v>
      </c>
      <c r="G34" s="5">
        <v>7.1463303199999997</v>
      </c>
    </row>
    <row r="35" spans="1:9" x14ac:dyDescent="0.2">
      <c r="A35" s="46" t="s">
        <v>69</v>
      </c>
      <c r="B35" s="46" t="s">
        <v>1467</v>
      </c>
      <c r="C35" s="46" t="s">
        <v>42</v>
      </c>
      <c r="D35" s="47">
        <v>500000</v>
      </c>
      <c r="E35" s="5">
        <v>503.73855559999998</v>
      </c>
      <c r="F35" s="5">
        <v>0.66356152640222399</v>
      </c>
      <c r="G35" s="5">
        <v>7.1654259580125101</v>
      </c>
    </row>
    <row r="36" spans="1:9" x14ac:dyDescent="0.2">
      <c r="A36" s="46" t="s">
        <v>70</v>
      </c>
      <c r="B36" s="46" t="s">
        <v>1468</v>
      </c>
      <c r="C36" s="46" t="s">
        <v>42</v>
      </c>
      <c r="D36" s="47">
        <v>500000</v>
      </c>
      <c r="E36" s="5">
        <v>503.20305560000003</v>
      </c>
      <c r="F36" s="5">
        <v>0.66285612636198898</v>
      </c>
      <c r="G36" s="5">
        <v>7.1742519999999903</v>
      </c>
    </row>
    <row r="37" spans="1:9" x14ac:dyDescent="0.2">
      <c r="A37" s="46" t="s">
        <v>83</v>
      </c>
      <c r="B37" s="46" t="s">
        <v>1470</v>
      </c>
      <c r="C37" s="46" t="s">
        <v>42</v>
      </c>
      <c r="D37" s="47">
        <v>454700</v>
      </c>
      <c r="E37" s="5">
        <v>459.01207169999998</v>
      </c>
      <c r="F37" s="5">
        <v>0.60464450764844202</v>
      </c>
      <c r="G37" s="5">
        <v>7.0955958449999903</v>
      </c>
    </row>
    <row r="38" spans="1:9" x14ac:dyDescent="0.2">
      <c r="A38" s="46" t="s">
        <v>76</v>
      </c>
      <c r="B38" s="46" t="s">
        <v>1469</v>
      </c>
      <c r="C38" s="46" t="s">
        <v>42</v>
      </c>
      <c r="D38" s="47">
        <v>450000</v>
      </c>
      <c r="E38" s="5">
        <v>456.08797779999998</v>
      </c>
      <c r="F38" s="5">
        <v>0.60079267580023998</v>
      </c>
      <c r="G38" s="5">
        <v>7.0743889528125097</v>
      </c>
    </row>
    <row r="39" spans="1:9" x14ac:dyDescent="0.2">
      <c r="A39" s="46" t="s">
        <v>82</v>
      </c>
      <c r="B39" s="46" t="s">
        <v>1472</v>
      </c>
      <c r="C39" s="46" t="s">
        <v>42</v>
      </c>
      <c r="D39" s="47">
        <v>236200</v>
      </c>
      <c r="E39" s="5">
        <v>239.22438349999999</v>
      </c>
      <c r="F39" s="5">
        <v>0.315123977117091</v>
      </c>
      <c r="G39" s="5">
        <v>7.0670013541124996</v>
      </c>
    </row>
    <row r="40" spans="1:9" x14ac:dyDescent="0.2">
      <c r="A40" s="46" t="s">
        <v>71</v>
      </c>
      <c r="B40" s="46" t="s">
        <v>1471</v>
      </c>
      <c r="C40" s="46" t="s">
        <v>42</v>
      </c>
      <c r="D40" s="47">
        <v>209575</v>
      </c>
      <c r="E40" s="5">
        <v>211.4593587</v>
      </c>
      <c r="F40" s="5">
        <v>0.27854984152221102</v>
      </c>
      <c r="G40" s="5">
        <v>7.1149962878124997</v>
      </c>
    </row>
    <row r="41" spans="1:9" x14ac:dyDescent="0.2">
      <c r="A41" s="46" t="s">
        <v>84</v>
      </c>
      <c r="B41" s="46" t="s">
        <v>1474</v>
      </c>
      <c r="C41" s="46" t="s">
        <v>42</v>
      </c>
      <c r="D41" s="47">
        <v>50000</v>
      </c>
      <c r="E41" s="5">
        <v>51.609933300000002</v>
      </c>
      <c r="F41" s="5">
        <v>6.7984405278000495E-2</v>
      </c>
      <c r="G41" s="5">
        <v>7.1070895275124899</v>
      </c>
    </row>
    <row r="42" spans="1:9" x14ac:dyDescent="0.2">
      <c r="A42" s="45" t="s">
        <v>31</v>
      </c>
      <c r="B42" s="45"/>
      <c r="C42" s="45"/>
      <c r="D42" s="45"/>
      <c r="E42" s="6">
        <f>SUM(E28:E41)</f>
        <v>13459.543871200005</v>
      </c>
      <c r="F42" s="6">
        <f>SUM(F28:F41)</f>
        <v>17.729902499151038</v>
      </c>
      <c r="G42" s="6"/>
      <c r="H42" s="12"/>
      <c r="I42" s="12"/>
    </row>
    <row r="43" spans="1:9" x14ac:dyDescent="0.2">
      <c r="A43" s="46"/>
      <c r="B43" s="46"/>
      <c r="C43" s="46"/>
      <c r="D43" s="46"/>
      <c r="E43" s="5"/>
      <c r="F43" s="5"/>
      <c r="G43" s="5"/>
    </row>
    <row r="44" spans="1:9" x14ac:dyDescent="0.2">
      <c r="A44" s="45" t="s">
        <v>1035</v>
      </c>
      <c r="B44" s="46"/>
      <c r="C44" s="46"/>
      <c r="D44" s="46"/>
      <c r="E44" s="5"/>
      <c r="F44" s="5"/>
      <c r="G44" s="5"/>
    </row>
    <row r="45" spans="1:9" x14ac:dyDescent="0.2">
      <c r="A45" s="46" t="s">
        <v>1036</v>
      </c>
      <c r="B45" s="46" t="s">
        <v>1037</v>
      </c>
      <c r="C45" s="46" t="s">
        <v>1038</v>
      </c>
      <c r="D45" s="47">
        <v>1954.4390000000001</v>
      </c>
      <c r="E45" s="5">
        <v>215.66513370000001</v>
      </c>
      <c r="F45" s="5">
        <v>0.284089998112727</v>
      </c>
      <c r="G45" s="5">
        <v>6.46</v>
      </c>
    </row>
    <row r="46" spans="1:9" x14ac:dyDescent="0.2">
      <c r="A46" s="45" t="s">
        <v>31</v>
      </c>
      <c r="B46" s="45"/>
      <c r="C46" s="45"/>
      <c r="D46" s="45"/>
      <c r="E46" s="6">
        <f>SUM(E45:E45)</f>
        <v>215.66513370000001</v>
      </c>
      <c r="F46" s="6">
        <f>SUM(F45:F45)</f>
        <v>0.284089998112727</v>
      </c>
      <c r="G46" s="6"/>
      <c r="H46" s="12"/>
      <c r="I46" s="12"/>
    </row>
    <row r="47" spans="1:9" x14ac:dyDescent="0.2">
      <c r="A47" s="46"/>
      <c r="B47" s="46"/>
      <c r="C47" s="46"/>
      <c r="D47" s="46"/>
      <c r="E47" s="5"/>
      <c r="F47" s="5"/>
      <c r="G47" s="5"/>
    </row>
    <row r="48" spans="1:9" x14ac:dyDescent="0.2">
      <c r="A48" s="45" t="s">
        <v>44</v>
      </c>
      <c r="B48" s="45"/>
      <c r="C48" s="45"/>
      <c r="D48" s="45"/>
      <c r="E48" s="6">
        <f>E25+E42+E46</f>
        <v>72708.196665299984</v>
      </c>
      <c r="F48" s="6">
        <f>F25+F42+F46</f>
        <v>95.776591695891995</v>
      </c>
      <c r="G48" s="6"/>
      <c r="H48" s="12"/>
      <c r="I48" s="12"/>
    </row>
    <row r="49" spans="1:9" x14ac:dyDescent="0.2">
      <c r="A49" s="45"/>
      <c r="B49" s="45"/>
      <c r="C49" s="45"/>
      <c r="D49" s="45"/>
      <c r="E49" s="6"/>
      <c r="F49" s="6"/>
      <c r="G49" s="6"/>
      <c r="H49" s="12"/>
      <c r="I49" s="12"/>
    </row>
    <row r="50" spans="1:9" x14ac:dyDescent="0.2">
      <c r="A50" s="45" t="s">
        <v>46</v>
      </c>
      <c r="B50" s="45"/>
      <c r="C50" s="45"/>
      <c r="D50" s="45"/>
      <c r="E50" s="6">
        <f>E52-(E25+E42+E46)</f>
        <v>3206.1738274000236</v>
      </c>
      <c r="F50" s="6">
        <f>F52-(F25+F42+F46)</f>
        <v>4.2234083041080055</v>
      </c>
      <c r="G50" s="6"/>
      <c r="H50" s="12"/>
      <c r="I50" s="12"/>
    </row>
    <row r="51" spans="1:9" x14ac:dyDescent="0.2">
      <c r="A51" s="45"/>
      <c r="B51" s="45"/>
      <c r="C51" s="45"/>
      <c r="D51" s="45"/>
      <c r="E51" s="6"/>
      <c r="F51" s="6"/>
      <c r="G51" s="6"/>
      <c r="H51" s="12"/>
      <c r="I51" s="12"/>
    </row>
    <row r="52" spans="1:9" x14ac:dyDescent="0.2">
      <c r="A52" s="48" t="s">
        <v>45</v>
      </c>
      <c r="B52" s="48"/>
      <c r="C52" s="48"/>
      <c r="D52" s="48"/>
      <c r="E52" s="7">
        <v>75914.370492700007</v>
      </c>
      <c r="F52" s="7">
        <v>100</v>
      </c>
      <c r="G52" s="7"/>
      <c r="H52" s="12"/>
      <c r="I52" s="12"/>
    </row>
    <row r="54" spans="1:9" x14ac:dyDescent="0.2">
      <c r="A54" s="12" t="s">
        <v>47</v>
      </c>
    </row>
    <row r="55" spans="1:9" x14ac:dyDescent="0.2">
      <c r="A55" s="12" t="s">
        <v>1040</v>
      </c>
    </row>
    <row r="56" spans="1:9" x14ac:dyDescent="0.2">
      <c r="A56" s="12" t="s">
        <v>1171</v>
      </c>
    </row>
    <row r="57" spans="1:9" x14ac:dyDescent="0.2">
      <c r="A57" s="12"/>
    </row>
    <row r="58" spans="1:9" ht="33.75" customHeight="1" x14ac:dyDescent="0.2">
      <c r="A58" s="103" t="s">
        <v>1172</v>
      </c>
      <c r="B58" s="103"/>
      <c r="C58" s="103"/>
      <c r="D58" s="103"/>
      <c r="E58" s="103"/>
      <c r="F58" s="103"/>
      <c r="G58" s="103"/>
    </row>
    <row r="60" spans="1:9" x14ac:dyDescent="0.2">
      <c r="A60" s="12" t="s">
        <v>48</v>
      </c>
    </row>
    <row r="61" spans="1:9" x14ac:dyDescent="0.2">
      <c r="A61" s="12" t="s">
        <v>49</v>
      </c>
    </row>
    <row r="62" spans="1:9" x14ac:dyDescent="0.2">
      <c r="A62" s="12" t="s">
        <v>50</v>
      </c>
      <c r="B62" s="12"/>
      <c r="C62" s="30" t="s">
        <v>52</v>
      </c>
      <c r="D62" s="12" t="s">
        <v>1150</v>
      </c>
    </row>
    <row r="63" spans="1:9" x14ac:dyDescent="0.2">
      <c r="A63" s="14" t="s">
        <v>53</v>
      </c>
      <c r="C63" s="49">
        <v>92.636799999999994</v>
      </c>
      <c r="D63" s="49">
        <v>96.1892</v>
      </c>
    </row>
    <row r="64" spans="1:9" x14ac:dyDescent="0.2">
      <c r="A64" s="14" t="s">
        <v>106</v>
      </c>
      <c r="C64" s="49">
        <v>14.994999999999999</v>
      </c>
      <c r="D64" s="49">
        <v>15.081099999999999</v>
      </c>
    </row>
    <row r="65" spans="1:4" x14ac:dyDescent="0.2">
      <c r="A65" s="14" t="s">
        <v>107</v>
      </c>
      <c r="C65" s="49">
        <v>11.8584</v>
      </c>
      <c r="D65" s="49">
        <v>11.8576</v>
      </c>
    </row>
    <row r="66" spans="1:4" x14ac:dyDescent="0.2">
      <c r="A66" s="14" t="s">
        <v>1191</v>
      </c>
      <c r="C66" s="49">
        <v>12.4369</v>
      </c>
      <c r="D66" s="49">
        <v>12.4122</v>
      </c>
    </row>
    <row r="67" spans="1:4" x14ac:dyDescent="0.2">
      <c r="A67" s="14" t="s">
        <v>1192</v>
      </c>
      <c r="C67" s="49">
        <v>16.828600000000002</v>
      </c>
      <c r="D67" s="49">
        <v>16.4206</v>
      </c>
    </row>
    <row r="68" spans="1:4" x14ac:dyDescent="0.2">
      <c r="A68" s="14" t="s">
        <v>55</v>
      </c>
      <c r="C68" s="49">
        <v>99.887200000000007</v>
      </c>
      <c r="D68" s="49">
        <v>104.01349999999999</v>
      </c>
    </row>
    <row r="69" spans="1:4" x14ac:dyDescent="0.2">
      <c r="A69" s="14" t="s">
        <v>108</v>
      </c>
      <c r="C69" s="49">
        <v>16.792200000000001</v>
      </c>
      <c r="D69" s="49">
        <v>16.935600000000001</v>
      </c>
    </row>
    <row r="70" spans="1:4" x14ac:dyDescent="0.2">
      <c r="A70" s="14" t="s">
        <v>109</v>
      </c>
      <c r="C70" s="49">
        <v>13.4383</v>
      </c>
      <c r="D70" s="49">
        <v>13.4773</v>
      </c>
    </row>
    <row r="71" spans="1:4" x14ac:dyDescent="0.2">
      <c r="A71" s="14" t="s">
        <v>1193</v>
      </c>
      <c r="C71" s="49">
        <v>14.529299999999999</v>
      </c>
      <c r="D71" s="49">
        <v>14.598800000000001</v>
      </c>
    </row>
    <row r="72" spans="1:4" x14ac:dyDescent="0.2">
      <c r="A72" s="14" t="s">
        <v>1194</v>
      </c>
      <c r="C72" s="49">
        <v>18.8841</v>
      </c>
      <c r="D72" s="49">
        <v>18.410699999999999</v>
      </c>
    </row>
    <row r="73" spans="1:4" x14ac:dyDescent="0.2">
      <c r="C73" s="49"/>
      <c r="D73" s="49"/>
    </row>
    <row r="74" spans="1:4" x14ac:dyDescent="0.2">
      <c r="A74" s="14" t="s">
        <v>937</v>
      </c>
    </row>
    <row r="76" spans="1:4" x14ac:dyDescent="0.2">
      <c r="A76" s="12" t="s">
        <v>58</v>
      </c>
    </row>
    <row r="77" spans="1:4" x14ac:dyDescent="0.2">
      <c r="A77" s="101" t="s">
        <v>62</v>
      </c>
      <c r="B77" s="102"/>
      <c r="C77" s="51" t="s">
        <v>63</v>
      </c>
    </row>
    <row r="78" spans="1:4" x14ac:dyDescent="0.2">
      <c r="A78" s="97" t="s">
        <v>106</v>
      </c>
      <c r="B78" s="98"/>
      <c r="C78" s="52">
        <v>0.48</v>
      </c>
    </row>
    <row r="79" spans="1:4" x14ac:dyDescent="0.2">
      <c r="A79" s="97" t="s">
        <v>107</v>
      </c>
      <c r="B79" s="98"/>
      <c r="C79" s="52">
        <v>0.45</v>
      </c>
    </row>
    <row r="80" spans="1:4" x14ac:dyDescent="0.2">
      <c r="A80" s="97" t="s">
        <v>1191</v>
      </c>
      <c r="B80" s="98"/>
      <c r="C80" s="52">
        <v>0.5</v>
      </c>
    </row>
    <row r="81" spans="1:17" x14ac:dyDescent="0.2">
      <c r="A81" s="97" t="s">
        <v>1192</v>
      </c>
      <c r="B81" s="98"/>
      <c r="C81" s="52">
        <v>1.05</v>
      </c>
    </row>
    <row r="82" spans="1:17" x14ac:dyDescent="0.2">
      <c r="A82" s="97" t="s">
        <v>108</v>
      </c>
      <c r="B82" s="98"/>
      <c r="C82" s="52">
        <v>0.54</v>
      </c>
    </row>
    <row r="83" spans="1:17" x14ac:dyDescent="0.2">
      <c r="A83" s="97" t="s">
        <v>109</v>
      </c>
      <c r="B83" s="98"/>
      <c r="C83" s="52">
        <v>0.51</v>
      </c>
    </row>
    <row r="84" spans="1:17" x14ac:dyDescent="0.2">
      <c r="A84" s="97" t="s">
        <v>1193</v>
      </c>
      <c r="B84" s="98"/>
      <c r="C84" s="52">
        <v>0.53</v>
      </c>
    </row>
    <row r="85" spans="1:17" x14ac:dyDescent="0.2">
      <c r="A85" s="97" t="s">
        <v>1194</v>
      </c>
      <c r="B85" s="98"/>
      <c r="C85" s="52">
        <v>1.25</v>
      </c>
    </row>
    <row r="86" spans="1:17" x14ac:dyDescent="0.2">
      <c r="A86" s="14" t="s">
        <v>64</v>
      </c>
    </row>
    <row r="87" spans="1:17" x14ac:dyDescent="0.2">
      <c r="A87" s="14" t="s">
        <v>57</v>
      </c>
    </row>
    <row r="89" spans="1:17" x14ac:dyDescent="0.2">
      <c r="A89" s="12" t="s">
        <v>1067</v>
      </c>
      <c r="D89" s="1">
        <v>5.3590828781279596</v>
      </c>
      <c r="E89" s="2" t="s">
        <v>60</v>
      </c>
    </row>
    <row r="91" spans="1:17" x14ac:dyDescent="0.2">
      <c r="A91" s="12" t="s">
        <v>61</v>
      </c>
      <c r="D91" s="30" t="s">
        <v>59</v>
      </c>
    </row>
    <row r="92" spans="1:17" x14ac:dyDescent="0.2">
      <c r="A92" s="12"/>
      <c r="D92" s="30"/>
    </row>
    <row r="93" spans="1:17" x14ac:dyDescent="0.2">
      <c r="A93" s="12" t="s">
        <v>1349</v>
      </c>
      <c r="D93" s="30"/>
      <c r="I93" s="12"/>
      <c r="L93" s="30"/>
      <c r="M93" s="2"/>
      <c r="N93" s="2"/>
      <c r="O93" s="2"/>
      <c r="Q93" s="12"/>
    </row>
    <row r="94" spans="1:17" x14ac:dyDescent="0.2">
      <c r="A94" s="12"/>
      <c r="D94" s="30"/>
      <c r="I94" s="12"/>
      <c r="L94" s="30"/>
      <c r="M94" s="2"/>
      <c r="N94" s="2"/>
      <c r="O94" s="2"/>
      <c r="Q94" s="12"/>
    </row>
    <row r="95" spans="1:17" x14ac:dyDescent="0.2">
      <c r="A95" s="12" t="s">
        <v>1353</v>
      </c>
      <c r="D95" s="30"/>
      <c r="I95" s="12"/>
      <c r="L95" s="30"/>
      <c r="M95" s="2"/>
      <c r="N95" s="2"/>
      <c r="O95" s="2"/>
      <c r="Q95" s="12"/>
    </row>
    <row r="96" spans="1:17" x14ac:dyDescent="0.2">
      <c r="E96" s="14"/>
    </row>
    <row r="97" spans="1:7" ht="31.45" x14ac:dyDescent="0.2">
      <c r="A97" s="87" t="s">
        <v>2</v>
      </c>
      <c r="B97" s="20" t="s">
        <v>1354</v>
      </c>
      <c r="C97" s="21" t="s">
        <v>1355</v>
      </c>
      <c r="D97" s="21" t="s">
        <v>1356</v>
      </c>
      <c r="E97" s="21" t="s">
        <v>1357</v>
      </c>
    </row>
    <row r="98" spans="1:7" x14ac:dyDescent="0.2">
      <c r="A98" s="88" t="s">
        <v>1350</v>
      </c>
      <c r="B98" s="88" t="s">
        <v>1351</v>
      </c>
      <c r="C98" s="89">
        <v>400.86</v>
      </c>
      <c r="D98" s="90">
        <f>C98/E52</f>
        <v>5.2804231583339955E-3</v>
      </c>
      <c r="E98" s="89">
        <v>2110.4841543000002</v>
      </c>
    </row>
    <row r="99" spans="1:7" x14ac:dyDescent="0.2">
      <c r="C99" s="1"/>
      <c r="D99" s="26"/>
      <c r="E99" s="1"/>
    </row>
    <row r="100" spans="1:7" x14ac:dyDescent="0.2">
      <c r="A100" s="14" t="s">
        <v>1352</v>
      </c>
      <c r="C100" s="1"/>
      <c r="D100" s="26"/>
      <c r="E100" s="1"/>
    </row>
    <row r="102" spans="1:7" ht="31.75" customHeight="1" x14ac:dyDescent="0.2">
      <c r="A102" s="104" t="s">
        <v>1358</v>
      </c>
      <c r="B102" s="104"/>
      <c r="C102" s="104"/>
      <c r="D102" s="104"/>
      <c r="E102" s="104"/>
      <c r="F102" s="104"/>
      <c r="G102" s="104"/>
    </row>
    <row r="103" spans="1:7" ht="15.05" x14ac:dyDescent="0.3">
      <c r="A103" s="31" t="s">
        <v>1195</v>
      </c>
    </row>
    <row r="105" spans="1:7" x14ac:dyDescent="0.2">
      <c r="A105" s="12" t="s">
        <v>1359</v>
      </c>
    </row>
    <row r="106" spans="1:7" x14ac:dyDescent="0.2">
      <c r="A106" s="12"/>
    </row>
    <row r="107" spans="1:7" x14ac:dyDescent="0.2">
      <c r="A107" s="12" t="s">
        <v>941</v>
      </c>
    </row>
    <row r="108" spans="1:7" x14ac:dyDescent="0.2">
      <c r="A108" s="13"/>
    </row>
    <row r="123" spans="1:1" x14ac:dyDescent="0.2">
      <c r="A123" s="12" t="s">
        <v>1197</v>
      </c>
    </row>
    <row r="125" spans="1:1" x14ac:dyDescent="0.2">
      <c r="A125" s="12" t="s">
        <v>1090</v>
      </c>
    </row>
    <row r="141" spans="1:1" x14ac:dyDescent="0.2">
      <c r="A141" s="14" t="s">
        <v>940</v>
      </c>
    </row>
    <row r="144" spans="1:1" x14ac:dyDescent="0.2">
      <c r="A144" s="13"/>
    </row>
  </sheetData>
  <mergeCells count="12">
    <mergeCell ref="A102:G102"/>
    <mergeCell ref="A1:G1"/>
    <mergeCell ref="A58:G58"/>
    <mergeCell ref="A77:B77"/>
    <mergeCell ref="A78:B78"/>
    <mergeCell ref="A79:B79"/>
    <mergeCell ref="A80:B80"/>
    <mergeCell ref="A81:B81"/>
    <mergeCell ref="A82:B82"/>
    <mergeCell ref="A83:B83"/>
    <mergeCell ref="A84:B84"/>
    <mergeCell ref="A85:B85"/>
  </mergeCells>
  <conditionalFormatting sqref="F2:F3 F5:F57">
    <cfRule type="cellIs" dxfId="109" priority="5" stopIfTrue="1" operator="between">
      <formula>0.009</formula>
      <formula>-0.009</formula>
    </cfRule>
  </conditionalFormatting>
  <conditionalFormatting sqref="F59:F101 N93:N95">
    <cfRule type="cellIs" dxfId="108" priority="1" stopIfTrue="1" operator="between">
      <formula>0.009</formula>
      <formula>-0.009</formula>
    </cfRule>
  </conditionalFormatting>
  <conditionalFormatting sqref="F103:F65547">
    <cfRule type="cellIs" dxfId="107" priority="4" stopIfTrue="1" operator="between">
      <formula>0.009</formula>
      <formula>-0.009</formula>
    </cfRule>
  </conditionalFormatting>
  <hyperlinks>
    <hyperlink ref="A103" r:id="rId1" tooltip="https://www.franklintempletonindia.com/download/en-in/latest%20updates/189ea834-ae3f-48eb-9d73-a9cc9cd9317e/franklin-templeton-update-on-reliance-broadcast-july-23-2020-kcg9m1gq-en-in.pdf" xr:uid="{00000000-0004-0000-0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0"/>
  <sheetViews>
    <sheetView workbookViewId="0">
      <selection sqref="A1:G1"/>
    </sheetView>
  </sheetViews>
  <sheetFormatPr defaultColWidth="9.109375" defaultRowHeight="10.5" x14ac:dyDescent="0.2"/>
  <cols>
    <col min="1" max="1" width="38.6640625" style="14" bestFit="1" customWidth="1"/>
    <col min="2" max="2" width="53.88671875" style="14" bestFit="1" customWidth="1"/>
    <col min="3" max="3" width="24.66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8" s="34" customFormat="1" ht="14.4" x14ac:dyDescent="0.2">
      <c r="A1" s="99" t="s">
        <v>1198</v>
      </c>
      <c r="B1" s="100"/>
      <c r="C1" s="100"/>
      <c r="D1" s="100"/>
      <c r="E1" s="100"/>
      <c r="F1" s="100"/>
      <c r="G1" s="100"/>
    </row>
    <row r="2" spans="1:8" s="34" customFormat="1" ht="11.8" x14ac:dyDescent="0.2">
      <c r="E2" s="35"/>
      <c r="F2" s="1"/>
      <c r="G2" s="2"/>
    </row>
    <row r="3" spans="1:8" s="34" customFormat="1" ht="11.8" x14ac:dyDescent="0.2">
      <c r="A3" s="36" t="s">
        <v>7</v>
      </c>
      <c r="B3" s="37"/>
      <c r="C3" s="38"/>
      <c r="D3" s="38"/>
      <c r="E3" s="39"/>
      <c r="F3" s="1"/>
      <c r="G3" s="2"/>
    </row>
    <row r="4" spans="1:8" s="34" customFormat="1" ht="25.55" customHeight="1" x14ac:dyDescent="0.2">
      <c r="A4" s="19" t="s">
        <v>2</v>
      </c>
      <c r="B4" s="19" t="s">
        <v>0</v>
      </c>
      <c r="C4" s="40" t="s">
        <v>973</v>
      </c>
      <c r="D4" s="40" t="s">
        <v>1</v>
      </c>
      <c r="E4" s="41" t="s">
        <v>6</v>
      </c>
      <c r="F4" s="42" t="s">
        <v>3</v>
      </c>
      <c r="G4" s="42" t="s">
        <v>5</v>
      </c>
      <c r="H4" s="42" t="s">
        <v>1199</v>
      </c>
    </row>
    <row r="5" spans="1:8" x14ac:dyDescent="0.2">
      <c r="A5" s="43" t="s">
        <v>25</v>
      </c>
      <c r="B5" s="44"/>
      <c r="C5" s="44"/>
      <c r="D5" s="44"/>
      <c r="E5" s="4"/>
      <c r="F5" s="4"/>
      <c r="G5" s="4"/>
      <c r="H5" s="4"/>
    </row>
    <row r="6" spans="1:8" x14ac:dyDescent="0.2">
      <c r="A6" s="45" t="s">
        <v>26</v>
      </c>
      <c r="B6" s="46"/>
      <c r="C6" s="46"/>
      <c r="D6" s="46"/>
      <c r="E6" s="5"/>
      <c r="F6" s="5"/>
      <c r="G6" s="5"/>
      <c r="H6" s="5"/>
    </row>
    <row r="7" spans="1:8" x14ac:dyDescent="0.2">
      <c r="A7" s="46" t="s">
        <v>1200</v>
      </c>
      <c r="B7" s="46" t="s">
        <v>1201</v>
      </c>
      <c r="C7" s="46" t="s">
        <v>87</v>
      </c>
      <c r="D7" s="47">
        <v>5000</v>
      </c>
      <c r="E7" s="5">
        <v>5067.1539726000001</v>
      </c>
      <c r="F7" s="5">
        <v>9.2625205231567005</v>
      </c>
      <c r="G7" s="5">
        <v>7.4126000000000003</v>
      </c>
      <c r="H7" s="5"/>
    </row>
    <row r="8" spans="1:8" x14ac:dyDescent="0.2">
      <c r="A8" s="46" t="s">
        <v>96</v>
      </c>
      <c r="B8" s="46" t="s">
        <v>95</v>
      </c>
      <c r="C8" s="46" t="s">
        <v>74</v>
      </c>
      <c r="D8" s="47">
        <v>4000</v>
      </c>
      <c r="E8" s="5">
        <v>4070.3903014000002</v>
      </c>
      <c r="F8" s="5">
        <v>7.4404831406041199</v>
      </c>
      <c r="G8" s="5">
        <v>7.1849999999999996</v>
      </c>
      <c r="H8" s="5"/>
    </row>
    <row r="9" spans="1:8" x14ac:dyDescent="0.2">
      <c r="A9" s="46" t="s">
        <v>111</v>
      </c>
      <c r="B9" s="46" t="s">
        <v>110</v>
      </c>
      <c r="C9" s="46" t="s">
        <v>74</v>
      </c>
      <c r="D9" s="47">
        <v>350</v>
      </c>
      <c r="E9" s="5">
        <v>3585.1675137000002</v>
      </c>
      <c r="F9" s="5">
        <v>6.5535185735754897</v>
      </c>
      <c r="G9" s="5">
        <v>7.4100999999999999</v>
      </c>
      <c r="H9" s="5"/>
    </row>
    <row r="10" spans="1:8" x14ac:dyDescent="0.2">
      <c r="A10" s="46" t="s">
        <v>99</v>
      </c>
      <c r="B10" s="46" t="s">
        <v>1445</v>
      </c>
      <c r="C10" s="46" t="s">
        <v>30</v>
      </c>
      <c r="D10" s="47">
        <v>6000</v>
      </c>
      <c r="E10" s="5">
        <v>3269.6219999999998</v>
      </c>
      <c r="F10" s="5">
        <v>5.9767161293551903</v>
      </c>
      <c r="G10" s="5">
        <v>6.5338000000000003</v>
      </c>
      <c r="H10" s="5"/>
    </row>
    <row r="11" spans="1:8" x14ac:dyDescent="0.2">
      <c r="A11" s="46" t="s">
        <v>89</v>
      </c>
      <c r="B11" s="46" t="s">
        <v>88</v>
      </c>
      <c r="C11" s="46" t="s">
        <v>90</v>
      </c>
      <c r="D11" s="47">
        <v>3000</v>
      </c>
      <c r="E11" s="5">
        <v>3069.4481507</v>
      </c>
      <c r="F11" s="5">
        <v>5.6108076929101198</v>
      </c>
      <c r="G11" s="5">
        <v>7.79</v>
      </c>
      <c r="H11" s="5"/>
    </row>
    <row r="12" spans="1:8" x14ac:dyDescent="0.2">
      <c r="A12" s="46" t="s">
        <v>1202</v>
      </c>
      <c r="B12" s="46" t="s">
        <v>1203</v>
      </c>
      <c r="C12" s="46" t="s">
        <v>1204</v>
      </c>
      <c r="D12" s="47">
        <v>2500</v>
      </c>
      <c r="E12" s="5">
        <v>2687.2171575000002</v>
      </c>
      <c r="F12" s="5">
        <v>4.9121073103588904</v>
      </c>
      <c r="G12" s="5">
        <v>7.2961999999999998</v>
      </c>
      <c r="H12" s="85"/>
    </row>
    <row r="13" spans="1:8" x14ac:dyDescent="0.2">
      <c r="A13" s="46" t="s">
        <v>1205</v>
      </c>
      <c r="B13" s="46" t="s">
        <v>1206</v>
      </c>
      <c r="C13" s="46" t="s">
        <v>30</v>
      </c>
      <c r="D13" s="47">
        <v>250</v>
      </c>
      <c r="E13" s="5">
        <v>2564.6077740000001</v>
      </c>
      <c r="F13" s="5">
        <v>4.6879830905026703</v>
      </c>
      <c r="G13" s="5">
        <v>6.3845000000000001</v>
      </c>
      <c r="H13" s="85">
        <v>7.5354999999999999</v>
      </c>
    </row>
    <row r="14" spans="1:8" x14ac:dyDescent="0.2">
      <c r="A14" s="46" t="s">
        <v>113</v>
      </c>
      <c r="B14" s="46" t="s">
        <v>112</v>
      </c>
      <c r="C14" s="46" t="s">
        <v>30</v>
      </c>
      <c r="D14" s="47">
        <v>2500</v>
      </c>
      <c r="E14" s="5">
        <v>2557.6638355999999</v>
      </c>
      <c r="F14" s="5">
        <v>4.67528989580416</v>
      </c>
      <c r="G14" s="5">
        <v>7.3</v>
      </c>
      <c r="H14" s="85"/>
    </row>
    <row r="15" spans="1:8" x14ac:dyDescent="0.2">
      <c r="A15" s="46" t="s">
        <v>86</v>
      </c>
      <c r="B15" s="46" t="s">
        <v>1443</v>
      </c>
      <c r="C15" s="46" t="s">
        <v>87</v>
      </c>
      <c r="D15" s="47">
        <v>2500</v>
      </c>
      <c r="E15" s="5">
        <v>2555.1245548000002</v>
      </c>
      <c r="F15" s="5">
        <v>4.6706482092378501</v>
      </c>
      <c r="G15" s="5">
        <v>7.4029999999999996</v>
      </c>
      <c r="H15" s="85"/>
    </row>
    <row r="16" spans="1:8" x14ac:dyDescent="0.2">
      <c r="A16" s="46" t="s">
        <v>1164</v>
      </c>
      <c r="B16" s="46" t="s">
        <v>1444</v>
      </c>
      <c r="C16" s="46" t="s">
        <v>87</v>
      </c>
      <c r="D16" s="47">
        <v>2500</v>
      </c>
      <c r="E16" s="5">
        <v>2517.0479452</v>
      </c>
      <c r="F16" s="5">
        <v>4.6010459473410696</v>
      </c>
      <c r="G16" s="5">
        <v>7.3514999999999997</v>
      </c>
      <c r="H16" s="85"/>
    </row>
    <row r="17" spans="1:9" x14ac:dyDescent="0.2">
      <c r="A17" s="46" t="s">
        <v>1207</v>
      </c>
      <c r="B17" s="46" t="s">
        <v>1208</v>
      </c>
      <c r="C17" s="46" t="s">
        <v>30</v>
      </c>
      <c r="D17" s="47">
        <v>20</v>
      </c>
      <c r="E17" s="5">
        <v>2165.5615616</v>
      </c>
      <c r="F17" s="5">
        <v>3.9585452735289701</v>
      </c>
      <c r="G17" s="5">
        <v>7.46</v>
      </c>
      <c r="H17" s="5"/>
    </row>
    <row r="18" spans="1:9" x14ac:dyDescent="0.2">
      <c r="A18" s="46" t="s">
        <v>1209</v>
      </c>
      <c r="B18" s="46" t="s">
        <v>1210</v>
      </c>
      <c r="C18" s="46" t="s">
        <v>1204</v>
      </c>
      <c r="D18" s="47">
        <v>2000</v>
      </c>
      <c r="E18" s="5">
        <v>2139.8956985999998</v>
      </c>
      <c r="F18" s="5">
        <v>3.9116292760938198</v>
      </c>
      <c r="G18" s="5">
        <v>7.2336999999999998</v>
      </c>
      <c r="H18" s="85"/>
    </row>
    <row r="19" spans="1:9" x14ac:dyDescent="0.2">
      <c r="A19" s="46" t="s">
        <v>85</v>
      </c>
      <c r="B19" s="46" t="s">
        <v>1442</v>
      </c>
      <c r="C19" s="46" t="s">
        <v>29</v>
      </c>
      <c r="D19" s="47">
        <v>2000</v>
      </c>
      <c r="E19" s="5">
        <v>2121.2314520999998</v>
      </c>
      <c r="F19" s="5">
        <v>3.8775119062269598</v>
      </c>
      <c r="G19" s="5">
        <v>8.0460999999999991</v>
      </c>
      <c r="H19" s="85"/>
    </row>
    <row r="20" spans="1:9" x14ac:dyDescent="0.2">
      <c r="A20" s="46" t="s">
        <v>1211</v>
      </c>
      <c r="B20" s="46" t="s">
        <v>1212</v>
      </c>
      <c r="C20" s="46" t="s">
        <v>74</v>
      </c>
      <c r="D20" s="47">
        <v>1500</v>
      </c>
      <c r="E20" s="5">
        <v>1603.9100753</v>
      </c>
      <c r="F20" s="5">
        <v>2.93187261924492</v>
      </c>
      <c r="G20" s="5">
        <v>7.2594000000000003</v>
      </c>
      <c r="H20" s="5"/>
    </row>
    <row r="21" spans="1:9" x14ac:dyDescent="0.2">
      <c r="A21" s="46" t="s">
        <v>1213</v>
      </c>
      <c r="B21" s="46" t="s">
        <v>1447</v>
      </c>
      <c r="C21" s="46" t="s">
        <v>30</v>
      </c>
      <c r="D21" s="47">
        <v>1500</v>
      </c>
      <c r="E21" s="5">
        <v>1591.4063219</v>
      </c>
      <c r="F21" s="5">
        <v>2.90901634270186</v>
      </c>
      <c r="G21" s="5">
        <v>7.25</v>
      </c>
      <c r="H21" s="5"/>
    </row>
    <row r="22" spans="1:9" x14ac:dyDescent="0.2">
      <c r="A22" s="46" t="s">
        <v>1214</v>
      </c>
      <c r="B22" s="46" t="s">
        <v>1215</v>
      </c>
      <c r="C22" s="46" t="s">
        <v>1204</v>
      </c>
      <c r="D22" s="47">
        <v>1000</v>
      </c>
      <c r="E22" s="5">
        <v>1074.2278082</v>
      </c>
      <c r="F22" s="5">
        <v>1.9636382027863799</v>
      </c>
      <c r="G22" s="5">
        <v>7.2336999999999998</v>
      </c>
      <c r="H22" s="5"/>
    </row>
    <row r="23" spans="1:9" x14ac:dyDescent="0.2">
      <c r="A23" s="46" t="s">
        <v>1216</v>
      </c>
      <c r="B23" s="46" t="s">
        <v>1217</v>
      </c>
      <c r="C23" s="46" t="s">
        <v>30</v>
      </c>
      <c r="D23" s="47">
        <v>1000</v>
      </c>
      <c r="E23" s="5">
        <v>1071.9732329000001</v>
      </c>
      <c r="F23" s="5">
        <v>1.9595169445613201</v>
      </c>
      <c r="G23" s="5">
        <v>7.1755000000000004</v>
      </c>
      <c r="H23" s="5"/>
    </row>
    <row r="24" spans="1:9" x14ac:dyDescent="0.2">
      <c r="A24" s="46" t="s">
        <v>115</v>
      </c>
      <c r="B24" s="46" t="s">
        <v>114</v>
      </c>
      <c r="C24" s="46" t="s">
        <v>30</v>
      </c>
      <c r="D24" s="47">
        <v>1000</v>
      </c>
      <c r="E24" s="5">
        <v>1009.8334658</v>
      </c>
      <c r="F24" s="5">
        <v>1.8459283559413</v>
      </c>
      <c r="G24" s="5">
        <v>7.2949000000000002</v>
      </c>
      <c r="H24" s="5"/>
    </row>
    <row r="25" spans="1:9" x14ac:dyDescent="0.2">
      <c r="A25" s="46" t="s">
        <v>1218</v>
      </c>
      <c r="B25" s="46" t="s">
        <v>1219</v>
      </c>
      <c r="C25" s="46" t="s">
        <v>30</v>
      </c>
      <c r="D25" s="47">
        <v>5</v>
      </c>
      <c r="E25" s="5">
        <v>502.67237669999997</v>
      </c>
      <c r="F25" s="5">
        <v>0.918861599782544</v>
      </c>
      <c r="G25" s="5">
        <v>7.5378999999999996</v>
      </c>
      <c r="H25" s="5"/>
    </row>
    <row r="26" spans="1:9" x14ac:dyDescent="0.2">
      <c r="A26" s="45" t="s">
        <v>31</v>
      </c>
      <c r="B26" s="45"/>
      <c r="C26" s="45"/>
      <c r="D26" s="45"/>
      <c r="E26" s="6">
        <f>SUM(E6:E25)</f>
        <v>45224.155198600005</v>
      </c>
      <c r="F26" s="6">
        <f>SUM(F6:F25)</f>
        <v>82.667641033714332</v>
      </c>
      <c r="G26" s="6"/>
      <c r="H26" s="5"/>
      <c r="I26" s="12"/>
    </row>
    <row r="27" spans="1:9" x14ac:dyDescent="0.2">
      <c r="A27" s="46"/>
      <c r="B27" s="46"/>
      <c r="C27" s="46"/>
      <c r="D27" s="46"/>
      <c r="E27" s="5"/>
      <c r="F27" s="5"/>
      <c r="G27" s="5"/>
      <c r="H27" s="5"/>
    </row>
    <row r="28" spans="1:9" x14ac:dyDescent="0.2">
      <c r="A28" s="45" t="s">
        <v>41</v>
      </c>
      <c r="B28" s="46"/>
      <c r="C28" s="46"/>
      <c r="D28" s="46"/>
      <c r="E28" s="5"/>
      <c r="F28" s="5"/>
      <c r="G28" s="5"/>
      <c r="H28" s="5"/>
    </row>
    <row r="29" spans="1:9" x14ac:dyDescent="0.2">
      <c r="A29" s="46" t="s">
        <v>1169</v>
      </c>
      <c r="B29" s="46" t="s">
        <v>1455</v>
      </c>
      <c r="C29" s="46" t="s">
        <v>42</v>
      </c>
      <c r="D29" s="47">
        <v>3500000</v>
      </c>
      <c r="E29" s="5">
        <v>3643.7910833000001</v>
      </c>
      <c r="F29" s="5">
        <v>6.6606797175819503</v>
      </c>
      <c r="G29" s="5">
        <v>7.2328515541265599</v>
      </c>
      <c r="H29" s="5"/>
    </row>
    <row r="30" spans="1:9" x14ac:dyDescent="0.2">
      <c r="A30" s="46" t="s">
        <v>80</v>
      </c>
      <c r="B30" s="46" t="s">
        <v>1473</v>
      </c>
      <c r="C30" s="46" t="s">
        <v>42</v>
      </c>
      <c r="D30" s="47">
        <v>552560</v>
      </c>
      <c r="E30" s="5">
        <v>571.01974029999997</v>
      </c>
      <c r="F30" s="5">
        <v>1.0437973845390101</v>
      </c>
      <c r="G30" s="5">
        <v>7.0894603815124997</v>
      </c>
      <c r="H30" s="5"/>
    </row>
    <row r="31" spans="1:9" x14ac:dyDescent="0.2">
      <c r="A31" s="46" t="s">
        <v>68</v>
      </c>
      <c r="B31" s="46" t="s">
        <v>1464</v>
      </c>
      <c r="C31" s="46" t="s">
        <v>42</v>
      </c>
      <c r="D31" s="47">
        <v>500000</v>
      </c>
      <c r="E31" s="5">
        <v>504.75205560000001</v>
      </c>
      <c r="F31" s="5">
        <v>0.92266315556651801</v>
      </c>
      <c r="G31" s="5">
        <v>7.1431482500125103</v>
      </c>
      <c r="H31" s="5"/>
    </row>
    <row r="32" spans="1:9" x14ac:dyDescent="0.2">
      <c r="A32" s="46" t="s">
        <v>81</v>
      </c>
      <c r="B32" s="46" t="s">
        <v>1465</v>
      </c>
      <c r="C32" s="46" t="s">
        <v>42</v>
      </c>
      <c r="D32" s="47">
        <v>500000</v>
      </c>
      <c r="E32" s="5">
        <v>504.55855559999998</v>
      </c>
      <c r="F32" s="5">
        <v>0.92230944661452596</v>
      </c>
      <c r="G32" s="5">
        <v>7.1427347060124902</v>
      </c>
      <c r="H32" s="5"/>
    </row>
    <row r="33" spans="1:9" x14ac:dyDescent="0.2">
      <c r="A33" s="46" t="s">
        <v>79</v>
      </c>
      <c r="B33" s="46" t="s">
        <v>1466</v>
      </c>
      <c r="C33" s="46" t="s">
        <v>42</v>
      </c>
      <c r="D33" s="47">
        <v>500000</v>
      </c>
      <c r="E33" s="5">
        <v>504.01855560000001</v>
      </c>
      <c r="F33" s="5">
        <v>0.92132235186478095</v>
      </c>
      <c r="G33" s="5">
        <v>7.1463303199999997</v>
      </c>
      <c r="H33" s="6"/>
    </row>
    <row r="34" spans="1:9" x14ac:dyDescent="0.2">
      <c r="A34" s="46" t="s">
        <v>69</v>
      </c>
      <c r="B34" s="46" t="s">
        <v>1467</v>
      </c>
      <c r="C34" s="46" t="s">
        <v>42</v>
      </c>
      <c r="D34" s="47">
        <v>500000</v>
      </c>
      <c r="E34" s="5">
        <v>503.73855559999998</v>
      </c>
      <c r="F34" s="5">
        <v>0.92081052495750504</v>
      </c>
      <c r="G34" s="5">
        <v>7.1654259580125101</v>
      </c>
      <c r="H34" s="5"/>
    </row>
    <row r="35" spans="1:9" x14ac:dyDescent="0.2">
      <c r="A35" s="46" t="s">
        <v>70</v>
      </c>
      <c r="B35" s="46" t="s">
        <v>1468</v>
      </c>
      <c r="C35" s="46" t="s">
        <v>42</v>
      </c>
      <c r="D35" s="47">
        <v>500000</v>
      </c>
      <c r="E35" s="5">
        <v>503.20305560000003</v>
      </c>
      <c r="F35" s="5">
        <v>0.91983165599734096</v>
      </c>
      <c r="G35" s="5">
        <v>7.1742519999999903</v>
      </c>
      <c r="H35" s="5"/>
    </row>
    <row r="36" spans="1:9" x14ac:dyDescent="0.2">
      <c r="A36" s="46" t="s">
        <v>83</v>
      </c>
      <c r="B36" s="46" t="s">
        <v>1470</v>
      </c>
      <c r="C36" s="46" t="s">
        <v>42</v>
      </c>
      <c r="D36" s="47">
        <v>454700</v>
      </c>
      <c r="E36" s="5">
        <v>459.01207169999998</v>
      </c>
      <c r="F36" s="5">
        <v>0.83905260378665603</v>
      </c>
      <c r="G36" s="5">
        <v>7.0955958449999903</v>
      </c>
      <c r="H36" s="5"/>
    </row>
    <row r="37" spans="1:9" x14ac:dyDescent="0.2">
      <c r="A37" s="46" t="s">
        <v>76</v>
      </c>
      <c r="B37" s="46" t="s">
        <v>1469</v>
      </c>
      <c r="C37" s="46" t="s">
        <v>42</v>
      </c>
      <c r="D37" s="47">
        <v>450000</v>
      </c>
      <c r="E37" s="5">
        <v>456.08797779999998</v>
      </c>
      <c r="F37" s="5">
        <v>0.83370749686729995</v>
      </c>
      <c r="G37" s="5">
        <v>7.0743889528125097</v>
      </c>
      <c r="H37" s="6"/>
    </row>
    <row r="38" spans="1:9" x14ac:dyDescent="0.2">
      <c r="A38" s="46" t="s">
        <v>82</v>
      </c>
      <c r="B38" s="46" t="s">
        <v>1472</v>
      </c>
      <c r="C38" s="46" t="s">
        <v>42</v>
      </c>
      <c r="D38" s="47">
        <v>236200</v>
      </c>
      <c r="E38" s="5">
        <v>239.22438349999999</v>
      </c>
      <c r="F38" s="5">
        <v>0.43729098697020702</v>
      </c>
      <c r="G38" s="5">
        <v>7.0670013541124996</v>
      </c>
      <c r="H38" s="5"/>
    </row>
    <row r="39" spans="1:9" x14ac:dyDescent="0.2">
      <c r="A39" s="46" t="s">
        <v>84</v>
      </c>
      <c r="B39" s="46" t="s">
        <v>1474</v>
      </c>
      <c r="C39" s="46" t="s">
        <v>42</v>
      </c>
      <c r="D39" s="47">
        <v>50000</v>
      </c>
      <c r="E39" s="5">
        <v>51.609933300000002</v>
      </c>
      <c r="F39" s="5">
        <v>9.4340544805808002E-2</v>
      </c>
      <c r="G39" s="5">
        <v>7.1070895275124899</v>
      </c>
      <c r="H39" s="5"/>
    </row>
    <row r="40" spans="1:9" x14ac:dyDescent="0.2">
      <c r="A40" s="45" t="s">
        <v>31</v>
      </c>
      <c r="B40" s="45"/>
      <c r="C40" s="45"/>
      <c r="D40" s="45"/>
      <c r="E40" s="6">
        <f>SUM(E29:E39)</f>
        <v>7941.0159678999989</v>
      </c>
      <c r="F40" s="6">
        <f>SUM(F29:F39)</f>
        <v>14.515805869551603</v>
      </c>
      <c r="G40" s="6"/>
      <c r="H40" s="5"/>
      <c r="I40" s="12"/>
    </row>
    <row r="41" spans="1:9" x14ac:dyDescent="0.2">
      <c r="A41" s="46"/>
      <c r="B41" s="46"/>
      <c r="C41" s="46"/>
      <c r="D41" s="46"/>
      <c r="E41" s="5"/>
      <c r="F41" s="5"/>
      <c r="G41" s="5"/>
      <c r="H41" s="6"/>
    </row>
    <row r="42" spans="1:9" x14ac:dyDescent="0.2">
      <c r="A42" s="45" t="s">
        <v>1035</v>
      </c>
      <c r="B42" s="46"/>
      <c r="C42" s="46"/>
      <c r="D42" s="46"/>
      <c r="E42" s="5"/>
      <c r="F42" s="5"/>
      <c r="G42" s="5"/>
      <c r="H42" s="5"/>
    </row>
    <row r="43" spans="1:9" x14ac:dyDescent="0.2">
      <c r="A43" s="46" t="s">
        <v>1036</v>
      </c>
      <c r="B43" s="46" t="s">
        <v>1037</v>
      </c>
      <c r="C43" s="46" t="s">
        <v>1038</v>
      </c>
      <c r="D43" s="47">
        <v>1762.3119999999999</v>
      </c>
      <c r="E43" s="5">
        <v>194.464628</v>
      </c>
      <c r="F43" s="5">
        <v>0.35547224687032902</v>
      </c>
      <c r="G43" s="5">
        <v>6.46</v>
      </c>
      <c r="H43" s="5"/>
    </row>
    <row r="44" spans="1:9" x14ac:dyDescent="0.2">
      <c r="A44" s="45" t="s">
        <v>31</v>
      </c>
      <c r="B44" s="45"/>
      <c r="C44" s="45"/>
      <c r="D44" s="45"/>
      <c r="E44" s="6">
        <f>SUM(E43:E43)</f>
        <v>194.464628</v>
      </c>
      <c r="F44" s="6">
        <f>SUM(F43:F43)</f>
        <v>0.35547224687032902</v>
      </c>
      <c r="G44" s="6"/>
      <c r="H44" s="45"/>
      <c r="I44" s="12"/>
    </row>
    <row r="45" spans="1:9" x14ac:dyDescent="0.2">
      <c r="A45" s="46"/>
      <c r="B45" s="46"/>
      <c r="C45" s="46"/>
      <c r="D45" s="46"/>
      <c r="E45" s="5"/>
      <c r="F45" s="5"/>
      <c r="G45" s="86"/>
      <c r="H45" s="45"/>
    </row>
    <row r="46" spans="1:9" x14ac:dyDescent="0.2">
      <c r="A46" s="45" t="s">
        <v>44</v>
      </c>
      <c r="B46" s="45"/>
      <c r="C46" s="45"/>
      <c r="D46" s="45"/>
      <c r="E46" s="6">
        <f>E26+E40+E44</f>
        <v>53359.635794500005</v>
      </c>
      <c r="F46" s="6">
        <f>F26+F40+F44</f>
        <v>97.538919150136266</v>
      </c>
      <c r="G46" s="11"/>
      <c r="H46" s="45"/>
      <c r="I46" s="12"/>
    </row>
    <row r="47" spans="1:9" x14ac:dyDescent="0.2">
      <c r="A47" s="45"/>
      <c r="B47" s="45"/>
      <c r="C47" s="45"/>
      <c r="D47" s="45"/>
      <c r="E47" s="6"/>
      <c r="F47" s="6"/>
      <c r="G47" s="11"/>
      <c r="H47" s="45"/>
      <c r="I47" s="12"/>
    </row>
    <row r="48" spans="1:9" x14ac:dyDescent="0.2">
      <c r="A48" s="45" t="s">
        <v>46</v>
      </c>
      <c r="B48" s="45"/>
      <c r="C48" s="45"/>
      <c r="D48" s="45"/>
      <c r="E48" s="6">
        <f>E50-(E26+E40+E44)</f>
        <v>1346.3587555999911</v>
      </c>
      <c r="F48" s="6">
        <f>F50-(F26+F40+F44)</f>
        <v>2.461080849863734</v>
      </c>
      <c r="G48" s="11"/>
      <c r="H48" s="45"/>
      <c r="I48" s="12"/>
    </row>
    <row r="49" spans="1:9" x14ac:dyDescent="0.2">
      <c r="A49" s="45"/>
      <c r="B49" s="45"/>
      <c r="C49" s="45"/>
      <c r="D49" s="45"/>
      <c r="E49" s="6"/>
      <c r="F49" s="6"/>
      <c r="G49" s="11"/>
      <c r="H49" s="45"/>
      <c r="I49" s="12"/>
    </row>
    <row r="50" spans="1:9" x14ac:dyDescent="0.2">
      <c r="A50" s="48" t="s">
        <v>45</v>
      </c>
      <c r="B50" s="48"/>
      <c r="C50" s="48"/>
      <c r="D50" s="48"/>
      <c r="E50" s="7">
        <v>54705.994550099997</v>
      </c>
      <c r="F50" s="7">
        <v>100</v>
      </c>
      <c r="G50" s="7"/>
      <c r="H50" s="48"/>
      <c r="I50" s="12"/>
    </row>
    <row r="52" spans="1:9" x14ac:dyDescent="0.2">
      <c r="A52" s="12" t="s">
        <v>47</v>
      </c>
    </row>
    <row r="53" spans="1:9" x14ac:dyDescent="0.2">
      <c r="A53" s="12" t="s">
        <v>1040</v>
      </c>
    </row>
    <row r="54" spans="1:9" x14ac:dyDescent="0.2">
      <c r="A54" s="12" t="s">
        <v>1171</v>
      </c>
    </row>
    <row r="55" spans="1:9" x14ac:dyDescent="0.2">
      <c r="A55" s="12"/>
    </row>
    <row r="56" spans="1:9" ht="33.75" customHeight="1" x14ac:dyDescent="0.2">
      <c r="A56" s="103" t="s">
        <v>1172</v>
      </c>
      <c r="B56" s="103"/>
      <c r="C56" s="103"/>
      <c r="D56" s="103"/>
      <c r="E56" s="103"/>
      <c r="F56" s="103"/>
      <c r="G56" s="103"/>
    </row>
    <row r="58" spans="1:9" x14ac:dyDescent="0.2">
      <c r="A58" s="12" t="s">
        <v>48</v>
      </c>
    </row>
    <row r="59" spans="1:9" x14ac:dyDescent="0.2">
      <c r="A59" s="12" t="s">
        <v>49</v>
      </c>
    </row>
    <row r="60" spans="1:9" x14ac:dyDescent="0.2">
      <c r="A60" s="12" t="s">
        <v>50</v>
      </c>
      <c r="B60" s="12"/>
      <c r="C60" s="30" t="s">
        <v>52</v>
      </c>
      <c r="D60" s="12" t="s">
        <v>1150</v>
      </c>
    </row>
    <row r="61" spans="1:9" x14ac:dyDescent="0.2">
      <c r="A61" s="14" t="s">
        <v>53</v>
      </c>
      <c r="C61" s="49">
        <v>21.146899999999999</v>
      </c>
      <c r="D61" s="49">
        <v>21.942799999999998</v>
      </c>
    </row>
    <row r="62" spans="1:9" x14ac:dyDescent="0.2">
      <c r="A62" s="14" t="s">
        <v>54</v>
      </c>
      <c r="C62" s="49">
        <v>10.6058</v>
      </c>
      <c r="D62" s="49">
        <v>10.7265</v>
      </c>
    </row>
    <row r="63" spans="1:9" x14ac:dyDescent="0.2">
      <c r="A63" s="14" t="s">
        <v>55</v>
      </c>
      <c r="C63" s="49">
        <v>22.035900000000002</v>
      </c>
      <c r="D63" s="49">
        <v>22.904</v>
      </c>
    </row>
    <row r="64" spans="1:9" x14ac:dyDescent="0.2">
      <c r="A64" s="14" t="s">
        <v>56</v>
      </c>
      <c r="C64" s="49">
        <v>11.195399999999999</v>
      </c>
      <c r="D64" s="49">
        <v>11.3347</v>
      </c>
    </row>
    <row r="65" spans="1:8" x14ac:dyDescent="0.2">
      <c r="C65" s="49"/>
      <c r="D65" s="49"/>
    </row>
    <row r="66" spans="1:8" x14ac:dyDescent="0.2">
      <c r="A66" s="14" t="s">
        <v>937</v>
      </c>
    </row>
    <row r="68" spans="1:8" x14ac:dyDescent="0.2">
      <c r="A68" s="12" t="s">
        <v>58</v>
      </c>
    </row>
    <row r="69" spans="1:8" x14ac:dyDescent="0.2">
      <c r="A69" s="101" t="s">
        <v>62</v>
      </c>
      <c r="B69" s="102"/>
      <c r="C69" s="51" t="s">
        <v>63</v>
      </c>
    </row>
    <row r="70" spans="1:8" x14ac:dyDescent="0.2">
      <c r="A70" s="97" t="s">
        <v>54</v>
      </c>
      <c r="B70" s="98"/>
      <c r="C70" s="52">
        <v>0.27500000000000002</v>
      </c>
    </row>
    <row r="71" spans="1:8" x14ac:dyDescent="0.2">
      <c r="A71" s="97" t="s">
        <v>56</v>
      </c>
      <c r="B71" s="98"/>
      <c r="C71" s="52">
        <v>0.29499999999999998</v>
      </c>
    </row>
    <row r="72" spans="1:8" x14ac:dyDescent="0.2">
      <c r="A72" s="14" t="s">
        <v>64</v>
      </c>
    </row>
    <row r="73" spans="1:8" x14ac:dyDescent="0.2">
      <c r="A73" s="14" t="s">
        <v>57</v>
      </c>
    </row>
    <row r="75" spans="1:8" x14ac:dyDescent="0.2">
      <c r="A75" s="12" t="s">
        <v>1067</v>
      </c>
      <c r="D75" s="1">
        <v>4.9637720865882304</v>
      </c>
      <c r="E75" s="2" t="s">
        <v>60</v>
      </c>
    </row>
    <row r="77" spans="1:8" x14ac:dyDescent="0.2">
      <c r="A77" s="12" t="s">
        <v>61</v>
      </c>
      <c r="D77" s="30" t="s">
        <v>59</v>
      </c>
    </row>
    <row r="79" spans="1:8" x14ac:dyDescent="0.2">
      <c r="A79" s="12" t="s">
        <v>1068</v>
      </c>
      <c r="H79" s="2"/>
    </row>
    <row r="80" spans="1:8" ht="15.05" x14ac:dyDescent="0.3">
      <c r="A80" s="31"/>
      <c r="H80" s="2"/>
    </row>
    <row r="81" spans="1:8" x14ac:dyDescent="0.2">
      <c r="A81" s="12" t="s">
        <v>941</v>
      </c>
      <c r="H81" s="2"/>
    </row>
    <row r="82" spans="1:8" x14ac:dyDescent="0.2">
      <c r="A82" s="13"/>
      <c r="H82" s="2"/>
    </row>
    <row r="83" spans="1:8" x14ac:dyDescent="0.2">
      <c r="H83" s="2"/>
    </row>
    <row r="84" spans="1:8" x14ac:dyDescent="0.2">
      <c r="H84" s="2"/>
    </row>
    <row r="85" spans="1:8" x14ac:dyDescent="0.2">
      <c r="H85" s="2"/>
    </row>
    <row r="86" spans="1:8" x14ac:dyDescent="0.2">
      <c r="H86" s="2"/>
    </row>
    <row r="87" spans="1:8" x14ac:dyDescent="0.2">
      <c r="H87" s="2"/>
    </row>
    <row r="88" spans="1:8" x14ac:dyDescent="0.2">
      <c r="H88" s="2"/>
    </row>
    <row r="89" spans="1:8" x14ac:dyDescent="0.2">
      <c r="H89" s="2"/>
    </row>
    <row r="90" spans="1:8" x14ac:dyDescent="0.2">
      <c r="H90" s="2"/>
    </row>
    <row r="91" spans="1:8" x14ac:dyDescent="0.2">
      <c r="H91" s="2"/>
    </row>
    <row r="92" spans="1:8" x14ac:dyDescent="0.2">
      <c r="H92" s="2"/>
    </row>
    <row r="93" spans="1:8" x14ac:dyDescent="0.2">
      <c r="H93" s="2"/>
    </row>
    <row r="94" spans="1:8" x14ac:dyDescent="0.2">
      <c r="H94" s="2"/>
    </row>
    <row r="95" spans="1:8" x14ac:dyDescent="0.2">
      <c r="H95" s="2"/>
    </row>
    <row r="96" spans="1:8" x14ac:dyDescent="0.2">
      <c r="H96" s="2"/>
    </row>
    <row r="97" spans="1:8" x14ac:dyDescent="0.2">
      <c r="H97" s="2"/>
    </row>
    <row r="98" spans="1:8" x14ac:dyDescent="0.2">
      <c r="A98" s="12" t="s">
        <v>1220</v>
      </c>
      <c r="H98" s="2"/>
    </row>
    <row r="99" spans="1:8" x14ac:dyDescent="0.2">
      <c r="H99" s="2"/>
    </row>
    <row r="100" spans="1:8" x14ac:dyDescent="0.2">
      <c r="A100" s="12" t="s">
        <v>1090</v>
      </c>
      <c r="H100" s="2"/>
    </row>
    <row r="101" spans="1:8" x14ac:dyDescent="0.2">
      <c r="H101" s="2"/>
    </row>
    <row r="102" spans="1:8" x14ac:dyDescent="0.2">
      <c r="H102" s="2"/>
    </row>
    <row r="103" spans="1:8" x14ac:dyDescent="0.2">
      <c r="H103" s="2"/>
    </row>
    <row r="104" spans="1:8" x14ac:dyDescent="0.2">
      <c r="H104" s="2"/>
    </row>
    <row r="105" spans="1:8" x14ac:dyDescent="0.2">
      <c r="H105" s="2"/>
    </row>
    <row r="106" spans="1:8" x14ac:dyDescent="0.2">
      <c r="H106" s="2"/>
    </row>
    <row r="107" spans="1:8" x14ac:dyDescent="0.2">
      <c r="H107" s="2"/>
    </row>
    <row r="108" spans="1:8" x14ac:dyDescent="0.2">
      <c r="H108" s="2"/>
    </row>
    <row r="109" spans="1:8" x14ac:dyDescent="0.2">
      <c r="H109" s="2"/>
    </row>
    <row r="110" spans="1:8" x14ac:dyDescent="0.2">
      <c r="H110" s="2"/>
    </row>
    <row r="111" spans="1:8" x14ac:dyDescent="0.2">
      <c r="H111" s="2"/>
    </row>
    <row r="112" spans="1:8" x14ac:dyDescent="0.2">
      <c r="H112" s="2"/>
    </row>
    <row r="113" spans="1:8" x14ac:dyDescent="0.2">
      <c r="H113" s="2"/>
    </row>
    <row r="114" spans="1:8" x14ac:dyDescent="0.2">
      <c r="H114" s="2"/>
    </row>
    <row r="115" spans="1:8" x14ac:dyDescent="0.2">
      <c r="A115" s="14" t="s">
        <v>940</v>
      </c>
      <c r="H115" s="2"/>
    </row>
    <row r="116" spans="1:8" x14ac:dyDescent="0.2">
      <c r="H116" s="2"/>
    </row>
    <row r="117" spans="1:8" x14ac:dyDescent="0.2">
      <c r="H117" s="2"/>
    </row>
    <row r="118" spans="1:8" x14ac:dyDescent="0.2">
      <c r="A118" s="13"/>
      <c r="H118" s="2"/>
    </row>
    <row r="119" spans="1:8" x14ac:dyDescent="0.2">
      <c r="H119" s="2"/>
    </row>
    <row r="120" spans="1:8" x14ac:dyDescent="0.2">
      <c r="H120" s="2"/>
    </row>
    <row r="121" spans="1:8" x14ac:dyDescent="0.2">
      <c r="H121" s="2"/>
    </row>
    <row r="122" spans="1:8" x14ac:dyDescent="0.2">
      <c r="H122" s="2"/>
    </row>
    <row r="123" spans="1:8" x14ac:dyDescent="0.2">
      <c r="H123" s="2"/>
    </row>
    <row r="124" spans="1:8" x14ac:dyDescent="0.2">
      <c r="H124" s="2"/>
    </row>
    <row r="125" spans="1:8" x14ac:dyDescent="0.2">
      <c r="H125" s="2"/>
    </row>
    <row r="126" spans="1:8" x14ac:dyDescent="0.2">
      <c r="H126" s="2"/>
    </row>
    <row r="127" spans="1:8" x14ac:dyDescent="0.2">
      <c r="H127" s="2"/>
    </row>
    <row r="128" spans="1:8" x14ac:dyDescent="0.2">
      <c r="H128" s="2"/>
    </row>
    <row r="129" spans="8:8" x14ac:dyDescent="0.2">
      <c r="H129" s="2"/>
    </row>
    <row r="130" spans="8:8" x14ac:dyDescent="0.2">
      <c r="H130" s="2"/>
    </row>
    <row r="131" spans="8:8" x14ac:dyDescent="0.2">
      <c r="H131" s="2"/>
    </row>
    <row r="132" spans="8:8" x14ac:dyDescent="0.2">
      <c r="H132" s="2"/>
    </row>
    <row r="133" spans="8:8" x14ac:dyDescent="0.2">
      <c r="H133" s="2"/>
    </row>
    <row r="134" spans="8:8" x14ac:dyDescent="0.2">
      <c r="H134" s="2"/>
    </row>
    <row r="135" spans="8:8" x14ac:dyDescent="0.2">
      <c r="H135" s="2"/>
    </row>
    <row r="136" spans="8:8" x14ac:dyDescent="0.2">
      <c r="H136" s="2"/>
    </row>
    <row r="137" spans="8:8" x14ac:dyDescent="0.2">
      <c r="H137" s="2"/>
    </row>
    <row r="138" spans="8:8" x14ac:dyDescent="0.2">
      <c r="H138" s="2"/>
    </row>
    <row r="139" spans="8:8" x14ac:dyDescent="0.2">
      <c r="H139" s="2"/>
    </row>
    <row r="140" spans="8:8" x14ac:dyDescent="0.2">
      <c r="H140" s="2"/>
    </row>
    <row r="141" spans="8:8" x14ac:dyDescent="0.2">
      <c r="H141" s="2"/>
    </row>
    <row r="142" spans="8:8" x14ac:dyDescent="0.2">
      <c r="H142" s="2"/>
    </row>
    <row r="143" spans="8:8" x14ac:dyDescent="0.2">
      <c r="H143" s="2"/>
    </row>
    <row r="144" spans="8:8" x14ac:dyDescent="0.2">
      <c r="H144" s="2"/>
    </row>
    <row r="145" spans="8:8" x14ac:dyDescent="0.2">
      <c r="H145" s="2"/>
    </row>
    <row r="146" spans="8:8" x14ac:dyDescent="0.2">
      <c r="H146" s="2"/>
    </row>
    <row r="147" spans="8:8" x14ac:dyDescent="0.2">
      <c r="H147" s="2"/>
    </row>
    <row r="148" spans="8:8" x14ac:dyDescent="0.2">
      <c r="H148" s="2"/>
    </row>
    <row r="149" spans="8:8" x14ac:dyDescent="0.2">
      <c r="H149" s="2"/>
    </row>
    <row r="150" spans="8:8" x14ac:dyDescent="0.2">
      <c r="H150" s="2"/>
    </row>
    <row r="151" spans="8:8" x14ac:dyDescent="0.2">
      <c r="H151" s="2"/>
    </row>
    <row r="152" spans="8:8" x14ac:dyDescent="0.2">
      <c r="H152" s="2"/>
    </row>
    <row r="153" spans="8:8" x14ac:dyDescent="0.2">
      <c r="H153" s="2"/>
    </row>
    <row r="154" spans="8:8" x14ac:dyDescent="0.2">
      <c r="H154" s="2"/>
    </row>
    <row r="155" spans="8:8" x14ac:dyDescent="0.2">
      <c r="H155" s="2"/>
    </row>
    <row r="156" spans="8:8" x14ac:dyDescent="0.2">
      <c r="H156" s="2"/>
    </row>
    <row r="157" spans="8:8" x14ac:dyDescent="0.2">
      <c r="H157" s="2"/>
    </row>
    <row r="158" spans="8:8" x14ac:dyDescent="0.2">
      <c r="H158" s="2"/>
    </row>
    <row r="159" spans="8:8" x14ac:dyDescent="0.2">
      <c r="H159" s="2"/>
    </row>
    <row r="160" spans="8:8" x14ac:dyDescent="0.2">
      <c r="H160" s="2"/>
    </row>
    <row r="161" spans="8:8" x14ac:dyDescent="0.2">
      <c r="H161" s="2"/>
    </row>
    <row r="162" spans="8:8" x14ac:dyDescent="0.2">
      <c r="H162" s="2"/>
    </row>
    <row r="163" spans="8:8" x14ac:dyDescent="0.2">
      <c r="H163" s="2"/>
    </row>
    <row r="164" spans="8:8" x14ac:dyDescent="0.2">
      <c r="H164" s="2"/>
    </row>
    <row r="165" spans="8:8" x14ac:dyDescent="0.2">
      <c r="H165" s="2"/>
    </row>
    <row r="166" spans="8:8" x14ac:dyDescent="0.2">
      <c r="H166" s="2"/>
    </row>
    <row r="167" spans="8:8" x14ac:dyDescent="0.2">
      <c r="H167" s="2"/>
    </row>
    <row r="168" spans="8:8" x14ac:dyDescent="0.2">
      <c r="H168" s="2"/>
    </row>
    <row r="169" spans="8:8" x14ac:dyDescent="0.2">
      <c r="H169" s="2"/>
    </row>
    <row r="170" spans="8:8" x14ac:dyDescent="0.2">
      <c r="H170" s="2"/>
    </row>
    <row r="171" spans="8:8" x14ac:dyDescent="0.2">
      <c r="H171" s="2"/>
    </row>
    <row r="172" spans="8:8" x14ac:dyDescent="0.2">
      <c r="H172" s="2"/>
    </row>
    <row r="173" spans="8:8" x14ac:dyDescent="0.2">
      <c r="H173" s="2"/>
    </row>
    <row r="174" spans="8:8" x14ac:dyDescent="0.2">
      <c r="H174" s="2"/>
    </row>
    <row r="175" spans="8:8" x14ac:dyDescent="0.2">
      <c r="H175" s="2"/>
    </row>
    <row r="176" spans="8:8" x14ac:dyDescent="0.2">
      <c r="H176" s="2"/>
    </row>
    <row r="177" spans="8:8" x14ac:dyDescent="0.2">
      <c r="H177" s="2"/>
    </row>
    <row r="178" spans="8:8" x14ac:dyDescent="0.2">
      <c r="H178" s="2"/>
    </row>
    <row r="179" spans="8:8" x14ac:dyDescent="0.2">
      <c r="H179" s="2"/>
    </row>
    <row r="180" spans="8:8" x14ac:dyDescent="0.2">
      <c r="H180" s="2"/>
    </row>
    <row r="181" spans="8:8" x14ac:dyDescent="0.2">
      <c r="H181" s="2"/>
    </row>
    <row r="182" spans="8:8" x14ac:dyDescent="0.2">
      <c r="H182" s="2"/>
    </row>
    <row r="183" spans="8:8" x14ac:dyDescent="0.2">
      <c r="H183" s="2"/>
    </row>
    <row r="184" spans="8:8" x14ac:dyDescent="0.2">
      <c r="H184" s="2"/>
    </row>
    <row r="185" spans="8:8" x14ac:dyDescent="0.2">
      <c r="H185" s="2"/>
    </row>
    <row r="186" spans="8:8" x14ac:dyDescent="0.2">
      <c r="H186" s="2"/>
    </row>
    <row r="187" spans="8:8" x14ac:dyDescent="0.2">
      <c r="H187" s="2"/>
    </row>
    <row r="188" spans="8:8" x14ac:dyDescent="0.2">
      <c r="H188" s="2"/>
    </row>
    <row r="189" spans="8:8" x14ac:dyDescent="0.2">
      <c r="H189" s="2"/>
    </row>
    <row r="190" spans="8:8" x14ac:dyDescent="0.2">
      <c r="H190" s="2"/>
    </row>
    <row r="191" spans="8:8" x14ac:dyDescent="0.2">
      <c r="H191" s="2"/>
    </row>
    <row r="192" spans="8:8" x14ac:dyDescent="0.2">
      <c r="H192" s="2"/>
    </row>
    <row r="193" spans="8:8" x14ac:dyDescent="0.2">
      <c r="H193" s="2"/>
    </row>
    <row r="194" spans="8:8" x14ac:dyDescent="0.2">
      <c r="H194" s="2"/>
    </row>
    <row r="195" spans="8:8" x14ac:dyDescent="0.2">
      <c r="H195" s="2"/>
    </row>
    <row r="196" spans="8:8" x14ac:dyDescent="0.2">
      <c r="H196" s="2"/>
    </row>
    <row r="197" spans="8:8" x14ac:dyDescent="0.2">
      <c r="H197" s="2"/>
    </row>
    <row r="198" spans="8:8" x14ac:dyDescent="0.2">
      <c r="H198" s="2"/>
    </row>
    <row r="199" spans="8:8" x14ac:dyDescent="0.2">
      <c r="H199" s="2"/>
    </row>
    <row r="200" spans="8:8" x14ac:dyDescent="0.2">
      <c r="H200" s="2"/>
    </row>
    <row r="201" spans="8:8" x14ac:dyDescent="0.2">
      <c r="H201" s="2"/>
    </row>
    <row r="202" spans="8:8" x14ac:dyDescent="0.2">
      <c r="H202" s="2"/>
    </row>
    <row r="203" spans="8:8" x14ac:dyDescent="0.2">
      <c r="H203" s="2"/>
    </row>
    <row r="204" spans="8:8" x14ac:dyDescent="0.2">
      <c r="H204" s="2"/>
    </row>
    <row r="205" spans="8:8" x14ac:dyDescent="0.2">
      <c r="H205" s="2"/>
    </row>
    <row r="206" spans="8:8" x14ac:dyDescent="0.2">
      <c r="H206" s="2"/>
    </row>
    <row r="207" spans="8:8" x14ac:dyDescent="0.2">
      <c r="H207" s="2"/>
    </row>
    <row r="208" spans="8:8" x14ac:dyDescent="0.2">
      <c r="H208" s="2"/>
    </row>
    <row r="209" spans="8:8" x14ac:dyDescent="0.2">
      <c r="H209" s="2"/>
    </row>
    <row r="210" spans="8:8" x14ac:dyDescent="0.2">
      <c r="H210" s="2"/>
    </row>
    <row r="211" spans="8:8" x14ac:dyDescent="0.2">
      <c r="H211" s="2"/>
    </row>
    <row r="212" spans="8:8" x14ac:dyDescent="0.2">
      <c r="H212" s="2"/>
    </row>
    <row r="213" spans="8:8" x14ac:dyDescent="0.2">
      <c r="H213" s="2"/>
    </row>
    <row r="214" spans="8:8" x14ac:dyDescent="0.2">
      <c r="H214" s="2"/>
    </row>
    <row r="215" spans="8:8" x14ac:dyDescent="0.2">
      <c r="H215" s="2"/>
    </row>
    <row r="216" spans="8:8" x14ac:dyDescent="0.2">
      <c r="H216" s="2"/>
    </row>
    <row r="217" spans="8:8" x14ac:dyDescent="0.2">
      <c r="H217" s="2"/>
    </row>
    <row r="218" spans="8:8" x14ac:dyDescent="0.2">
      <c r="H218" s="2"/>
    </row>
    <row r="219" spans="8:8" x14ac:dyDescent="0.2">
      <c r="H219" s="2"/>
    </row>
    <row r="220" spans="8:8" x14ac:dyDescent="0.2">
      <c r="H220" s="2"/>
    </row>
  </sheetData>
  <mergeCells count="5">
    <mergeCell ref="A1:G1"/>
    <mergeCell ref="A56:G56"/>
    <mergeCell ref="A69:B69"/>
    <mergeCell ref="A70:B70"/>
    <mergeCell ref="A71:B71"/>
  </mergeCells>
  <conditionalFormatting sqref="F2:F3 F5:F55">
    <cfRule type="cellIs" dxfId="106" priority="2" stopIfTrue="1" operator="between">
      <formula>0.009</formula>
      <formula>-0.009</formula>
    </cfRule>
  </conditionalFormatting>
  <conditionalFormatting sqref="F57:F65538">
    <cfRule type="cellIs" dxfId="105"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2"/>
  <sheetViews>
    <sheetView workbookViewId="0">
      <selection sqref="A1:G1"/>
    </sheetView>
  </sheetViews>
  <sheetFormatPr defaultColWidth="9.109375" defaultRowHeight="10.5" x14ac:dyDescent="0.2"/>
  <cols>
    <col min="1" max="1" width="38.6640625" style="14" bestFit="1" customWidth="1"/>
    <col min="2" max="2" width="49" style="14" bestFit="1" customWidth="1"/>
    <col min="3" max="3" width="20.441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9" s="34" customFormat="1" ht="14.4" x14ac:dyDescent="0.2">
      <c r="A1" s="99" t="s">
        <v>1221</v>
      </c>
      <c r="B1" s="100"/>
      <c r="C1" s="100"/>
      <c r="D1" s="100"/>
      <c r="E1" s="100"/>
      <c r="F1" s="100"/>
      <c r="G1" s="100"/>
    </row>
    <row r="2" spans="1:9" s="34" customFormat="1" ht="11.8" x14ac:dyDescent="0.2">
      <c r="E2" s="35"/>
      <c r="F2" s="1"/>
      <c r="G2" s="2"/>
    </row>
    <row r="3" spans="1:9" s="34" customFormat="1" ht="11.8" x14ac:dyDescent="0.2">
      <c r="A3" s="36" t="s">
        <v>7</v>
      </c>
      <c r="B3" s="37"/>
      <c r="C3" s="38"/>
      <c r="D3" s="38"/>
      <c r="E3" s="39"/>
      <c r="F3" s="1"/>
      <c r="G3" s="2"/>
    </row>
    <row r="4" spans="1:9" s="34" customFormat="1" ht="25.55" customHeight="1" x14ac:dyDescent="0.2">
      <c r="A4" s="19" t="s">
        <v>2</v>
      </c>
      <c r="B4" s="19" t="s">
        <v>0</v>
      </c>
      <c r="C4" s="40" t="s">
        <v>973</v>
      </c>
      <c r="D4" s="40" t="s">
        <v>1</v>
      </c>
      <c r="E4" s="41" t="s">
        <v>6</v>
      </c>
      <c r="F4" s="42" t="s">
        <v>3</v>
      </c>
      <c r="G4" s="42" t="s">
        <v>5</v>
      </c>
    </row>
    <row r="5" spans="1:9" x14ac:dyDescent="0.2">
      <c r="A5" s="43" t="s">
        <v>25</v>
      </c>
      <c r="B5" s="44"/>
      <c r="C5" s="44"/>
      <c r="D5" s="44"/>
      <c r="E5" s="4"/>
      <c r="F5" s="4"/>
      <c r="G5" s="4"/>
    </row>
    <row r="6" spans="1:9" x14ac:dyDescent="0.2">
      <c r="A6" s="45" t="s">
        <v>26</v>
      </c>
      <c r="B6" s="46"/>
      <c r="C6" s="46"/>
      <c r="D6" s="46"/>
      <c r="E6" s="5"/>
      <c r="F6" s="5"/>
      <c r="G6" s="5"/>
    </row>
    <row r="7" spans="1:9" x14ac:dyDescent="0.2">
      <c r="A7" s="46" t="s">
        <v>1222</v>
      </c>
      <c r="B7" s="46" t="s">
        <v>1448</v>
      </c>
      <c r="C7" s="46" t="s">
        <v>1204</v>
      </c>
      <c r="D7" s="47">
        <v>150</v>
      </c>
      <c r="E7" s="5">
        <v>1558.9803698999999</v>
      </c>
      <c r="F7" s="5">
        <v>6.8541487826600802</v>
      </c>
      <c r="G7" s="5">
        <v>7.2728999999999999</v>
      </c>
    </row>
    <row r="8" spans="1:9" x14ac:dyDescent="0.2">
      <c r="A8" s="46" t="s">
        <v>28</v>
      </c>
      <c r="B8" s="46" t="s">
        <v>27</v>
      </c>
      <c r="C8" s="46" t="s">
        <v>29</v>
      </c>
      <c r="D8" s="47">
        <v>150</v>
      </c>
      <c r="E8" s="5">
        <v>1551.2003425</v>
      </c>
      <c r="F8" s="5">
        <v>6.8199434351378398</v>
      </c>
      <c r="G8" s="5">
        <v>8.125</v>
      </c>
    </row>
    <row r="9" spans="1:9" x14ac:dyDescent="0.2">
      <c r="A9" s="46" t="s">
        <v>1223</v>
      </c>
      <c r="B9" s="46" t="s">
        <v>1224</v>
      </c>
      <c r="C9" s="46" t="s">
        <v>30</v>
      </c>
      <c r="D9" s="47">
        <v>150</v>
      </c>
      <c r="E9" s="5">
        <v>1511.5495644</v>
      </c>
      <c r="F9" s="5">
        <v>6.6456164598321399</v>
      </c>
      <c r="G9" s="5">
        <v>7.46</v>
      </c>
    </row>
    <row r="10" spans="1:9" x14ac:dyDescent="0.2">
      <c r="A10" s="45" t="s">
        <v>31</v>
      </c>
      <c r="B10" s="45"/>
      <c r="C10" s="45"/>
      <c r="D10" s="45"/>
      <c r="E10" s="6">
        <f>SUM(E6:E9)</f>
        <v>4621.7302768</v>
      </c>
      <c r="F10" s="6">
        <f>SUM(F6:F9)</f>
        <v>20.319708677630061</v>
      </c>
      <c r="G10" s="6"/>
      <c r="H10" s="12"/>
      <c r="I10" s="12"/>
    </row>
    <row r="11" spans="1:9" x14ac:dyDescent="0.2">
      <c r="A11" s="46"/>
      <c r="B11" s="46"/>
      <c r="C11" s="46"/>
      <c r="D11" s="46"/>
      <c r="E11" s="5"/>
      <c r="F11" s="5"/>
      <c r="G11" s="5"/>
    </row>
    <row r="12" spans="1:9" x14ac:dyDescent="0.2">
      <c r="A12" s="45" t="s">
        <v>32</v>
      </c>
      <c r="B12" s="46"/>
      <c r="C12" s="46"/>
      <c r="D12" s="46"/>
      <c r="E12" s="5"/>
      <c r="F12" s="5"/>
      <c r="G12" s="5"/>
    </row>
    <row r="13" spans="1:9" x14ac:dyDescent="0.2">
      <c r="A13" s="45" t="s">
        <v>33</v>
      </c>
      <c r="B13" s="46"/>
      <c r="C13" s="46"/>
      <c r="D13" s="46"/>
      <c r="E13" s="5"/>
      <c r="F13" s="5"/>
      <c r="G13" s="5"/>
    </row>
    <row r="14" spans="1:9" x14ac:dyDescent="0.2">
      <c r="A14" s="46" t="s">
        <v>1225</v>
      </c>
      <c r="B14" s="46" t="s">
        <v>1226</v>
      </c>
      <c r="C14" s="46" t="s">
        <v>34</v>
      </c>
      <c r="D14" s="47">
        <v>500</v>
      </c>
      <c r="E14" s="5">
        <v>2368.2600000000002</v>
      </c>
      <c r="F14" s="5">
        <v>10.412194219651299</v>
      </c>
      <c r="G14" s="5">
        <v>7.2</v>
      </c>
    </row>
    <row r="15" spans="1:9" x14ac:dyDescent="0.2">
      <c r="A15" s="46" t="s">
        <v>36</v>
      </c>
      <c r="B15" s="46" t="s">
        <v>35</v>
      </c>
      <c r="C15" s="46" t="s">
        <v>34</v>
      </c>
      <c r="D15" s="47">
        <v>500</v>
      </c>
      <c r="E15" s="5">
        <v>2359.5825</v>
      </c>
      <c r="F15" s="5">
        <v>10.3740430811187</v>
      </c>
      <c r="G15" s="5">
        <v>7.1451000000000002</v>
      </c>
    </row>
    <row r="16" spans="1:9" x14ac:dyDescent="0.2">
      <c r="A16" s="46" t="s">
        <v>1094</v>
      </c>
      <c r="B16" s="46" t="s">
        <v>1440</v>
      </c>
      <c r="C16" s="46" t="s">
        <v>37</v>
      </c>
      <c r="D16" s="47">
        <v>500</v>
      </c>
      <c r="E16" s="5">
        <v>2358.5625</v>
      </c>
      <c r="F16" s="5">
        <v>10.369558591196199</v>
      </c>
      <c r="G16" s="5">
        <v>7.2000999999999999</v>
      </c>
    </row>
    <row r="17" spans="1:9" x14ac:dyDescent="0.2">
      <c r="A17" s="46" t="s">
        <v>1227</v>
      </c>
      <c r="B17" s="46" t="s">
        <v>1228</v>
      </c>
      <c r="C17" s="46" t="s">
        <v>34</v>
      </c>
      <c r="D17" s="47">
        <v>500</v>
      </c>
      <c r="E17" s="5">
        <v>2335.0974999999999</v>
      </c>
      <c r="F17" s="5">
        <v>10.2663933401831</v>
      </c>
      <c r="G17" s="5">
        <v>7.2</v>
      </c>
    </row>
    <row r="18" spans="1:9" x14ac:dyDescent="0.2">
      <c r="A18" s="46" t="s">
        <v>1126</v>
      </c>
      <c r="B18" s="46" t="s">
        <v>1127</v>
      </c>
      <c r="C18" s="46" t="s">
        <v>34</v>
      </c>
      <c r="D18" s="47">
        <v>300</v>
      </c>
      <c r="E18" s="5">
        <v>1435.9829999999999</v>
      </c>
      <c r="F18" s="5">
        <v>6.3133836200913196</v>
      </c>
      <c r="G18" s="5">
        <v>7.2</v>
      </c>
    </row>
    <row r="19" spans="1:9" x14ac:dyDescent="0.2">
      <c r="A19" s="46" t="s">
        <v>1097</v>
      </c>
      <c r="B19" s="46" t="s">
        <v>1441</v>
      </c>
      <c r="C19" s="46" t="s">
        <v>34</v>
      </c>
      <c r="D19" s="47">
        <v>200</v>
      </c>
      <c r="E19" s="5">
        <v>936.65499999999997</v>
      </c>
      <c r="F19" s="5">
        <v>4.1180587337570396</v>
      </c>
      <c r="G19" s="5">
        <v>7.1550000000000002</v>
      </c>
    </row>
    <row r="20" spans="1:9" x14ac:dyDescent="0.2">
      <c r="A20" s="46" t="s">
        <v>39</v>
      </c>
      <c r="B20" s="46" t="s">
        <v>38</v>
      </c>
      <c r="C20" s="46" t="s">
        <v>34</v>
      </c>
      <c r="D20" s="47">
        <v>180</v>
      </c>
      <c r="E20" s="5">
        <v>885.35159999999996</v>
      </c>
      <c r="F20" s="5">
        <v>3.8925003217041199</v>
      </c>
      <c r="G20" s="5">
        <v>7.1050000000000004</v>
      </c>
    </row>
    <row r="21" spans="1:9" x14ac:dyDescent="0.2">
      <c r="A21" s="45" t="s">
        <v>31</v>
      </c>
      <c r="B21" s="45"/>
      <c r="C21" s="45"/>
      <c r="D21" s="45"/>
      <c r="E21" s="6">
        <f>SUM(E13:E20)</f>
        <v>12679.492100000001</v>
      </c>
      <c r="F21" s="6">
        <f>SUM(F13:F20)</f>
        <v>55.746131907701773</v>
      </c>
      <c r="G21" s="6"/>
      <c r="H21" s="12"/>
      <c r="I21" s="12"/>
    </row>
    <row r="22" spans="1:9" x14ac:dyDescent="0.2">
      <c r="A22" s="46"/>
      <c r="B22" s="46"/>
      <c r="C22" s="46"/>
      <c r="D22" s="46"/>
      <c r="E22" s="5"/>
      <c r="F22" s="5"/>
      <c r="G22" s="5"/>
    </row>
    <row r="23" spans="1:9" x14ac:dyDescent="0.2">
      <c r="A23" s="45" t="s">
        <v>998</v>
      </c>
      <c r="B23" s="46"/>
      <c r="C23" s="46"/>
      <c r="D23" s="46"/>
      <c r="E23" s="5"/>
      <c r="F23" s="5"/>
      <c r="G23" s="5"/>
    </row>
    <row r="24" spans="1:9" x14ac:dyDescent="0.2">
      <c r="A24" s="46" t="s">
        <v>1140</v>
      </c>
      <c r="B24" s="46" t="s">
        <v>1141</v>
      </c>
      <c r="C24" s="46" t="s">
        <v>34</v>
      </c>
      <c r="D24" s="47">
        <v>300</v>
      </c>
      <c r="E24" s="5">
        <v>1495.203</v>
      </c>
      <c r="F24" s="5">
        <v>6.5737478291256997</v>
      </c>
      <c r="G24" s="5">
        <v>7.3188000000000004</v>
      </c>
    </row>
    <row r="25" spans="1:9" x14ac:dyDescent="0.2">
      <c r="A25" s="46" t="s">
        <v>1026</v>
      </c>
      <c r="B25" s="46" t="s">
        <v>1027</v>
      </c>
      <c r="C25" s="46" t="s">
        <v>34</v>
      </c>
      <c r="D25" s="47">
        <v>300</v>
      </c>
      <c r="E25" s="5">
        <v>1476.0915</v>
      </c>
      <c r="F25" s="5">
        <v>6.4897229966204497</v>
      </c>
      <c r="G25" s="5">
        <v>7.3902000000000001</v>
      </c>
    </row>
    <row r="26" spans="1:9" x14ac:dyDescent="0.2">
      <c r="A26" s="46" t="s">
        <v>1006</v>
      </c>
      <c r="B26" s="46" t="s">
        <v>1007</v>
      </c>
      <c r="C26" s="46" t="s">
        <v>34</v>
      </c>
      <c r="D26" s="47">
        <v>200</v>
      </c>
      <c r="E26" s="5">
        <v>981.66200000000003</v>
      </c>
      <c r="F26" s="5">
        <v>4.3159346533114196</v>
      </c>
      <c r="G26" s="5">
        <v>9.4700000000000006</v>
      </c>
    </row>
    <row r="27" spans="1:9" x14ac:dyDescent="0.2">
      <c r="A27" s="46" t="s">
        <v>1229</v>
      </c>
      <c r="B27" s="46" t="s">
        <v>1230</v>
      </c>
      <c r="C27" s="46" t="s">
        <v>34</v>
      </c>
      <c r="D27" s="47">
        <v>100</v>
      </c>
      <c r="E27" s="5">
        <v>478.87799999999999</v>
      </c>
      <c r="F27" s="5">
        <v>2.1054152599453402</v>
      </c>
      <c r="G27" s="5">
        <v>7.3849999999999998</v>
      </c>
    </row>
    <row r="28" spans="1:9" x14ac:dyDescent="0.2">
      <c r="A28" s="45" t="s">
        <v>31</v>
      </c>
      <c r="B28" s="45"/>
      <c r="C28" s="45"/>
      <c r="D28" s="45"/>
      <c r="E28" s="6">
        <f>SUM(E23:E27)</f>
        <v>4431.8344999999999</v>
      </c>
      <c r="F28" s="6">
        <f>SUM(F23:F27)</f>
        <v>19.484820739002906</v>
      </c>
      <c r="G28" s="6"/>
      <c r="H28" s="12"/>
      <c r="I28" s="12"/>
    </row>
    <row r="29" spans="1:9" x14ac:dyDescent="0.2">
      <c r="A29" s="46"/>
      <c r="B29" s="46"/>
      <c r="C29" s="46"/>
      <c r="D29" s="46"/>
      <c r="E29" s="5"/>
      <c r="F29" s="5"/>
      <c r="G29" s="5"/>
    </row>
    <row r="30" spans="1:9" x14ac:dyDescent="0.2">
      <c r="A30" s="45" t="s">
        <v>40</v>
      </c>
      <c r="B30" s="46"/>
      <c r="C30" s="46"/>
      <c r="D30" s="46"/>
      <c r="E30" s="5"/>
      <c r="F30" s="5"/>
      <c r="G30" s="5"/>
    </row>
    <row r="31" spans="1:9" x14ac:dyDescent="0.2">
      <c r="A31" s="46" t="s">
        <v>1231</v>
      </c>
      <c r="B31" s="46" t="s">
        <v>1431</v>
      </c>
      <c r="C31" s="46" t="s">
        <v>42</v>
      </c>
      <c r="D31" s="47">
        <v>1000000</v>
      </c>
      <c r="E31" s="5">
        <v>941.95299999999997</v>
      </c>
      <c r="F31" s="5">
        <v>4.1413517020019599</v>
      </c>
      <c r="G31" s="5">
        <v>6.39</v>
      </c>
    </row>
    <row r="32" spans="1:9" x14ac:dyDescent="0.2">
      <c r="A32" s="46" t="s">
        <v>1146</v>
      </c>
      <c r="B32" s="46" t="s">
        <v>1432</v>
      </c>
      <c r="C32" s="46" t="s">
        <v>42</v>
      </c>
      <c r="D32" s="47">
        <v>15800</v>
      </c>
      <c r="E32" s="5">
        <v>15.020412200000001</v>
      </c>
      <c r="F32" s="5">
        <v>6.6038124650848795E-2</v>
      </c>
      <c r="G32" s="5">
        <v>6.4001000000000001</v>
      </c>
    </row>
    <row r="33" spans="1:9" x14ac:dyDescent="0.2">
      <c r="A33" s="45" t="s">
        <v>31</v>
      </c>
      <c r="B33" s="45"/>
      <c r="C33" s="45"/>
      <c r="D33" s="45"/>
      <c r="E33" s="6">
        <f>SUM(E30:E32)</f>
        <v>956.97341219999998</v>
      </c>
      <c r="F33" s="6">
        <f>SUM(F30:F32)</f>
        <v>4.2073898266528085</v>
      </c>
      <c r="G33" s="6"/>
      <c r="H33" s="12"/>
      <c r="I33" s="12"/>
    </row>
    <row r="34" spans="1:9" x14ac:dyDescent="0.2">
      <c r="A34" s="46"/>
      <c r="B34" s="46"/>
      <c r="C34" s="46"/>
      <c r="D34" s="46"/>
      <c r="E34" s="5"/>
      <c r="F34" s="5"/>
      <c r="G34" s="5"/>
    </row>
    <row r="35" spans="1:9" x14ac:dyDescent="0.2">
      <c r="A35" s="45" t="s">
        <v>41</v>
      </c>
      <c r="B35" s="46"/>
      <c r="C35" s="46"/>
      <c r="D35" s="46"/>
      <c r="E35" s="5"/>
      <c r="F35" s="5"/>
      <c r="G35" s="5"/>
    </row>
    <row r="36" spans="1:9" x14ac:dyDescent="0.2">
      <c r="A36" s="46" t="s">
        <v>1232</v>
      </c>
      <c r="B36" s="46" t="s">
        <v>1460</v>
      </c>
      <c r="C36" s="46" t="s">
        <v>42</v>
      </c>
      <c r="D36" s="47">
        <v>1500000</v>
      </c>
      <c r="E36" s="5">
        <v>1562.434</v>
      </c>
      <c r="F36" s="5">
        <v>6.8693328702873</v>
      </c>
      <c r="G36" s="5">
        <v>7.0082960304243302</v>
      </c>
    </row>
    <row r="37" spans="1:9" x14ac:dyDescent="0.2">
      <c r="A37" s="45" t="s">
        <v>31</v>
      </c>
      <c r="B37" s="45"/>
      <c r="C37" s="45"/>
      <c r="D37" s="45"/>
      <c r="E37" s="6">
        <f>SUM(E36:E36)</f>
        <v>1562.434</v>
      </c>
      <c r="F37" s="6">
        <f>SUM(F36:F36)</f>
        <v>6.8693328702873</v>
      </c>
      <c r="G37" s="6"/>
      <c r="H37" s="12"/>
      <c r="I37" s="12"/>
    </row>
    <row r="38" spans="1:9" x14ac:dyDescent="0.2">
      <c r="A38" s="46"/>
      <c r="B38" s="46"/>
      <c r="C38" s="46"/>
      <c r="D38" s="46"/>
      <c r="E38" s="5"/>
      <c r="F38" s="5"/>
      <c r="G38" s="5"/>
    </row>
    <row r="39" spans="1:9" x14ac:dyDescent="0.2">
      <c r="A39" s="45" t="s">
        <v>1035</v>
      </c>
      <c r="B39" s="46"/>
      <c r="C39" s="46"/>
      <c r="D39" s="46"/>
      <c r="E39" s="5"/>
      <c r="F39" s="5"/>
      <c r="G39" s="5"/>
    </row>
    <row r="40" spans="1:9" x14ac:dyDescent="0.2">
      <c r="A40" s="46" t="s">
        <v>1036</v>
      </c>
      <c r="B40" s="46" t="s">
        <v>1037</v>
      </c>
      <c r="C40" s="46" t="s">
        <v>1038</v>
      </c>
      <c r="D40" s="47">
        <v>547.42399999999998</v>
      </c>
      <c r="E40" s="5">
        <v>60.406219</v>
      </c>
      <c r="F40" s="5">
        <v>0.26557949055542401</v>
      </c>
      <c r="G40" s="5">
        <v>6.46</v>
      </c>
    </row>
    <row r="41" spans="1:9" x14ac:dyDescent="0.2">
      <c r="A41" s="45" t="s">
        <v>31</v>
      </c>
      <c r="B41" s="45"/>
      <c r="C41" s="45"/>
      <c r="D41" s="45"/>
      <c r="E41" s="6">
        <f>SUM(E40:E40)</f>
        <v>60.406219</v>
      </c>
      <c r="F41" s="6">
        <f>SUM(F40:F40)</f>
        <v>0.26557949055542401</v>
      </c>
      <c r="G41" s="6"/>
      <c r="H41" s="12"/>
      <c r="I41" s="12"/>
    </row>
    <row r="42" spans="1:9" x14ac:dyDescent="0.2">
      <c r="A42" s="46"/>
      <c r="B42" s="46"/>
      <c r="C42" s="46"/>
      <c r="D42" s="46"/>
      <c r="E42" s="5"/>
      <c r="F42" s="5"/>
      <c r="G42" s="5"/>
    </row>
    <row r="43" spans="1:9" x14ac:dyDescent="0.2">
      <c r="A43" s="45" t="s">
        <v>44</v>
      </c>
      <c r="B43" s="45"/>
      <c r="C43" s="45"/>
      <c r="D43" s="45"/>
      <c r="E43" s="6">
        <f>E10+E21+E28+E33+E37+E41</f>
        <v>24312.870508000004</v>
      </c>
      <c r="F43" s="6">
        <f>F10+F21+F28+F33+F37+F41</f>
        <v>106.89296351183029</v>
      </c>
      <c r="G43" s="6"/>
      <c r="H43" s="12"/>
      <c r="I43" s="12"/>
    </row>
    <row r="44" spans="1:9" x14ac:dyDescent="0.2">
      <c r="A44" s="45"/>
      <c r="B44" s="45"/>
      <c r="C44" s="45"/>
      <c r="D44" s="45"/>
      <c r="E44" s="6"/>
      <c r="F44" s="6"/>
      <c r="G44" s="6"/>
      <c r="H44" s="12"/>
      <c r="I44" s="12"/>
    </row>
    <row r="45" spans="1:9" x14ac:dyDescent="0.2">
      <c r="A45" s="45" t="s">
        <v>46</v>
      </c>
      <c r="B45" s="45"/>
      <c r="C45" s="45"/>
      <c r="D45" s="45"/>
      <c r="E45" s="6">
        <f>E47-(E10+E21+E28+E33+E37+E41)</f>
        <v>-1567.8088040000039</v>
      </c>
      <c r="F45" s="6">
        <f>F47-(F10+F21+F28+F33+F37+F41)</f>
        <v>-6.8929635118302883</v>
      </c>
      <c r="G45" s="6"/>
      <c r="H45" s="12"/>
      <c r="I45" s="12"/>
    </row>
    <row r="46" spans="1:9" x14ac:dyDescent="0.2">
      <c r="A46" s="45"/>
      <c r="B46" s="45"/>
      <c r="C46" s="45"/>
      <c r="D46" s="45"/>
      <c r="E46" s="6"/>
      <c r="F46" s="6"/>
      <c r="G46" s="6"/>
      <c r="H46" s="12"/>
      <c r="I46" s="12"/>
    </row>
    <row r="47" spans="1:9" x14ac:dyDescent="0.2">
      <c r="A47" s="48" t="s">
        <v>45</v>
      </c>
      <c r="B47" s="48"/>
      <c r="C47" s="48"/>
      <c r="D47" s="48"/>
      <c r="E47" s="7">
        <v>22745.061704</v>
      </c>
      <c r="F47" s="7">
        <v>100</v>
      </c>
      <c r="G47" s="7"/>
      <c r="H47" s="12"/>
      <c r="I47" s="12"/>
    </row>
    <row r="48" spans="1:9" x14ac:dyDescent="0.2">
      <c r="A48" s="45"/>
      <c r="B48" s="45"/>
      <c r="C48" s="45"/>
      <c r="D48" s="45"/>
      <c r="E48" s="6"/>
      <c r="F48" s="6"/>
      <c r="G48" s="6"/>
      <c r="H48" s="12"/>
      <c r="I48" s="12"/>
    </row>
    <row r="49" spans="1:9" x14ac:dyDescent="0.2">
      <c r="A49" s="43" t="s">
        <v>1173</v>
      </c>
      <c r="B49" s="43"/>
      <c r="C49" s="43"/>
      <c r="D49" s="43"/>
      <c r="E49" s="33"/>
      <c r="F49" s="33"/>
      <c r="G49" s="33"/>
      <c r="H49" s="12"/>
      <c r="I49" s="12"/>
    </row>
    <row r="50" spans="1:9" x14ac:dyDescent="0.2">
      <c r="A50" s="45"/>
      <c r="B50" s="45"/>
      <c r="C50" s="45"/>
      <c r="D50" s="45"/>
      <c r="E50" s="6"/>
      <c r="F50" s="6"/>
      <c r="G50" s="6"/>
      <c r="H50" s="12"/>
      <c r="I50" s="12"/>
    </row>
    <row r="51" spans="1:9" x14ac:dyDescent="0.2">
      <c r="A51" s="78" t="s">
        <v>1174</v>
      </c>
      <c r="B51" s="46"/>
      <c r="C51" s="46"/>
      <c r="D51" s="45"/>
      <c r="E51" s="79" t="s">
        <v>1175</v>
      </c>
      <c r="F51" s="80" t="s">
        <v>3</v>
      </c>
      <c r="G51" s="6"/>
      <c r="H51" s="12"/>
      <c r="I51" s="12"/>
    </row>
    <row r="52" spans="1:9" x14ac:dyDescent="0.2">
      <c r="A52" s="46" t="s">
        <v>1176</v>
      </c>
      <c r="B52" s="46"/>
      <c r="C52" s="46"/>
      <c r="D52" s="45"/>
      <c r="E52" s="81">
        <v>1500</v>
      </c>
      <c r="F52" s="95">
        <v>6.5948381214380545</v>
      </c>
      <c r="G52" s="6"/>
      <c r="H52" s="94"/>
      <c r="I52" s="12"/>
    </row>
    <row r="53" spans="1:9" x14ac:dyDescent="0.2">
      <c r="A53" s="46" t="s">
        <v>1176</v>
      </c>
      <c r="B53" s="46"/>
      <c r="C53" s="46"/>
      <c r="D53" s="45"/>
      <c r="E53" s="81">
        <v>1000</v>
      </c>
      <c r="F53" s="95">
        <v>4.3965587476253694</v>
      </c>
      <c r="G53" s="6"/>
      <c r="H53" s="94"/>
      <c r="I53" s="12"/>
    </row>
    <row r="54" spans="1:9" x14ac:dyDescent="0.2">
      <c r="A54" s="46" t="s">
        <v>1176</v>
      </c>
      <c r="B54" s="46"/>
      <c r="C54" s="46"/>
      <c r="D54" s="45"/>
      <c r="E54" s="81">
        <v>1000</v>
      </c>
      <c r="F54" s="95">
        <v>4.3965587476253694</v>
      </c>
      <c r="G54" s="6"/>
      <c r="H54" s="94"/>
      <c r="I54" s="12"/>
    </row>
    <row r="55" spans="1:9" x14ac:dyDescent="0.2">
      <c r="A55" s="48" t="s">
        <v>1177</v>
      </c>
      <c r="B55" s="82"/>
      <c r="C55" s="82"/>
      <c r="D55" s="48"/>
      <c r="E55" s="83">
        <v>3500</v>
      </c>
      <c r="F55" s="96">
        <f>SUM(F52:F54)</f>
        <v>15.387955616688792</v>
      </c>
      <c r="G55" s="7"/>
      <c r="H55" s="12"/>
      <c r="I55" s="12"/>
    </row>
    <row r="56" spans="1:9" x14ac:dyDescent="0.2">
      <c r="A56" s="12"/>
      <c r="B56" s="12"/>
      <c r="C56" s="12"/>
      <c r="D56" s="12"/>
      <c r="E56" s="3"/>
      <c r="F56" s="3"/>
      <c r="G56" s="3"/>
      <c r="H56" s="12"/>
      <c r="I56" s="12"/>
    </row>
    <row r="57" spans="1:9" x14ac:dyDescent="0.2">
      <c r="A57" s="14" t="s">
        <v>1304</v>
      </c>
      <c r="B57" s="12"/>
      <c r="C57" s="12"/>
      <c r="D57" s="12"/>
      <c r="E57" s="3"/>
      <c r="F57" s="3"/>
      <c r="G57" s="3"/>
      <c r="H57" s="12"/>
      <c r="I57" s="12"/>
    </row>
    <row r="58" spans="1:9" x14ac:dyDescent="0.2">
      <c r="A58" s="14" t="s">
        <v>1434</v>
      </c>
      <c r="B58" s="12"/>
      <c r="C58" s="12"/>
      <c r="D58" s="12"/>
      <c r="E58" s="3"/>
      <c r="F58" s="3"/>
      <c r="G58" s="3"/>
      <c r="H58" s="12"/>
      <c r="I58" s="12"/>
    </row>
    <row r="60" spans="1:9" x14ac:dyDescent="0.2">
      <c r="A60" s="12" t="s">
        <v>1039</v>
      </c>
    </row>
    <row r="61" spans="1:9" x14ac:dyDescent="0.2">
      <c r="A61" s="12" t="s">
        <v>47</v>
      </c>
    </row>
    <row r="62" spans="1:9" x14ac:dyDescent="0.2">
      <c r="A62" s="12" t="s">
        <v>1040</v>
      </c>
    </row>
    <row r="63" spans="1:9" x14ac:dyDescent="0.2">
      <c r="A63" s="12" t="s">
        <v>1171</v>
      </c>
    </row>
    <row r="64" spans="1:9" x14ac:dyDescent="0.2">
      <c r="A64" s="12"/>
    </row>
    <row r="65" spans="1:7" ht="33.75" customHeight="1" x14ac:dyDescent="0.2">
      <c r="A65" s="103" t="s">
        <v>1172</v>
      </c>
      <c r="B65" s="103"/>
      <c r="C65" s="103"/>
      <c r="D65" s="103"/>
      <c r="E65" s="103"/>
      <c r="F65" s="103"/>
      <c r="G65" s="103"/>
    </row>
    <row r="67" spans="1:7" x14ac:dyDescent="0.2">
      <c r="A67" s="12" t="s">
        <v>48</v>
      </c>
    </row>
    <row r="68" spans="1:7" x14ac:dyDescent="0.2">
      <c r="A68" s="12" t="s">
        <v>49</v>
      </c>
    </row>
    <row r="69" spans="1:7" x14ac:dyDescent="0.2">
      <c r="A69" s="12" t="s">
        <v>50</v>
      </c>
      <c r="B69" s="12"/>
      <c r="C69" s="30" t="s">
        <v>52</v>
      </c>
      <c r="D69" s="12" t="s">
        <v>1150</v>
      </c>
    </row>
    <row r="70" spans="1:7" x14ac:dyDescent="0.2">
      <c r="A70" s="14" t="s">
        <v>53</v>
      </c>
      <c r="C70" s="49">
        <v>10.0654</v>
      </c>
      <c r="D70" s="49">
        <v>10.4253</v>
      </c>
    </row>
    <row r="71" spans="1:7" x14ac:dyDescent="0.2">
      <c r="A71" s="14" t="s">
        <v>54</v>
      </c>
      <c r="C71" s="49">
        <v>10.0654</v>
      </c>
      <c r="D71" s="49">
        <v>10.4253</v>
      </c>
    </row>
    <row r="72" spans="1:7" x14ac:dyDescent="0.2">
      <c r="A72" s="14" t="s">
        <v>55</v>
      </c>
      <c r="C72" s="49">
        <v>10.0701</v>
      </c>
      <c r="D72" s="49">
        <v>10.454599999999999</v>
      </c>
    </row>
    <row r="73" spans="1:7" x14ac:dyDescent="0.2">
      <c r="A73" s="14" t="s">
        <v>56</v>
      </c>
      <c r="C73" s="49">
        <v>10.0701</v>
      </c>
      <c r="D73" s="49">
        <v>10.454599999999999</v>
      </c>
    </row>
    <row r="74" spans="1:7" x14ac:dyDescent="0.2">
      <c r="C74" s="49"/>
      <c r="D74" s="49"/>
    </row>
    <row r="75" spans="1:7" x14ac:dyDescent="0.2">
      <c r="A75" s="14" t="s">
        <v>937</v>
      </c>
    </row>
    <row r="77" spans="1:7" x14ac:dyDescent="0.2">
      <c r="A77" s="14" t="s">
        <v>57</v>
      </c>
    </row>
    <row r="79" spans="1:7" x14ac:dyDescent="0.2">
      <c r="A79" s="12" t="s">
        <v>58</v>
      </c>
      <c r="D79" s="30" t="s">
        <v>59</v>
      </c>
    </row>
    <row r="81" spans="1:5" x14ac:dyDescent="0.2">
      <c r="A81" s="12" t="s">
        <v>1482</v>
      </c>
    </row>
    <row r="82" spans="1:5" x14ac:dyDescent="0.2">
      <c r="A82" s="12"/>
    </row>
    <row r="83" spans="1:5" x14ac:dyDescent="0.2">
      <c r="A83" s="84" t="s">
        <v>1479</v>
      </c>
    </row>
    <row r="84" spans="1:5" x14ac:dyDescent="0.2">
      <c r="A84" s="84" t="s">
        <v>1478</v>
      </c>
    </row>
    <row r="85" spans="1:5" x14ac:dyDescent="0.2">
      <c r="A85" s="12"/>
    </row>
    <row r="86" spans="1:5" x14ac:dyDescent="0.2">
      <c r="A86" s="12"/>
    </row>
    <row r="88" spans="1:5" x14ac:dyDescent="0.2">
      <c r="A88" s="12" t="s">
        <v>332</v>
      </c>
      <c r="D88" s="1">
        <v>0.89014239663482198</v>
      </c>
      <c r="E88" s="2" t="s">
        <v>60</v>
      </c>
    </row>
    <row r="90" spans="1:5" x14ac:dyDescent="0.2">
      <c r="A90" s="12" t="s">
        <v>1419</v>
      </c>
      <c r="D90" s="30" t="s">
        <v>59</v>
      </c>
    </row>
    <row r="92" spans="1:5" x14ac:dyDescent="0.2">
      <c r="A92" s="12" t="s">
        <v>1196</v>
      </c>
    </row>
    <row r="94" spans="1:5" x14ac:dyDescent="0.2">
      <c r="A94" s="12" t="s">
        <v>941</v>
      </c>
    </row>
    <row r="95" spans="1:5" x14ac:dyDescent="0.2">
      <c r="A95" s="13"/>
    </row>
    <row r="111" spans="1:1" x14ac:dyDescent="0.2">
      <c r="A111" s="12" t="s">
        <v>1233</v>
      </c>
    </row>
    <row r="113" spans="1:1" x14ac:dyDescent="0.2">
      <c r="A113" s="12" t="s">
        <v>1090</v>
      </c>
    </row>
    <row r="128" spans="1:1" x14ac:dyDescent="0.2">
      <c r="A128" s="14" t="s">
        <v>940</v>
      </c>
    </row>
    <row r="131" spans="1:1" x14ac:dyDescent="0.2">
      <c r="A131" s="13"/>
    </row>
    <row r="132" spans="1:1" x14ac:dyDescent="0.2">
      <c r="A132" s="13"/>
    </row>
  </sheetData>
  <mergeCells count="2">
    <mergeCell ref="A1:G1"/>
    <mergeCell ref="A65:G65"/>
  </mergeCells>
  <conditionalFormatting sqref="F2:F3 F66:F65556">
    <cfRule type="cellIs" dxfId="104" priority="3" stopIfTrue="1" operator="between">
      <formula>0.009</formula>
      <formula>-0.009</formula>
    </cfRule>
  </conditionalFormatting>
  <conditionalFormatting sqref="F5:F64">
    <cfRule type="cellIs" dxfId="103"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5"/>
  <sheetViews>
    <sheetView workbookViewId="0">
      <selection sqref="A1:G1"/>
    </sheetView>
  </sheetViews>
  <sheetFormatPr defaultColWidth="9.109375" defaultRowHeight="10.5" x14ac:dyDescent="0.2"/>
  <cols>
    <col min="1" max="1" width="38.6640625" style="14" bestFit="1" customWidth="1"/>
    <col min="2" max="2" width="37.109375" style="14" bestFit="1" customWidth="1"/>
    <col min="3" max="3" width="20.44140625" style="14" bestFit="1" customWidth="1"/>
    <col min="4"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9" s="34" customFormat="1" ht="14.4" x14ac:dyDescent="0.2">
      <c r="A1" s="99" t="s">
        <v>1234</v>
      </c>
      <c r="B1" s="100"/>
      <c r="C1" s="100"/>
      <c r="D1" s="100"/>
      <c r="E1" s="100"/>
      <c r="F1" s="100"/>
      <c r="G1" s="100"/>
    </row>
    <row r="2" spans="1:9" s="34" customFormat="1" ht="11.8" x14ac:dyDescent="0.2">
      <c r="E2" s="35"/>
      <c r="F2" s="1"/>
      <c r="G2" s="2"/>
    </row>
    <row r="3" spans="1:9" s="34" customFormat="1" ht="11.8" x14ac:dyDescent="0.2">
      <c r="A3" s="36" t="s">
        <v>7</v>
      </c>
      <c r="B3" s="37"/>
      <c r="C3" s="38"/>
      <c r="D3" s="38"/>
      <c r="E3" s="39"/>
      <c r="F3" s="1"/>
      <c r="G3" s="2"/>
    </row>
    <row r="4" spans="1:9" s="34" customFormat="1" ht="25.55" customHeight="1" x14ac:dyDescent="0.2">
      <c r="A4" s="19" t="s">
        <v>2</v>
      </c>
      <c r="B4" s="19" t="s">
        <v>0</v>
      </c>
      <c r="C4" s="40" t="s">
        <v>973</v>
      </c>
      <c r="D4" s="40" t="s">
        <v>1</v>
      </c>
      <c r="E4" s="41" t="s">
        <v>6</v>
      </c>
      <c r="F4" s="42" t="s">
        <v>3</v>
      </c>
      <c r="G4" s="42" t="s">
        <v>5</v>
      </c>
    </row>
    <row r="5" spans="1:9" x14ac:dyDescent="0.2">
      <c r="A5" s="43" t="s">
        <v>25</v>
      </c>
      <c r="B5" s="44"/>
      <c r="C5" s="44"/>
      <c r="D5" s="44"/>
      <c r="E5" s="4"/>
      <c r="F5" s="4"/>
      <c r="G5" s="4"/>
    </row>
    <row r="6" spans="1:9" x14ac:dyDescent="0.2">
      <c r="A6" s="45" t="s">
        <v>26</v>
      </c>
      <c r="B6" s="46"/>
      <c r="C6" s="46"/>
      <c r="D6" s="46"/>
      <c r="E6" s="5"/>
      <c r="F6" s="5"/>
      <c r="G6" s="5"/>
    </row>
    <row r="7" spans="1:9" x14ac:dyDescent="0.2">
      <c r="A7" s="46" t="s">
        <v>66</v>
      </c>
      <c r="B7" s="46" t="s">
        <v>65</v>
      </c>
      <c r="C7" s="46" t="s">
        <v>29</v>
      </c>
      <c r="D7" s="47">
        <v>500</v>
      </c>
      <c r="E7" s="5">
        <v>522.43273969999996</v>
      </c>
      <c r="F7" s="5">
        <v>10.7269456748256</v>
      </c>
      <c r="G7" s="5">
        <v>7.7568000000000001</v>
      </c>
    </row>
    <row r="8" spans="1:9" x14ac:dyDescent="0.2">
      <c r="A8" s="45" t="s">
        <v>31</v>
      </c>
      <c r="B8" s="45"/>
      <c r="C8" s="45"/>
      <c r="D8" s="45"/>
      <c r="E8" s="6">
        <f>SUM(E6:E7)</f>
        <v>522.43273969999996</v>
      </c>
      <c r="F8" s="6">
        <f>SUM(F6:F7)</f>
        <v>10.7269456748256</v>
      </c>
      <c r="G8" s="6"/>
      <c r="H8" s="12"/>
      <c r="I8" s="12"/>
    </row>
    <row r="9" spans="1:9" x14ac:dyDescent="0.2">
      <c r="A9" s="46"/>
      <c r="B9" s="46"/>
      <c r="C9" s="46"/>
      <c r="D9" s="46"/>
      <c r="E9" s="5"/>
      <c r="F9" s="5"/>
      <c r="G9" s="5"/>
    </row>
    <row r="10" spans="1:9" x14ac:dyDescent="0.2">
      <c r="A10" s="45" t="s">
        <v>41</v>
      </c>
      <c r="B10" s="46"/>
      <c r="C10" s="46"/>
      <c r="D10" s="46"/>
      <c r="E10" s="5"/>
      <c r="F10" s="5"/>
      <c r="G10" s="5"/>
    </row>
    <row r="11" spans="1:9" x14ac:dyDescent="0.2">
      <c r="A11" s="46" t="s">
        <v>67</v>
      </c>
      <c r="B11" s="46" t="s">
        <v>1463</v>
      </c>
      <c r="C11" s="46" t="s">
        <v>42</v>
      </c>
      <c r="D11" s="47">
        <v>500000</v>
      </c>
      <c r="E11" s="5">
        <v>505.55855559999998</v>
      </c>
      <c r="F11" s="5">
        <v>10.380473406928299</v>
      </c>
      <c r="G11" s="5">
        <v>7.1224733775124998</v>
      </c>
    </row>
    <row r="12" spans="1:9" x14ac:dyDescent="0.2">
      <c r="A12" s="46" t="s">
        <v>68</v>
      </c>
      <c r="B12" s="46" t="s">
        <v>1464</v>
      </c>
      <c r="C12" s="46" t="s">
        <v>42</v>
      </c>
      <c r="D12" s="47">
        <v>500000</v>
      </c>
      <c r="E12" s="5">
        <v>504.75205560000001</v>
      </c>
      <c r="F12" s="5">
        <v>10.363913798333099</v>
      </c>
      <c r="G12" s="5">
        <v>7.1431482500125103</v>
      </c>
    </row>
    <row r="13" spans="1:9" x14ac:dyDescent="0.2">
      <c r="A13" s="46" t="s">
        <v>69</v>
      </c>
      <c r="B13" s="46" t="s">
        <v>1467</v>
      </c>
      <c r="C13" s="46" t="s">
        <v>42</v>
      </c>
      <c r="D13" s="47">
        <v>500000</v>
      </c>
      <c r="E13" s="5">
        <v>503.73855559999998</v>
      </c>
      <c r="F13" s="5">
        <v>10.3431039244196</v>
      </c>
      <c r="G13" s="5">
        <v>7.1654259580125101</v>
      </c>
    </row>
    <row r="14" spans="1:9" x14ac:dyDescent="0.2">
      <c r="A14" s="46" t="s">
        <v>70</v>
      </c>
      <c r="B14" s="46" t="s">
        <v>1468</v>
      </c>
      <c r="C14" s="46" t="s">
        <v>42</v>
      </c>
      <c r="D14" s="47">
        <v>500000</v>
      </c>
      <c r="E14" s="5">
        <v>503.20305560000003</v>
      </c>
      <c r="F14" s="5">
        <v>10.3321086728353</v>
      </c>
      <c r="G14" s="5">
        <v>7.1742519999999903</v>
      </c>
    </row>
    <row r="15" spans="1:9" x14ac:dyDescent="0.2">
      <c r="A15" s="46" t="s">
        <v>1169</v>
      </c>
      <c r="B15" s="46" t="s">
        <v>1455</v>
      </c>
      <c r="C15" s="46" t="s">
        <v>42</v>
      </c>
      <c r="D15" s="47">
        <v>400000</v>
      </c>
      <c r="E15" s="5">
        <v>416.43326669999999</v>
      </c>
      <c r="F15" s="5">
        <v>8.5504921296590801</v>
      </c>
      <c r="G15" s="5">
        <v>7.2328515541265599</v>
      </c>
    </row>
    <row r="16" spans="1:9" x14ac:dyDescent="0.2">
      <c r="A16" s="46" t="s">
        <v>1235</v>
      </c>
      <c r="B16" s="46" t="s">
        <v>1475</v>
      </c>
      <c r="C16" s="46" t="s">
        <v>42</v>
      </c>
      <c r="D16" s="47">
        <v>355500</v>
      </c>
      <c r="E16" s="5">
        <v>365.6947328</v>
      </c>
      <c r="F16" s="5">
        <v>7.5086939125754002</v>
      </c>
      <c r="G16" s="5">
        <v>7.0552311250000104</v>
      </c>
    </row>
    <row r="17" spans="1:9" x14ac:dyDescent="0.2">
      <c r="A17" s="46" t="s">
        <v>1236</v>
      </c>
      <c r="B17" s="46" t="s">
        <v>1476</v>
      </c>
      <c r="C17" s="46" t="s">
        <v>42</v>
      </c>
      <c r="D17" s="47">
        <v>287900</v>
      </c>
      <c r="E17" s="5">
        <v>296.56079970000002</v>
      </c>
      <c r="F17" s="5">
        <v>6.0891888006320301</v>
      </c>
      <c r="G17" s="5">
        <v>7.1108295684499998</v>
      </c>
    </row>
    <row r="18" spans="1:9" x14ac:dyDescent="0.2">
      <c r="A18" s="46" t="s">
        <v>1237</v>
      </c>
      <c r="B18" s="46" t="s">
        <v>1477</v>
      </c>
      <c r="C18" s="46" t="s">
        <v>42</v>
      </c>
      <c r="D18" s="47">
        <v>232900</v>
      </c>
      <c r="E18" s="5">
        <v>250.46124230000001</v>
      </c>
      <c r="F18" s="5">
        <v>5.14264121606206</v>
      </c>
      <c r="G18" s="5">
        <v>7.1159010098</v>
      </c>
    </row>
    <row r="19" spans="1:9" x14ac:dyDescent="0.2">
      <c r="A19" s="46" t="s">
        <v>71</v>
      </c>
      <c r="B19" s="46" t="s">
        <v>1471</v>
      </c>
      <c r="C19" s="46" t="s">
        <v>42</v>
      </c>
      <c r="D19" s="47">
        <v>209575</v>
      </c>
      <c r="E19" s="5">
        <v>211.4593587</v>
      </c>
      <c r="F19" s="5">
        <v>4.3418279155148598</v>
      </c>
      <c r="G19" s="5">
        <v>7.1149962878124997</v>
      </c>
    </row>
    <row r="20" spans="1:9" x14ac:dyDescent="0.2">
      <c r="A20" s="45" t="s">
        <v>31</v>
      </c>
      <c r="B20" s="45"/>
      <c r="C20" s="45"/>
      <c r="D20" s="45"/>
      <c r="E20" s="6">
        <f>SUM(E11:E19)</f>
        <v>3557.8616225999999</v>
      </c>
      <c r="F20" s="6">
        <f>SUM(F11:F19)</f>
        <v>73.05244377695972</v>
      </c>
      <c r="G20" s="6"/>
      <c r="H20" s="12"/>
      <c r="I20" s="12"/>
    </row>
    <row r="21" spans="1:9" x14ac:dyDescent="0.2">
      <c r="A21" s="46"/>
      <c r="B21" s="46"/>
      <c r="C21" s="46"/>
      <c r="D21" s="46"/>
      <c r="E21" s="5"/>
      <c r="F21" s="5"/>
      <c r="G21" s="5"/>
    </row>
    <row r="22" spans="1:9" x14ac:dyDescent="0.2">
      <c r="A22" s="45" t="s">
        <v>1035</v>
      </c>
      <c r="B22" s="46"/>
      <c r="C22" s="46"/>
      <c r="D22" s="46"/>
      <c r="E22" s="5"/>
      <c r="F22" s="5"/>
      <c r="G22" s="5"/>
    </row>
    <row r="23" spans="1:9" x14ac:dyDescent="0.2">
      <c r="A23" s="46" t="s">
        <v>1036</v>
      </c>
      <c r="B23" s="46" t="s">
        <v>1037</v>
      </c>
      <c r="C23" s="46" t="s">
        <v>1038</v>
      </c>
      <c r="D23" s="47">
        <v>123.633</v>
      </c>
      <c r="E23" s="5">
        <v>13.642445499999999</v>
      </c>
      <c r="F23" s="5">
        <v>0.28011600466369002</v>
      </c>
      <c r="G23" s="5">
        <v>6.46</v>
      </c>
    </row>
    <row r="24" spans="1:9" x14ac:dyDescent="0.2">
      <c r="A24" s="45" t="s">
        <v>31</v>
      </c>
      <c r="B24" s="45"/>
      <c r="C24" s="45"/>
      <c r="D24" s="45"/>
      <c r="E24" s="6">
        <f>SUM(E23:E23)</f>
        <v>13.642445499999999</v>
      </c>
      <c r="F24" s="6">
        <f>SUM(F23:F23)</f>
        <v>0.28011600466369002</v>
      </c>
      <c r="G24" s="6"/>
      <c r="H24" s="12"/>
      <c r="I24" s="12"/>
    </row>
    <row r="25" spans="1:9" x14ac:dyDescent="0.2">
      <c r="A25" s="46"/>
      <c r="B25" s="46"/>
      <c r="C25" s="46"/>
      <c r="D25" s="46"/>
      <c r="E25" s="5"/>
      <c r="F25" s="5"/>
      <c r="G25" s="5"/>
    </row>
    <row r="26" spans="1:9" x14ac:dyDescent="0.2">
      <c r="A26" s="45" t="s">
        <v>44</v>
      </c>
      <c r="B26" s="45"/>
      <c r="C26" s="45"/>
      <c r="D26" s="45"/>
      <c r="E26" s="6">
        <f>E8+E20+E24</f>
        <v>4093.9368078000002</v>
      </c>
      <c r="F26" s="6">
        <f>F8+F20+F24</f>
        <v>84.059505456449017</v>
      </c>
      <c r="G26" s="6"/>
      <c r="H26" s="12"/>
      <c r="I26" s="12"/>
    </row>
    <row r="27" spans="1:9" x14ac:dyDescent="0.2">
      <c r="A27" s="45"/>
      <c r="B27" s="45"/>
      <c r="C27" s="45"/>
      <c r="D27" s="45"/>
      <c r="E27" s="6"/>
      <c r="F27" s="6"/>
      <c r="G27" s="6"/>
      <c r="H27" s="12"/>
      <c r="I27" s="12"/>
    </row>
    <row r="28" spans="1:9" x14ac:dyDescent="0.2">
      <c r="A28" s="45" t="s">
        <v>46</v>
      </c>
      <c r="B28" s="45"/>
      <c r="C28" s="45"/>
      <c r="D28" s="45"/>
      <c r="E28" s="6">
        <f>E30-(E8+E20+E24)</f>
        <v>776.34738619999962</v>
      </c>
      <c r="F28" s="6">
        <f>F30-(F8+F20+F24)</f>
        <v>15.940494543550983</v>
      </c>
      <c r="G28" s="6"/>
      <c r="H28" s="12"/>
      <c r="I28" s="12"/>
    </row>
    <row r="29" spans="1:9" x14ac:dyDescent="0.2">
      <c r="A29" s="45"/>
      <c r="B29" s="45"/>
      <c r="C29" s="45"/>
      <c r="D29" s="45"/>
      <c r="E29" s="6"/>
      <c r="F29" s="6"/>
      <c r="G29" s="6"/>
      <c r="H29" s="12"/>
      <c r="I29" s="12"/>
    </row>
    <row r="30" spans="1:9" x14ac:dyDescent="0.2">
      <c r="A30" s="48" t="s">
        <v>45</v>
      </c>
      <c r="B30" s="48"/>
      <c r="C30" s="48"/>
      <c r="D30" s="48"/>
      <c r="E30" s="7">
        <v>4870.2841939999998</v>
      </c>
      <c r="F30" s="7">
        <v>100</v>
      </c>
      <c r="G30" s="7"/>
      <c r="H30" s="12"/>
      <c r="I30" s="12"/>
    </row>
    <row r="32" spans="1:9" x14ac:dyDescent="0.2">
      <c r="A32" s="12" t="s">
        <v>47</v>
      </c>
    </row>
    <row r="33" spans="1:7" x14ac:dyDescent="0.2">
      <c r="A33" s="12" t="s">
        <v>1040</v>
      </c>
    </row>
    <row r="34" spans="1:7" x14ac:dyDescent="0.2">
      <c r="A34" s="12" t="s">
        <v>1171</v>
      </c>
    </row>
    <row r="35" spans="1:7" x14ac:dyDescent="0.2">
      <c r="A35" s="12"/>
    </row>
    <row r="36" spans="1:7" ht="33.75" customHeight="1" x14ac:dyDescent="0.2">
      <c r="A36" s="103" t="s">
        <v>1172</v>
      </c>
      <c r="B36" s="103"/>
      <c r="C36" s="103"/>
      <c r="D36" s="103"/>
      <c r="E36" s="103"/>
      <c r="F36" s="103"/>
      <c r="G36" s="103"/>
    </row>
    <row r="38" spans="1:7" x14ac:dyDescent="0.2">
      <c r="A38" s="12" t="s">
        <v>48</v>
      </c>
    </row>
    <row r="39" spans="1:7" x14ac:dyDescent="0.2">
      <c r="A39" s="12" t="s">
        <v>49</v>
      </c>
    </row>
    <row r="40" spans="1:7" x14ac:dyDescent="0.2">
      <c r="A40" s="12" t="s">
        <v>50</v>
      </c>
      <c r="B40" s="12"/>
      <c r="C40" s="30" t="s">
        <v>52</v>
      </c>
      <c r="D40" s="12" t="s">
        <v>1150</v>
      </c>
    </row>
    <row r="41" spans="1:7" x14ac:dyDescent="0.2">
      <c r="A41" s="14" t="s">
        <v>53</v>
      </c>
      <c r="C41" s="49">
        <v>10.023300000000001</v>
      </c>
      <c r="D41" s="49">
        <v>10.408099999999999</v>
      </c>
    </row>
    <row r="42" spans="1:7" x14ac:dyDescent="0.2">
      <c r="A42" s="14" t="s">
        <v>54</v>
      </c>
      <c r="C42" s="49">
        <v>10.023300000000001</v>
      </c>
      <c r="D42" s="49">
        <v>10.408099999999999</v>
      </c>
    </row>
    <row r="43" spans="1:7" x14ac:dyDescent="0.2">
      <c r="A43" s="14" t="s">
        <v>55</v>
      </c>
      <c r="C43" s="49">
        <v>10.0243</v>
      </c>
      <c r="D43" s="49">
        <v>10.436500000000001</v>
      </c>
    </row>
    <row r="44" spans="1:7" x14ac:dyDescent="0.2">
      <c r="A44" s="14" t="s">
        <v>56</v>
      </c>
      <c r="C44" s="49">
        <v>10.0243</v>
      </c>
      <c r="D44" s="49">
        <v>10.436500000000001</v>
      </c>
    </row>
    <row r="45" spans="1:7" x14ac:dyDescent="0.2">
      <c r="C45" s="49"/>
      <c r="D45" s="49"/>
    </row>
    <row r="46" spans="1:7" x14ac:dyDescent="0.2">
      <c r="A46" s="14" t="s">
        <v>937</v>
      </c>
    </row>
    <row r="48" spans="1:7" x14ac:dyDescent="0.2">
      <c r="A48" s="14" t="s">
        <v>57</v>
      </c>
    </row>
    <row r="50" spans="1:5" x14ac:dyDescent="0.2">
      <c r="A50" s="12" t="s">
        <v>58</v>
      </c>
      <c r="D50" s="30" t="s">
        <v>59</v>
      </c>
    </row>
    <row r="52" spans="1:5" x14ac:dyDescent="0.2">
      <c r="A52" s="12" t="s">
        <v>1067</v>
      </c>
      <c r="D52" s="1">
        <v>12.181377905081501</v>
      </c>
      <c r="E52" s="2" t="s">
        <v>60</v>
      </c>
    </row>
    <row r="54" spans="1:5" x14ac:dyDescent="0.2">
      <c r="A54" s="12" t="s">
        <v>61</v>
      </c>
      <c r="D54" s="30" t="s">
        <v>59</v>
      </c>
    </row>
    <row r="56" spans="1:5" x14ac:dyDescent="0.2">
      <c r="A56" s="12" t="s">
        <v>1068</v>
      </c>
    </row>
    <row r="58" spans="1:5" x14ac:dyDescent="0.2">
      <c r="A58" s="12" t="s">
        <v>941</v>
      </c>
    </row>
    <row r="59" spans="1:5" x14ac:dyDescent="0.2">
      <c r="A59" s="13"/>
    </row>
    <row r="74" spans="1:1" x14ac:dyDescent="0.2">
      <c r="A74" s="12" t="s">
        <v>1238</v>
      </c>
    </row>
    <row r="76" spans="1:1" x14ac:dyDescent="0.2">
      <c r="A76" s="12" t="s">
        <v>942</v>
      </c>
    </row>
    <row r="92" spans="1:1" x14ac:dyDescent="0.2">
      <c r="A92" s="14" t="s">
        <v>940</v>
      </c>
    </row>
    <row r="95" spans="1:1" x14ac:dyDescent="0.2">
      <c r="A95" s="13"/>
    </row>
  </sheetData>
  <mergeCells count="2">
    <mergeCell ref="A1:G1"/>
    <mergeCell ref="A36:G36"/>
  </mergeCells>
  <conditionalFormatting sqref="F2:F3 F5:F35">
    <cfRule type="cellIs" dxfId="102" priority="2" stopIfTrue="1" operator="between">
      <formula>0.009</formula>
      <formula>-0.009</formula>
    </cfRule>
  </conditionalFormatting>
  <conditionalFormatting sqref="F37:F65538">
    <cfRule type="cellIs" dxfId="101"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1"/>
  <sheetViews>
    <sheetView workbookViewId="0">
      <selection sqref="A1:G1"/>
    </sheetView>
  </sheetViews>
  <sheetFormatPr defaultColWidth="9.109375" defaultRowHeight="10.5" x14ac:dyDescent="0.2"/>
  <cols>
    <col min="1" max="1" width="38.6640625" style="14" bestFit="1" customWidth="1"/>
    <col min="2" max="2" width="53.33203125" style="14" bestFit="1" customWidth="1"/>
    <col min="3" max="4" width="15.44140625" style="14" bestFit="1" customWidth="1"/>
    <col min="5" max="5" width="30.109375" style="2" customWidth="1"/>
    <col min="6" max="6" width="13.5546875" style="2" bestFit="1" customWidth="1"/>
    <col min="7" max="7" width="4.5546875" style="2" bestFit="1" customWidth="1"/>
    <col min="8" max="16384" width="9.109375" style="14"/>
  </cols>
  <sheetData>
    <row r="1" spans="1:7" s="34" customFormat="1" ht="14.4" x14ac:dyDescent="0.2">
      <c r="A1" s="99" t="s">
        <v>1239</v>
      </c>
      <c r="B1" s="100"/>
      <c r="C1" s="100"/>
      <c r="D1" s="100"/>
      <c r="E1" s="100"/>
      <c r="F1" s="100"/>
      <c r="G1" s="100"/>
    </row>
    <row r="2" spans="1:7" s="34" customFormat="1" ht="11.8" x14ac:dyDescent="0.2">
      <c r="E2" s="35"/>
      <c r="F2" s="1"/>
      <c r="G2" s="2"/>
    </row>
    <row r="3" spans="1:7" s="34" customFormat="1" ht="11.8" x14ac:dyDescent="0.2">
      <c r="A3" s="36" t="s">
        <v>7</v>
      </c>
      <c r="B3" s="37"/>
      <c r="C3" s="38"/>
      <c r="D3" s="38"/>
      <c r="E3" s="39"/>
      <c r="F3" s="1"/>
      <c r="G3" s="2"/>
    </row>
    <row r="4" spans="1:7" s="34" customFormat="1" ht="25.55" customHeight="1" x14ac:dyDescent="0.2">
      <c r="A4" s="19" t="s">
        <v>2</v>
      </c>
      <c r="B4" s="19" t="s">
        <v>0</v>
      </c>
      <c r="C4" s="40" t="s">
        <v>973</v>
      </c>
      <c r="D4" s="40" t="s">
        <v>1</v>
      </c>
      <c r="E4" s="41" t="s">
        <v>6</v>
      </c>
      <c r="F4" s="42" t="s">
        <v>3</v>
      </c>
      <c r="G4" s="42" t="s">
        <v>5</v>
      </c>
    </row>
    <row r="5" spans="1:7" x14ac:dyDescent="0.2">
      <c r="A5" s="43" t="s">
        <v>25</v>
      </c>
      <c r="B5" s="44"/>
      <c r="C5" s="44"/>
      <c r="D5" s="44"/>
      <c r="E5" s="4"/>
      <c r="F5" s="4"/>
      <c r="G5" s="4"/>
    </row>
    <row r="6" spans="1:7" x14ac:dyDescent="0.2">
      <c r="A6" s="45" t="s">
        <v>26</v>
      </c>
      <c r="B6" s="46"/>
      <c r="C6" s="46"/>
      <c r="D6" s="46"/>
      <c r="E6" s="5"/>
      <c r="F6" s="5"/>
      <c r="G6" s="5"/>
    </row>
    <row r="7" spans="1:7" x14ac:dyDescent="0.2">
      <c r="A7" s="46" t="s">
        <v>1180</v>
      </c>
      <c r="B7" s="46" t="s">
        <v>1181</v>
      </c>
      <c r="C7" s="46" t="s">
        <v>30</v>
      </c>
      <c r="D7" s="47">
        <v>250</v>
      </c>
      <c r="E7" s="5">
        <v>2636.5210959000001</v>
      </c>
      <c r="F7" s="5">
        <v>7.2403537676234704</v>
      </c>
      <c r="G7" s="5">
        <v>7.6550000000000002</v>
      </c>
    </row>
    <row r="8" spans="1:7" x14ac:dyDescent="0.2">
      <c r="A8" s="46" t="s">
        <v>1240</v>
      </c>
      <c r="B8" s="46" t="s">
        <v>1241</v>
      </c>
      <c r="C8" s="46" t="s">
        <v>30</v>
      </c>
      <c r="D8" s="47">
        <v>2500</v>
      </c>
      <c r="E8" s="5">
        <v>2631.7370890000002</v>
      </c>
      <c r="F8" s="5">
        <v>7.2272160375910399</v>
      </c>
      <c r="G8" s="5">
        <v>7.2594000000000003</v>
      </c>
    </row>
    <row r="9" spans="1:7" x14ac:dyDescent="0.2">
      <c r="A9" s="46" t="s">
        <v>73</v>
      </c>
      <c r="B9" s="46" t="s">
        <v>72</v>
      </c>
      <c r="C9" s="46" t="s">
        <v>74</v>
      </c>
      <c r="D9" s="47">
        <v>2500</v>
      </c>
      <c r="E9" s="5">
        <v>2609.4941095999998</v>
      </c>
      <c r="F9" s="5">
        <v>7.1661328776829301</v>
      </c>
      <c r="G9" s="5">
        <v>7.2998000000000003</v>
      </c>
    </row>
    <row r="10" spans="1:7" x14ac:dyDescent="0.2">
      <c r="A10" s="46" t="s">
        <v>1242</v>
      </c>
      <c r="B10" s="46" t="s">
        <v>1243</v>
      </c>
      <c r="C10" s="46" t="s">
        <v>1204</v>
      </c>
      <c r="D10" s="47">
        <v>2500</v>
      </c>
      <c r="E10" s="5">
        <v>2525.4678767</v>
      </c>
      <c r="F10" s="5">
        <v>6.9353819639493697</v>
      </c>
      <c r="G10" s="5">
        <v>7.5799000000000003</v>
      </c>
    </row>
    <row r="11" spans="1:7" x14ac:dyDescent="0.2">
      <c r="A11" s="46" t="s">
        <v>1244</v>
      </c>
      <c r="B11" s="46" t="s">
        <v>1245</v>
      </c>
      <c r="C11" s="46" t="s">
        <v>30</v>
      </c>
      <c r="D11" s="47">
        <v>250</v>
      </c>
      <c r="E11" s="5">
        <v>2518.8982876999999</v>
      </c>
      <c r="F11" s="5">
        <v>6.9173407093044297</v>
      </c>
      <c r="G11" s="5">
        <v>7.5549999999999997</v>
      </c>
    </row>
    <row r="12" spans="1:7" x14ac:dyDescent="0.2">
      <c r="A12" s="46" t="s">
        <v>1246</v>
      </c>
      <c r="B12" s="46" t="s">
        <v>1456</v>
      </c>
      <c r="C12" s="46" t="s">
        <v>30</v>
      </c>
      <c r="D12" s="47">
        <v>250</v>
      </c>
      <c r="E12" s="5">
        <v>2518.6785067999999</v>
      </c>
      <c r="F12" s="5">
        <v>6.9167371520373102</v>
      </c>
      <c r="G12" s="5">
        <v>7.4499000000000004</v>
      </c>
    </row>
    <row r="13" spans="1:7" x14ac:dyDescent="0.2">
      <c r="A13" s="46" t="s">
        <v>1247</v>
      </c>
      <c r="B13" s="46" t="s">
        <v>1457</v>
      </c>
      <c r="C13" s="46" t="s">
        <v>74</v>
      </c>
      <c r="D13" s="47">
        <v>2500</v>
      </c>
      <c r="E13" s="5">
        <v>2517.2198629999998</v>
      </c>
      <c r="F13" s="5">
        <v>6.9127314578862604</v>
      </c>
      <c r="G13" s="5">
        <v>7.4649999999999999</v>
      </c>
    </row>
    <row r="14" spans="1:7" x14ac:dyDescent="0.2">
      <c r="A14" s="46" t="s">
        <v>1248</v>
      </c>
      <c r="B14" s="46" t="s">
        <v>1249</v>
      </c>
      <c r="C14" s="46" t="s">
        <v>30</v>
      </c>
      <c r="D14" s="47">
        <v>2500</v>
      </c>
      <c r="E14" s="5">
        <v>2516.6373288</v>
      </c>
      <c r="F14" s="5">
        <v>6.9111317158260501</v>
      </c>
      <c r="G14" s="5">
        <v>7.3986999999999998</v>
      </c>
    </row>
    <row r="15" spans="1:7" x14ac:dyDescent="0.2">
      <c r="A15" s="46" t="s">
        <v>1250</v>
      </c>
      <c r="B15" s="46" t="s">
        <v>1251</v>
      </c>
      <c r="C15" s="46" t="s">
        <v>74</v>
      </c>
      <c r="D15" s="47">
        <v>2500</v>
      </c>
      <c r="E15" s="5">
        <v>2515.2861644</v>
      </c>
      <c r="F15" s="5">
        <v>6.9074211791383604</v>
      </c>
      <c r="G15" s="5">
        <v>7.6699000000000002</v>
      </c>
    </row>
    <row r="16" spans="1:7" x14ac:dyDescent="0.2">
      <c r="A16" s="46" t="s">
        <v>1252</v>
      </c>
      <c r="B16" s="46" t="s">
        <v>1449</v>
      </c>
      <c r="C16" s="46" t="s">
        <v>30</v>
      </c>
      <c r="D16" s="47">
        <v>1000</v>
      </c>
      <c r="E16" s="5">
        <v>1052.8937808000001</v>
      </c>
      <c r="F16" s="5">
        <v>2.8914327537820501</v>
      </c>
      <c r="G16" s="5">
        <v>7.35</v>
      </c>
    </row>
    <row r="17" spans="1:9" x14ac:dyDescent="0.2">
      <c r="A17" s="45" t="s">
        <v>31</v>
      </c>
      <c r="B17" s="45"/>
      <c r="C17" s="45"/>
      <c r="D17" s="45"/>
      <c r="E17" s="6">
        <f>SUM(E6:E16)</f>
        <v>24042.834102699999</v>
      </c>
      <c r="F17" s="6">
        <f>SUM(F6:F16)</f>
        <v>66.025879614821278</v>
      </c>
      <c r="G17" s="6"/>
      <c r="H17" s="12"/>
      <c r="I17" s="12"/>
    </row>
    <row r="18" spans="1:9" x14ac:dyDescent="0.2">
      <c r="A18" s="46"/>
      <c r="B18" s="46"/>
      <c r="C18" s="46"/>
      <c r="D18" s="46"/>
      <c r="E18" s="5"/>
      <c r="F18" s="5"/>
      <c r="G18" s="5"/>
    </row>
    <row r="19" spans="1:9" x14ac:dyDescent="0.2">
      <c r="A19" s="45" t="s">
        <v>32</v>
      </c>
      <c r="B19" s="46"/>
      <c r="C19" s="46"/>
      <c r="D19" s="46"/>
      <c r="E19" s="5"/>
      <c r="F19" s="5"/>
      <c r="G19" s="5"/>
    </row>
    <row r="20" spans="1:9" x14ac:dyDescent="0.2">
      <c r="A20" s="45" t="s">
        <v>33</v>
      </c>
      <c r="B20" s="46"/>
      <c r="C20" s="46"/>
      <c r="D20" s="46"/>
      <c r="E20" s="5"/>
      <c r="F20" s="5"/>
      <c r="G20" s="5"/>
    </row>
    <row r="21" spans="1:9" x14ac:dyDescent="0.2">
      <c r="A21" s="46" t="s">
        <v>1253</v>
      </c>
      <c r="B21" s="46" t="s">
        <v>1254</v>
      </c>
      <c r="C21" s="46" t="s">
        <v>34</v>
      </c>
      <c r="D21" s="47">
        <v>500</v>
      </c>
      <c r="E21" s="5">
        <v>2341.8449999999998</v>
      </c>
      <c r="F21" s="5">
        <v>6.4311210311602602</v>
      </c>
      <c r="G21" s="5">
        <v>7.1449999999999996</v>
      </c>
    </row>
    <row r="22" spans="1:9" x14ac:dyDescent="0.2">
      <c r="A22" s="46" t="s">
        <v>1097</v>
      </c>
      <c r="B22" s="46" t="s">
        <v>1441</v>
      </c>
      <c r="C22" s="46" t="s">
        <v>34</v>
      </c>
      <c r="D22" s="47">
        <v>500</v>
      </c>
      <c r="E22" s="5">
        <v>2341.6374999999998</v>
      </c>
      <c r="F22" s="5">
        <v>6.4305511994190603</v>
      </c>
      <c r="G22" s="5">
        <v>7.1550000000000002</v>
      </c>
    </row>
    <row r="23" spans="1:9" x14ac:dyDescent="0.2">
      <c r="A23" s="46" t="s">
        <v>1114</v>
      </c>
      <c r="B23" s="46" t="s">
        <v>1115</v>
      </c>
      <c r="C23" s="46" t="s">
        <v>37</v>
      </c>
      <c r="D23" s="47">
        <v>500</v>
      </c>
      <c r="E23" s="5">
        <v>2340.7049999999999</v>
      </c>
      <c r="F23" s="5">
        <v>6.4279903893050099</v>
      </c>
      <c r="G23" s="5">
        <v>7.1999000000000004</v>
      </c>
    </row>
    <row r="24" spans="1:9" x14ac:dyDescent="0.2">
      <c r="A24" s="46" t="s">
        <v>1255</v>
      </c>
      <c r="B24" s="46" t="s">
        <v>1450</v>
      </c>
      <c r="C24" s="46" t="s">
        <v>37</v>
      </c>
      <c r="D24" s="47">
        <v>500</v>
      </c>
      <c r="E24" s="5">
        <v>2337.6925000000001</v>
      </c>
      <c r="F24" s="5">
        <v>6.4197175308936396</v>
      </c>
      <c r="G24" s="5">
        <v>7.22</v>
      </c>
    </row>
    <row r="25" spans="1:9" x14ac:dyDescent="0.2">
      <c r="A25" s="45" t="s">
        <v>31</v>
      </c>
      <c r="B25" s="45"/>
      <c r="C25" s="45"/>
      <c r="D25" s="45"/>
      <c r="E25" s="6">
        <f>SUM(E20:E24)</f>
        <v>9361.880000000001</v>
      </c>
      <c r="F25" s="6">
        <f>SUM(F20:F24)</f>
        <v>25.709380150777967</v>
      </c>
      <c r="G25" s="6"/>
      <c r="H25" s="12"/>
      <c r="I25" s="12"/>
    </row>
    <row r="26" spans="1:9" x14ac:dyDescent="0.2">
      <c r="A26" s="46"/>
      <c r="B26" s="46"/>
      <c r="C26" s="46"/>
      <c r="D26" s="46"/>
      <c r="E26" s="5"/>
      <c r="F26" s="5"/>
      <c r="G26" s="5"/>
    </row>
    <row r="27" spans="1:9" x14ac:dyDescent="0.2">
      <c r="A27" s="45" t="s">
        <v>41</v>
      </c>
      <c r="B27" s="46"/>
      <c r="C27" s="46"/>
      <c r="D27" s="46"/>
      <c r="E27" s="5"/>
      <c r="F27" s="5"/>
      <c r="G27" s="5"/>
    </row>
    <row r="28" spans="1:9" x14ac:dyDescent="0.2">
      <c r="A28" s="46" t="s">
        <v>1169</v>
      </c>
      <c r="B28" s="46" t="s">
        <v>1436</v>
      </c>
      <c r="C28" s="46" t="s">
        <v>42</v>
      </c>
      <c r="D28" s="47">
        <v>2500000</v>
      </c>
      <c r="E28" s="5">
        <v>2602.7079167000002</v>
      </c>
      <c r="F28" s="5">
        <v>7.1474967903754001</v>
      </c>
      <c r="G28" s="5">
        <v>7.2328515541265599</v>
      </c>
    </row>
    <row r="29" spans="1:9" x14ac:dyDescent="0.2">
      <c r="A29" s="46" t="s">
        <v>75</v>
      </c>
      <c r="B29" s="46" t="s">
        <v>1308</v>
      </c>
      <c r="C29" s="46" t="s">
        <v>42</v>
      </c>
      <c r="D29" s="47">
        <v>2500000</v>
      </c>
      <c r="E29" s="5">
        <v>2546.9893056000001</v>
      </c>
      <c r="F29" s="5">
        <v>6.99448361842241</v>
      </c>
      <c r="G29" s="5">
        <v>6.5072752276125003</v>
      </c>
    </row>
    <row r="30" spans="1:9" x14ac:dyDescent="0.2">
      <c r="A30" s="45" t="s">
        <v>31</v>
      </c>
      <c r="B30" s="45"/>
      <c r="C30" s="45"/>
      <c r="D30" s="45"/>
      <c r="E30" s="6">
        <f>SUM(E28:E29)</f>
        <v>5149.6972223000002</v>
      </c>
      <c r="F30" s="6">
        <f>SUM(F28:F29)</f>
        <v>14.14198040879781</v>
      </c>
      <c r="G30" s="6"/>
      <c r="H30" s="12"/>
      <c r="I30" s="12"/>
    </row>
    <row r="31" spans="1:9" x14ac:dyDescent="0.2">
      <c r="A31" s="46"/>
      <c r="B31" s="46"/>
      <c r="C31" s="46"/>
      <c r="D31" s="46"/>
      <c r="E31" s="5"/>
      <c r="F31" s="5"/>
      <c r="G31" s="5"/>
    </row>
    <row r="32" spans="1:9" x14ac:dyDescent="0.2">
      <c r="A32" s="45" t="s">
        <v>44</v>
      </c>
      <c r="B32" s="45"/>
      <c r="C32" s="45"/>
      <c r="D32" s="45"/>
      <c r="E32" s="6">
        <f>E17+E25+E30</f>
        <v>38554.411325000001</v>
      </c>
      <c r="F32" s="6">
        <f>F17+F25+F30</f>
        <v>105.87724017439704</v>
      </c>
      <c r="G32" s="6"/>
      <c r="H32" s="12"/>
      <c r="I32" s="12"/>
    </row>
    <row r="33" spans="1:9" x14ac:dyDescent="0.2">
      <c r="A33" s="45"/>
      <c r="B33" s="45"/>
      <c r="C33" s="45"/>
      <c r="D33" s="45"/>
      <c r="E33" s="6"/>
      <c r="F33" s="6"/>
      <c r="G33" s="6"/>
      <c r="H33" s="12"/>
      <c r="I33" s="12"/>
    </row>
    <row r="34" spans="1:9" x14ac:dyDescent="0.2">
      <c r="A34" s="45" t="s">
        <v>46</v>
      </c>
      <c r="B34" s="45"/>
      <c r="C34" s="45"/>
      <c r="D34" s="45"/>
      <c r="E34" s="6">
        <f>E36-(E17+E25+E30)</f>
        <v>-2140.153396200003</v>
      </c>
      <c r="F34" s="6">
        <f>F36-(F17+F25+F30)</f>
        <v>-5.8772401743970448</v>
      </c>
      <c r="G34" s="6"/>
      <c r="H34" s="12"/>
      <c r="I34" s="12"/>
    </row>
    <row r="35" spans="1:9" x14ac:dyDescent="0.2">
      <c r="A35" s="45"/>
      <c r="B35" s="45"/>
      <c r="C35" s="45"/>
      <c r="D35" s="45"/>
      <c r="E35" s="6"/>
      <c r="F35" s="6"/>
      <c r="G35" s="6"/>
      <c r="H35" s="12"/>
      <c r="I35" s="12"/>
    </row>
    <row r="36" spans="1:9" x14ac:dyDescent="0.2">
      <c r="A36" s="48" t="s">
        <v>45</v>
      </c>
      <c r="B36" s="48"/>
      <c r="C36" s="48"/>
      <c r="D36" s="48"/>
      <c r="E36" s="7">
        <v>36414.257928799998</v>
      </c>
      <c r="F36" s="7">
        <v>100</v>
      </c>
      <c r="G36" s="7"/>
      <c r="H36" s="12"/>
      <c r="I36" s="12"/>
    </row>
    <row r="37" spans="1:9" x14ac:dyDescent="0.2">
      <c r="A37" s="14" t="s">
        <v>1435</v>
      </c>
      <c r="B37" s="12"/>
      <c r="C37" s="12"/>
      <c r="D37" s="12"/>
      <c r="E37" s="3"/>
      <c r="F37" s="3"/>
      <c r="G37" s="3"/>
      <c r="H37" s="12"/>
      <c r="I37" s="12"/>
    </row>
    <row r="38" spans="1:9" x14ac:dyDescent="0.2">
      <c r="A38" s="14" t="s">
        <v>1433</v>
      </c>
    </row>
    <row r="40" spans="1:9" x14ac:dyDescent="0.2">
      <c r="A40" s="12" t="s">
        <v>47</v>
      </c>
    </row>
    <row r="41" spans="1:9" x14ac:dyDescent="0.2">
      <c r="A41" s="12" t="s">
        <v>1171</v>
      </c>
    </row>
    <row r="42" spans="1:9" x14ac:dyDescent="0.2">
      <c r="A42" s="12"/>
    </row>
    <row r="43" spans="1:9" ht="33.75" customHeight="1" x14ac:dyDescent="0.2">
      <c r="A43" s="103" t="s">
        <v>1172</v>
      </c>
      <c r="B43" s="103"/>
      <c r="C43" s="103"/>
      <c r="D43" s="103"/>
      <c r="E43" s="103"/>
      <c r="F43" s="103"/>
      <c r="G43" s="103"/>
    </row>
    <row r="45" spans="1:9" x14ac:dyDescent="0.2">
      <c r="A45" s="12" t="s">
        <v>48</v>
      </c>
    </row>
    <row r="46" spans="1:9" x14ac:dyDescent="0.2">
      <c r="A46" s="12" t="s">
        <v>49</v>
      </c>
    </row>
    <row r="47" spans="1:9" x14ac:dyDescent="0.2">
      <c r="A47" s="12" t="s">
        <v>50</v>
      </c>
      <c r="B47" s="12"/>
      <c r="C47" s="30" t="s">
        <v>934</v>
      </c>
      <c r="D47" s="12" t="s">
        <v>1150</v>
      </c>
    </row>
    <row r="48" spans="1:9" x14ac:dyDescent="0.2">
      <c r="A48" s="14" t="s">
        <v>53</v>
      </c>
      <c r="C48" s="50" t="s">
        <v>935</v>
      </c>
      <c r="D48" s="49">
        <v>10.0747</v>
      </c>
    </row>
    <row r="49" spans="1:5" x14ac:dyDescent="0.2">
      <c r="A49" s="14" t="s">
        <v>54</v>
      </c>
      <c r="C49" s="50" t="s">
        <v>935</v>
      </c>
      <c r="D49" s="49">
        <v>10.0747</v>
      </c>
    </row>
    <row r="50" spans="1:5" x14ac:dyDescent="0.2">
      <c r="A50" s="14" t="s">
        <v>55</v>
      </c>
      <c r="C50" s="50" t="s">
        <v>935</v>
      </c>
      <c r="D50" s="49">
        <v>10.078900000000001</v>
      </c>
    </row>
    <row r="51" spans="1:5" x14ac:dyDescent="0.2">
      <c r="A51" s="14" t="s">
        <v>56</v>
      </c>
      <c r="C51" s="50" t="s">
        <v>935</v>
      </c>
      <c r="D51" s="49">
        <v>10.078900000000001</v>
      </c>
    </row>
    <row r="52" spans="1:5" x14ac:dyDescent="0.2">
      <c r="C52" s="49"/>
      <c r="D52" s="49"/>
    </row>
    <row r="53" spans="1:5" x14ac:dyDescent="0.2">
      <c r="A53" s="14" t="s">
        <v>937</v>
      </c>
    </row>
    <row r="55" spans="1:5" x14ac:dyDescent="0.2">
      <c r="A55" s="14" t="s">
        <v>1256</v>
      </c>
    </row>
    <row r="56" spans="1:5" x14ac:dyDescent="0.2">
      <c r="A56" s="14" t="s">
        <v>57</v>
      </c>
    </row>
    <row r="58" spans="1:5" x14ac:dyDescent="0.2">
      <c r="A58" s="12" t="s">
        <v>58</v>
      </c>
      <c r="D58" s="30" t="s">
        <v>59</v>
      </c>
    </row>
    <row r="60" spans="1:5" x14ac:dyDescent="0.2">
      <c r="A60" s="12" t="s">
        <v>1067</v>
      </c>
      <c r="D60" s="1">
        <v>1.73885044810254</v>
      </c>
      <c r="E60" s="2" t="s">
        <v>60</v>
      </c>
    </row>
    <row r="62" spans="1:5" x14ac:dyDescent="0.2">
      <c r="A62" s="12" t="s">
        <v>61</v>
      </c>
      <c r="D62" s="30" t="s">
        <v>59</v>
      </c>
    </row>
    <row r="64" spans="1:5" x14ac:dyDescent="0.2">
      <c r="A64" s="12" t="s">
        <v>947</v>
      </c>
    </row>
    <row r="67" spans="1:1" x14ac:dyDescent="0.2">
      <c r="A67" s="12" t="s">
        <v>941</v>
      </c>
    </row>
    <row r="68" spans="1:1" x14ac:dyDescent="0.2">
      <c r="A68" s="13"/>
    </row>
    <row r="83" spans="1:1" x14ac:dyDescent="0.2">
      <c r="A83" s="12" t="s">
        <v>1257</v>
      </c>
    </row>
    <row r="85" spans="1:1" x14ac:dyDescent="0.2">
      <c r="A85" s="12" t="s">
        <v>1090</v>
      </c>
    </row>
    <row r="101" spans="1:1" x14ac:dyDescent="0.2">
      <c r="A101" s="14" t="s">
        <v>940</v>
      </c>
    </row>
  </sheetData>
  <mergeCells count="2">
    <mergeCell ref="A1:G1"/>
    <mergeCell ref="A43:G43"/>
  </mergeCells>
  <conditionalFormatting sqref="F2:F3 F5:F42">
    <cfRule type="cellIs" dxfId="100" priority="2" stopIfTrue="1" operator="between">
      <formula>0.009</formula>
      <formula>-0.009</formula>
    </cfRule>
  </conditionalFormatting>
  <conditionalFormatting sqref="F44:F65540">
    <cfRule type="cellIs" dxfId="99"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FILF</vt:lpstr>
      <vt:lpstr>FIONF</vt:lpstr>
      <vt:lpstr>FIMMF</vt:lpstr>
      <vt:lpstr>FIFRF</vt:lpstr>
      <vt:lpstr>FICDF</vt:lpstr>
      <vt:lpstr>FBPF</vt:lpstr>
      <vt:lpstr>FIUSDF</vt:lpstr>
      <vt:lpstr>FIMLDF</vt:lpstr>
      <vt:lpstr>FILWD</vt:lpstr>
      <vt:lpstr>FILNGDF</vt:lpstr>
      <vt:lpstr>FIGSF</vt:lpstr>
      <vt:lpstr>FIPP</vt:lpstr>
      <vt:lpstr>FIDHY</vt:lpstr>
      <vt:lpstr>FIESF</vt:lpstr>
      <vt:lpstr>FIEHF</vt:lpstr>
      <vt:lpstr>FIBAF</vt:lpstr>
      <vt:lpstr>FIAF</vt:lpstr>
      <vt:lpstr>TIVF</vt:lpstr>
      <vt:lpstr>TIEIF</vt:lpstr>
      <vt:lpstr>FITF</vt:lpstr>
      <vt:lpstr>FISCF</vt:lpstr>
      <vt:lpstr>FIPF</vt:lpstr>
      <vt:lpstr>FIOF</vt:lpstr>
      <vt:lpstr>FIMCF</vt:lpstr>
      <vt:lpstr>FIFEF</vt:lpstr>
      <vt:lpstr>FIEF</vt:lpstr>
      <vt:lpstr>FIEAF</vt:lpstr>
      <vt:lpstr>FIBF</vt:lpstr>
      <vt:lpstr>FBIF</vt:lpstr>
      <vt:lpstr>FAEF</vt:lpstr>
      <vt:lpstr>FIIF-NSE</vt:lpstr>
      <vt:lpstr>FITX</vt:lpstr>
      <vt:lpstr>FIUS</vt:lpstr>
      <vt:lpstr>FEGF</vt:lpstr>
      <vt:lpstr>FIMAS</vt:lpstr>
      <vt:lpstr>FF</vt:lpstr>
      <vt:lpstr>FIDA</vt:lpstr>
      <vt:lpstr>FISTIP</vt:lpstr>
      <vt:lpstr>FICRF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dc:description>PUBLIC</dc:description>
  <cp:lastModifiedBy/>
  <dcterms:created xsi:type="dcterms:W3CDTF">2006-09-16T00:00:00Z</dcterms:created>
  <dcterms:modified xsi:type="dcterms:W3CDTF">2025-04-09T05:49:33Z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2025-04-07T08:23:56Z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44032a5d-75c5-4a06-a22c-b3973d74f895</vt:lpwstr>
  </property>
  <property fmtid="{D5CDD505-2E9C-101B-9397-08002B2CF9AE}" pid="10" name="MSIP_Label_3486a02c-2dfb-4efe-823f-aa2d1f0e6ab7_ContentBits">
    <vt:lpwstr>2</vt:lpwstr>
  </property>
  <property fmtid="{D5CDD505-2E9C-101B-9397-08002B2CF9AE}" pid="11" name="Classification">
    <vt:lpwstr>PUBLIC</vt:lpwstr>
  </property>
</Properties>
</file>